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F:\sgame\document\配置表\数据表_zs_ios\小雄\"/>
    </mc:Choice>
  </mc:AlternateContent>
  <xr:revisionPtr revIDLastSave="0" documentId="13_ncr:1_{332F11F5-2F02-4983-8F4C-99032F637CAC}" xr6:coauthVersionLast="38" xr6:coauthVersionMax="38" xr10:uidLastSave="{00000000-0000-0000-0000-000000000000}"/>
  <bookViews>
    <workbookView xWindow="0" yWindow="0" windowWidth="22368" windowHeight="9516" xr2:uid="{00000000-000D-0000-FFFF-FFFF00000000}"/>
  </bookViews>
  <sheets>
    <sheet name="Sheet1" sheetId="1" r:id="rId1"/>
    <sheet name="Sheet2" sheetId="6" r:id="rId2"/>
    <sheet name="缘分配置" sheetId="4" r:id="rId3"/>
    <sheet name="武将ID" sheetId="5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Sheet1!$A$4:$AD$677</definedName>
    <definedName name="_xlnm._FilterDatabase" localSheetId="2" hidden="1">缘分配置!$A$1:$AN$633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59" i="1" l="1"/>
  <c r="W58" i="1"/>
  <c r="W57" i="1"/>
  <c r="W56" i="1"/>
  <c r="S59" i="1"/>
  <c r="S58" i="1"/>
  <c r="S57" i="1"/>
  <c r="S56" i="1"/>
  <c r="S55" i="1"/>
  <c r="S54" i="1"/>
  <c r="AJ3" i="4" l="1"/>
  <c r="AJ4" i="4"/>
  <c r="AJ5" i="4"/>
  <c r="AJ6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1" i="4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79" i="4"/>
  <c r="AJ180" i="4"/>
  <c r="AJ181" i="4"/>
  <c r="AJ182" i="4"/>
  <c r="AJ183" i="4"/>
  <c r="AJ184" i="4"/>
  <c r="AJ185" i="4"/>
  <c r="AJ186" i="4"/>
  <c r="AJ187" i="4"/>
  <c r="AJ188" i="4"/>
  <c r="AJ189" i="4"/>
  <c r="AJ190" i="4"/>
  <c r="AJ191" i="4"/>
  <c r="AJ192" i="4"/>
  <c r="AJ193" i="4"/>
  <c r="AJ194" i="4"/>
  <c r="AJ195" i="4"/>
  <c r="AJ196" i="4"/>
  <c r="AJ197" i="4"/>
  <c r="AJ198" i="4"/>
  <c r="AJ199" i="4"/>
  <c r="AJ200" i="4"/>
  <c r="AJ201" i="4"/>
  <c r="AJ202" i="4"/>
  <c r="AJ203" i="4"/>
  <c r="AJ204" i="4"/>
  <c r="AJ205" i="4"/>
  <c r="AJ206" i="4"/>
  <c r="AJ207" i="4"/>
  <c r="AJ208" i="4"/>
  <c r="AJ209" i="4"/>
  <c r="AJ210" i="4"/>
  <c r="AJ211" i="4"/>
  <c r="AJ212" i="4"/>
  <c r="AJ213" i="4"/>
  <c r="AJ214" i="4"/>
  <c r="AJ215" i="4"/>
  <c r="AJ216" i="4"/>
  <c r="AJ217" i="4"/>
  <c r="AJ218" i="4"/>
  <c r="AJ219" i="4"/>
  <c r="AJ220" i="4"/>
  <c r="AJ221" i="4"/>
  <c r="AJ222" i="4"/>
  <c r="AJ223" i="4"/>
  <c r="AJ224" i="4"/>
  <c r="AJ225" i="4"/>
  <c r="AJ226" i="4"/>
  <c r="AJ227" i="4"/>
  <c r="AJ228" i="4"/>
  <c r="AJ229" i="4"/>
  <c r="AJ230" i="4"/>
  <c r="AJ231" i="4"/>
  <c r="AJ232" i="4"/>
  <c r="AJ233" i="4"/>
  <c r="AJ234" i="4"/>
  <c r="AJ235" i="4"/>
  <c r="AJ236" i="4"/>
  <c r="AJ237" i="4"/>
  <c r="AJ238" i="4"/>
  <c r="AJ239" i="4"/>
  <c r="AJ240" i="4"/>
  <c r="AJ241" i="4"/>
  <c r="AJ242" i="4"/>
  <c r="AJ243" i="4"/>
  <c r="AJ244" i="4"/>
  <c r="AJ245" i="4"/>
  <c r="AJ246" i="4"/>
  <c r="AJ247" i="4"/>
  <c r="AJ248" i="4"/>
  <c r="AJ249" i="4"/>
  <c r="AJ250" i="4"/>
  <c r="AJ251" i="4"/>
  <c r="AJ252" i="4"/>
  <c r="AJ253" i="4"/>
  <c r="AJ254" i="4"/>
  <c r="AJ255" i="4"/>
  <c r="AJ256" i="4"/>
  <c r="AJ257" i="4"/>
  <c r="AJ258" i="4"/>
  <c r="AJ259" i="4"/>
  <c r="AJ260" i="4"/>
  <c r="AJ261" i="4"/>
  <c r="AJ262" i="4"/>
  <c r="AJ263" i="4"/>
  <c r="AJ264" i="4"/>
  <c r="AJ265" i="4"/>
  <c r="AJ266" i="4"/>
  <c r="AJ267" i="4"/>
  <c r="AJ268" i="4"/>
  <c r="AJ269" i="4"/>
  <c r="AJ270" i="4"/>
  <c r="AJ271" i="4"/>
  <c r="AJ272" i="4"/>
  <c r="AJ273" i="4"/>
  <c r="AJ274" i="4"/>
  <c r="AJ275" i="4"/>
  <c r="AJ276" i="4"/>
  <c r="AJ277" i="4"/>
  <c r="AJ278" i="4"/>
  <c r="AJ279" i="4"/>
  <c r="AJ280" i="4"/>
  <c r="AJ281" i="4"/>
  <c r="AJ282" i="4"/>
  <c r="AJ283" i="4"/>
  <c r="AJ284" i="4"/>
  <c r="AJ285" i="4"/>
  <c r="AJ286" i="4"/>
  <c r="AJ287" i="4"/>
  <c r="AJ288" i="4"/>
  <c r="AJ289" i="4"/>
  <c r="AJ290" i="4"/>
  <c r="AJ291" i="4"/>
  <c r="AJ292" i="4"/>
  <c r="AJ293" i="4"/>
  <c r="AJ294" i="4"/>
  <c r="AJ295" i="4"/>
  <c r="AJ296" i="4"/>
  <c r="AJ297" i="4"/>
  <c r="AJ298" i="4"/>
  <c r="AJ299" i="4"/>
  <c r="AJ300" i="4"/>
  <c r="AJ301" i="4"/>
  <c r="AJ302" i="4"/>
  <c r="AJ303" i="4"/>
  <c r="AJ304" i="4"/>
  <c r="AJ305" i="4"/>
  <c r="AJ306" i="4"/>
  <c r="AJ307" i="4"/>
  <c r="AJ308" i="4"/>
  <c r="AJ309" i="4"/>
  <c r="AJ310" i="4"/>
  <c r="AJ311" i="4"/>
  <c r="AJ312" i="4"/>
  <c r="AJ313" i="4"/>
  <c r="AJ314" i="4"/>
  <c r="AJ315" i="4"/>
  <c r="AJ316" i="4"/>
  <c r="AJ317" i="4"/>
  <c r="AJ318" i="4"/>
  <c r="AJ319" i="4"/>
  <c r="AJ320" i="4"/>
  <c r="AJ321" i="4"/>
  <c r="AJ322" i="4"/>
  <c r="AJ323" i="4"/>
  <c r="AJ324" i="4"/>
  <c r="AJ325" i="4"/>
  <c r="AJ326" i="4"/>
  <c r="AJ327" i="4"/>
  <c r="AJ328" i="4"/>
  <c r="AJ329" i="4"/>
  <c r="AJ330" i="4"/>
  <c r="AJ331" i="4"/>
  <c r="AJ332" i="4"/>
  <c r="AJ333" i="4"/>
  <c r="AJ334" i="4"/>
  <c r="AJ335" i="4"/>
  <c r="AJ336" i="4"/>
  <c r="AJ337" i="4"/>
  <c r="AJ338" i="4"/>
  <c r="AJ339" i="4"/>
  <c r="AJ340" i="4"/>
  <c r="AJ341" i="4"/>
  <c r="AJ342" i="4"/>
  <c r="AJ343" i="4"/>
  <c r="AJ344" i="4"/>
  <c r="AJ345" i="4"/>
  <c r="AJ346" i="4"/>
  <c r="AJ347" i="4"/>
  <c r="AJ348" i="4"/>
  <c r="AJ349" i="4"/>
  <c r="AJ350" i="4"/>
  <c r="AJ351" i="4"/>
  <c r="AJ352" i="4"/>
  <c r="AJ353" i="4"/>
  <c r="AJ354" i="4"/>
  <c r="AJ355" i="4"/>
  <c r="AJ356" i="4"/>
  <c r="AJ357" i="4"/>
  <c r="AJ358" i="4"/>
  <c r="AJ359" i="4"/>
  <c r="AJ360" i="4"/>
  <c r="AJ361" i="4"/>
  <c r="AJ362" i="4"/>
  <c r="AJ363" i="4"/>
  <c r="AJ364" i="4"/>
  <c r="AJ365" i="4"/>
  <c r="AJ366" i="4"/>
  <c r="AJ367" i="4"/>
  <c r="AJ368" i="4"/>
  <c r="AJ369" i="4"/>
  <c r="AJ370" i="4"/>
  <c r="AJ371" i="4"/>
  <c r="AJ372" i="4"/>
  <c r="AJ373" i="4"/>
  <c r="AJ374" i="4"/>
  <c r="AJ375" i="4"/>
  <c r="AJ376" i="4"/>
  <c r="AJ377" i="4"/>
  <c r="AJ378" i="4"/>
  <c r="AJ379" i="4"/>
  <c r="AJ380" i="4"/>
  <c r="AJ381" i="4"/>
  <c r="AJ382" i="4"/>
  <c r="AJ383" i="4"/>
  <c r="AJ384" i="4"/>
  <c r="AJ385" i="4"/>
  <c r="AJ386" i="4"/>
  <c r="AJ387" i="4"/>
  <c r="AJ388" i="4"/>
  <c r="AJ389" i="4"/>
  <c r="AJ390" i="4"/>
  <c r="AJ391" i="4"/>
  <c r="AJ392" i="4"/>
  <c r="AJ393" i="4"/>
  <c r="AJ394" i="4"/>
  <c r="AJ395" i="4"/>
  <c r="AJ396" i="4"/>
  <c r="AJ397" i="4"/>
  <c r="AJ398" i="4"/>
  <c r="AJ399" i="4"/>
  <c r="AJ400" i="4"/>
  <c r="AJ401" i="4"/>
  <c r="AJ402" i="4"/>
  <c r="AJ403" i="4"/>
  <c r="AJ404" i="4"/>
  <c r="AJ405" i="4"/>
  <c r="AJ406" i="4"/>
  <c r="AJ407" i="4"/>
  <c r="AJ408" i="4"/>
  <c r="AJ409" i="4"/>
  <c r="AJ410" i="4"/>
  <c r="AJ411" i="4"/>
  <c r="AJ412" i="4"/>
  <c r="AJ413" i="4"/>
  <c r="AJ414" i="4"/>
  <c r="AJ415" i="4"/>
  <c r="AJ416" i="4"/>
  <c r="AJ417" i="4"/>
  <c r="AJ418" i="4"/>
  <c r="AJ419" i="4"/>
  <c r="AJ420" i="4"/>
  <c r="AJ421" i="4"/>
  <c r="AJ422" i="4"/>
  <c r="AJ423" i="4"/>
  <c r="AJ424" i="4"/>
  <c r="AJ425" i="4"/>
  <c r="AJ426" i="4"/>
  <c r="AJ427" i="4"/>
  <c r="AJ428" i="4"/>
  <c r="AJ429" i="4"/>
  <c r="AJ430" i="4"/>
  <c r="AJ431" i="4"/>
  <c r="AJ432" i="4"/>
  <c r="AJ433" i="4"/>
  <c r="AJ434" i="4"/>
  <c r="AJ435" i="4"/>
  <c r="AJ436" i="4"/>
  <c r="AJ437" i="4"/>
  <c r="AJ438" i="4"/>
  <c r="AJ439" i="4"/>
  <c r="AJ440" i="4"/>
  <c r="AJ441" i="4"/>
  <c r="AJ442" i="4"/>
  <c r="AJ443" i="4"/>
  <c r="AJ444" i="4"/>
  <c r="AJ445" i="4"/>
  <c r="AJ446" i="4"/>
  <c r="AJ447" i="4"/>
  <c r="AJ448" i="4"/>
  <c r="AJ449" i="4"/>
  <c r="AJ450" i="4"/>
  <c r="AJ451" i="4"/>
  <c r="AJ452" i="4"/>
  <c r="AJ453" i="4"/>
  <c r="AJ454" i="4"/>
  <c r="AJ455" i="4"/>
  <c r="AJ456" i="4"/>
  <c r="AJ457" i="4"/>
  <c r="AJ458" i="4"/>
  <c r="AJ459" i="4"/>
  <c r="AJ460" i="4"/>
  <c r="AJ461" i="4"/>
  <c r="AJ462" i="4"/>
  <c r="AJ463" i="4"/>
  <c r="AJ464" i="4"/>
  <c r="AJ465" i="4"/>
  <c r="AJ466" i="4"/>
  <c r="AJ467" i="4"/>
  <c r="AJ468" i="4"/>
  <c r="AJ469" i="4"/>
  <c r="AJ470" i="4"/>
  <c r="AJ471" i="4"/>
  <c r="AJ472" i="4"/>
  <c r="AJ473" i="4"/>
  <c r="AJ474" i="4"/>
  <c r="AJ475" i="4"/>
  <c r="AJ476" i="4"/>
  <c r="AJ477" i="4"/>
  <c r="AJ478" i="4"/>
  <c r="AJ479" i="4"/>
  <c r="AJ480" i="4"/>
  <c r="AJ481" i="4"/>
  <c r="AJ482" i="4"/>
  <c r="AJ483" i="4"/>
  <c r="AJ484" i="4"/>
  <c r="AJ485" i="4"/>
  <c r="AJ486" i="4"/>
  <c r="AJ487" i="4"/>
  <c r="AJ488" i="4"/>
  <c r="AJ489" i="4"/>
  <c r="AJ490" i="4"/>
  <c r="AJ491" i="4"/>
  <c r="AJ492" i="4"/>
  <c r="AJ493" i="4"/>
  <c r="AJ494" i="4"/>
  <c r="AJ495" i="4"/>
  <c r="AJ496" i="4"/>
  <c r="AJ497" i="4"/>
  <c r="AJ498" i="4"/>
  <c r="AJ499" i="4"/>
  <c r="AJ500" i="4"/>
  <c r="AJ501" i="4"/>
  <c r="AJ502" i="4"/>
  <c r="AJ503" i="4"/>
  <c r="AJ504" i="4"/>
  <c r="AJ505" i="4"/>
  <c r="AJ506" i="4"/>
  <c r="AJ507" i="4"/>
  <c r="AJ508" i="4"/>
  <c r="AJ509" i="4"/>
  <c r="AJ510" i="4"/>
  <c r="AJ511" i="4"/>
  <c r="AJ512" i="4"/>
  <c r="AJ513" i="4"/>
  <c r="AJ514" i="4"/>
  <c r="AJ515" i="4"/>
  <c r="AJ516" i="4"/>
  <c r="AJ517" i="4"/>
  <c r="AJ518" i="4"/>
  <c r="AJ519" i="4"/>
  <c r="AJ520" i="4"/>
  <c r="AJ521" i="4"/>
  <c r="AJ522" i="4"/>
  <c r="AJ523" i="4"/>
  <c r="AJ524" i="4"/>
  <c r="AJ525" i="4"/>
  <c r="AJ526" i="4"/>
  <c r="AJ527" i="4"/>
  <c r="AJ528" i="4"/>
  <c r="AJ529" i="4"/>
  <c r="AJ530" i="4"/>
  <c r="AJ531" i="4"/>
  <c r="AJ532" i="4"/>
  <c r="AJ533" i="4"/>
  <c r="AJ534" i="4"/>
  <c r="AJ535" i="4"/>
  <c r="AJ536" i="4"/>
  <c r="AJ537" i="4"/>
  <c r="AJ538" i="4"/>
  <c r="AJ539" i="4"/>
  <c r="AJ540" i="4"/>
  <c r="AJ541" i="4"/>
  <c r="AJ542" i="4"/>
  <c r="AJ543" i="4"/>
  <c r="AJ544" i="4"/>
  <c r="AJ545" i="4"/>
  <c r="AJ546" i="4"/>
  <c r="AJ547" i="4"/>
  <c r="AJ548" i="4"/>
  <c r="AJ549" i="4"/>
  <c r="AJ550" i="4"/>
  <c r="AJ551" i="4"/>
  <c r="AJ552" i="4"/>
  <c r="AJ553" i="4"/>
  <c r="AJ554" i="4"/>
  <c r="AJ555" i="4"/>
  <c r="AJ556" i="4"/>
  <c r="AJ557" i="4"/>
  <c r="AJ558" i="4"/>
  <c r="AJ559" i="4"/>
  <c r="AJ560" i="4"/>
  <c r="AJ561" i="4"/>
  <c r="AJ562" i="4"/>
  <c r="AJ563" i="4"/>
  <c r="AJ564" i="4"/>
  <c r="AJ565" i="4"/>
  <c r="AJ566" i="4"/>
  <c r="AJ567" i="4"/>
  <c r="AJ568" i="4"/>
  <c r="AJ569" i="4"/>
  <c r="AJ570" i="4"/>
  <c r="AJ571" i="4"/>
  <c r="AJ572" i="4"/>
  <c r="AJ573" i="4"/>
  <c r="AJ574" i="4"/>
  <c r="AJ575" i="4"/>
  <c r="AJ576" i="4"/>
  <c r="AJ577" i="4"/>
  <c r="AJ578" i="4"/>
  <c r="AJ579" i="4"/>
  <c r="AJ580" i="4"/>
  <c r="AJ581" i="4"/>
  <c r="AJ582" i="4"/>
  <c r="AJ583" i="4"/>
  <c r="AJ584" i="4"/>
  <c r="AJ585" i="4"/>
  <c r="AJ586" i="4"/>
  <c r="AJ587" i="4"/>
  <c r="AJ588" i="4"/>
  <c r="AJ589" i="4"/>
  <c r="AJ590" i="4"/>
  <c r="AJ591" i="4"/>
  <c r="AJ592" i="4"/>
  <c r="AJ593" i="4"/>
  <c r="AJ594" i="4"/>
  <c r="AJ595" i="4"/>
  <c r="AJ596" i="4"/>
  <c r="AJ597" i="4"/>
  <c r="AJ598" i="4"/>
  <c r="AJ599" i="4"/>
  <c r="AJ600" i="4"/>
  <c r="AJ601" i="4"/>
  <c r="AJ602" i="4"/>
  <c r="AJ603" i="4"/>
  <c r="AJ604" i="4"/>
  <c r="AJ605" i="4"/>
  <c r="AJ606" i="4"/>
  <c r="AJ607" i="4"/>
  <c r="AJ608" i="4"/>
  <c r="AJ609" i="4"/>
  <c r="AJ610" i="4"/>
  <c r="AJ611" i="4"/>
  <c r="AJ612" i="4"/>
  <c r="AJ613" i="4"/>
  <c r="AJ614" i="4"/>
  <c r="AJ615" i="4"/>
  <c r="AJ616" i="4"/>
  <c r="AJ617" i="4"/>
  <c r="AJ618" i="4"/>
  <c r="AJ619" i="4"/>
  <c r="AJ620" i="4"/>
  <c r="AJ621" i="4"/>
  <c r="AJ622" i="4"/>
  <c r="AJ623" i="4"/>
  <c r="AJ624" i="4"/>
  <c r="AJ625" i="4"/>
  <c r="AJ626" i="4"/>
  <c r="AJ627" i="4"/>
  <c r="AJ628" i="4"/>
  <c r="AJ629" i="4"/>
  <c r="AJ630" i="4"/>
  <c r="AJ631" i="4"/>
  <c r="AJ632" i="4"/>
  <c r="AJ633" i="4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54" i="4"/>
  <c r="AI255" i="4"/>
  <c r="AI256" i="4"/>
  <c r="AI257" i="4"/>
  <c r="AI258" i="4"/>
  <c r="AI259" i="4"/>
  <c r="AI260" i="4"/>
  <c r="AI261" i="4"/>
  <c r="AI262" i="4"/>
  <c r="AI26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318" i="4"/>
  <c r="AI319" i="4"/>
  <c r="AI320" i="4"/>
  <c r="AI321" i="4"/>
  <c r="AI322" i="4"/>
  <c r="AI323" i="4"/>
  <c r="AI324" i="4"/>
  <c r="AI325" i="4"/>
  <c r="AI326" i="4"/>
  <c r="AI327" i="4"/>
  <c r="AI328" i="4"/>
  <c r="AI329" i="4"/>
  <c r="AI330" i="4"/>
  <c r="AI331" i="4"/>
  <c r="AI332" i="4"/>
  <c r="AI333" i="4"/>
  <c r="AI334" i="4"/>
  <c r="AI335" i="4"/>
  <c r="AI336" i="4"/>
  <c r="AI337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AI382" i="4"/>
  <c r="AI383" i="4"/>
  <c r="AI384" i="4"/>
  <c r="AI385" i="4"/>
  <c r="AI386" i="4"/>
  <c r="AI387" i="4"/>
  <c r="AI388" i="4"/>
  <c r="AI389" i="4"/>
  <c r="AI390" i="4"/>
  <c r="AI391" i="4"/>
  <c r="AI392" i="4"/>
  <c r="AI393" i="4"/>
  <c r="AI394" i="4"/>
  <c r="AI395" i="4"/>
  <c r="AI396" i="4"/>
  <c r="AI397" i="4"/>
  <c r="AI398" i="4"/>
  <c r="AI399" i="4"/>
  <c r="AI400" i="4"/>
  <c r="AI401" i="4"/>
  <c r="AI402" i="4"/>
  <c r="AI403" i="4"/>
  <c r="AI404" i="4"/>
  <c r="AI405" i="4"/>
  <c r="AI406" i="4"/>
  <c r="AI407" i="4"/>
  <c r="AI408" i="4"/>
  <c r="AI409" i="4"/>
  <c r="AI410" i="4"/>
  <c r="AI411" i="4"/>
  <c r="AI412" i="4"/>
  <c r="AI413" i="4"/>
  <c r="AI414" i="4"/>
  <c r="AI415" i="4"/>
  <c r="AI416" i="4"/>
  <c r="AI417" i="4"/>
  <c r="AI418" i="4"/>
  <c r="AI419" i="4"/>
  <c r="AI420" i="4"/>
  <c r="AI421" i="4"/>
  <c r="AI422" i="4"/>
  <c r="AI423" i="4"/>
  <c r="AI424" i="4"/>
  <c r="AI425" i="4"/>
  <c r="AI426" i="4"/>
  <c r="AI427" i="4"/>
  <c r="AI428" i="4"/>
  <c r="AI429" i="4"/>
  <c r="AI430" i="4"/>
  <c r="AI431" i="4"/>
  <c r="AI432" i="4"/>
  <c r="AI433" i="4"/>
  <c r="AI434" i="4"/>
  <c r="AI435" i="4"/>
  <c r="AI436" i="4"/>
  <c r="AI437" i="4"/>
  <c r="AI438" i="4"/>
  <c r="AI439" i="4"/>
  <c r="AI440" i="4"/>
  <c r="AI441" i="4"/>
  <c r="AI442" i="4"/>
  <c r="AI443" i="4"/>
  <c r="AI444" i="4"/>
  <c r="AI445" i="4"/>
  <c r="AI446" i="4"/>
  <c r="AI447" i="4"/>
  <c r="AI448" i="4"/>
  <c r="AI449" i="4"/>
  <c r="AI450" i="4"/>
  <c r="AI451" i="4"/>
  <c r="AI452" i="4"/>
  <c r="AI453" i="4"/>
  <c r="AI454" i="4"/>
  <c r="AI455" i="4"/>
  <c r="AI456" i="4"/>
  <c r="AI457" i="4"/>
  <c r="AI458" i="4"/>
  <c r="AI459" i="4"/>
  <c r="AI460" i="4"/>
  <c r="AI461" i="4"/>
  <c r="AI462" i="4"/>
  <c r="AI463" i="4"/>
  <c r="AI464" i="4"/>
  <c r="AI465" i="4"/>
  <c r="AI466" i="4"/>
  <c r="AI467" i="4"/>
  <c r="AI468" i="4"/>
  <c r="AI469" i="4"/>
  <c r="AI470" i="4"/>
  <c r="AI471" i="4"/>
  <c r="AI472" i="4"/>
  <c r="AI473" i="4"/>
  <c r="AI474" i="4"/>
  <c r="AI475" i="4"/>
  <c r="AI476" i="4"/>
  <c r="AI477" i="4"/>
  <c r="AI479" i="4"/>
  <c r="AI480" i="4"/>
  <c r="AI481" i="4"/>
  <c r="AI482" i="4"/>
  <c r="AI483" i="4"/>
  <c r="AI484" i="4"/>
  <c r="AI485" i="4"/>
  <c r="AI486" i="4"/>
  <c r="AI487" i="4"/>
  <c r="AI488" i="4"/>
  <c r="AI489" i="4"/>
  <c r="AI490" i="4"/>
  <c r="AI491" i="4"/>
  <c r="AI492" i="4"/>
  <c r="AI493" i="4"/>
  <c r="AI494" i="4"/>
  <c r="AI495" i="4"/>
  <c r="AI496" i="4"/>
  <c r="AI497" i="4"/>
  <c r="AI498" i="4"/>
  <c r="AI499" i="4"/>
  <c r="AI500" i="4"/>
  <c r="AI501" i="4"/>
  <c r="AI502" i="4"/>
  <c r="AI503" i="4"/>
  <c r="AI504" i="4"/>
  <c r="AI505" i="4"/>
  <c r="AI506" i="4"/>
  <c r="AI507" i="4"/>
  <c r="AI508" i="4"/>
  <c r="AI509" i="4"/>
  <c r="AI510" i="4"/>
  <c r="AI511" i="4"/>
  <c r="AI512" i="4"/>
  <c r="AI513" i="4"/>
  <c r="AI514" i="4"/>
  <c r="AI515" i="4"/>
  <c r="AI516" i="4"/>
  <c r="AI517" i="4"/>
  <c r="AI518" i="4"/>
  <c r="AI519" i="4"/>
  <c r="AI520" i="4"/>
  <c r="AI521" i="4"/>
  <c r="AI522" i="4"/>
  <c r="AI523" i="4"/>
  <c r="AI524" i="4"/>
  <c r="AI525" i="4"/>
  <c r="AI526" i="4"/>
  <c r="AI527" i="4"/>
  <c r="AI528" i="4"/>
  <c r="AI529" i="4"/>
  <c r="AI530" i="4"/>
  <c r="AI531" i="4"/>
  <c r="AI532" i="4"/>
  <c r="AI533" i="4"/>
  <c r="AI534" i="4"/>
  <c r="AI535" i="4"/>
  <c r="AI536" i="4"/>
  <c r="AI537" i="4"/>
  <c r="AI538" i="4"/>
  <c r="AI539" i="4"/>
  <c r="AI540" i="4"/>
  <c r="AI541" i="4"/>
  <c r="AI542" i="4"/>
  <c r="AI543" i="4"/>
  <c r="AI544" i="4"/>
  <c r="AI545" i="4"/>
  <c r="AI546" i="4"/>
  <c r="AI547" i="4"/>
  <c r="AI548" i="4"/>
  <c r="AI549" i="4"/>
  <c r="AI550" i="4"/>
  <c r="AI551" i="4"/>
  <c r="AI552" i="4"/>
  <c r="AI553" i="4"/>
  <c r="AI554" i="4"/>
  <c r="AI555" i="4"/>
  <c r="AI556" i="4"/>
  <c r="AI557" i="4"/>
  <c r="AI558" i="4"/>
  <c r="AI559" i="4"/>
  <c r="AI560" i="4"/>
  <c r="AI561" i="4"/>
  <c r="AI562" i="4"/>
  <c r="AI563" i="4"/>
  <c r="AI564" i="4"/>
  <c r="AI565" i="4"/>
  <c r="AI566" i="4"/>
  <c r="AI567" i="4"/>
  <c r="AI568" i="4"/>
  <c r="AI569" i="4"/>
  <c r="AI570" i="4"/>
  <c r="AI571" i="4"/>
  <c r="AI572" i="4"/>
  <c r="AI573" i="4"/>
  <c r="AI574" i="4"/>
  <c r="AI575" i="4"/>
  <c r="AI576" i="4"/>
  <c r="AI577" i="4"/>
  <c r="AI578" i="4"/>
  <c r="AI579" i="4"/>
  <c r="AI580" i="4"/>
  <c r="AI581" i="4"/>
  <c r="AI582" i="4"/>
  <c r="AI583" i="4"/>
  <c r="AI584" i="4"/>
  <c r="AI585" i="4"/>
  <c r="AI586" i="4"/>
  <c r="AI587" i="4"/>
  <c r="AI588" i="4"/>
  <c r="AI589" i="4"/>
  <c r="AI590" i="4"/>
  <c r="AI591" i="4"/>
  <c r="AI592" i="4"/>
  <c r="AI593" i="4"/>
  <c r="AI594" i="4"/>
  <c r="AI595" i="4"/>
  <c r="AI596" i="4"/>
  <c r="AI597" i="4"/>
  <c r="AI598" i="4"/>
  <c r="AI599" i="4"/>
  <c r="AI600" i="4"/>
  <c r="AI601" i="4"/>
  <c r="AI602" i="4"/>
  <c r="AI603" i="4"/>
  <c r="AI604" i="4"/>
  <c r="AI605" i="4"/>
  <c r="AI606" i="4"/>
  <c r="AI607" i="4"/>
  <c r="AI608" i="4"/>
  <c r="AI609" i="4"/>
  <c r="AI610" i="4"/>
  <c r="AI611" i="4"/>
  <c r="AI612" i="4"/>
  <c r="AI613" i="4"/>
  <c r="AI614" i="4"/>
  <c r="AI615" i="4"/>
  <c r="AI616" i="4"/>
  <c r="AI617" i="4"/>
  <c r="AI618" i="4"/>
  <c r="AI619" i="4"/>
  <c r="AI620" i="4"/>
  <c r="AI621" i="4"/>
  <c r="AI622" i="4"/>
  <c r="AI623" i="4"/>
  <c r="AI624" i="4"/>
  <c r="AI625" i="4"/>
  <c r="AI626" i="4"/>
  <c r="AI627" i="4"/>
  <c r="AI628" i="4"/>
  <c r="AI629" i="4"/>
  <c r="AI630" i="4"/>
  <c r="AI631" i="4"/>
  <c r="AI632" i="4"/>
  <c r="AI633" i="4"/>
  <c r="AI63" i="4" l="1"/>
  <c r="AI125" i="4"/>
  <c r="AI478" i="4"/>
  <c r="AL608" i="4" l="1"/>
  <c r="H608" i="4" s="1"/>
  <c r="F607" i="4"/>
  <c r="F605" i="4"/>
  <c r="D601" i="4"/>
  <c r="AL600" i="4"/>
  <c r="H600" i="4" s="1"/>
  <c r="AL598" i="4"/>
  <c r="H598" i="4" s="1"/>
  <c r="F597" i="4"/>
  <c r="D597" i="4"/>
  <c r="AL596" i="4"/>
  <c r="H596" i="4" s="1"/>
  <c r="F593" i="4"/>
  <c r="D589" i="4"/>
  <c r="D587" i="4"/>
  <c r="AL580" i="4"/>
  <c r="H580" i="4" s="1"/>
  <c r="F579" i="4"/>
  <c r="AL574" i="4"/>
  <c r="H574" i="4" s="1"/>
  <c r="D573" i="4"/>
  <c r="AL570" i="4"/>
  <c r="H570" i="4" s="1"/>
  <c r="AL560" i="4"/>
  <c r="H560" i="4" s="1"/>
  <c r="AL554" i="4"/>
  <c r="H554" i="4" s="1"/>
  <c r="AL552" i="4"/>
  <c r="H552" i="4" s="1"/>
  <c r="D529" i="4"/>
  <c r="AN529" i="4" s="1"/>
  <c r="F567" i="4"/>
  <c r="D563" i="4"/>
  <c r="F543" i="4"/>
  <c r="AL536" i="4"/>
  <c r="H536" i="4" s="1"/>
  <c r="F535" i="4"/>
  <c r="AL534" i="4"/>
  <c r="H534" i="4" s="1"/>
  <c r="AL532" i="4"/>
  <c r="H532" i="4" s="1"/>
  <c r="D549" i="4"/>
  <c r="AL546" i="4"/>
  <c r="H546" i="4" s="1"/>
  <c r="D545" i="4"/>
  <c r="F521" i="4"/>
  <c r="AL520" i="4"/>
  <c r="H520" i="4" s="1"/>
  <c r="D517" i="4"/>
  <c r="AN517" i="4" s="1"/>
  <c r="F513" i="4"/>
  <c r="AL512" i="4"/>
  <c r="H512" i="4" s="1"/>
  <c r="F509" i="4"/>
  <c r="AL508" i="4"/>
  <c r="H508" i="4" s="1"/>
  <c r="AK609" i="4"/>
  <c r="G609" i="4" s="1"/>
  <c r="F608" i="4"/>
  <c r="D608" i="4"/>
  <c r="AK606" i="4"/>
  <c r="G606" i="4" s="1"/>
  <c r="D605" i="4"/>
  <c r="AK604" i="4"/>
  <c r="G604" i="4" s="1"/>
  <c r="AK603" i="4"/>
  <c r="G603" i="4" s="1"/>
  <c r="AK601" i="4"/>
  <c r="G601" i="4" s="1"/>
  <c r="F601" i="4"/>
  <c r="AK600" i="4"/>
  <c r="G600" i="4" s="1"/>
  <c r="D600" i="4"/>
  <c r="AK599" i="4"/>
  <c r="G599" i="4" s="1"/>
  <c r="F598" i="4"/>
  <c r="AK597" i="4"/>
  <c r="G597" i="4" s="1"/>
  <c r="AK596" i="4"/>
  <c r="G596" i="4" s="1"/>
  <c r="F596" i="4"/>
  <c r="AL595" i="4"/>
  <c r="H595" i="4" s="1"/>
  <c r="D593" i="4"/>
  <c r="AK592" i="4"/>
  <c r="G592" i="4" s="1"/>
  <c r="AL591" i="4"/>
  <c r="H591" i="4" s="1"/>
  <c r="D590" i="4"/>
  <c r="F589" i="4"/>
  <c r="F586" i="4"/>
  <c r="D586" i="4"/>
  <c r="AK582" i="4"/>
  <c r="G582" i="4" s="1"/>
  <c r="F582" i="4"/>
  <c r="D582" i="4"/>
  <c r="AK581" i="4"/>
  <c r="G581" i="4" s="1"/>
  <c r="AK579" i="4"/>
  <c r="G579" i="4" s="1"/>
  <c r="AK578" i="4"/>
  <c r="G578" i="4" s="1"/>
  <c r="D578" i="4"/>
  <c r="AN578" i="4" s="1"/>
  <c r="AL577" i="4"/>
  <c r="H577" i="4" s="1"/>
  <c r="AK575" i="4"/>
  <c r="G575" i="4" s="1"/>
  <c r="D575" i="4"/>
  <c r="AK574" i="4"/>
  <c r="G574" i="4" s="1"/>
  <c r="AL573" i="4"/>
  <c r="H573" i="4" s="1"/>
  <c r="F573" i="4"/>
  <c r="AK572" i="4"/>
  <c r="G572" i="4" s="1"/>
  <c r="D572" i="4"/>
  <c r="AK571" i="4"/>
  <c r="G571" i="4" s="1"/>
  <c r="F570" i="4"/>
  <c r="AL569" i="4"/>
  <c r="H569" i="4" s="1"/>
  <c r="F568" i="4"/>
  <c r="D568" i="4"/>
  <c r="AK561" i="4"/>
  <c r="G561" i="4" s="1"/>
  <c r="F558" i="4"/>
  <c r="D558" i="4"/>
  <c r="AL556" i="4"/>
  <c r="H556" i="4" s="1"/>
  <c r="AK555" i="4"/>
  <c r="G555" i="4" s="1"/>
  <c r="F555" i="4"/>
  <c r="F554" i="4"/>
  <c r="D554" i="4"/>
  <c r="AK553" i="4"/>
  <c r="G553" i="4" s="1"/>
  <c r="AL551" i="4"/>
  <c r="H551" i="4" s="1"/>
  <c r="D550" i="4"/>
  <c r="AN550" i="4" s="1"/>
  <c r="AK531" i="4"/>
  <c r="G531" i="4" s="1"/>
  <c r="AK529" i="4"/>
  <c r="G529" i="4" s="1"/>
  <c r="F529" i="4"/>
  <c r="AL527" i="4"/>
  <c r="H527" i="4" s="1"/>
  <c r="D567" i="4"/>
  <c r="AK566" i="4"/>
  <c r="G566" i="4" s="1"/>
  <c r="F566" i="4"/>
  <c r="AL565" i="4"/>
  <c r="H565" i="4" s="1"/>
  <c r="AK565" i="4"/>
  <c r="G565" i="4" s="1"/>
  <c r="F564" i="4"/>
  <c r="D564" i="4"/>
  <c r="AL563" i="4"/>
  <c r="H563" i="4" s="1"/>
  <c r="AK563" i="4"/>
  <c r="G563" i="4" s="1"/>
  <c r="AL562" i="4"/>
  <c r="H562" i="4" s="1"/>
  <c r="D543" i="4"/>
  <c r="AK542" i="4"/>
  <c r="G542" i="4" s="1"/>
  <c r="F542" i="4"/>
  <c r="D542" i="4"/>
  <c r="AL541" i="4"/>
  <c r="H541" i="4" s="1"/>
  <c r="AK541" i="4"/>
  <c r="G541" i="4" s="1"/>
  <c r="AL540" i="4"/>
  <c r="H540" i="4" s="1"/>
  <c r="F540" i="4"/>
  <c r="D540" i="4"/>
  <c r="AN540" i="4" s="1"/>
  <c r="AK539" i="4"/>
  <c r="G539" i="4" s="1"/>
  <c r="AK538" i="4"/>
  <c r="G538" i="4" s="1"/>
  <c r="F538" i="4"/>
  <c r="AL537" i="4"/>
  <c r="H537" i="4" s="1"/>
  <c r="AK537" i="4"/>
  <c r="G537" i="4" s="1"/>
  <c r="D537" i="4"/>
  <c r="AN537" i="4" s="1"/>
  <c r="AK536" i="4"/>
  <c r="G536" i="4" s="1"/>
  <c r="F536" i="4"/>
  <c r="D536" i="4"/>
  <c r="AN536" i="4" s="1"/>
  <c r="D535" i="4"/>
  <c r="AN535" i="4" s="1"/>
  <c r="AK534" i="4"/>
  <c r="G534" i="4" s="1"/>
  <c r="D534" i="4"/>
  <c r="AN534" i="4" s="1"/>
  <c r="AL533" i="4"/>
  <c r="H533" i="4" s="1"/>
  <c r="AK533" i="4"/>
  <c r="G533" i="4" s="1"/>
  <c r="D533" i="4"/>
  <c r="AN533" i="4" s="1"/>
  <c r="F532" i="4"/>
  <c r="AK549" i="4"/>
  <c r="G549" i="4" s="1"/>
  <c r="F549" i="4"/>
  <c r="AK548" i="4"/>
  <c r="G548" i="4" s="1"/>
  <c r="F548" i="4"/>
  <c r="AL547" i="4"/>
  <c r="H547" i="4" s="1"/>
  <c r="AK547" i="4"/>
  <c r="G547" i="4" s="1"/>
  <c r="F547" i="4"/>
  <c r="D546" i="4"/>
  <c r="AK545" i="4"/>
  <c r="G545" i="4" s="1"/>
  <c r="F545" i="4"/>
  <c r="AL544" i="4"/>
  <c r="H544" i="4" s="1"/>
  <c r="AK544" i="4"/>
  <c r="G544" i="4" s="1"/>
  <c r="F544" i="4"/>
  <c r="AL525" i="4"/>
  <c r="H525" i="4" s="1"/>
  <c r="AK525" i="4"/>
  <c r="G525" i="4" s="1"/>
  <c r="F524" i="4"/>
  <c r="D524" i="4"/>
  <c r="AN524" i="4" s="1"/>
  <c r="AK523" i="4"/>
  <c r="G523" i="4" s="1"/>
  <c r="AL522" i="4"/>
  <c r="H522" i="4" s="1"/>
  <c r="F522" i="4"/>
  <c r="AK521" i="4"/>
  <c r="G521" i="4" s="1"/>
  <c r="D521" i="4"/>
  <c r="AN521" i="4" s="1"/>
  <c r="AK520" i="4"/>
  <c r="G520" i="4" s="1"/>
  <c r="F520" i="4"/>
  <c r="AL519" i="4"/>
  <c r="H519" i="4" s="1"/>
  <c r="AK518" i="4"/>
  <c r="F518" i="4"/>
  <c r="AK517" i="4"/>
  <c r="G517" i="4" s="1"/>
  <c r="F517" i="4"/>
  <c r="AK516" i="4"/>
  <c r="G516" i="4" s="1"/>
  <c r="F516" i="4"/>
  <c r="AL515" i="4"/>
  <c r="H515" i="4" s="1"/>
  <c r="AK515" i="4"/>
  <c r="G515" i="4" s="1"/>
  <c r="AL514" i="4"/>
  <c r="H514" i="4" s="1"/>
  <c r="F514" i="4"/>
  <c r="D514" i="4"/>
  <c r="AN514" i="4" s="1"/>
  <c r="D513" i="4"/>
  <c r="AN513" i="4" s="1"/>
  <c r="AK512" i="4"/>
  <c r="G512" i="4" s="1"/>
  <c r="D512" i="4"/>
  <c r="AN512" i="4" s="1"/>
  <c r="AL511" i="4"/>
  <c r="H511" i="4" s="1"/>
  <c r="AK511" i="4"/>
  <c r="G511" i="4" s="1"/>
  <c r="AL510" i="4"/>
  <c r="H510" i="4" s="1"/>
  <c r="F510" i="4"/>
  <c r="D510" i="4"/>
  <c r="AN510" i="4" s="1"/>
  <c r="D509" i="4"/>
  <c r="AN509" i="4" s="1"/>
  <c r="AK508" i="4"/>
  <c r="G508" i="4" s="1"/>
  <c r="F508" i="4"/>
  <c r="AL507" i="4"/>
  <c r="H507" i="4" s="1"/>
  <c r="AK506" i="4"/>
  <c r="G506" i="4" s="1"/>
  <c r="F506" i="4"/>
  <c r="AL505" i="4"/>
  <c r="H505" i="4" s="1"/>
  <c r="AK505" i="4"/>
  <c r="G505" i="4" s="1"/>
  <c r="AL504" i="4"/>
  <c r="H504" i="4" s="1"/>
  <c r="AK504" i="4"/>
  <c r="G504" i="4" s="1"/>
  <c r="AK502" i="4"/>
  <c r="G502" i="4" s="1"/>
  <c r="F502" i="4"/>
  <c r="D502" i="4"/>
  <c r="AN502" i="4" s="1"/>
  <c r="AK489" i="4"/>
  <c r="G489" i="4" s="1"/>
  <c r="D487" i="4"/>
  <c r="AN487" i="4" s="1"/>
  <c r="F486" i="4"/>
  <c r="D486" i="4"/>
  <c r="AN486" i="4" s="1"/>
  <c r="AK485" i="4"/>
  <c r="G485" i="4" s="1"/>
  <c r="AL484" i="4"/>
  <c r="H484" i="4" s="1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P7" i="5"/>
  <c r="A7" i="5"/>
  <c r="A6" i="5"/>
  <c r="A5" i="5"/>
  <c r="A4" i="5"/>
  <c r="A3" i="5"/>
  <c r="A2" i="5"/>
  <c r="A1" i="5"/>
  <c r="AL633" i="4"/>
  <c r="H633" i="4" s="1"/>
  <c r="AK633" i="4"/>
  <c r="G633" i="4" s="1"/>
  <c r="F633" i="4"/>
  <c r="D633" i="4"/>
  <c r="AN633" i="4" s="1"/>
  <c r="Y633" i="4"/>
  <c r="X633" i="4"/>
  <c r="U633" i="4" s="1"/>
  <c r="K633" i="4" s="1"/>
  <c r="W633" i="4"/>
  <c r="T633" i="4"/>
  <c r="J633" i="4" s="1"/>
  <c r="O633" i="4"/>
  <c r="P633" i="4" s="1"/>
  <c r="I633" i="4"/>
  <c r="A633" i="4"/>
  <c r="AL632" i="4"/>
  <c r="H632" i="4" s="1"/>
  <c r="AK632" i="4"/>
  <c r="G632" i="4" s="1"/>
  <c r="F632" i="4"/>
  <c r="D632" i="4"/>
  <c r="AN632" i="4" s="1"/>
  <c r="Y632" i="4"/>
  <c r="X632" i="4"/>
  <c r="W632" i="4"/>
  <c r="T632" i="4" s="1"/>
  <c r="J632" i="4" s="1"/>
  <c r="O632" i="4"/>
  <c r="P632" i="4" s="1"/>
  <c r="I632" i="4"/>
  <c r="A632" i="4"/>
  <c r="AL631" i="4"/>
  <c r="H631" i="4" s="1"/>
  <c r="AK631" i="4"/>
  <c r="F631" i="4"/>
  <c r="D631" i="4"/>
  <c r="AN631" i="4" s="1"/>
  <c r="Y631" i="4"/>
  <c r="X631" i="4"/>
  <c r="U631" i="4" s="1"/>
  <c r="W631" i="4"/>
  <c r="T631" i="4" s="1"/>
  <c r="J631" i="4" s="1"/>
  <c r="O631" i="4"/>
  <c r="P631" i="4" s="1"/>
  <c r="I631" i="4"/>
  <c r="G631" i="4"/>
  <c r="A631" i="4"/>
  <c r="AL630" i="4"/>
  <c r="H630" i="4" s="1"/>
  <c r="AK630" i="4"/>
  <c r="G630" i="4" s="1"/>
  <c r="F630" i="4"/>
  <c r="D630" i="4"/>
  <c r="AN630" i="4" s="1"/>
  <c r="Y630" i="4"/>
  <c r="X630" i="4"/>
  <c r="W630" i="4"/>
  <c r="T630" i="4" s="1"/>
  <c r="J630" i="4" s="1"/>
  <c r="O630" i="4"/>
  <c r="P630" i="4" s="1"/>
  <c r="I630" i="4"/>
  <c r="A630" i="4"/>
  <c r="AL629" i="4"/>
  <c r="H629" i="4" s="1"/>
  <c r="AK629" i="4"/>
  <c r="G629" i="4" s="1"/>
  <c r="D629" i="4"/>
  <c r="AN629" i="4" s="1"/>
  <c r="Y629" i="4"/>
  <c r="X629" i="4"/>
  <c r="U629" i="4" s="1"/>
  <c r="K629" i="4" s="1"/>
  <c r="W629" i="4"/>
  <c r="T629" i="4" s="1"/>
  <c r="J629" i="4" s="1"/>
  <c r="O629" i="4"/>
  <c r="P629" i="4" s="1"/>
  <c r="I629" i="4"/>
  <c r="F629" i="4"/>
  <c r="A629" i="4"/>
  <c r="AL628" i="4"/>
  <c r="H628" i="4" s="1"/>
  <c r="AK628" i="4"/>
  <c r="G628" i="4" s="1"/>
  <c r="F628" i="4"/>
  <c r="D628" i="4"/>
  <c r="AN628" i="4" s="1"/>
  <c r="Y628" i="4"/>
  <c r="X628" i="4"/>
  <c r="W628" i="4"/>
  <c r="T628" i="4" s="1"/>
  <c r="J628" i="4" s="1"/>
  <c r="O628" i="4"/>
  <c r="P628" i="4" s="1"/>
  <c r="I628" i="4"/>
  <c r="A628" i="4"/>
  <c r="AL627" i="4"/>
  <c r="H627" i="4" s="1"/>
  <c r="AK627" i="4"/>
  <c r="G627" i="4" s="1"/>
  <c r="F627" i="4"/>
  <c r="D627" i="4"/>
  <c r="AN627" i="4" s="1"/>
  <c r="Y627" i="4"/>
  <c r="X627" i="4"/>
  <c r="U627" i="4" s="1"/>
  <c r="W627" i="4"/>
  <c r="T627" i="4" s="1"/>
  <c r="J627" i="4" s="1"/>
  <c r="O627" i="4"/>
  <c r="P627" i="4" s="1"/>
  <c r="I627" i="4"/>
  <c r="A627" i="4"/>
  <c r="AL626" i="4"/>
  <c r="H626" i="4" s="1"/>
  <c r="AK626" i="4"/>
  <c r="G626" i="4" s="1"/>
  <c r="F626" i="4"/>
  <c r="D626" i="4"/>
  <c r="AN626" i="4" s="1"/>
  <c r="Y626" i="4"/>
  <c r="X626" i="4"/>
  <c r="W626" i="4"/>
  <c r="T626" i="4" s="1"/>
  <c r="J626" i="4" s="1"/>
  <c r="O626" i="4"/>
  <c r="P626" i="4" s="1"/>
  <c r="I626" i="4"/>
  <c r="A626" i="4"/>
  <c r="AL625" i="4"/>
  <c r="H625" i="4" s="1"/>
  <c r="AK625" i="4"/>
  <c r="F625" i="4"/>
  <c r="D625" i="4"/>
  <c r="AN625" i="4" s="1"/>
  <c r="Y625" i="4"/>
  <c r="X625" i="4"/>
  <c r="U625" i="4" s="1"/>
  <c r="W625" i="4"/>
  <c r="T625" i="4" s="1"/>
  <c r="J625" i="4" s="1"/>
  <c r="O625" i="4"/>
  <c r="P625" i="4" s="1"/>
  <c r="I625" i="4"/>
  <c r="G625" i="4"/>
  <c r="A625" i="4"/>
  <c r="AL624" i="4"/>
  <c r="H624" i="4" s="1"/>
  <c r="AK624" i="4"/>
  <c r="G624" i="4" s="1"/>
  <c r="F624" i="4"/>
  <c r="D624" i="4"/>
  <c r="AN624" i="4" s="1"/>
  <c r="Y624" i="4"/>
  <c r="X624" i="4"/>
  <c r="W624" i="4"/>
  <c r="T624" i="4" s="1"/>
  <c r="J624" i="4" s="1"/>
  <c r="O624" i="4"/>
  <c r="P624" i="4" s="1"/>
  <c r="I624" i="4"/>
  <c r="A624" i="4"/>
  <c r="AL623" i="4"/>
  <c r="H623" i="4" s="1"/>
  <c r="AK623" i="4"/>
  <c r="G623" i="4" s="1"/>
  <c r="F623" i="4"/>
  <c r="D623" i="4"/>
  <c r="AN623" i="4" s="1"/>
  <c r="Y623" i="4"/>
  <c r="X623" i="4"/>
  <c r="U623" i="4" s="1"/>
  <c r="K623" i="4" s="1"/>
  <c r="W623" i="4"/>
  <c r="T623" i="4" s="1"/>
  <c r="J623" i="4" s="1"/>
  <c r="O623" i="4"/>
  <c r="P623" i="4" s="1"/>
  <c r="I623" i="4"/>
  <c r="A623" i="4"/>
  <c r="AL622" i="4"/>
  <c r="H622" i="4" s="1"/>
  <c r="AK622" i="4"/>
  <c r="G622" i="4" s="1"/>
  <c r="F622" i="4"/>
  <c r="D622" i="4"/>
  <c r="AN622" i="4" s="1"/>
  <c r="Y622" i="4"/>
  <c r="X622" i="4"/>
  <c r="W622" i="4"/>
  <c r="T622" i="4" s="1"/>
  <c r="J622" i="4" s="1"/>
  <c r="O622" i="4"/>
  <c r="P622" i="4" s="1"/>
  <c r="I622" i="4"/>
  <c r="A622" i="4"/>
  <c r="AL621" i="4"/>
  <c r="H621" i="4" s="1"/>
  <c r="AK621" i="4"/>
  <c r="G621" i="4" s="1"/>
  <c r="D621" i="4"/>
  <c r="AN621" i="4" s="1"/>
  <c r="Y621" i="4"/>
  <c r="X621" i="4"/>
  <c r="W621" i="4"/>
  <c r="T621" i="4" s="1"/>
  <c r="J621" i="4" s="1"/>
  <c r="O621" i="4"/>
  <c r="P621" i="4" s="1"/>
  <c r="I621" i="4"/>
  <c r="F621" i="4"/>
  <c r="A621" i="4"/>
  <c r="AL620" i="4"/>
  <c r="H620" i="4" s="1"/>
  <c r="AK620" i="4"/>
  <c r="G620" i="4" s="1"/>
  <c r="F620" i="4"/>
  <c r="D620" i="4"/>
  <c r="AN620" i="4" s="1"/>
  <c r="Y620" i="4"/>
  <c r="X620" i="4"/>
  <c r="W620" i="4"/>
  <c r="T620" i="4" s="1"/>
  <c r="J620" i="4" s="1"/>
  <c r="O620" i="4"/>
  <c r="P620" i="4" s="1"/>
  <c r="I620" i="4"/>
  <c r="A620" i="4"/>
  <c r="AL619" i="4"/>
  <c r="H619" i="4" s="1"/>
  <c r="AK619" i="4"/>
  <c r="G619" i="4" s="1"/>
  <c r="F619" i="4"/>
  <c r="D619" i="4"/>
  <c r="AN619" i="4" s="1"/>
  <c r="Y619" i="4"/>
  <c r="X619" i="4"/>
  <c r="U619" i="4" s="1"/>
  <c r="W619" i="4"/>
  <c r="T619" i="4" s="1"/>
  <c r="J619" i="4" s="1"/>
  <c r="O619" i="4"/>
  <c r="P619" i="4" s="1"/>
  <c r="I619" i="4"/>
  <c r="A619" i="4"/>
  <c r="AL618" i="4"/>
  <c r="H618" i="4" s="1"/>
  <c r="AK618" i="4"/>
  <c r="G618" i="4" s="1"/>
  <c r="F618" i="4"/>
  <c r="D618" i="4"/>
  <c r="AN618" i="4" s="1"/>
  <c r="Y618" i="4"/>
  <c r="X618" i="4"/>
  <c r="W618" i="4"/>
  <c r="T618" i="4" s="1"/>
  <c r="J618" i="4" s="1"/>
  <c r="O618" i="4"/>
  <c r="P618" i="4" s="1"/>
  <c r="I618" i="4"/>
  <c r="A618" i="4"/>
  <c r="AL617" i="4"/>
  <c r="H617" i="4" s="1"/>
  <c r="AK617" i="4"/>
  <c r="G617" i="4" s="1"/>
  <c r="F617" i="4"/>
  <c r="D617" i="4"/>
  <c r="AN617" i="4" s="1"/>
  <c r="Y617" i="4"/>
  <c r="X617" i="4"/>
  <c r="W617" i="4"/>
  <c r="T617" i="4" s="1"/>
  <c r="J617" i="4" s="1"/>
  <c r="O617" i="4"/>
  <c r="P617" i="4" s="1"/>
  <c r="I617" i="4"/>
  <c r="A617" i="4"/>
  <c r="AL616" i="4"/>
  <c r="H616" i="4" s="1"/>
  <c r="AK616" i="4"/>
  <c r="G616" i="4" s="1"/>
  <c r="F616" i="4"/>
  <c r="D616" i="4"/>
  <c r="AN616" i="4" s="1"/>
  <c r="Y616" i="4"/>
  <c r="X616" i="4"/>
  <c r="W616" i="4"/>
  <c r="T616" i="4" s="1"/>
  <c r="J616" i="4" s="1"/>
  <c r="O616" i="4"/>
  <c r="P616" i="4" s="1"/>
  <c r="I616" i="4"/>
  <c r="A616" i="4"/>
  <c r="AL615" i="4"/>
  <c r="H615" i="4" s="1"/>
  <c r="AK615" i="4"/>
  <c r="G615" i="4" s="1"/>
  <c r="F615" i="4"/>
  <c r="D615" i="4"/>
  <c r="AN615" i="4" s="1"/>
  <c r="Y615" i="4"/>
  <c r="X615" i="4"/>
  <c r="U615" i="4" s="1"/>
  <c r="K615" i="4" s="1"/>
  <c r="W615" i="4"/>
  <c r="T615" i="4" s="1"/>
  <c r="J615" i="4" s="1"/>
  <c r="O615" i="4"/>
  <c r="P615" i="4" s="1"/>
  <c r="I615" i="4"/>
  <c r="A615" i="4"/>
  <c r="AL614" i="4"/>
  <c r="H614" i="4" s="1"/>
  <c r="AK614" i="4"/>
  <c r="G614" i="4" s="1"/>
  <c r="F614" i="4"/>
  <c r="D614" i="4"/>
  <c r="AN614" i="4" s="1"/>
  <c r="Y614" i="4"/>
  <c r="X614" i="4"/>
  <c r="W614" i="4"/>
  <c r="T614" i="4" s="1"/>
  <c r="J614" i="4" s="1"/>
  <c r="O614" i="4"/>
  <c r="P614" i="4" s="1"/>
  <c r="I614" i="4"/>
  <c r="A614" i="4"/>
  <c r="AL613" i="4"/>
  <c r="H613" i="4" s="1"/>
  <c r="AK613" i="4"/>
  <c r="G613" i="4" s="1"/>
  <c r="F613" i="4"/>
  <c r="D613" i="4"/>
  <c r="AN613" i="4" s="1"/>
  <c r="Y613" i="4"/>
  <c r="X613" i="4"/>
  <c r="W613" i="4"/>
  <c r="T613" i="4" s="1"/>
  <c r="J613" i="4" s="1"/>
  <c r="O613" i="4"/>
  <c r="P613" i="4" s="1"/>
  <c r="I613" i="4"/>
  <c r="A613" i="4"/>
  <c r="AL612" i="4"/>
  <c r="H612" i="4" s="1"/>
  <c r="AK612" i="4"/>
  <c r="G612" i="4" s="1"/>
  <c r="F612" i="4"/>
  <c r="D612" i="4"/>
  <c r="AN612" i="4" s="1"/>
  <c r="Y612" i="4"/>
  <c r="X612" i="4"/>
  <c r="W612" i="4"/>
  <c r="T612" i="4" s="1"/>
  <c r="J612" i="4" s="1"/>
  <c r="O612" i="4"/>
  <c r="P612" i="4" s="1"/>
  <c r="I612" i="4"/>
  <c r="A612" i="4"/>
  <c r="AL611" i="4"/>
  <c r="H611" i="4" s="1"/>
  <c r="AK611" i="4"/>
  <c r="F611" i="4"/>
  <c r="D611" i="4"/>
  <c r="AN611" i="4" s="1"/>
  <c r="Y611" i="4"/>
  <c r="X611" i="4"/>
  <c r="U611" i="4" s="1"/>
  <c r="W611" i="4"/>
  <c r="T611" i="4" s="1"/>
  <c r="J611" i="4" s="1"/>
  <c r="O611" i="4"/>
  <c r="P611" i="4" s="1"/>
  <c r="I611" i="4"/>
  <c r="G611" i="4"/>
  <c r="A611" i="4"/>
  <c r="AL610" i="4"/>
  <c r="H610" i="4" s="1"/>
  <c r="AK610" i="4"/>
  <c r="G610" i="4" s="1"/>
  <c r="F610" i="4"/>
  <c r="D610" i="4"/>
  <c r="AN610" i="4" s="1"/>
  <c r="Y610" i="4"/>
  <c r="X610" i="4"/>
  <c r="W610" i="4"/>
  <c r="T610" i="4" s="1"/>
  <c r="J610" i="4" s="1"/>
  <c r="O610" i="4"/>
  <c r="P610" i="4" s="1"/>
  <c r="I610" i="4"/>
  <c r="A610" i="4"/>
  <c r="AL609" i="4"/>
  <c r="H609" i="4" s="1"/>
  <c r="Y609" i="4"/>
  <c r="X609" i="4"/>
  <c r="U609" i="4" s="1"/>
  <c r="K609" i="4" s="1"/>
  <c r="W609" i="4"/>
  <c r="T609" i="4"/>
  <c r="J609" i="4" s="1"/>
  <c r="O609" i="4"/>
  <c r="P609" i="4" s="1"/>
  <c r="I609" i="4"/>
  <c r="F609" i="4"/>
  <c r="D609" i="4"/>
  <c r="AN609" i="4" s="1"/>
  <c r="A609" i="4"/>
  <c r="AK608" i="4"/>
  <c r="G608" i="4" s="1"/>
  <c r="Y608" i="4"/>
  <c r="X608" i="4"/>
  <c r="W608" i="4"/>
  <c r="T608" i="4" s="1"/>
  <c r="J608" i="4" s="1"/>
  <c r="O608" i="4"/>
  <c r="P608" i="4" s="1"/>
  <c r="I608" i="4"/>
  <c r="A608" i="4"/>
  <c r="AL607" i="4"/>
  <c r="H607" i="4" s="1"/>
  <c r="AK607" i="4"/>
  <c r="G607" i="4" s="1"/>
  <c r="D607" i="4"/>
  <c r="Y607" i="4"/>
  <c r="X607" i="4"/>
  <c r="W607" i="4"/>
  <c r="T607" i="4" s="1"/>
  <c r="J607" i="4" s="1"/>
  <c r="O607" i="4"/>
  <c r="P607" i="4" s="1"/>
  <c r="I607" i="4"/>
  <c r="A607" i="4"/>
  <c r="AL606" i="4"/>
  <c r="H606" i="4" s="1"/>
  <c r="F606" i="4"/>
  <c r="D606" i="4"/>
  <c r="AN606" i="4" s="1"/>
  <c r="Y606" i="4"/>
  <c r="X606" i="4"/>
  <c r="W606" i="4"/>
  <c r="T606" i="4" s="1"/>
  <c r="J606" i="4" s="1"/>
  <c r="O606" i="4"/>
  <c r="P606" i="4" s="1"/>
  <c r="I606" i="4"/>
  <c r="A606" i="4"/>
  <c r="AL605" i="4"/>
  <c r="H605" i="4" s="1"/>
  <c r="AK605" i="4"/>
  <c r="G605" i="4" s="1"/>
  <c r="Y605" i="4"/>
  <c r="X605" i="4"/>
  <c r="W605" i="4"/>
  <c r="T605" i="4" s="1"/>
  <c r="J605" i="4" s="1"/>
  <c r="O605" i="4"/>
  <c r="P605" i="4" s="1"/>
  <c r="I605" i="4"/>
  <c r="A605" i="4"/>
  <c r="AL604" i="4"/>
  <c r="H604" i="4" s="1"/>
  <c r="F604" i="4"/>
  <c r="D604" i="4"/>
  <c r="AN604" i="4" s="1"/>
  <c r="Y604" i="4"/>
  <c r="X604" i="4"/>
  <c r="W604" i="4"/>
  <c r="T604" i="4" s="1"/>
  <c r="J604" i="4" s="1"/>
  <c r="O604" i="4"/>
  <c r="P604" i="4" s="1"/>
  <c r="I604" i="4"/>
  <c r="A604" i="4"/>
  <c r="AL603" i="4"/>
  <c r="H603" i="4" s="1"/>
  <c r="F603" i="4"/>
  <c r="D603" i="4"/>
  <c r="AN603" i="4" s="1"/>
  <c r="Y603" i="4"/>
  <c r="X603" i="4"/>
  <c r="U603" i="4" s="1"/>
  <c r="K603" i="4" s="1"/>
  <c r="W603" i="4"/>
  <c r="T603" i="4" s="1"/>
  <c r="J603" i="4" s="1"/>
  <c r="O603" i="4"/>
  <c r="P603" i="4" s="1"/>
  <c r="I603" i="4"/>
  <c r="A603" i="4"/>
  <c r="AL602" i="4"/>
  <c r="H602" i="4" s="1"/>
  <c r="AK602" i="4"/>
  <c r="G602" i="4" s="1"/>
  <c r="F602" i="4"/>
  <c r="D602" i="4"/>
  <c r="Y602" i="4"/>
  <c r="X602" i="4"/>
  <c r="W602" i="4"/>
  <c r="T602" i="4" s="1"/>
  <c r="J602" i="4" s="1"/>
  <c r="O602" i="4"/>
  <c r="P602" i="4" s="1"/>
  <c r="I602" i="4"/>
  <c r="A602" i="4"/>
  <c r="AL601" i="4"/>
  <c r="H601" i="4" s="1"/>
  <c r="Y601" i="4"/>
  <c r="X601" i="4"/>
  <c r="U601" i="4" s="1"/>
  <c r="K601" i="4" s="1"/>
  <c r="W601" i="4"/>
  <c r="T601" i="4" s="1"/>
  <c r="J601" i="4" s="1"/>
  <c r="O601" i="4"/>
  <c r="P601" i="4" s="1"/>
  <c r="I601" i="4"/>
  <c r="A601" i="4"/>
  <c r="F600" i="4"/>
  <c r="Y600" i="4"/>
  <c r="X600" i="4"/>
  <c r="W600" i="4"/>
  <c r="T600" i="4" s="1"/>
  <c r="J600" i="4" s="1"/>
  <c r="O600" i="4"/>
  <c r="P600" i="4" s="1"/>
  <c r="I600" i="4"/>
  <c r="A600" i="4"/>
  <c r="AL599" i="4"/>
  <c r="H599" i="4" s="1"/>
  <c r="F599" i="4"/>
  <c r="D599" i="4"/>
  <c r="AN599" i="4" s="1"/>
  <c r="Y599" i="4"/>
  <c r="X599" i="4"/>
  <c r="W599" i="4"/>
  <c r="T599" i="4" s="1"/>
  <c r="J599" i="4" s="1"/>
  <c r="O599" i="4"/>
  <c r="P599" i="4" s="1"/>
  <c r="I599" i="4"/>
  <c r="A599" i="4"/>
  <c r="AK598" i="4"/>
  <c r="G598" i="4" s="1"/>
  <c r="D598" i="4"/>
  <c r="AN598" i="4" s="1"/>
  <c r="Y598" i="4"/>
  <c r="X598" i="4"/>
  <c r="W598" i="4"/>
  <c r="T598" i="4" s="1"/>
  <c r="J598" i="4" s="1"/>
  <c r="O598" i="4"/>
  <c r="P598" i="4" s="1"/>
  <c r="I598" i="4"/>
  <c r="A598" i="4"/>
  <c r="AL597" i="4"/>
  <c r="H597" i="4" s="1"/>
  <c r="Y597" i="4"/>
  <c r="X597" i="4"/>
  <c r="W597" i="4"/>
  <c r="T597" i="4" s="1"/>
  <c r="J597" i="4" s="1"/>
  <c r="O597" i="4"/>
  <c r="P597" i="4" s="1"/>
  <c r="I597" i="4"/>
  <c r="A597" i="4"/>
  <c r="D596" i="4"/>
  <c r="AN596" i="4" s="1"/>
  <c r="Y596" i="4"/>
  <c r="X596" i="4"/>
  <c r="W596" i="4"/>
  <c r="T596" i="4" s="1"/>
  <c r="J596" i="4" s="1"/>
  <c r="O596" i="4"/>
  <c r="P596" i="4" s="1"/>
  <c r="I596" i="4"/>
  <c r="A596" i="4"/>
  <c r="AK595" i="4"/>
  <c r="G595" i="4" s="1"/>
  <c r="F595" i="4"/>
  <c r="D595" i="4"/>
  <c r="AN595" i="4" s="1"/>
  <c r="Y595" i="4"/>
  <c r="X595" i="4"/>
  <c r="U595" i="4" s="1"/>
  <c r="K595" i="4" s="1"/>
  <c r="W595" i="4"/>
  <c r="T595" i="4" s="1"/>
  <c r="J595" i="4" s="1"/>
  <c r="O595" i="4"/>
  <c r="P595" i="4" s="1"/>
  <c r="I595" i="4"/>
  <c r="A595" i="4"/>
  <c r="AL594" i="4"/>
  <c r="H594" i="4" s="1"/>
  <c r="AK594" i="4"/>
  <c r="G594" i="4" s="1"/>
  <c r="F594" i="4"/>
  <c r="D594" i="4"/>
  <c r="Y594" i="4"/>
  <c r="X594" i="4"/>
  <c r="W594" i="4"/>
  <c r="T594" i="4" s="1"/>
  <c r="J594" i="4" s="1"/>
  <c r="O594" i="4"/>
  <c r="P594" i="4" s="1"/>
  <c r="I594" i="4"/>
  <c r="A594" i="4"/>
  <c r="AL593" i="4"/>
  <c r="H593" i="4" s="1"/>
  <c r="AK593" i="4"/>
  <c r="G593" i="4" s="1"/>
  <c r="Y593" i="4"/>
  <c r="X593" i="4"/>
  <c r="U593" i="4" s="1"/>
  <c r="K593" i="4" s="1"/>
  <c r="W593" i="4"/>
  <c r="T593" i="4" s="1"/>
  <c r="J593" i="4" s="1"/>
  <c r="O593" i="4"/>
  <c r="P593" i="4" s="1"/>
  <c r="I593" i="4"/>
  <c r="A593" i="4"/>
  <c r="AL592" i="4"/>
  <c r="H592" i="4" s="1"/>
  <c r="F592" i="4"/>
  <c r="D592" i="4"/>
  <c r="AN592" i="4" s="1"/>
  <c r="Y592" i="4"/>
  <c r="X592" i="4"/>
  <c r="W592" i="4"/>
  <c r="T592" i="4" s="1"/>
  <c r="J592" i="4" s="1"/>
  <c r="O592" i="4"/>
  <c r="P592" i="4" s="1"/>
  <c r="I592" i="4"/>
  <c r="A592" i="4"/>
  <c r="AK591" i="4"/>
  <c r="G591" i="4" s="1"/>
  <c r="F591" i="4"/>
  <c r="D591" i="4"/>
  <c r="AN591" i="4" s="1"/>
  <c r="Y591" i="4"/>
  <c r="X591" i="4"/>
  <c r="W591" i="4"/>
  <c r="T591" i="4" s="1"/>
  <c r="J591" i="4" s="1"/>
  <c r="O591" i="4"/>
  <c r="P591" i="4" s="1"/>
  <c r="I591" i="4"/>
  <c r="A591" i="4"/>
  <c r="AL590" i="4"/>
  <c r="H590" i="4" s="1"/>
  <c r="AK590" i="4"/>
  <c r="G590" i="4" s="1"/>
  <c r="F590" i="4"/>
  <c r="Y590" i="4"/>
  <c r="X590" i="4"/>
  <c r="U590" i="4" s="1"/>
  <c r="K590" i="4" s="1"/>
  <c r="W590" i="4"/>
  <c r="T590" i="4" s="1"/>
  <c r="J590" i="4" s="1"/>
  <c r="O590" i="4"/>
  <c r="P590" i="4" s="1"/>
  <c r="I590" i="4"/>
  <c r="A590" i="4"/>
  <c r="AL589" i="4"/>
  <c r="H589" i="4" s="1"/>
  <c r="AK589" i="4"/>
  <c r="G589" i="4" s="1"/>
  <c r="Y589" i="4"/>
  <c r="X589" i="4"/>
  <c r="W589" i="4"/>
  <c r="T589" i="4" s="1"/>
  <c r="J589" i="4" s="1"/>
  <c r="O589" i="4"/>
  <c r="P589" i="4" s="1"/>
  <c r="I589" i="4"/>
  <c r="A589" i="4"/>
  <c r="AL588" i="4"/>
  <c r="H588" i="4" s="1"/>
  <c r="AK588" i="4"/>
  <c r="G588" i="4" s="1"/>
  <c r="F588" i="4"/>
  <c r="D588" i="4"/>
  <c r="AN588" i="4" s="1"/>
  <c r="Y588" i="4"/>
  <c r="X588" i="4"/>
  <c r="U588" i="4" s="1"/>
  <c r="K588" i="4" s="1"/>
  <c r="W588" i="4"/>
  <c r="T588" i="4" s="1"/>
  <c r="J588" i="4" s="1"/>
  <c r="O588" i="4"/>
  <c r="P588" i="4" s="1"/>
  <c r="I588" i="4"/>
  <c r="A588" i="4"/>
  <c r="AL587" i="4"/>
  <c r="H587" i="4" s="1"/>
  <c r="AK587" i="4"/>
  <c r="G587" i="4" s="1"/>
  <c r="F587" i="4"/>
  <c r="Y587" i="4"/>
  <c r="X587" i="4"/>
  <c r="U587" i="4" s="1"/>
  <c r="K587" i="4" s="1"/>
  <c r="W587" i="4"/>
  <c r="T587" i="4" s="1"/>
  <c r="J587" i="4" s="1"/>
  <c r="O587" i="4"/>
  <c r="P587" i="4" s="1"/>
  <c r="I587" i="4"/>
  <c r="A587" i="4"/>
  <c r="AL586" i="4"/>
  <c r="H586" i="4" s="1"/>
  <c r="AK586" i="4"/>
  <c r="G586" i="4" s="1"/>
  <c r="Y586" i="4"/>
  <c r="X586" i="4"/>
  <c r="U586" i="4" s="1"/>
  <c r="K586" i="4" s="1"/>
  <c r="W586" i="4"/>
  <c r="T586" i="4" s="1"/>
  <c r="J586" i="4" s="1"/>
  <c r="O586" i="4"/>
  <c r="P586" i="4" s="1"/>
  <c r="I586" i="4"/>
  <c r="A586" i="4"/>
  <c r="AL585" i="4"/>
  <c r="H585" i="4" s="1"/>
  <c r="AK585" i="4"/>
  <c r="G585" i="4" s="1"/>
  <c r="F585" i="4"/>
  <c r="D585" i="4"/>
  <c r="AN585" i="4" s="1"/>
  <c r="Y585" i="4"/>
  <c r="X585" i="4"/>
  <c r="U585" i="4" s="1"/>
  <c r="K585" i="4" s="1"/>
  <c r="W585" i="4"/>
  <c r="T585" i="4" s="1"/>
  <c r="J585" i="4" s="1"/>
  <c r="O585" i="4"/>
  <c r="P585" i="4" s="1"/>
  <c r="I585" i="4"/>
  <c r="A585" i="4"/>
  <c r="AL584" i="4"/>
  <c r="H584" i="4" s="1"/>
  <c r="AK584" i="4"/>
  <c r="G584" i="4" s="1"/>
  <c r="F584" i="4"/>
  <c r="D584" i="4"/>
  <c r="AN584" i="4" s="1"/>
  <c r="Y584" i="4"/>
  <c r="X584" i="4"/>
  <c r="U584" i="4" s="1"/>
  <c r="K584" i="4" s="1"/>
  <c r="W584" i="4"/>
  <c r="T584" i="4" s="1"/>
  <c r="J584" i="4" s="1"/>
  <c r="O584" i="4"/>
  <c r="P584" i="4" s="1"/>
  <c r="I584" i="4"/>
  <c r="A584" i="4"/>
  <c r="AL583" i="4"/>
  <c r="H583" i="4" s="1"/>
  <c r="AK583" i="4"/>
  <c r="G583" i="4" s="1"/>
  <c r="F583" i="4"/>
  <c r="D583" i="4"/>
  <c r="AN583" i="4" s="1"/>
  <c r="Y583" i="4"/>
  <c r="X583" i="4"/>
  <c r="W583" i="4"/>
  <c r="T583" i="4" s="1"/>
  <c r="J583" i="4" s="1"/>
  <c r="O583" i="4"/>
  <c r="P583" i="4" s="1"/>
  <c r="I583" i="4"/>
  <c r="A583" i="4"/>
  <c r="AL582" i="4"/>
  <c r="H582" i="4" s="1"/>
  <c r="Y582" i="4"/>
  <c r="X582" i="4"/>
  <c r="U582" i="4" s="1"/>
  <c r="K582" i="4" s="1"/>
  <c r="W582" i="4"/>
  <c r="T582" i="4" s="1"/>
  <c r="J582" i="4" s="1"/>
  <c r="O582" i="4"/>
  <c r="P582" i="4" s="1"/>
  <c r="I582" i="4"/>
  <c r="A582" i="4"/>
  <c r="AL581" i="4"/>
  <c r="H581" i="4" s="1"/>
  <c r="F581" i="4"/>
  <c r="D581" i="4"/>
  <c r="AN581" i="4" s="1"/>
  <c r="Y581" i="4"/>
  <c r="X581" i="4"/>
  <c r="W581" i="4"/>
  <c r="T581" i="4" s="1"/>
  <c r="J581" i="4" s="1"/>
  <c r="O581" i="4"/>
  <c r="P581" i="4" s="1"/>
  <c r="I581" i="4"/>
  <c r="A581" i="4"/>
  <c r="AK580" i="4"/>
  <c r="G580" i="4" s="1"/>
  <c r="F580" i="4"/>
  <c r="D580" i="4"/>
  <c r="AN580" i="4" s="1"/>
  <c r="Y580" i="4"/>
  <c r="X580" i="4"/>
  <c r="U580" i="4" s="1"/>
  <c r="K580" i="4" s="1"/>
  <c r="W580" i="4"/>
  <c r="T580" i="4" s="1"/>
  <c r="J580" i="4" s="1"/>
  <c r="O580" i="4"/>
  <c r="P580" i="4" s="1"/>
  <c r="I580" i="4"/>
  <c r="A580" i="4"/>
  <c r="AL579" i="4"/>
  <c r="H579" i="4" s="1"/>
  <c r="D579" i="4"/>
  <c r="AN579" i="4" s="1"/>
  <c r="Y579" i="4"/>
  <c r="X579" i="4"/>
  <c r="W579" i="4"/>
  <c r="T579" i="4" s="1"/>
  <c r="J579" i="4" s="1"/>
  <c r="O579" i="4"/>
  <c r="P579" i="4" s="1"/>
  <c r="I579" i="4"/>
  <c r="A579" i="4"/>
  <c r="AL578" i="4"/>
  <c r="H578" i="4" s="1"/>
  <c r="F578" i="4"/>
  <c r="Y578" i="4"/>
  <c r="X578" i="4"/>
  <c r="W578" i="4"/>
  <c r="T578" i="4" s="1"/>
  <c r="J578" i="4" s="1"/>
  <c r="U578" i="4"/>
  <c r="K578" i="4" s="1"/>
  <c r="O578" i="4"/>
  <c r="P578" i="4" s="1"/>
  <c r="I578" i="4"/>
  <c r="A578" i="4"/>
  <c r="AK577" i="4"/>
  <c r="G577" i="4" s="1"/>
  <c r="F577" i="4"/>
  <c r="D577" i="4"/>
  <c r="AN577" i="4" s="1"/>
  <c r="Y577" i="4"/>
  <c r="X577" i="4"/>
  <c r="W577" i="4"/>
  <c r="T577" i="4" s="1"/>
  <c r="J577" i="4" s="1"/>
  <c r="O577" i="4"/>
  <c r="P577" i="4" s="1"/>
  <c r="I577" i="4"/>
  <c r="A577" i="4"/>
  <c r="AL576" i="4"/>
  <c r="H576" i="4" s="1"/>
  <c r="AK576" i="4"/>
  <c r="G576" i="4" s="1"/>
  <c r="F576" i="4"/>
  <c r="D576" i="4"/>
  <c r="AN576" i="4" s="1"/>
  <c r="Y576" i="4"/>
  <c r="X576" i="4"/>
  <c r="W576" i="4"/>
  <c r="T576" i="4" s="1"/>
  <c r="J576" i="4" s="1"/>
  <c r="O576" i="4"/>
  <c r="P576" i="4" s="1"/>
  <c r="I576" i="4"/>
  <c r="A576" i="4"/>
  <c r="AL575" i="4"/>
  <c r="H575" i="4" s="1"/>
  <c r="F575" i="4"/>
  <c r="Y575" i="4"/>
  <c r="X575" i="4"/>
  <c r="W575" i="4"/>
  <c r="T575" i="4" s="1"/>
  <c r="J575" i="4" s="1"/>
  <c r="O575" i="4"/>
  <c r="P575" i="4" s="1"/>
  <c r="I575" i="4"/>
  <c r="A575" i="4"/>
  <c r="F574" i="4"/>
  <c r="D574" i="4"/>
  <c r="Y574" i="4"/>
  <c r="X574" i="4"/>
  <c r="W574" i="4"/>
  <c r="T574" i="4" s="1"/>
  <c r="J574" i="4" s="1"/>
  <c r="O574" i="4"/>
  <c r="P574" i="4" s="1"/>
  <c r="I574" i="4"/>
  <c r="A574" i="4"/>
  <c r="AK573" i="4"/>
  <c r="G573" i="4" s="1"/>
  <c r="Y573" i="4"/>
  <c r="X573" i="4"/>
  <c r="W573" i="4"/>
  <c r="T573" i="4" s="1"/>
  <c r="J573" i="4" s="1"/>
  <c r="O573" i="4"/>
  <c r="P573" i="4" s="1"/>
  <c r="I573" i="4"/>
  <c r="A573" i="4"/>
  <c r="AL572" i="4"/>
  <c r="H572" i="4" s="1"/>
  <c r="F572" i="4"/>
  <c r="Y572" i="4"/>
  <c r="X572" i="4"/>
  <c r="W572" i="4"/>
  <c r="T572" i="4" s="1"/>
  <c r="J572" i="4" s="1"/>
  <c r="U572" i="4"/>
  <c r="K572" i="4" s="1"/>
  <c r="O572" i="4"/>
  <c r="P572" i="4" s="1"/>
  <c r="I572" i="4"/>
  <c r="A572" i="4"/>
  <c r="AL571" i="4"/>
  <c r="H571" i="4" s="1"/>
  <c r="F571" i="4"/>
  <c r="D571" i="4"/>
  <c r="AN571" i="4" s="1"/>
  <c r="Y571" i="4"/>
  <c r="X571" i="4"/>
  <c r="W571" i="4"/>
  <c r="T571" i="4" s="1"/>
  <c r="J571" i="4" s="1"/>
  <c r="O571" i="4"/>
  <c r="P571" i="4" s="1"/>
  <c r="I571" i="4"/>
  <c r="A571" i="4"/>
  <c r="AK570" i="4"/>
  <c r="G570" i="4" s="1"/>
  <c r="D570" i="4"/>
  <c r="AN570" i="4" s="1"/>
  <c r="Y570" i="4"/>
  <c r="X570" i="4"/>
  <c r="U570" i="4" s="1"/>
  <c r="K570" i="4" s="1"/>
  <c r="W570" i="4"/>
  <c r="T570" i="4" s="1"/>
  <c r="J570" i="4" s="1"/>
  <c r="O570" i="4"/>
  <c r="P570" i="4" s="1"/>
  <c r="I570" i="4"/>
  <c r="A570" i="4"/>
  <c r="AK569" i="4"/>
  <c r="G569" i="4" s="1"/>
  <c r="F569" i="4"/>
  <c r="D569" i="4"/>
  <c r="AN569" i="4" s="1"/>
  <c r="Y569" i="4"/>
  <c r="X569" i="4"/>
  <c r="W569" i="4"/>
  <c r="T569" i="4" s="1"/>
  <c r="J569" i="4" s="1"/>
  <c r="O569" i="4"/>
  <c r="P569" i="4" s="1"/>
  <c r="I569" i="4"/>
  <c r="A569" i="4"/>
  <c r="AL568" i="4"/>
  <c r="H568" i="4" s="1"/>
  <c r="AK568" i="4"/>
  <c r="G568" i="4" s="1"/>
  <c r="Y568" i="4"/>
  <c r="X568" i="4"/>
  <c r="U568" i="4" s="1"/>
  <c r="W568" i="4"/>
  <c r="T568" i="4" s="1"/>
  <c r="J568" i="4" s="1"/>
  <c r="O568" i="4"/>
  <c r="P568" i="4" s="1"/>
  <c r="I568" i="4"/>
  <c r="A568" i="4"/>
  <c r="AL567" i="4"/>
  <c r="H567" i="4" s="1"/>
  <c r="AK567" i="4"/>
  <c r="G567" i="4" s="1"/>
  <c r="Y567" i="4"/>
  <c r="X567" i="4"/>
  <c r="W567" i="4"/>
  <c r="T567" i="4" s="1"/>
  <c r="J567" i="4" s="1"/>
  <c r="O567" i="4"/>
  <c r="P567" i="4" s="1"/>
  <c r="I567" i="4"/>
  <c r="A567" i="4"/>
  <c r="AL566" i="4"/>
  <c r="H566" i="4" s="1"/>
  <c r="D566" i="4"/>
  <c r="AN566" i="4" s="1"/>
  <c r="Y566" i="4"/>
  <c r="X566" i="4"/>
  <c r="U566" i="4" s="1"/>
  <c r="W566" i="4"/>
  <c r="T566" i="4" s="1"/>
  <c r="J566" i="4" s="1"/>
  <c r="O566" i="4"/>
  <c r="P566" i="4" s="1"/>
  <c r="I566" i="4"/>
  <c r="A566" i="4"/>
  <c r="F565" i="4"/>
  <c r="D565" i="4"/>
  <c r="AN565" i="4" s="1"/>
  <c r="Y565" i="4"/>
  <c r="X565" i="4"/>
  <c r="W565" i="4"/>
  <c r="T565" i="4" s="1"/>
  <c r="J565" i="4" s="1"/>
  <c r="O565" i="4"/>
  <c r="P565" i="4" s="1"/>
  <c r="I565" i="4"/>
  <c r="A565" i="4"/>
  <c r="AL564" i="4"/>
  <c r="H564" i="4" s="1"/>
  <c r="AK564" i="4"/>
  <c r="G564" i="4" s="1"/>
  <c r="Y564" i="4"/>
  <c r="X564" i="4"/>
  <c r="U564" i="4" s="1"/>
  <c r="W564" i="4"/>
  <c r="T564" i="4" s="1"/>
  <c r="J564" i="4" s="1"/>
  <c r="O564" i="4"/>
  <c r="P564" i="4" s="1"/>
  <c r="I564" i="4"/>
  <c r="A564" i="4"/>
  <c r="F563" i="4"/>
  <c r="Y563" i="4"/>
  <c r="X563" i="4"/>
  <c r="W563" i="4"/>
  <c r="T563" i="4" s="1"/>
  <c r="J563" i="4" s="1"/>
  <c r="O563" i="4"/>
  <c r="P563" i="4" s="1"/>
  <c r="I563" i="4"/>
  <c r="A563" i="4"/>
  <c r="AK562" i="4"/>
  <c r="G562" i="4" s="1"/>
  <c r="F562" i="4"/>
  <c r="D562" i="4"/>
  <c r="AN562" i="4" s="1"/>
  <c r="Y562" i="4"/>
  <c r="X562" i="4"/>
  <c r="U562" i="4" s="1"/>
  <c r="W562" i="4"/>
  <c r="T562" i="4" s="1"/>
  <c r="J562" i="4" s="1"/>
  <c r="O562" i="4"/>
  <c r="P562" i="4" s="1"/>
  <c r="I562" i="4"/>
  <c r="A562" i="4"/>
  <c r="AL561" i="4"/>
  <c r="H561" i="4" s="1"/>
  <c r="F561" i="4"/>
  <c r="D561" i="4"/>
  <c r="AN561" i="4" s="1"/>
  <c r="Y561" i="4"/>
  <c r="X561" i="4"/>
  <c r="W561" i="4"/>
  <c r="T561" i="4" s="1"/>
  <c r="J561" i="4" s="1"/>
  <c r="O561" i="4"/>
  <c r="P561" i="4" s="1"/>
  <c r="I561" i="4"/>
  <c r="A561" i="4"/>
  <c r="AK560" i="4"/>
  <c r="G560" i="4" s="1"/>
  <c r="F560" i="4"/>
  <c r="D560" i="4"/>
  <c r="AN560" i="4" s="1"/>
  <c r="Y560" i="4"/>
  <c r="X560" i="4"/>
  <c r="U560" i="4" s="1"/>
  <c r="W560" i="4"/>
  <c r="T560" i="4" s="1"/>
  <c r="J560" i="4" s="1"/>
  <c r="O560" i="4"/>
  <c r="P560" i="4" s="1"/>
  <c r="I560" i="4"/>
  <c r="A560" i="4"/>
  <c r="AL559" i="4"/>
  <c r="H559" i="4" s="1"/>
  <c r="AK559" i="4"/>
  <c r="G559" i="4" s="1"/>
  <c r="F559" i="4"/>
  <c r="D559" i="4"/>
  <c r="AN559" i="4" s="1"/>
  <c r="Y559" i="4"/>
  <c r="X559" i="4"/>
  <c r="W559" i="4"/>
  <c r="T559" i="4" s="1"/>
  <c r="J559" i="4" s="1"/>
  <c r="O559" i="4"/>
  <c r="P559" i="4" s="1"/>
  <c r="I559" i="4"/>
  <c r="A559" i="4"/>
  <c r="AL558" i="4"/>
  <c r="H558" i="4" s="1"/>
  <c r="AK558" i="4"/>
  <c r="G558" i="4" s="1"/>
  <c r="Y558" i="4"/>
  <c r="X558" i="4"/>
  <c r="U558" i="4" s="1"/>
  <c r="W558" i="4"/>
  <c r="T558" i="4" s="1"/>
  <c r="J558" i="4" s="1"/>
  <c r="O558" i="4"/>
  <c r="P558" i="4" s="1"/>
  <c r="I558" i="4"/>
  <c r="A558" i="4"/>
  <c r="AL557" i="4"/>
  <c r="H557" i="4" s="1"/>
  <c r="AK557" i="4"/>
  <c r="G557" i="4" s="1"/>
  <c r="F557" i="4"/>
  <c r="D557" i="4"/>
  <c r="AN557" i="4" s="1"/>
  <c r="Y557" i="4"/>
  <c r="X557" i="4"/>
  <c r="W557" i="4"/>
  <c r="T557" i="4" s="1"/>
  <c r="J557" i="4" s="1"/>
  <c r="O557" i="4"/>
  <c r="P557" i="4" s="1"/>
  <c r="I557" i="4"/>
  <c r="A557" i="4"/>
  <c r="AK556" i="4"/>
  <c r="G556" i="4" s="1"/>
  <c r="F556" i="4"/>
  <c r="D556" i="4"/>
  <c r="AN556" i="4" s="1"/>
  <c r="Y556" i="4"/>
  <c r="X556" i="4"/>
  <c r="U556" i="4" s="1"/>
  <c r="K556" i="4" s="1"/>
  <c r="W556" i="4"/>
  <c r="T556" i="4" s="1"/>
  <c r="J556" i="4" s="1"/>
  <c r="V556" i="4"/>
  <c r="L556" i="4" s="1"/>
  <c r="O556" i="4"/>
  <c r="P556" i="4" s="1"/>
  <c r="I556" i="4"/>
  <c r="A556" i="4"/>
  <c r="AL555" i="4"/>
  <c r="H555" i="4" s="1"/>
  <c r="D555" i="4"/>
  <c r="AN555" i="4" s="1"/>
  <c r="Y555" i="4"/>
  <c r="X555" i="4"/>
  <c r="W555" i="4"/>
  <c r="T555" i="4" s="1"/>
  <c r="J555" i="4" s="1"/>
  <c r="O555" i="4"/>
  <c r="P555" i="4" s="1"/>
  <c r="I555" i="4"/>
  <c r="A555" i="4"/>
  <c r="AK554" i="4"/>
  <c r="G554" i="4" s="1"/>
  <c r="Y554" i="4"/>
  <c r="X554" i="4"/>
  <c r="U554" i="4" s="1"/>
  <c r="K554" i="4" s="1"/>
  <c r="W554" i="4"/>
  <c r="T554" i="4" s="1"/>
  <c r="J554" i="4" s="1"/>
  <c r="O554" i="4"/>
  <c r="P554" i="4" s="1"/>
  <c r="I554" i="4"/>
  <c r="A554" i="4"/>
  <c r="AL553" i="4"/>
  <c r="H553" i="4" s="1"/>
  <c r="F553" i="4"/>
  <c r="D553" i="4"/>
  <c r="AN553" i="4" s="1"/>
  <c r="Y553" i="4"/>
  <c r="X553" i="4"/>
  <c r="W553" i="4"/>
  <c r="T553" i="4" s="1"/>
  <c r="J553" i="4" s="1"/>
  <c r="O553" i="4"/>
  <c r="P553" i="4" s="1"/>
  <c r="I553" i="4"/>
  <c r="A553" i="4"/>
  <c r="AK552" i="4"/>
  <c r="G552" i="4" s="1"/>
  <c r="F552" i="4"/>
  <c r="D552" i="4"/>
  <c r="AN552" i="4" s="1"/>
  <c r="Y552" i="4"/>
  <c r="X552" i="4"/>
  <c r="U552" i="4" s="1"/>
  <c r="K552" i="4" s="1"/>
  <c r="W552" i="4"/>
  <c r="T552" i="4" s="1"/>
  <c r="J552" i="4" s="1"/>
  <c r="O552" i="4"/>
  <c r="P552" i="4" s="1"/>
  <c r="I552" i="4"/>
  <c r="A552" i="4"/>
  <c r="AK551" i="4"/>
  <c r="G551" i="4" s="1"/>
  <c r="F551" i="4"/>
  <c r="D551" i="4"/>
  <c r="AN551" i="4" s="1"/>
  <c r="Y551" i="4"/>
  <c r="X551" i="4"/>
  <c r="U551" i="4" s="1"/>
  <c r="K551" i="4" s="1"/>
  <c r="W551" i="4"/>
  <c r="T551" i="4" s="1"/>
  <c r="J551" i="4" s="1"/>
  <c r="O551" i="4"/>
  <c r="P551" i="4" s="1"/>
  <c r="I551" i="4"/>
  <c r="A551" i="4"/>
  <c r="AL550" i="4"/>
  <c r="H550" i="4" s="1"/>
  <c r="AK550" i="4"/>
  <c r="G550" i="4" s="1"/>
  <c r="F550" i="4"/>
  <c r="Y550" i="4"/>
  <c r="X550" i="4"/>
  <c r="U550" i="4" s="1"/>
  <c r="K550" i="4" s="1"/>
  <c r="W550" i="4"/>
  <c r="T550" i="4" s="1"/>
  <c r="J550" i="4" s="1"/>
  <c r="O550" i="4"/>
  <c r="P550" i="4" s="1"/>
  <c r="I550" i="4"/>
  <c r="A550" i="4"/>
  <c r="AL549" i="4"/>
  <c r="H549" i="4" s="1"/>
  <c r="Y549" i="4"/>
  <c r="X549" i="4"/>
  <c r="U549" i="4" s="1"/>
  <c r="K549" i="4" s="1"/>
  <c r="W549" i="4"/>
  <c r="T549" i="4" s="1"/>
  <c r="J549" i="4" s="1"/>
  <c r="O549" i="4"/>
  <c r="P549" i="4" s="1"/>
  <c r="I549" i="4"/>
  <c r="A549" i="4"/>
  <c r="AL548" i="4"/>
  <c r="H548" i="4" s="1"/>
  <c r="D548" i="4"/>
  <c r="AN548" i="4" s="1"/>
  <c r="Y548" i="4"/>
  <c r="X548" i="4"/>
  <c r="U548" i="4" s="1"/>
  <c r="K548" i="4" s="1"/>
  <c r="W548" i="4"/>
  <c r="T548" i="4" s="1"/>
  <c r="J548" i="4" s="1"/>
  <c r="O548" i="4"/>
  <c r="P548" i="4" s="1"/>
  <c r="I548" i="4"/>
  <c r="A548" i="4"/>
  <c r="D547" i="4"/>
  <c r="AN547" i="4" s="1"/>
  <c r="Y547" i="4"/>
  <c r="X547" i="4"/>
  <c r="U547" i="4" s="1"/>
  <c r="K547" i="4" s="1"/>
  <c r="W547" i="4"/>
  <c r="T547" i="4" s="1"/>
  <c r="J547" i="4" s="1"/>
  <c r="O547" i="4"/>
  <c r="P547" i="4" s="1"/>
  <c r="I547" i="4"/>
  <c r="A547" i="4"/>
  <c r="AK546" i="4"/>
  <c r="G546" i="4" s="1"/>
  <c r="F546" i="4"/>
  <c r="Y546" i="4"/>
  <c r="X546" i="4"/>
  <c r="W546" i="4"/>
  <c r="T546" i="4" s="1"/>
  <c r="J546" i="4" s="1"/>
  <c r="O546" i="4"/>
  <c r="P546" i="4" s="1"/>
  <c r="I546" i="4"/>
  <c r="A546" i="4"/>
  <c r="AL545" i="4"/>
  <c r="H545" i="4" s="1"/>
  <c r="Y545" i="4"/>
  <c r="X545" i="4"/>
  <c r="U545" i="4" s="1"/>
  <c r="K545" i="4" s="1"/>
  <c r="W545" i="4"/>
  <c r="T545" i="4" s="1"/>
  <c r="J545" i="4" s="1"/>
  <c r="O545" i="4"/>
  <c r="P545" i="4" s="1"/>
  <c r="I545" i="4"/>
  <c r="A545" i="4"/>
  <c r="D544" i="4"/>
  <c r="AN544" i="4" s="1"/>
  <c r="Y544" i="4"/>
  <c r="X544" i="4"/>
  <c r="U544" i="4" s="1"/>
  <c r="K544" i="4" s="1"/>
  <c r="W544" i="4"/>
  <c r="T544" i="4" s="1"/>
  <c r="J544" i="4" s="1"/>
  <c r="O544" i="4"/>
  <c r="P544" i="4" s="1"/>
  <c r="I544" i="4"/>
  <c r="A544" i="4"/>
  <c r="AL543" i="4"/>
  <c r="H543" i="4" s="1"/>
  <c r="AK543" i="4"/>
  <c r="G543" i="4" s="1"/>
  <c r="Y543" i="4"/>
  <c r="X543" i="4"/>
  <c r="W543" i="4"/>
  <c r="T543" i="4" s="1"/>
  <c r="J543" i="4" s="1"/>
  <c r="O543" i="4"/>
  <c r="P543" i="4" s="1"/>
  <c r="I543" i="4"/>
  <c r="A543" i="4"/>
  <c r="AL542" i="4"/>
  <c r="H542" i="4" s="1"/>
  <c r="Y542" i="4"/>
  <c r="X542" i="4"/>
  <c r="U542" i="4" s="1"/>
  <c r="K542" i="4" s="1"/>
  <c r="W542" i="4"/>
  <c r="T542" i="4" s="1"/>
  <c r="J542" i="4" s="1"/>
  <c r="O542" i="4"/>
  <c r="P542" i="4" s="1"/>
  <c r="I542" i="4"/>
  <c r="A542" i="4"/>
  <c r="F541" i="4"/>
  <c r="D541" i="4"/>
  <c r="AN541" i="4" s="1"/>
  <c r="Y541" i="4"/>
  <c r="X541" i="4"/>
  <c r="U541" i="4" s="1"/>
  <c r="K541" i="4" s="1"/>
  <c r="W541" i="4"/>
  <c r="T541" i="4" s="1"/>
  <c r="J541" i="4" s="1"/>
  <c r="O541" i="4"/>
  <c r="P541" i="4" s="1"/>
  <c r="I541" i="4"/>
  <c r="A541" i="4"/>
  <c r="AK540" i="4"/>
  <c r="G540" i="4" s="1"/>
  <c r="Y540" i="4"/>
  <c r="X540" i="4"/>
  <c r="W540" i="4"/>
  <c r="T540" i="4" s="1"/>
  <c r="J540" i="4" s="1"/>
  <c r="O540" i="4"/>
  <c r="P540" i="4" s="1"/>
  <c r="I540" i="4"/>
  <c r="A540" i="4"/>
  <c r="AL539" i="4"/>
  <c r="H539" i="4" s="1"/>
  <c r="F539" i="4"/>
  <c r="D539" i="4"/>
  <c r="AN539" i="4" s="1"/>
  <c r="Y539" i="4"/>
  <c r="X539" i="4"/>
  <c r="U539" i="4" s="1"/>
  <c r="K539" i="4" s="1"/>
  <c r="W539" i="4"/>
  <c r="T539" i="4" s="1"/>
  <c r="J539" i="4" s="1"/>
  <c r="O539" i="4"/>
  <c r="P539" i="4" s="1"/>
  <c r="I539" i="4"/>
  <c r="A539" i="4"/>
  <c r="AL538" i="4"/>
  <c r="H538" i="4" s="1"/>
  <c r="D538" i="4"/>
  <c r="AN538" i="4" s="1"/>
  <c r="Y538" i="4"/>
  <c r="X538" i="4"/>
  <c r="W538" i="4"/>
  <c r="T538" i="4" s="1"/>
  <c r="J538" i="4" s="1"/>
  <c r="O538" i="4"/>
  <c r="P538" i="4" s="1"/>
  <c r="I538" i="4"/>
  <c r="A538" i="4"/>
  <c r="F537" i="4"/>
  <c r="Y537" i="4"/>
  <c r="X537" i="4"/>
  <c r="U537" i="4" s="1"/>
  <c r="W537" i="4"/>
  <c r="T537" i="4" s="1"/>
  <c r="J537" i="4" s="1"/>
  <c r="O537" i="4"/>
  <c r="P537" i="4" s="1"/>
  <c r="I537" i="4"/>
  <c r="A537" i="4"/>
  <c r="Y536" i="4"/>
  <c r="X536" i="4"/>
  <c r="W536" i="4"/>
  <c r="T536" i="4" s="1"/>
  <c r="J536" i="4" s="1"/>
  <c r="O536" i="4"/>
  <c r="P536" i="4" s="1"/>
  <c r="I536" i="4"/>
  <c r="A536" i="4"/>
  <c r="AL535" i="4"/>
  <c r="H535" i="4" s="1"/>
  <c r="AK535" i="4"/>
  <c r="G535" i="4" s="1"/>
  <c r="Y535" i="4"/>
  <c r="X535" i="4"/>
  <c r="U535" i="4" s="1"/>
  <c r="W535" i="4"/>
  <c r="T535" i="4" s="1"/>
  <c r="J535" i="4" s="1"/>
  <c r="O535" i="4"/>
  <c r="P535" i="4" s="1"/>
  <c r="I535" i="4"/>
  <c r="A535" i="4"/>
  <c r="F534" i="4"/>
  <c r="Y534" i="4"/>
  <c r="X534" i="4"/>
  <c r="W534" i="4"/>
  <c r="T534" i="4" s="1"/>
  <c r="J534" i="4" s="1"/>
  <c r="O534" i="4"/>
  <c r="P534" i="4" s="1"/>
  <c r="I534" i="4"/>
  <c r="A534" i="4"/>
  <c r="F533" i="4"/>
  <c r="Y533" i="4"/>
  <c r="X533" i="4"/>
  <c r="U533" i="4" s="1"/>
  <c r="W533" i="4"/>
  <c r="T533" i="4" s="1"/>
  <c r="J533" i="4" s="1"/>
  <c r="O533" i="4"/>
  <c r="P533" i="4" s="1"/>
  <c r="I533" i="4"/>
  <c r="A533" i="4"/>
  <c r="AK532" i="4"/>
  <c r="G532" i="4" s="1"/>
  <c r="D532" i="4"/>
  <c r="AN532" i="4" s="1"/>
  <c r="Y532" i="4"/>
  <c r="X532" i="4"/>
  <c r="W532" i="4"/>
  <c r="T532" i="4" s="1"/>
  <c r="J532" i="4" s="1"/>
  <c r="O532" i="4"/>
  <c r="P532" i="4" s="1"/>
  <c r="I532" i="4"/>
  <c r="A532" i="4"/>
  <c r="AL531" i="4"/>
  <c r="H531" i="4" s="1"/>
  <c r="F531" i="4"/>
  <c r="D531" i="4"/>
  <c r="AN531" i="4" s="1"/>
  <c r="Y531" i="4"/>
  <c r="X531" i="4"/>
  <c r="U531" i="4" s="1"/>
  <c r="V531" i="4" s="1"/>
  <c r="L531" i="4" s="1"/>
  <c r="W531" i="4"/>
  <c r="T531" i="4" s="1"/>
  <c r="J531" i="4" s="1"/>
  <c r="O531" i="4"/>
  <c r="P531" i="4" s="1"/>
  <c r="I531" i="4"/>
  <c r="A531" i="4"/>
  <c r="AL530" i="4"/>
  <c r="H530" i="4" s="1"/>
  <c r="AK530" i="4"/>
  <c r="G530" i="4" s="1"/>
  <c r="F530" i="4"/>
  <c r="D530" i="4"/>
  <c r="AN530" i="4" s="1"/>
  <c r="Y530" i="4"/>
  <c r="X530" i="4"/>
  <c r="U530" i="4" s="1"/>
  <c r="K530" i="4" s="1"/>
  <c r="W530" i="4"/>
  <c r="T530" i="4" s="1"/>
  <c r="J530" i="4" s="1"/>
  <c r="O530" i="4"/>
  <c r="P530" i="4" s="1"/>
  <c r="I530" i="4"/>
  <c r="A530" i="4"/>
  <c r="AL529" i="4"/>
  <c r="H529" i="4" s="1"/>
  <c r="Y529" i="4"/>
  <c r="X529" i="4"/>
  <c r="U529" i="4" s="1"/>
  <c r="W529" i="4"/>
  <c r="T529" i="4" s="1"/>
  <c r="J529" i="4" s="1"/>
  <c r="O529" i="4"/>
  <c r="P529" i="4" s="1"/>
  <c r="I529" i="4"/>
  <c r="A529" i="4"/>
  <c r="AL528" i="4"/>
  <c r="H528" i="4" s="1"/>
  <c r="AK528" i="4"/>
  <c r="G528" i="4" s="1"/>
  <c r="F528" i="4"/>
  <c r="D528" i="4"/>
  <c r="AN528" i="4" s="1"/>
  <c r="Y528" i="4"/>
  <c r="X528" i="4"/>
  <c r="U528" i="4" s="1"/>
  <c r="K528" i="4" s="1"/>
  <c r="W528" i="4"/>
  <c r="T528" i="4" s="1"/>
  <c r="J528" i="4" s="1"/>
  <c r="O528" i="4"/>
  <c r="P528" i="4" s="1"/>
  <c r="I528" i="4"/>
  <c r="A528" i="4"/>
  <c r="AK527" i="4"/>
  <c r="G527" i="4" s="1"/>
  <c r="F527" i="4"/>
  <c r="D527" i="4"/>
  <c r="AN527" i="4" s="1"/>
  <c r="Y527" i="4"/>
  <c r="X527" i="4"/>
  <c r="U527" i="4" s="1"/>
  <c r="W527" i="4"/>
  <c r="T527" i="4" s="1"/>
  <c r="J527" i="4" s="1"/>
  <c r="O527" i="4"/>
  <c r="P527" i="4" s="1"/>
  <c r="I527" i="4"/>
  <c r="A527" i="4"/>
  <c r="AL526" i="4"/>
  <c r="H526" i="4" s="1"/>
  <c r="AK526" i="4"/>
  <c r="G526" i="4" s="1"/>
  <c r="F526" i="4"/>
  <c r="D526" i="4"/>
  <c r="AN526" i="4" s="1"/>
  <c r="Y526" i="4"/>
  <c r="X526" i="4"/>
  <c r="U526" i="4" s="1"/>
  <c r="K526" i="4" s="1"/>
  <c r="W526" i="4"/>
  <c r="T526" i="4" s="1"/>
  <c r="J526" i="4" s="1"/>
  <c r="O526" i="4"/>
  <c r="P526" i="4" s="1"/>
  <c r="I526" i="4"/>
  <c r="A526" i="4"/>
  <c r="F525" i="4"/>
  <c r="D525" i="4"/>
  <c r="AN525" i="4" s="1"/>
  <c r="Y525" i="4"/>
  <c r="X525" i="4"/>
  <c r="U525" i="4" s="1"/>
  <c r="W525" i="4"/>
  <c r="T525" i="4" s="1"/>
  <c r="J525" i="4" s="1"/>
  <c r="O525" i="4"/>
  <c r="P525" i="4" s="1"/>
  <c r="I525" i="4"/>
  <c r="A525" i="4"/>
  <c r="AL524" i="4"/>
  <c r="H524" i="4" s="1"/>
  <c r="AK524" i="4"/>
  <c r="G524" i="4" s="1"/>
  <c r="Y524" i="4"/>
  <c r="X524" i="4"/>
  <c r="U524" i="4" s="1"/>
  <c r="K524" i="4" s="1"/>
  <c r="W524" i="4"/>
  <c r="T524" i="4" s="1"/>
  <c r="J524" i="4" s="1"/>
  <c r="O524" i="4"/>
  <c r="P524" i="4" s="1"/>
  <c r="I524" i="4"/>
  <c r="A524" i="4"/>
  <c r="AL523" i="4"/>
  <c r="H523" i="4" s="1"/>
  <c r="F523" i="4"/>
  <c r="D523" i="4"/>
  <c r="AN523" i="4" s="1"/>
  <c r="Y523" i="4"/>
  <c r="X523" i="4"/>
  <c r="U523" i="4" s="1"/>
  <c r="W523" i="4"/>
  <c r="T523" i="4" s="1"/>
  <c r="J523" i="4" s="1"/>
  <c r="O523" i="4"/>
  <c r="P523" i="4" s="1"/>
  <c r="I523" i="4"/>
  <c r="A523" i="4"/>
  <c r="AK522" i="4"/>
  <c r="G522" i="4" s="1"/>
  <c r="D522" i="4"/>
  <c r="AN522" i="4" s="1"/>
  <c r="Y522" i="4"/>
  <c r="X522" i="4"/>
  <c r="W522" i="4"/>
  <c r="T522" i="4" s="1"/>
  <c r="J522" i="4" s="1"/>
  <c r="O522" i="4"/>
  <c r="P522" i="4" s="1"/>
  <c r="I522" i="4"/>
  <c r="A522" i="4"/>
  <c r="AL521" i="4"/>
  <c r="H521" i="4" s="1"/>
  <c r="Y521" i="4"/>
  <c r="X521" i="4"/>
  <c r="U521" i="4" s="1"/>
  <c r="W521" i="4"/>
  <c r="T521" i="4" s="1"/>
  <c r="J521" i="4" s="1"/>
  <c r="O521" i="4"/>
  <c r="P521" i="4" s="1"/>
  <c r="I521" i="4"/>
  <c r="A521" i="4"/>
  <c r="D520" i="4"/>
  <c r="AN520" i="4" s="1"/>
  <c r="Y520" i="4"/>
  <c r="X520" i="4"/>
  <c r="W520" i="4"/>
  <c r="T520" i="4" s="1"/>
  <c r="J520" i="4" s="1"/>
  <c r="O520" i="4"/>
  <c r="P520" i="4" s="1"/>
  <c r="I520" i="4"/>
  <c r="A520" i="4"/>
  <c r="AK519" i="4"/>
  <c r="G519" i="4" s="1"/>
  <c r="F519" i="4"/>
  <c r="D519" i="4"/>
  <c r="AN519" i="4" s="1"/>
  <c r="Y519" i="4"/>
  <c r="X519" i="4"/>
  <c r="U519" i="4" s="1"/>
  <c r="W519" i="4"/>
  <c r="T519" i="4" s="1"/>
  <c r="J519" i="4" s="1"/>
  <c r="O519" i="4"/>
  <c r="P519" i="4" s="1"/>
  <c r="I519" i="4"/>
  <c r="A519" i="4"/>
  <c r="AL518" i="4"/>
  <c r="H518" i="4" s="1"/>
  <c r="D518" i="4"/>
  <c r="AN518" i="4" s="1"/>
  <c r="Y518" i="4"/>
  <c r="X518" i="4"/>
  <c r="W518" i="4"/>
  <c r="T518" i="4" s="1"/>
  <c r="J518" i="4" s="1"/>
  <c r="O518" i="4"/>
  <c r="P518" i="4" s="1"/>
  <c r="I518" i="4"/>
  <c r="G518" i="4"/>
  <c r="A518" i="4"/>
  <c r="AL517" i="4"/>
  <c r="H517" i="4" s="1"/>
  <c r="Y517" i="4"/>
  <c r="X517" i="4"/>
  <c r="W517" i="4"/>
  <c r="T517" i="4" s="1"/>
  <c r="J517" i="4" s="1"/>
  <c r="U517" i="4"/>
  <c r="K517" i="4" s="1"/>
  <c r="O517" i="4"/>
  <c r="P517" i="4" s="1"/>
  <c r="I517" i="4"/>
  <c r="A517" i="4"/>
  <c r="AL516" i="4"/>
  <c r="H516" i="4" s="1"/>
  <c r="D516" i="4"/>
  <c r="AN516" i="4" s="1"/>
  <c r="Y516" i="4"/>
  <c r="X516" i="4"/>
  <c r="W516" i="4"/>
  <c r="T516" i="4" s="1"/>
  <c r="J516" i="4" s="1"/>
  <c r="O516" i="4"/>
  <c r="P516" i="4" s="1"/>
  <c r="I516" i="4"/>
  <c r="A516" i="4"/>
  <c r="F515" i="4"/>
  <c r="D515" i="4"/>
  <c r="AN515" i="4" s="1"/>
  <c r="Y515" i="4"/>
  <c r="X515" i="4"/>
  <c r="W515" i="4"/>
  <c r="T515" i="4" s="1"/>
  <c r="J515" i="4" s="1"/>
  <c r="O515" i="4"/>
  <c r="P515" i="4" s="1"/>
  <c r="I515" i="4"/>
  <c r="A515" i="4"/>
  <c r="AK514" i="4"/>
  <c r="G514" i="4" s="1"/>
  <c r="Y514" i="4"/>
  <c r="X514" i="4"/>
  <c r="W514" i="4"/>
  <c r="T514" i="4" s="1"/>
  <c r="J514" i="4" s="1"/>
  <c r="O514" i="4"/>
  <c r="P514" i="4" s="1"/>
  <c r="I514" i="4"/>
  <c r="A514" i="4"/>
  <c r="AL513" i="4"/>
  <c r="H513" i="4" s="1"/>
  <c r="AK513" i="4"/>
  <c r="G513" i="4" s="1"/>
  <c r="Y513" i="4"/>
  <c r="X513" i="4"/>
  <c r="W513" i="4"/>
  <c r="T513" i="4" s="1"/>
  <c r="J513" i="4" s="1"/>
  <c r="O513" i="4"/>
  <c r="P513" i="4" s="1"/>
  <c r="I513" i="4"/>
  <c r="A513" i="4"/>
  <c r="F512" i="4"/>
  <c r="Y512" i="4"/>
  <c r="X512" i="4"/>
  <c r="W512" i="4"/>
  <c r="T512" i="4" s="1"/>
  <c r="J512" i="4" s="1"/>
  <c r="O512" i="4"/>
  <c r="P512" i="4" s="1"/>
  <c r="I512" i="4"/>
  <c r="A512" i="4"/>
  <c r="F511" i="4"/>
  <c r="D511" i="4"/>
  <c r="AN511" i="4" s="1"/>
  <c r="Y511" i="4"/>
  <c r="X511" i="4"/>
  <c r="W511" i="4"/>
  <c r="T511" i="4" s="1"/>
  <c r="J511" i="4" s="1"/>
  <c r="O511" i="4"/>
  <c r="P511" i="4" s="1"/>
  <c r="I511" i="4"/>
  <c r="A511" i="4"/>
  <c r="AK510" i="4"/>
  <c r="G510" i="4" s="1"/>
  <c r="Y510" i="4"/>
  <c r="X510" i="4"/>
  <c r="W510" i="4"/>
  <c r="T510" i="4" s="1"/>
  <c r="J510" i="4" s="1"/>
  <c r="O510" i="4"/>
  <c r="P510" i="4" s="1"/>
  <c r="I510" i="4"/>
  <c r="A510" i="4"/>
  <c r="AL509" i="4"/>
  <c r="H509" i="4" s="1"/>
  <c r="AK509" i="4"/>
  <c r="G509" i="4" s="1"/>
  <c r="Y509" i="4"/>
  <c r="X509" i="4"/>
  <c r="W509" i="4"/>
  <c r="T509" i="4" s="1"/>
  <c r="J509" i="4" s="1"/>
  <c r="O509" i="4"/>
  <c r="P509" i="4" s="1"/>
  <c r="I509" i="4"/>
  <c r="A509" i="4"/>
  <c r="D508" i="4"/>
  <c r="AN508" i="4" s="1"/>
  <c r="Y508" i="4"/>
  <c r="X508" i="4"/>
  <c r="W508" i="4"/>
  <c r="T508" i="4" s="1"/>
  <c r="J508" i="4" s="1"/>
  <c r="O508" i="4"/>
  <c r="P508" i="4" s="1"/>
  <c r="I508" i="4"/>
  <c r="A508" i="4"/>
  <c r="AK507" i="4"/>
  <c r="G507" i="4" s="1"/>
  <c r="F507" i="4"/>
  <c r="D507" i="4"/>
  <c r="AN507" i="4" s="1"/>
  <c r="Y507" i="4"/>
  <c r="X507" i="4"/>
  <c r="U507" i="4" s="1"/>
  <c r="W507" i="4"/>
  <c r="T507" i="4" s="1"/>
  <c r="J507" i="4" s="1"/>
  <c r="O507" i="4"/>
  <c r="P507" i="4" s="1"/>
  <c r="I507" i="4"/>
  <c r="A507" i="4"/>
  <c r="AL506" i="4"/>
  <c r="H506" i="4" s="1"/>
  <c r="D506" i="4"/>
  <c r="AN506" i="4" s="1"/>
  <c r="Y506" i="4"/>
  <c r="X506" i="4"/>
  <c r="W506" i="4"/>
  <c r="T506" i="4" s="1"/>
  <c r="J506" i="4" s="1"/>
  <c r="O506" i="4"/>
  <c r="P506" i="4" s="1"/>
  <c r="I506" i="4"/>
  <c r="A506" i="4"/>
  <c r="F505" i="4"/>
  <c r="D505" i="4"/>
  <c r="AN505" i="4" s="1"/>
  <c r="Y505" i="4"/>
  <c r="X505" i="4"/>
  <c r="U505" i="4" s="1"/>
  <c r="W505" i="4"/>
  <c r="T505" i="4" s="1"/>
  <c r="J505" i="4" s="1"/>
  <c r="O505" i="4"/>
  <c r="P505" i="4" s="1"/>
  <c r="I505" i="4"/>
  <c r="A505" i="4"/>
  <c r="F504" i="4"/>
  <c r="D504" i="4"/>
  <c r="AN504" i="4" s="1"/>
  <c r="Y504" i="4"/>
  <c r="X504" i="4"/>
  <c r="W504" i="4"/>
  <c r="T504" i="4" s="1"/>
  <c r="J504" i="4" s="1"/>
  <c r="O504" i="4"/>
  <c r="P504" i="4" s="1"/>
  <c r="I504" i="4"/>
  <c r="A504" i="4"/>
  <c r="AL503" i="4"/>
  <c r="H503" i="4" s="1"/>
  <c r="AK503" i="4"/>
  <c r="G503" i="4" s="1"/>
  <c r="D503" i="4"/>
  <c r="AN503" i="4" s="1"/>
  <c r="Y503" i="4"/>
  <c r="X503" i="4"/>
  <c r="U503" i="4" s="1"/>
  <c r="W503" i="4"/>
  <c r="T503" i="4" s="1"/>
  <c r="J503" i="4" s="1"/>
  <c r="O503" i="4"/>
  <c r="P503" i="4" s="1"/>
  <c r="I503" i="4"/>
  <c r="A503" i="4"/>
  <c r="AL502" i="4"/>
  <c r="H502" i="4" s="1"/>
  <c r="Y502" i="4"/>
  <c r="X502" i="4"/>
  <c r="W502" i="4"/>
  <c r="T502" i="4" s="1"/>
  <c r="J502" i="4" s="1"/>
  <c r="O502" i="4"/>
  <c r="P502" i="4" s="1"/>
  <c r="I502" i="4"/>
  <c r="A502" i="4"/>
  <c r="AL501" i="4"/>
  <c r="H501" i="4" s="1"/>
  <c r="AK501" i="4"/>
  <c r="G501" i="4" s="1"/>
  <c r="F501" i="4"/>
  <c r="D501" i="4"/>
  <c r="AN501" i="4" s="1"/>
  <c r="Y501" i="4"/>
  <c r="X501" i="4"/>
  <c r="U501" i="4" s="1"/>
  <c r="W501" i="4"/>
  <c r="T501" i="4" s="1"/>
  <c r="J501" i="4" s="1"/>
  <c r="O501" i="4"/>
  <c r="P501" i="4" s="1"/>
  <c r="I501" i="4"/>
  <c r="A501" i="4"/>
  <c r="AL500" i="4"/>
  <c r="H500" i="4" s="1"/>
  <c r="AK500" i="4"/>
  <c r="G500" i="4" s="1"/>
  <c r="F500" i="4"/>
  <c r="D500" i="4"/>
  <c r="AN500" i="4" s="1"/>
  <c r="Y500" i="4"/>
  <c r="X500" i="4"/>
  <c r="U500" i="4" s="1"/>
  <c r="W500" i="4"/>
  <c r="T500" i="4" s="1"/>
  <c r="J500" i="4" s="1"/>
  <c r="O500" i="4"/>
  <c r="P500" i="4" s="1"/>
  <c r="I500" i="4"/>
  <c r="A500" i="4"/>
  <c r="AL499" i="4"/>
  <c r="H499" i="4" s="1"/>
  <c r="AK499" i="4"/>
  <c r="G499" i="4" s="1"/>
  <c r="F499" i="4"/>
  <c r="D499" i="4"/>
  <c r="AN499" i="4" s="1"/>
  <c r="Y499" i="4"/>
  <c r="X499" i="4"/>
  <c r="W499" i="4"/>
  <c r="T499" i="4" s="1"/>
  <c r="J499" i="4" s="1"/>
  <c r="O499" i="4"/>
  <c r="P499" i="4" s="1"/>
  <c r="I499" i="4"/>
  <c r="A499" i="4"/>
  <c r="AL498" i="4"/>
  <c r="H498" i="4" s="1"/>
  <c r="AK498" i="4"/>
  <c r="G498" i="4" s="1"/>
  <c r="F498" i="4"/>
  <c r="D498" i="4"/>
  <c r="AN498" i="4" s="1"/>
  <c r="Y498" i="4"/>
  <c r="X498" i="4"/>
  <c r="U498" i="4" s="1"/>
  <c r="W498" i="4"/>
  <c r="T498" i="4" s="1"/>
  <c r="J498" i="4" s="1"/>
  <c r="O498" i="4"/>
  <c r="P498" i="4" s="1"/>
  <c r="I498" i="4"/>
  <c r="A498" i="4"/>
  <c r="AL497" i="4"/>
  <c r="H497" i="4" s="1"/>
  <c r="AK497" i="4"/>
  <c r="G497" i="4" s="1"/>
  <c r="F497" i="4"/>
  <c r="D497" i="4"/>
  <c r="AN497" i="4" s="1"/>
  <c r="Y497" i="4"/>
  <c r="X497" i="4"/>
  <c r="W497" i="4"/>
  <c r="T497" i="4" s="1"/>
  <c r="J497" i="4" s="1"/>
  <c r="O497" i="4"/>
  <c r="P497" i="4" s="1"/>
  <c r="I497" i="4"/>
  <c r="A497" i="4"/>
  <c r="AL496" i="4"/>
  <c r="H496" i="4" s="1"/>
  <c r="AK496" i="4"/>
  <c r="G496" i="4" s="1"/>
  <c r="F496" i="4"/>
  <c r="D496" i="4"/>
  <c r="AN496" i="4" s="1"/>
  <c r="Y496" i="4"/>
  <c r="X496" i="4"/>
  <c r="U496" i="4" s="1"/>
  <c r="W496" i="4"/>
  <c r="T496" i="4" s="1"/>
  <c r="J496" i="4" s="1"/>
  <c r="O496" i="4"/>
  <c r="P496" i="4" s="1"/>
  <c r="I496" i="4"/>
  <c r="A496" i="4"/>
  <c r="AL495" i="4"/>
  <c r="H495" i="4" s="1"/>
  <c r="AK495" i="4"/>
  <c r="G495" i="4" s="1"/>
  <c r="F495" i="4"/>
  <c r="D495" i="4"/>
  <c r="AN495" i="4" s="1"/>
  <c r="Y495" i="4"/>
  <c r="X495" i="4"/>
  <c r="U495" i="4" s="1"/>
  <c r="K495" i="4" s="1"/>
  <c r="W495" i="4"/>
  <c r="T495" i="4" s="1"/>
  <c r="J495" i="4" s="1"/>
  <c r="O495" i="4"/>
  <c r="P495" i="4" s="1"/>
  <c r="I495" i="4"/>
  <c r="A495" i="4"/>
  <c r="AL494" i="4"/>
  <c r="H494" i="4" s="1"/>
  <c r="AK494" i="4"/>
  <c r="F494" i="4"/>
  <c r="D494" i="4"/>
  <c r="AN494" i="4" s="1"/>
  <c r="Y494" i="4"/>
  <c r="X494" i="4"/>
  <c r="W494" i="4"/>
  <c r="T494" i="4" s="1"/>
  <c r="J494" i="4" s="1"/>
  <c r="O494" i="4"/>
  <c r="P494" i="4" s="1"/>
  <c r="I494" i="4"/>
  <c r="G494" i="4"/>
  <c r="A494" i="4"/>
  <c r="AL493" i="4"/>
  <c r="H493" i="4" s="1"/>
  <c r="AK493" i="4"/>
  <c r="G493" i="4" s="1"/>
  <c r="F493" i="4"/>
  <c r="D493" i="4"/>
  <c r="AN493" i="4" s="1"/>
  <c r="Y493" i="4"/>
  <c r="X493" i="4"/>
  <c r="W493" i="4"/>
  <c r="T493" i="4" s="1"/>
  <c r="J493" i="4" s="1"/>
  <c r="O493" i="4"/>
  <c r="P493" i="4" s="1"/>
  <c r="I493" i="4"/>
  <c r="A493" i="4"/>
  <c r="AL492" i="4"/>
  <c r="H492" i="4" s="1"/>
  <c r="AK492" i="4"/>
  <c r="G492" i="4" s="1"/>
  <c r="F492" i="4"/>
  <c r="D492" i="4"/>
  <c r="AN492" i="4" s="1"/>
  <c r="Y492" i="4"/>
  <c r="X492" i="4"/>
  <c r="U492" i="4" s="1"/>
  <c r="W492" i="4"/>
  <c r="T492" i="4" s="1"/>
  <c r="J492" i="4" s="1"/>
  <c r="O492" i="4"/>
  <c r="P492" i="4" s="1"/>
  <c r="I492" i="4"/>
  <c r="A492" i="4"/>
  <c r="AL491" i="4"/>
  <c r="H491" i="4" s="1"/>
  <c r="AK491" i="4"/>
  <c r="G491" i="4" s="1"/>
  <c r="F491" i="4"/>
  <c r="D491" i="4"/>
  <c r="AN491" i="4" s="1"/>
  <c r="Y491" i="4"/>
  <c r="X491" i="4"/>
  <c r="W491" i="4"/>
  <c r="T491" i="4" s="1"/>
  <c r="J491" i="4" s="1"/>
  <c r="O491" i="4"/>
  <c r="P491" i="4" s="1"/>
  <c r="I491" i="4"/>
  <c r="A491" i="4"/>
  <c r="AL490" i="4"/>
  <c r="H490" i="4" s="1"/>
  <c r="AK490" i="4"/>
  <c r="G490" i="4" s="1"/>
  <c r="F490" i="4"/>
  <c r="D490" i="4"/>
  <c r="AN490" i="4" s="1"/>
  <c r="Y490" i="4"/>
  <c r="X490" i="4"/>
  <c r="U490" i="4" s="1"/>
  <c r="W490" i="4"/>
  <c r="T490" i="4" s="1"/>
  <c r="J490" i="4" s="1"/>
  <c r="O490" i="4"/>
  <c r="P490" i="4" s="1"/>
  <c r="I490" i="4"/>
  <c r="A490" i="4"/>
  <c r="AL489" i="4"/>
  <c r="H489" i="4" s="1"/>
  <c r="F489" i="4"/>
  <c r="D489" i="4"/>
  <c r="AN489" i="4" s="1"/>
  <c r="Y489" i="4"/>
  <c r="X489" i="4"/>
  <c r="U489" i="4" s="1"/>
  <c r="K489" i="4" s="1"/>
  <c r="W489" i="4"/>
  <c r="T489" i="4" s="1"/>
  <c r="J489" i="4" s="1"/>
  <c r="O489" i="4"/>
  <c r="P489" i="4" s="1"/>
  <c r="I489" i="4"/>
  <c r="A489" i="4"/>
  <c r="AL488" i="4"/>
  <c r="H488" i="4" s="1"/>
  <c r="AK488" i="4"/>
  <c r="G488" i="4" s="1"/>
  <c r="F488" i="4"/>
  <c r="D488" i="4"/>
  <c r="AN488" i="4" s="1"/>
  <c r="Y488" i="4"/>
  <c r="X488" i="4"/>
  <c r="U488" i="4" s="1"/>
  <c r="W488" i="4"/>
  <c r="T488" i="4" s="1"/>
  <c r="J488" i="4" s="1"/>
  <c r="O488" i="4"/>
  <c r="P488" i="4" s="1"/>
  <c r="I488" i="4"/>
  <c r="A488" i="4"/>
  <c r="AL487" i="4"/>
  <c r="H487" i="4" s="1"/>
  <c r="AK487" i="4"/>
  <c r="G487" i="4" s="1"/>
  <c r="F487" i="4"/>
  <c r="Y487" i="4"/>
  <c r="X487" i="4"/>
  <c r="U487" i="4" s="1"/>
  <c r="K487" i="4" s="1"/>
  <c r="W487" i="4"/>
  <c r="T487" i="4" s="1"/>
  <c r="J487" i="4" s="1"/>
  <c r="O487" i="4"/>
  <c r="P487" i="4" s="1"/>
  <c r="I487" i="4"/>
  <c r="A487" i="4"/>
  <c r="AL486" i="4"/>
  <c r="H486" i="4" s="1"/>
  <c r="AK486" i="4"/>
  <c r="G486" i="4" s="1"/>
  <c r="Y486" i="4"/>
  <c r="X486" i="4"/>
  <c r="U486" i="4" s="1"/>
  <c r="W486" i="4"/>
  <c r="T486" i="4" s="1"/>
  <c r="J486" i="4" s="1"/>
  <c r="O486" i="4"/>
  <c r="P486" i="4" s="1"/>
  <c r="I486" i="4"/>
  <c r="A486" i="4"/>
  <c r="AL485" i="4"/>
  <c r="H485" i="4" s="1"/>
  <c r="F485" i="4"/>
  <c r="D485" i="4"/>
  <c r="AN485" i="4" s="1"/>
  <c r="Y485" i="4"/>
  <c r="X485" i="4"/>
  <c r="U485" i="4" s="1"/>
  <c r="W485" i="4"/>
  <c r="T485" i="4" s="1"/>
  <c r="J485" i="4" s="1"/>
  <c r="O485" i="4"/>
  <c r="P485" i="4" s="1"/>
  <c r="I485" i="4"/>
  <c r="A485" i="4"/>
  <c r="AK484" i="4"/>
  <c r="G484" i="4" s="1"/>
  <c r="F484" i="4"/>
  <c r="D484" i="4"/>
  <c r="AN484" i="4" s="1"/>
  <c r="Y484" i="4"/>
  <c r="X484" i="4"/>
  <c r="W484" i="4"/>
  <c r="T484" i="4" s="1"/>
  <c r="J484" i="4" s="1"/>
  <c r="O484" i="4"/>
  <c r="P484" i="4" s="1"/>
  <c r="I484" i="4"/>
  <c r="A484" i="4"/>
  <c r="AL483" i="4"/>
  <c r="H483" i="4" s="1"/>
  <c r="AK483" i="4"/>
  <c r="G483" i="4" s="1"/>
  <c r="F483" i="4"/>
  <c r="D483" i="4"/>
  <c r="AN483" i="4" s="1"/>
  <c r="Y483" i="4"/>
  <c r="X483" i="4"/>
  <c r="U483" i="4" s="1"/>
  <c r="K483" i="4" s="1"/>
  <c r="W483" i="4"/>
  <c r="T483" i="4" s="1"/>
  <c r="J483" i="4" s="1"/>
  <c r="O483" i="4"/>
  <c r="P483" i="4" s="1"/>
  <c r="I483" i="4"/>
  <c r="A483" i="4"/>
  <c r="AL482" i="4"/>
  <c r="H482" i="4" s="1"/>
  <c r="AK482" i="4"/>
  <c r="G482" i="4" s="1"/>
  <c r="F482" i="4"/>
  <c r="D482" i="4"/>
  <c r="AN482" i="4" s="1"/>
  <c r="Y482" i="4"/>
  <c r="X482" i="4"/>
  <c r="U482" i="4" s="1"/>
  <c r="K482" i="4" s="1"/>
  <c r="W482" i="4"/>
  <c r="T482" i="4" s="1"/>
  <c r="J482" i="4" s="1"/>
  <c r="O482" i="4"/>
  <c r="P482" i="4" s="1"/>
  <c r="I482" i="4"/>
  <c r="A482" i="4"/>
  <c r="AL481" i="4"/>
  <c r="H481" i="4" s="1"/>
  <c r="AK481" i="4"/>
  <c r="G481" i="4" s="1"/>
  <c r="F481" i="4"/>
  <c r="D481" i="4"/>
  <c r="AN481" i="4" s="1"/>
  <c r="Y481" i="4"/>
  <c r="X481" i="4"/>
  <c r="U481" i="4" s="1"/>
  <c r="K481" i="4" s="1"/>
  <c r="W481" i="4"/>
  <c r="T481" i="4" s="1"/>
  <c r="J481" i="4" s="1"/>
  <c r="O481" i="4"/>
  <c r="P481" i="4" s="1"/>
  <c r="I481" i="4"/>
  <c r="A481" i="4"/>
  <c r="AL480" i="4"/>
  <c r="H480" i="4" s="1"/>
  <c r="AK480" i="4"/>
  <c r="G480" i="4" s="1"/>
  <c r="F480" i="4"/>
  <c r="D480" i="4"/>
  <c r="AN480" i="4" s="1"/>
  <c r="Y480" i="4"/>
  <c r="X480" i="4"/>
  <c r="U480" i="4" s="1"/>
  <c r="K480" i="4" s="1"/>
  <c r="W480" i="4"/>
  <c r="T480" i="4" s="1"/>
  <c r="J480" i="4" s="1"/>
  <c r="O480" i="4"/>
  <c r="P480" i="4" s="1"/>
  <c r="I480" i="4"/>
  <c r="A480" i="4"/>
  <c r="AL479" i="4"/>
  <c r="H479" i="4" s="1"/>
  <c r="AK479" i="4"/>
  <c r="G479" i="4" s="1"/>
  <c r="F479" i="4"/>
  <c r="D479" i="4"/>
  <c r="AN479" i="4" s="1"/>
  <c r="Y479" i="4"/>
  <c r="X479" i="4"/>
  <c r="U479" i="4" s="1"/>
  <c r="W479" i="4"/>
  <c r="T479" i="4" s="1"/>
  <c r="J479" i="4" s="1"/>
  <c r="O479" i="4"/>
  <c r="P479" i="4" s="1"/>
  <c r="I479" i="4"/>
  <c r="A479" i="4"/>
  <c r="AL478" i="4"/>
  <c r="H478" i="4" s="1"/>
  <c r="AK478" i="4"/>
  <c r="G478" i="4" s="1"/>
  <c r="F478" i="4"/>
  <c r="D478" i="4"/>
  <c r="AN478" i="4" s="1"/>
  <c r="Y478" i="4"/>
  <c r="X478" i="4"/>
  <c r="U478" i="4" s="1"/>
  <c r="K478" i="4" s="1"/>
  <c r="W478" i="4"/>
  <c r="T478" i="4" s="1"/>
  <c r="J478" i="4" s="1"/>
  <c r="O478" i="4"/>
  <c r="P478" i="4" s="1"/>
  <c r="I478" i="4"/>
  <c r="A478" i="4"/>
  <c r="AN477" i="4"/>
  <c r="AL477" i="4"/>
  <c r="H477" i="4" s="1"/>
  <c r="AK477" i="4"/>
  <c r="G477" i="4" s="1"/>
  <c r="F477" i="4"/>
  <c r="Y477" i="4"/>
  <c r="X477" i="4"/>
  <c r="W477" i="4"/>
  <c r="T477" i="4" s="1"/>
  <c r="J477" i="4" s="1"/>
  <c r="I477" i="4"/>
  <c r="AN476" i="4"/>
  <c r="AL476" i="4"/>
  <c r="H476" i="4" s="1"/>
  <c r="AK476" i="4"/>
  <c r="G476" i="4" s="1"/>
  <c r="F476" i="4"/>
  <c r="Y476" i="4"/>
  <c r="X476" i="4"/>
  <c r="W476" i="4"/>
  <c r="T476" i="4" s="1"/>
  <c r="J476" i="4" s="1"/>
  <c r="I476" i="4"/>
  <c r="AN475" i="4"/>
  <c r="AL475" i="4"/>
  <c r="H475" i="4" s="1"/>
  <c r="AK475" i="4"/>
  <c r="G475" i="4" s="1"/>
  <c r="F475" i="4"/>
  <c r="Y475" i="4"/>
  <c r="X475" i="4"/>
  <c r="U475" i="4" s="1"/>
  <c r="K475" i="4" s="1"/>
  <c r="W475" i="4"/>
  <c r="T475" i="4" s="1"/>
  <c r="J475" i="4" s="1"/>
  <c r="I475" i="4"/>
  <c r="AL474" i="4"/>
  <c r="H474" i="4" s="1"/>
  <c r="AK474" i="4"/>
  <c r="G474" i="4" s="1"/>
  <c r="F474" i="4"/>
  <c r="D474" i="4"/>
  <c r="AN474" i="4" s="1"/>
  <c r="Y474" i="4"/>
  <c r="X474" i="4"/>
  <c r="W474" i="4"/>
  <c r="T474" i="4" s="1"/>
  <c r="J474" i="4" s="1"/>
  <c r="O474" i="4"/>
  <c r="P474" i="4" s="1"/>
  <c r="I474" i="4"/>
  <c r="A474" i="4"/>
  <c r="AL473" i="4"/>
  <c r="H473" i="4" s="1"/>
  <c r="AK473" i="4"/>
  <c r="G473" i="4" s="1"/>
  <c r="F473" i="4"/>
  <c r="D473" i="4"/>
  <c r="AN473" i="4" s="1"/>
  <c r="Y473" i="4"/>
  <c r="X473" i="4"/>
  <c r="U473" i="4" s="1"/>
  <c r="W473" i="4"/>
  <c r="T473" i="4" s="1"/>
  <c r="J473" i="4" s="1"/>
  <c r="O473" i="4"/>
  <c r="P473" i="4" s="1"/>
  <c r="I473" i="4"/>
  <c r="A473" i="4"/>
  <c r="AL472" i="4"/>
  <c r="H472" i="4" s="1"/>
  <c r="AK472" i="4"/>
  <c r="G472" i="4" s="1"/>
  <c r="F472" i="4"/>
  <c r="D472" i="4"/>
  <c r="AN472" i="4" s="1"/>
  <c r="Y472" i="4"/>
  <c r="X472" i="4"/>
  <c r="W472" i="4"/>
  <c r="T472" i="4" s="1"/>
  <c r="J472" i="4" s="1"/>
  <c r="O472" i="4"/>
  <c r="P472" i="4" s="1"/>
  <c r="I472" i="4"/>
  <c r="A472" i="4"/>
  <c r="AL471" i="4"/>
  <c r="H471" i="4" s="1"/>
  <c r="AK471" i="4"/>
  <c r="G471" i="4" s="1"/>
  <c r="F471" i="4"/>
  <c r="D471" i="4"/>
  <c r="AN471" i="4" s="1"/>
  <c r="Y471" i="4"/>
  <c r="X471" i="4"/>
  <c r="W471" i="4"/>
  <c r="T471" i="4" s="1"/>
  <c r="J471" i="4" s="1"/>
  <c r="O471" i="4"/>
  <c r="P471" i="4" s="1"/>
  <c r="I471" i="4"/>
  <c r="A471" i="4"/>
  <c r="AL470" i="4"/>
  <c r="H470" i="4" s="1"/>
  <c r="AK470" i="4"/>
  <c r="G470" i="4" s="1"/>
  <c r="F470" i="4"/>
  <c r="D470" i="4"/>
  <c r="AN470" i="4" s="1"/>
  <c r="Y470" i="4"/>
  <c r="X470" i="4"/>
  <c r="W470" i="4"/>
  <c r="T470" i="4" s="1"/>
  <c r="J470" i="4" s="1"/>
  <c r="O470" i="4"/>
  <c r="P470" i="4" s="1"/>
  <c r="I470" i="4"/>
  <c r="A470" i="4"/>
  <c r="AL469" i="4"/>
  <c r="H469" i="4" s="1"/>
  <c r="AK469" i="4"/>
  <c r="G469" i="4" s="1"/>
  <c r="F469" i="4"/>
  <c r="D469" i="4"/>
  <c r="AN469" i="4" s="1"/>
  <c r="Y469" i="4"/>
  <c r="X469" i="4"/>
  <c r="U469" i="4" s="1"/>
  <c r="W469" i="4"/>
  <c r="T469" i="4" s="1"/>
  <c r="J469" i="4" s="1"/>
  <c r="O469" i="4"/>
  <c r="P469" i="4" s="1"/>
  <c r="I469" i="4"/>
  <c r="A469" i="4"/>
  <c r="AL468" i="4"/>
  <c r="H468" i="4" s="1"/>
  <c r="AK468" i="4"/>
  <c r="G468" i="4" s="1"/>
  <c r="F468" i="4"/>
  <c r="D468" i="4"/>
  <c r="AN468" i="4" s="1"/>
  <c r="Y468" i="4"/>
  <c r="X468" i="4"/>
  <c r="W468" i="4"/>
  <c r="T468" i="4" s="1"/>
  <c r="J468" i="4" s="1"/>
  <c r="O468" i="4"/>
  <c r="P468" i="4" s="1"/>
  <c r="I468" i="4"/>
  <c r="A468" i="4"/>
  <c r="AL467" i="4"/>
  <c r="H467" i="4" s="1"/>
  <c r="AK467" i="4"/>
  <c r="G467" i="4" s="1"/>
  <c r="F467" i="4"/>
  <c r="D467" i="4"/>
  <c r="AN467" i="4" s="1"/>
  <c r="Y467" i="4"/>
  <c r="X467" i="4"/>
  <c r="U467" i="4" s="1"/>
  <c r="W467" i="4"/>
  <c r="T467" i="4" s="1"/>
  <c r="J467" i="4" s="1"/>
  <c r="O467" i="4"/>
  <c r="P467" i="4" s="1"/>
  <c r="I467" i="4"/>
  <c r="A467" i="4"/>
  <c r="AL466" i="4"/>
  <c r="H466" i="4" s="1"/>
  <c r="AK466" i="4"/>
  <c r="G466" i="4" s="1"/>
  <c r="F466" i="4"/>
  <c r="D466" i="4"/>
  <c r="AN466" i="4" s="1"/>
  <c r="Y466" i="4"/>
  <c r="X466" i="4"/>
  <c r="W466" i="4"/>
  <c r="T466" i="4" s="1"/>
  <c r="J466" i="4" s="1"/>
  <c r="O466" i="4"/>
  <c r="P466" i="4" s="1"/>
  <c r="I466" i="4"/>
  <c r="A466" i="4"/>
  <c r="AL465" i="4"/>
  <c r="H465" i="4" s="1"/>
  <c r="AK465" i="4"/>
  <c r="F465" i="4"/>
  <c r="D465" i="4"/>
  <c r="AN465" i="4" s="1"/>
  <c r="Y465" i="4"/>
  <c r="X465" i="4"/>
  <c r="U465" i="4" s="1"/>
  <c r="W465" i="4"/>
  <c r="T465" i="4" s="1"/>
  <c r="J465" i="4" s="1"/>
  <c r="O465" i="4"/>
  <c r="P465" i="4" s="1"/>
  <c r="I465" i="4"/>
  <c r="G465" i="4"/>
  <c r="A465" i="4"/>
  <c r="AL464" i="4"/>
  <c r="H464" i="4" s="1"/>
  <c r="AK464" i="4"/>
  <c r="G464" i="4" s="1"/>
  <c r="F464" i="4"/>
  <c r="D464" i="4"/>
  <c r="AN464" i="4" s="1"/>
  <c r="Y464" i="4"/>
  <c r="X464" i="4"/>
  <c r="W464" i="4"/>
  <c r="T464" i="4" s="1"/>
  <c r="J464" i="4" s="1"/>
  <c r="O464" i="4"/>
  <c r="P464" i="4" s="1"/>
  <c r="I464" i="4"/>
  <c r="A464" i="4"/>
  <c r="AL463" i="4"/>
  <c r="H463" i="4" s="1"/>
  <c r="AK463" i="4"/>
  <c r="G463" i="4" s="1"/>
  <c r="F463" i="4"/>
  <c r="D463" i="4"/>
  <c r="AN463" i="4" s="1"/>
  <c r="Y463" i="4"/>
  <c r="X463" i="4"/>
  <c r="U463" i="4" s="1"/>
  <c r="W463" i="4"/>
  <c r="T463" i="4" s="1"/>
  <c r="J463" i="4" s="1"/>
  <c r="O463" i="4"/>
  <c r="P463" i="4" s="1"/>
  <c r="I463" i="4"/>
  <c r="A463" i="4"/>
  <c r="AL462" i="4"/>
  <c r="H462" i="4" s="1"/>
  <c r="AK462" i="4"/>
  <c r="G462" i="4" s="1"/>
  <c r="F462" i="4"/>
  <c r="D462" i="4"/>
  <c r="AN462" i="4" s="1"/>
  <c r="Y462" i="4"/>
  <c r="X462" i="4"/>
  <c r="W462" i="4"/>
  <c r="T462" i="4" s="1"/>
  <c r="J462" i="4" s="1"/>
  <c r="O462" i="4"/>
  <c r="P462" i="4" s="1"/>
  <c r="I462" i="4"/>
  <c r="A462" i="4"/>
  <c r="AL461" i="4"/>
  <c r="H461" i="4" s="1"/>
  <c r="AK461" i="4"/>
  <c r="F461" i="4"/>
  <c r="D461" i="4"/>
  <c r="AN461" i="4" s="1"/>
  <c r="Y461" i="4"/>
  <c r="X461" i="4"/>
  <c r="U461" i="4" s="1"/>
  <c r="W461" i="4"/>
  <c r="T461" i="4" s="1"/>
  <c r="J461" i="4" s="1"/>
  <c r="O461" i="4"/>
  <c r="P461" i="4" s="1"/>
  <c r="I461" i="4"/>
  <c r="G461" i="4"/>
  <c r="A461" i="4"/>
  <c r="AL460" i="4"/>
  <c r="H460" i="4" s="1"/>
  <c r="AK460" i="4"/>
  <c r="G460" i="4" s="1"/>
  <c r="F460" i="4"/>
  <c r="D460" i="4"/>
  <c r="AN460" i="4" s="1"/>
  <c r="Y460" i="4"/>
  <c r="X460" i="4"/>
  <c r="W460" i="4"/>
  <c r="T460" i="4" s="1"/>
  <c r="J460" i="4" s="1"/>
  <c r="O460" i="4"/>
  <c r="P460" i="4" s="1"/>
  <c r="I460" i="4"/>
  <c r="A460" i="4"/>
  <c r="AL459" i="4"/>
  <c r="H459" i="4" s="1"/>
  <c r="AK459" i="4"/>
  <c r="G459" i="4" s="1"/>
  <c r="F459" i="4"/>
  <c r="D459" i="4"/>
  <c r="AN459" i="4" s="1"/>
  <c r="Y459" i="4"/>
  <c r="X459" i="4"/>
  <c r="U459" i="4" s="1"/>
  <c r="W459" i="4"/>
  <c r="T459" i="4" s="1"/>
  <c r="J459" i="4" s="1"/>
  <c r="O459" i="4"/>
  <c r="P459" i="4" s="1"/>
  <c r="I459" i="4"/>
  <c r="A459" i="4"/>
  <c r="AL458" i="4"/>
  <c r="H458" i="4" s="1"/>
  <c r="AK458" i="4"/>
  <c r="G458" i="4" s="1"/>
  <c r="F458" i="4"/>
  <c r="D458" i="4"/>
  <c r="AN458" i="4" s="1"/>
  <c r="Y458" i="4"/>
  <c r="X458" i="4"/>
  <c r="W458" i="4"/>
  <c r="T458" i="4" s="1"/>
  <c r="J458" i="4" s="1"/>
  <c r="O458" i="4"/>
  <c r="P458" i="4" s="1"/>
  <c r="I458" i="4"/>
  <c r="A458" i="4"/>
  <c r="AL457" i="4"/>
  <c r="H457" i="4" s="1"/>
  <c r="AK457" i="4"/>
  <c r="F457" i="4"/>
  <c r="D457" i="4"/>
  <c r="AN457" i="4" s="1"/>
  <c r="Y457" i="4"/>
  <c r="X457" i="4"/>
  <c r="U457" i="4" s="1"/>
  <c r="W457" i="4"/>
  <c r="T457" i="4" s="1"/>
  <c r="J457" i="4" s="1"/>
  <c r="O457" i="4"/>
  <c r="P457" i="4" s="1"/>
  <c r="I457" i="4"/>
  <c r="G457" i="4"/>
  <c r="A457" i="4"/>
  <c r="AL456" i="4"/>
  <c r="H456" i="4" s="1"/>
  <c r="AK456" i="4"/>
  <c r="G456" i="4" s="1"/>
  <c r="F456" i="4"/>
  <c r="D456" i="4"/>
  <c r="AN456" i="4" s="1"/>
  <c r="Y456" i="4"/>
  <c r="X456" i="4"/>
  <c r="W456" i="4"/>
  <c r="T456" i="4" s="1"/>
  <c r="J456" i="4" s="1"/>
  <c r="O456" i="4"/>
  <c r="P456" i="4" s="1"/>
  <c r="I456" i="4"/>
  <c r="A456" i="4"/>
  <c r="AL455" i="4"/>
  <c r="H455" i="4" s="1"/>
  <c r="AK455" i="4"/>
  <c r="G455" i="4" s="1"/>
  <c r="F455" i="4"/>
  <c r="D455" i="4"/>
  <c r="AN455" i="4" s="1"/>
  <c r="Y455" i="4"/>
  <c r="X455" i="4"/>
  <c r="U455" i="4" s="1"/>
  <c r="W455" i="4"/>
  <c r="T455" i="4" s="1"/>
  <c r="J455" i="4" s="1"/>
  <c r="O455" i="4"/>
  <c r="P455" i="4" s="1"/>
  <c r="I455" i="4"/>
  <c r="A455" i="4"/>
  <c r="AL454" i="4"/>
  <c r="H454" i="4" s="1"/>
  <c r="AK454" i="4"/>
  <c r="G454" i="4" s="1"/>
  <c r="F454" i="4"/>
  <c r="D454" i="4"/>
  <c r="AN454" i="4" s="1"/>
  <c r="Y454" i="4"/>
  <c r="X454" i="4"/>
  <c r="W454" i="4"/>
  <c r="T454" i="4" s="1"/>
  <c r="J454" i="4" s="1"/>
  <c r="O454" i="4"/>
  <c r="P454" i="4" s="1"/>
  <c r="I454" i="4"/>
  <c r="A454" i="4"/>
  <c r="AL453" i="4"/>
  <c r="H453" i="4" s="1"/>
  <c r="AK453" i="4"/>
  <c r="G453" i="4" s="1"/>
  <c r="F453" i="4"/>
  <c r="D453" i="4"/>
  <c r="AN453" i="4" s="1"/>
  <c r="Y453" i="4"/>
  <c r="X453" i="4"/>
  <c r="U453" i="4" s="1"/>
  <c r="W453" i="4"/>
  <c r="T453" i="4" s="1"/>
  <c r="J453" i="4" s="1"/>
  <c r="O453" i="4"/>
  <c r="P453" i="4" s="1"/>
  <c r="I453" i="4"/>
  <c r="A453" i="4"/>
  <c r="AL452" i="4"/>
  <c r="H452" i="4" s="1"/>
  <c r="AK452" i="4"/>
  <c r="G452" i="4" s="1"/>
  <c r="F452" i="4"/>
  <c r="D452" i="4"/>
  <c r="AN452" i="4" s="1"/>
  <c r="Y452" i="4"/>
  <c r="X452" i="4"/>
  <c r="W452" i="4"/>
  <c r="T452" i="4" s="1"/>
  <c r="J452" i="4" s="1"/>
  <c r="O452" i="4"/>
  <c r="P452" i="4" s="1"/>
  <c r="I452" i="4"/>
  <c r="A452" i="4"/>
  <c r="AL451" i="4"/>
  <c r="H451" i="4" s="1"/>
  <c r="AK451" i="4"/>
  <c r="G451" i="4" s="1"/>
  <c r="F451" i="4"/>
  <c r="D451" i="4"/>
  <c r="AN451" i="4" s="1"/>
  <c r="Y451" i="4"/>
  <c r="X451" i="4"/>
  <c r="W451" i="4"/>
  <c r="T451" i="4" s="1"/>
  <c r="J451" i="4" s="1"/>
  <c r="O451" i="4"/>
  <c r="P451" i="4" s="1"/>
  <c r="I451" i="4"/>
  <c r="A451" i="4"/>
  <c r="AL450" i="4"/>
  <c r="H450" i="4" s="1"/>
  <c r="AK450" i="4"/>
  <c r="G450" i="4" s="1"/>
  <c r="F450" i="4"/>
  <c r="D450" i="4"/>
  <c r="AN450" i="4" s="1"/>
  <c r="Y450" i="4"/>
  <c r="X450" i="4"/>
  <c r="W450" i="4"/>
  <c r="T450" i="4" s="1"/>
  <c r="J450" i="4" s="1"/>
  <c r="O450" i="4"/>
  <c r="P450" i="4" s="1"/>
  <c r="I450" i="4"/>
  <c r="A450" i="4"/>
  <c r="AL449" i="4"/>
  <c r="H449" i="4" s="1"/>
  <c r="AK449" i="4"/>
  <c r="G449" i="4" s="1"/>
  <c r="F449" i="4"/>
  <c r="D449" i="4"/>
  <c r="AN449" i="4" s="1"/>
  <c r="Y449" i="4"/>
  <c r="X449" i="4"/>
  <c r="W449" i="4"/>
  <c r="T449" i="4" s="1"/>
  <c r="J449" i="4" s="1"/>
  <c r="O449" i="4"/>
  <c r="P449" i="4" s="1"/>
  <c r="I449" i="4"/>
  <c r="A449" i="4"/>
  <c r="AL448" i="4"/>
  <c r="H448" i="4" s="1"/>
  <c r="AK448" i="4"/>
  <c r="G448" i="4" s="1"/>
  <c r="F448" i="4"/>
  <c r="D448" i="4"/>
  <c r="AN448" i="4" s="1"/>
  <c r="Y448" i="4"/>
  <c r="X448" i="4"/>
  <c r="W448" i="4"/>
  <c r="T448" i="4" s="1"/>
  <c r="J448" i="4" s="1"/>
  <c r="O448" i="4"/>
  <c r="P448" i="4" s="1"/>
  <c r="I448" i="4"/>
  <c r="A448" i="4"/>
  <c r="AL447" i="4"/>
  <c r="H447" i="4" s="1"/>
  <c r="AK447" i="4"/>
  <c r="G447" i="4" s="1"/>
  <c r="F447" i="4"/>
  <c r="D447" i="4"/>
  <c r="AN447" i="4" s="1"/>
  <c r="Y447" i="4"/>
  <c r="X447" i="4"/>
  <c r="W447" i="4"/>
  <c r="T447" i="4" s="1"/>
  <c r="J447" i="4" s="1"/>
  <c r="O447" i="4"/>
  <c r="P447" i="4" s="1"/>
  <c r="I447" i="4"/>
  <c r="A447" i="4"/>
  <c r="AL446" i="4"/>
  <c r="H446" i="4" s="1"/>
  <c r="AK446" i="4"/>
  <c r="G446" i="4" s="1"/>
  <c r="F446" i="4"/>
  <c r="D446" i="4"/>
  <c r="AN446" i="4" s="1"/>
  <c r="Y446" i="4"/>
  <c r="X446" i="4"/>
  <c r="W446" i="4"/>
  <c r="T446" i="4" s="1"/>
  <c r="J446" i="4" s="1"/>
  <c r="O446" i="4"/>
  <c r="P446" i="4" s="1"/>
  <c r="I446" i="4"/>
  <c r="A446" i="4"/>
  <c r="AL445" i="4"/>
  <c r="H445" i="4" s="1"/>
  <c r="AK445" i="4"/>
  <c r="G445" i="4" s="1"/>
  <c r="F445" i="4"/>
  <c r="D445" i="4"/>
  <c r="AN445" i="4" s="1"/>
  <c r="Y445" i="4"/>
  <c r="X445" i="4"/>
  <c r="W445" i="4"/>
  <c r="T445" i="4" s="1"/>
  <c r="J445" i="4" s="1"/>
  <c r="O445" i="4"/>
  <c r="P445" i="4" s="1"/>
  <c r="I445" i="4"/>
  <c r="A445" i="4"/>
  <c r="AL444" i="4"/>
  <c r="H444" i="4" s="1"/>
  <c r="AK444" i="4"/>
  <c r="G444" i="4" s="1"/>
  <c r="F444" i="4"/>
  <c r="D444" i="4"/>
  <c r="AN444" i="4" s="1"/>
  <c r="Y444" i="4"/>
  <c r="X444" i="4"/>
  <c r="W444" i="4"/>
  <c r="T444" i="4" s="1"/>
  <c r="J444" i="4" s="1"/>
  <c r="O444" i="4"/>
  <c r="P444" i="4" s="1"/>
  <c r="I444" i="4"/>
  <c r="A444" i="4"/>
  <c r="AL443" i="4"/>
  <c r="H443" i="4" s="1"/>
  <c r="AK443" i="4"/>
  <c r="G443" i="4" s="1"/>
  <c r="F443" i="4"/>
  <c r="D443" i="4"/>
  <c r="AN443" i="4" s="1"/>
  <c r="Y443" i="4"/>
  <c r="X443" i="4"/>
  <c r="W443" i="4"/>
  <c r="T443" i="4" s="1"/>
  <c r="J443" i="4" s="1"/>
  <c r="O443" i="4"/>
  <c r="P443" i="4" s="1"/>
  <c r="I443" i="4"/>
  <c r="A443" i="4"/>
  <c r="AL442" i="4"/>
  <c r="H442" i="4" s="1"/>
  <c r="AK442" i="4"/>
  <c r="G442" i="4" s="1"/>
  <c r="F442" i="4"/>
  <c r="D442" i="4"/>
  <c r="AN442" i="4" s="1"/>
  <c r="Y442" i="4"/>
  <c r="X442" i="4"/>
  <c r="W442" i="4"/>
  <c r="T442" i="4" s="1"/>
  <c r="J442" i="4" s="1"/>
  <c r="O442" i="4"/>
  <c r="P442" i="4" s="1"/>
  <c r="I442" i="4"/>
  <c r="A442" i="4"/>
  <c r="AL441" i="4"/>
  <c r="H441" i="4" s="1"/>
  <c r="AK441" i="4"/>
  <c r="G441" i="4" s="1"/>
  <c r="F441" i="4"/>
  <c r="D441" i="4"/>
  <c r="AN441" i="4" s="1"/>
  <c r="Y441" i="4"/>
  <c r="X441" i="4"/>
  <c r="W441" i="4"/>
  <c r="T441" i="4" s="1"/>
  <c r="J441" i="4" s="1"/>
  <c r="O441" i="4"/>
  <c r="P441" i="4" s="1"/>
  <c r="I441" i="4"/>
  <c r="A441" i="4"/>
  <c r="AL440" i="4"/>
  <c r="H440" i="4" s="1"/>
  <c r="AK440" i="4"/>
  <c r="G440" i="4" s="1"/>
  <c r="F440" i="4"/>
  <c r="D440" i="4"/>
  <c r="AN440" i="4" s="1"/>
  <c r="Y440" i="4"/>
  <c r="X440" i="4"/>
  <c r="W440" i="4"/>
  <c r="T440" i="4" s="1"/>
  <c r="J440" i="4" s="1"/>
  <c r="O440" i="4"/>
  <c r="P440" i="4" s="1"/>
  <c r="I440" i="4"/>
  <c r="A440" i="4"/>
  <c r="AL439" i="4"/>
  <c r="H439" i="4" s="1"/>
  <c r="AK439" i="4"/>
  <c r="G439" i="4" s="1"/>
  <c r="F439" i="4"/>
  <c r="D439" i="4"/>
  <c r="AN439" i="4" s="1"/>
  <c r="Y439" i="4"/>
  <c r="X439" i="4"/>
  <c r="W439" i="4"/>
  <c r="T439" i="4" s="1"/>
  <c r="J439" i="4" s="1"/>
  <c r="O439" i="4"/>
  <c r="P439" i="4" s="1"/>
  <c r="I439" i="4"/>
  <c r="A439" i="4"/>
  <c r="AL438" i="4"/>
  <c r="H438" i="4" s="1"/>
  <c r="AK438" i="4"/>
  <c r="G438" i="4" s="1"/>
  <c r="F438" i="4"/>
  <c r="D438" i="4"/>
  <c r="AN438" i="4" s="1"/>
  <c r="Y438" i="4"/>
  <c r="X438" i="4"/>
  <c r="W438" i="4"/>
  <c r="T438" i="4" s="1"/>
  <c r="J438" i="4" s="1"/>
  <c r="O438" i="4"/>
  <c r="P438" i="4" s="1"/>
  <c r="I438" i="4"/>
  <c r="A438" i="4"/>
  <c r="AL437" i="4"/>
  <c r="H437" i="4" s="1"/>
  <c r="AK437" i="4"/>
  <c r="G437" i="4" s="1"/>
  <c r="F437" i="4"/>
  <c r="D437" i="4"/>
  <c r="AN437" i="4" s="1"/>
  <c r="Y437" i="4"/>
  <c r="X437" i="4"/>
  <c r="W437" i="4"/>
  <c r="T437" i="4" s="1"/>
  <c r="J437" i="4" s="1"/>
  <c r="O437" i="4"/>
  <c r="P437" i="4" s="1"/>
  <c r="I437" i="4"/>
  <c r="A437" i="4"/>
  <c r="AL436" i="4"/>
  <c r="H436" i="4" s="1"/>
  <c r="AK436" i="4"/>
  <c r="G436" i="4" s="1"/>
  <c r="F436" i="4"/>
  <c r="D436" i="4"/>
  <c r="AN436" i="4" s="1"/>
  <c r="Y436" i="4"/>
  <c r="X436" i="4"/>
  <c r="W436" i="4"/>
  <c r="T436" i="4" s="1"/>
  <c r="J436" i="4" s="1"/>
  <c r="O436" i="4"/>
  <c r="P436" i="4" s="1"/>
  <c r="I436" i="4"/>
  <c r="A436" i="4"/>
  <c r="AL435" i="4"/>
  <c r="H435" i="4" s="1"/>
  <c r="AK435" i="4"/>
  <c r="G435" i="4" s="1"/>
  <c r="F435" i="4"/>
  <c r="D435" i="4"/>
  <c r="AN435" i="4" s="1"/>
  <c r="Y435" i="4"/>
  <c r="X435" i="4"/>
  <c r="W435" i="4"/>
  <c r="T435" i="4" s="1"/>
  <c r="J435" i="4" s="1"/>
  <c r="O435" i="4"/>
  <c r="P435" i="4" s="1"/>
  <c r="I435" i="4"/>
  <c r="A435" i="4"/>
  <c r="AL434" i="4"/>
  <c r="H434" i="4" s="1"/>
  <c r="AK434" i="4"/>
  <c r="G434" i="4" s="1"/>
  <c r="F434" i="4"/>
  <c r="D434" i="4"/>
  <c r="AN434" i="4" s="1"/>
  <c r="Y434" i="4"/>
  <c r="X434" i="4"/>
  <c r="W434" i="4"/>
  <c r="T434" i="4" s="1"/>
  <c r="J434" i="4" s="1"/>
  <c r="O434" i="4"/>
  <c r="P434" i="4" s="1"/>
  <c r="I434" i="4"/>
  <c r="A434" i="4"/>
  <c r="AL433" i="4"/>
  <c r="H433" i="4" s="1"/>
  <c r="AK433" i="4"/>
  <c r="G433" i="4" s="1"/>
  <c r="F433" i="4"/>
  <c r="D433" i="4"/>
  <c r="AN433" i="4" s="1"/>
  <c r="Y433" i="4"/>
  <c r="X433" i="4"/>
  <c r="W433" i="4"/>
  <c r="T433" i="4" s="1"/>
  <c r="J433" i="4" s="1"/>
  <c r="O433" i="4"/>
  <c r="P433" i="4" s="1"/>
  <c r="I433" i="4"/>
  <c r="A433" i="4"/>
  <c r="AL432" i="4"/>
  <c r="H432" i="4" s="1"/>
  <c r="AK432" i="4"/>
  <c r="G432" i="4" s="1"/>
  <c r="F432" i="4"/>
  <c r="D432" i="4"/>
  <c r="AN432" i="4" s="1"/>
  <c r="Y432" i="4"/>
  <c r="X432" i="4"/>
  <c r="W432" i="4"/>
  <c r="T432" i="4" s="1"/>
  <c r="J432" i="4" s="1"/>
  <c r="O432" i="4"/>
  <c r="P432" i="4" s="1"/>
  <c r="I432" i="4"/>
  <c r="A432" i="4"/>
  <c r="AL431" i="4"/>
  <c r="H431" i="4" s="1"/>
  <c r="AK431" i="4"/>
  <c r="G431" i="4" s="1"/>
  <c r="F431" i="4"/>
  <c r="D431" i="4"/>
  <c r="AN431" i="4" s="1"/>
  <c r="Y431" i="4"/>
  <c r="X431" i="4"/>
  <c r="W431" i="4"/>
  <c r="T431" i="4" s="1"/>
  <c r="J431" i="4" s="1"/>
  <c r="O431" i="4"/>
  <c r="P431" i="4" s="1"/>
  <c r="I431" i="4"/>
  <c r="A431" i="4"/>
  <c r="AL430" i="4"/>
  <c r="H430" i="4" s="1"/>
  <c r="AK430" i="4"/>
  <c r="G430" i="4" s="1"/>
  <c r="F430" i="4"/>
  <c r="D430" i="4"/>
  <c r="AN430" i="4" s="1"/>
  <c r="Y430" i="4"/>
  <c r="X430" i="4"/>
  <c r="W430" i="4"/>
  <c r="T430" i="4" s="1"/>
  <c r="J430" i="4" s="1"/>
  <c r="O430" i="4"/>
  <c r="P430" i="4" s="1"/>
  <c r="I430" i="4"/>
  <c r="A430" i="4"/>
  <c r="AL429" i="4"/>
  <c r="H429" i="4" s="1"/>
  <c r="AK429" i="4"/>
  <c r="G429" i="4" s="1"/>
  <c r="F429" i="4"/>
  <c r="D429" i="4"/>
  <c r="AN429" i="4" s="1"/>
  <c r="Y429" i="4"/>
  <c r="X429" i="4"/>
  <c r="W429" i="4"/>
  <c r="T429" i="4" s="1"/>
  <c r="J429" i="4" s="1"/>
  <c r="O429" i="4"/>
  <c r="P429" i="4" s="1"/>
  <c r="I429" i="4"/>
  <c r="A429" i="4"/>
  <c r="AL428" i="4"/>
  <c r="H428" i="4" s="1"/>
  <c r="AK428" i="4"/>
  <c r="G428" i="4" s="1"/>
  <c r="F428" i="4"/>
  <c r="D428" i="4"/>
  <c r="AN428" i="4" s="1"/>
  <c r="Y428" i="4"/>
  <c r="X428" i="4"/>
  <c r="W428" i="4"/>
  <c r="T428" i="4" s="1"/>
  <c r="J428" i="4" s="1"/>
  <c r="O428" i="4"/>
  <c r="P428" i="4" s="1"/>
  <c r="I428" i="4"/>
  <c r="A428" i="4"/>
  <c r="AL427" i="4"/>
  <c r="H427" i="4" s="1"/>
  <c r="AK427" i="4"/>
  <c r="G427" i="4" s="1"/>
  <c r="F427" i="4"/>
  <c r="D427" i="4"/>
  <c r="AN427" i="4" s="1"/>
  <c r="Y427" i="4"/>
  <c r="X427" i="4"/>
  <c r="W427" i="4"/>
  <c r="T427" i="4" s="1"/>
  <c r="J427" i="4" s="1"/>
  <c r="O427" i="4"/>
  <c r="P427" i="4" s="1"/>
  <c r="I427" i="4"/>
  <c r="A427" i="4"/>
  <c r="AL426" i="4"/>
  <c r="H426" i="4" s="1"/>
  <c r="AK426" i="4"/>
  <c r="G426" i="4" s="1"/>
  <c r="F426" i="4"/>
  <c r="D426" i="4"/>
  <c r="AN426" i="4" s="1"/>
  <c r="Y426" i="4"/>
  <c r="X426" i="4"/>
  <c r="W426" i="4"/>
  <c r="T426" i="4" s="1"/>
  <c r="J426" i="4" s="1"/>
  <c r="O426" i="4"/>
  <c r="P426" i="4" s="1"/>
  <c r="I426" i="4"/>
  <c r="A426" i="4"/>
  <c r="AL425" i="4"/>
  <c r="H425" i="4" s="1"/>
  <c r="AK425" i="4"/>
  <c r="G425" i="4" s="1"/>
  <c r="F425" i="4"/>
  <c r="D425" i="4"/>
  <c r="AN425" i="4" s="1"/>
  <c r="Y425" i="4"/>
  <c r="X425" i="4"/>
  <c r="W425" i="4"/>
  <c r="T425" i="4" s="1"/>
  <c r="J425" i="4" s="1"/>
  <c r="O425" i="4"/>
  <c r="P425" i="4" s="1"/>
  <c r="I425" i="4"/>
  <c r="A425" i="4"/>
  <c r="AL424" i="4"/>
  <c r="H424" i="4" s="1"/>
  <c r="AK424" i="4"/>
  <c r="G424" i="4" s="1"/>
  <c r="F424" i="4"/>
  <c r="D424" i="4"/>
  <c r="AN424" i="4" s="1"/>
  <c r="Y424" i="4"/>
  <c r="X424" i="4"/>
  <c r="W424" i="4"/>
  <c r="T424" i="4" s="1"/>
  <c r="J424" i="4" s="1"/>
  <c r="O424" i="4"/>
  <c r="P424" i="4" s="1"/>
  <c r="I424" i="4"/>
  <c r="A424" i="4"/>
  <c r="AL423" i="4"/>
  <c r="H423" i="4" s="1"/>
  <c r="AK423" i="4"/>
  <c r="G423" i="4" s="1"/>
  <c r="F423" i="4"/>
  <c r="D423" i="4"/>
  <c r="AN423" i="4" s="1"/>
  <c r="Y423" i="4"/>
  <c r="X423" i="4"/>
  <c r="W423" i="4"/>
  <c r="T423" i="4" s="1"/>
  <c r="J423" i="4" s="1"/>
  <c r="O423" i="4"/>
  <c r="P423" i="4" s="1"/>
  <c r="I423" i="4"/>
  <c r="A423" i="4"/>
  <c r="AL422" i="4"/>
  <c r="H422" i="4" s="1"/>
  <c r="AK422" i="4"/>
  <c r="G422" i="4" s="1"/>
  <c r="F422" i="4"/>
  <c r="D422" i="4"/>
  <c r="AN422" i="4" s="1"/>
  <c r="Y422" i="4"/>
  <c r="X422" i="4"/>
  <c r="W422" i="4"/>
  <c r="T422" i="4" s="1"/>
  <c r="J422" i="4" s="1"/>
  <c r="O422" i="4"/>
  <c r="P422" i="4" s="1"/>
  <c r="I422" i="4"/>
  <c r="A422" i="4"/>
  <c r="AL421" i="4"/>
  <c r="H421" i="4" s="1"/>
  <c r="AK421" i="4"/>
  <c r="G421" i="4" s="1"/>
  <c r="F421" i="4"/>
  <c r="D421" i="4"/>
  <c r="AN421" i="4" s="1"/>
  <c r="Y421" i="4"/>
  <c r="X421" i="4"/>
  <c r="W421" i="4"/>
  <c r="T421" i="4" s="1"/>
  <c r="J421" i="4" s="1"/>
  <c r="O421" i="4"/>
  <c r="P421" i="4" s="1"/>
  <c r="I421" i="4"/>
  <c r="A421" i="4"/>
  <c r="AL420" i="4"/>
  <c r="H420" i="4" s="1"/>
  <c r="AK420" i="4"/>
  <c r="G420" i="4" s="1"/>
  <c r="F420" i="4"/>
  <c r="D420" i="4"/>
  <c r="AN420" i="4" s="1"/>
  <c r="Y420" i="4"/>
  <c r="X420" i="4"/>
  <c r="W420" i="4"/>
  <c r="T420" i="4" s="1"/>
  <c r="J420" i="4" s="1"/>
  <c r="O420" i="4"/>
  <c r="P420" i="4" s="1"/>
  <c r="I420" i="4"/>
  <c r="A420" i="4"/>
  <c r="AL419" i="4"/>
  <c r="H419" i="4" s="1"/>
  <c r="AK419" i="4"/>
  <c r="G419" i="4" s="1"/>
  <c r="F419" i="4"/>
  <c r="D419" i="4"/>
  <c r="AN419" i="4" s="1"/>
  <c r="Y419" i="4"/>
  <c r="X419" i="4"/>
  <c r="W419" i="4"/>
  <c r="T419" i="4" s="1"/>
  <c r="J419" i="4" s="1"/>
  <c r="O419" i="4"/>
  <c r="P419" i="4" s="1"/>
  <c r="I419" i="4"/>
  <c r="A419" i="4"/>
  <c r="AL418" i="4"/>
  <c r="H418" i="4" s="1"/>
  <c r="AK418" i="4"/>
  <c r="G418" i="4" s="1"/>
  <c r="F418" i="4"/>
  <c r="D418" i="4"/>
  <c r="AN418" i="4" s="1"/>
  <c r="Y418" i="4"/>
  <c r="X418" i="4"/>
  <c r="W418" i="4"/>
  <c r="T418" i="4" s="1"/>
  <c r="J418" i="4" s="1"/>
  <c r="O418" i="4"/>
  <c r="P418" i="4" s="1"/>
  <c r="I418" i="4"/>
  <c r="A418" i="4"/>
  <c r="AL417" i="4"/>
  <c r="H417" i="4" s="1"/>
  <c r="AK417" i="4"/>
  <c r="G417" i="4" s="1"/>
  <c r="F417" i="4"/>
  <c r="D417" i="4"/>
  <c r="AN417" i="4" s="1"/>
  <c r="Y417" i="4"/>
  <c r="X417" i="4"/>
  <c r="W417" i="4"/>
  <c r="T417" i="4" s="1"/>
  <c r="J417" i="4" s="1"/>
  <c r="O417" i="4"/>
  <c r="P417" i="4" s="1"/>
  <c r="I417" i="4"/>
  <c r="A417" i="4"/>
  <c r="AL416" i="4"/>
  <c r="H416" i="4" s="1"/>
  <c r="AK416" i="4"/>
  <c r="G416" i="4" s="1"/>
  <c r="F416" i="4"/>
  <c r="D416" i="4"/>
  <c r="AN416" i="4" s="1"/>
  <c r="Y416" i="4"/>
  <c r="X416" i="4"/>
  <c r="W416" i="4"/>
  <c r="T416" i="4" s="1"/>
  <c r="J416" i="4" s="1"/>
  <c r="O416" i="4"/>
  <c r="P416" i="4" s="1"/>
  <c r="I416" i="4"/>
  <c r="A416" i="4"/>
  <c r="AL415" i="4"/>
  <c r="H415" i="4" s="1"/>
  <c r="AK415" i="4"/>
  <c r="G415" i="4" s="1"/>
  <c r="F415" i="4"/>
  <c r="D415" i="4"/>
  <c r="AN415" i="4" s="1"/>
  <c r="Y415" i="4"/>
  <c r="X415" i="4"/>
  <c r="W415" i="4"/>
  <c r="T415" i="4" s="1"/>
  <c r="J415" i="4" s="1"/>
  <c r="O415" i="4"/>
  <c r="P415" i="4" s="1"/>
  <c r="I415" i="4"/>
  <c r="A415" i="4"/>
  <c r="AL414" i="4"/>
  <c r="H414" i="4" s="1"/>
  <c r="AK414" i="4"/>
  <c r="G414" i="4" s="1"/>
  <c r="F414" i="4"/>
  <c r="D414" i="4"/>
  <c r="AN414" i="4" s="1"/>
  <c r="Y414" i="4"/>
  <c r="X414" i="4"/>
  <c r="W414" i="4"/>
  <c r="T414" i="4" s="1"/>
  <c r="J414" i="4" s="1"/>
  <c r="O414" i="4"/>
  <c r="P414" i="4" s="1"/>
  <c r="I414" i="4"/>
  <c r="A414" i="4"/>
  <c r="AL413" i="4"/>
  <c r="H413" i="4" s="1"/>
  <c r="AK413" i="4"/>
  <c r="G413" i="4" s="1"/>
  <c r="F413" i="4"/>
  <c r="D413" i="4"/>
  <c r="AN413" i="4" s="1"/>
  <c r="Y413" i="4"/>
  <c r="X413" i="4"/>
  <c r="W413" i="4"/>
  <c r="T413" i="4" s="1"/>
  <c r="J413" i="4" s="1"/>
  <c r="O413" i="4"/>
  <c r="P413" i="4" s="1"/>
  <c r="I413" i="4"/>
  <c r="A413" i="4"/>
  <c r="AL412" i="4"/>
  <c r="H412" i="4" s="1"/>
  <c r="AK412" i="4"/>
  <c r="G412" i="4" s="1"/>
  <c r="F412" i="4"/>
  <c r="D412" i="4"/>
  <c r="AN412" i="4" s="1"/>
  <c r="Y412" i="4"/>
  <c r="X412" i="4"/>
  <c r="W412" i="4"/>
  <c r="T412" i="4" s="1"/>
  <c r="J412" i="4" s="1"/>
  <c r="O412" i="4"/>
  <c r="P412" i="4" s="1"/>
  <c r="I412" i="4"/>
  <c r="A412" i="4"/>
  <c r="AL411" i="4"/>
  <c r="H411" i="4" s="1"/>
  <c r="AK411" i="4"/>
  <c r="G411" i="4" s="1"/>
  <c r="F411" i="4"/>
  <c r="D411" i="4"/>
  <c r="AN411" i="4" s="1"/>
  <c r="Y411" i="4"/>
  <c r="X411" i="4"/>
  <c r="W411" i="4"/>
  <c r="T411" i="4" s="1"/>
  <c r="J411" i="4" s="1"/>
  <c r="O411" i="4"/>
  <c r="P411" i="4" s="1"/>
  <c r="I411" i="4"/>
  <c r="A411" i="4"/>
  <c r="AL410" i="4"/>
  <c r="H410" i="4" s="1"/>
  <c r="AK410" i="4"/>
  <c r="G410" i="4" s="1"/>
  <c r="F410" i="4"/>
  <c r="D410" i="4"/>
  <c r="AN410" i="4" s="1"/>
  <c r="Y410" i="4"/>
  <c r="X410" i="4"/>
  <c r="W410" i="4"/>
  <c r="T410" i="4" s="1"/>
  <c r="J410" i="4" s="1"/>
  <c r="O410" i="4"/>
  <c r="P410" i="4" s="1"/>
  <c r="I410" i="4"/>
  <c r="A410" i="4"/>
  <c r="AL409" i="4"/>
  <c r="H409" i="4" s="1"/>
  <c r="AK409" i="4"/>
  <c r="G409" i="4" s="1"/>
  <c r="F409" i="4"/>
  <c r="D409" i="4"/>
  <c r="AN409" i="4" s="1"/>
  <c r="Y409" i="4"/>
  <c r="X409" i="4"/>
  <c r="W409" i="4"/>
  <c r="T409" i="4" s="1"/>
  <c r="J409" i="4" s="1"/>
  <c r="O409" i="4"/>
  <c r="P409" i="4" s="1"/>
  <c r="I409" i="4"/>
  <c r="A409" i="4"/>
  <c r="AL408" i="4"/>
  <c r="H408" i="4" s="1"/>
  <c r="AK408" i="4"/>
  <c r="G408" i="4" s="1"/>
  <c r="F408" i="4"/>
  <c r="D408" i="4"/>
  <c r="AN408" i="4" s="1"/>
  <c r="Y408" i="4"/>
  <c r="X408" i="4"/>
  <c r="W408" i="4"/>
  <c r="T408" i="4" s="1"/>
  <c r="J408" i="4" s="1"/>
  <c r="O408" i="4"/>
  <c r="P408" i="4" s="1"/>
  <c r="I408" i="4"/>
  <c r="A408" i="4"/>
  <c r="AL407" i="4"/>
  <c r="H407" i="4" s="1"/>
  <c r="AK407" i="4"/>
  <c r="G407" i="4" s="1"/>
  <c r="F407" i="4"/>
  <c r="D407" i="4"/>
  <c r="AN407" i="4" s="1"/>
  <c r="Y407" i="4"/>
  <c r="X407" i="4"/>
  <c r="W407" i="4"/>
  <c r="T407" i="4" s="1"/>
  <c r="J407" i="4" s="1"/>
  <c r="O407" i="4"/>
  <c r="P407" i="4" s="1"/>
  <c r="I407" i="4"/>
  <c r="A407" i="4"/>
  <c r="AL406" i="4"/>
  <c r="H406" i="4" s="1"/>
  <c r="AK406" i="4"/>
  <c r="G406" i="4" s="1"/>
  <c r="F406" i="4"/>
  <c r="D406" i="4"/>
  <c r="AN406" i="4" s="1"/>
  <c r="Y406" i="4"/>
  <c r="X406" i="4"/>
  <c r="W406" i="4"/>
  <c r="T406" i="4" s="1"/>
  <c r="J406" i="4" s="1"/>
  <c r="O406" i="4"/>
  <c r="P406" i="4" s="1"/>
  <c r="I406" i="4"/>
  <c r="A406" i="4"/>
  <c r="AL405" i="4"/>
  <c r="H405" i="4" s="1"/>
  <c r="AK405" i="4"/>
  <c r="G405" i="4" s="1"/>
  <c r="F405" i="4"/>
  <c r="D405" i="4"/>
  <c r="AN405" i="4" s="1"/>
  <c r="Y405" i="4"/>
  <c r="X405" i="4"/>
  <c r="W405" i="4"/>
  <c r="T405" i="4" s="1"/>
  <c r="J405" i="4" s="1"/>
  <c r="O405" i="4"/>
  <c r="P405" i="4" s="1"/>
  <c r="I405" i="4"/>
  <c r="A405" i="4"/>
  <c r="AL404" i="4"/>
  <c r="H404" i="4" s="1"/>
  <c r="AK404" i="4"/>
  <c r="G404" i="4" s="1"/>
  <c r="F404" i="4"/>
  <c r="D404" i="4"/>
  <c r="AN404" i="4" s="1"/>
  <c r="Y404" i="4"/>
  <c r="X404" i="4"/>
  <c r="W404" i="4"/>
  <c r="T404" i="4" s="1"/>
  <c r="J404" i="4" s="1"/>
  <c r="O404" i="4"/>
  <c r="P404" i="4" s="1"/>
  <c r="I404" i="4"/>
  <c r="A404" i="4"/>
  <c r="AL403" i="4"/>
  <c r="H403" i="4" s="1"/>
  <c r="AK403" i="4"/>
  <c r="G403" i="4" s="1"/>
  <c r="F403" i="4"/>
  <c r="D403" i="4"/>
  <c r="AN403" i="4" s="1"/>
  <c r="Y403" i="4"/>
  <c r="X403" i="4"/>
  <c r="W403" i="4"/>
  <c r="T403" i="4" s="1"/>
  <c r="J403" i="4" s="1"/>
  <c r="O403" i="4"/>
  <c r="P403" i="4" s="1"/>
  <c r="I403" i="4"/>
  <c r="A403" i="4"/>
  <c r="AL402" i="4"/>
  <c r="H402" i="4" s="1"/>
  <c r="AK402" i="4"/>
  <c r="G402" i="4" s="1"/>
  <c r="F402" i="4"/>
  <c r="D402" i="4"/>
  <c r="Y402" i="4"/>
  <c r="X402" i="4"/>
  <c r="W402" i="4"/>
  <c r="T402" i="4" s="1"/>
  <c r="J402" i="4" s="1"/>
  <c r="O402" i="4"/>
  <c r="P402" i="4" s="1"/>
  <c r="I402" i="4"/>
  <c r="A402" i="4"/>
  <c r="AL401" i="4"/>
  <c r="H401" i="4" s="1"/>
  <c r="AK401" i="4"/>
  <c r="G401" i="4" s="1"/>
  <c r="F401" i="4"/>
  <c r="D401" i="4"/>
  <c r="AN401" i="4" s="1"/>
  <c r="Y401" i="4"/>
  <c r="X401" i="4"/>
  <c r="W401" i="4"/>
  <c r="T401" i="4" s="1"/>
  <c r="J401" i="4" s="1"/>
  <c r="O401" i="4"/>
  <c r="P401" i="4" s="1"/>
  <c r="I401" i="4"/>
  <c r="A401" i="4"/>
  <c r="AL400" i="4"/>
  <c r="H400" i="4" s="1"/>
  <c r="AK400" i="4"/>
  <c r="G400" i="4" s="1"/>
  <c r="F400" i="4"/>
  <c r="D400" i="4"/>
  <c r="AN400" i="4" s="1"/>
  <c r="Y400" i="4"/>
  <c r="X400" i="4"/>
  <c r="W400" i="4"/>
  <c r="T400" i="4" s="1"/>
  <c r="J400" i="4" s="1"/>
  <c r="O400" i="4"/>
  <c r="P400" i="4" s="1"/>
  <c r="I400" i="4"/>
  <c r="A400" i="4"/>
  <c r="AL399" i="4"/>
  <c r="H399" i="4" s="1"/>
  <c r="AK399" i="4"/>
  <c r="G399" i="4" s="1"/>
  <c r="F399" i="4"/>
  <c r="D399" i="4"/>
  <c r="AN399" i="4" s="1"/>
  <c r="Y399" i="4"/>
  <c r="X399" i="4"/>
  <c r="U399" i="4" s="1"/>
  <c r="K399" i="4" s="1"/>
  <c r="W399" i="4"/>
  <c r="T399" i="4" s="1"/>
  <c r="J399" i="4" s="1"/>
  <c r="O399" i="4"/>
  <c r="P399" i="4" s="1"/>
  <c r="I399" i="4"/>
  <c r="A399" i="4"/>
  <c r="AL398" i="4"/>
  <c r="H398" i="4" s="1"/>
  <c r="AK398" i="4"/>
  <c r="G398" i="4" s="1"/>
  <c r="F398" i="4"/>
  <c r="D398" i="4"/>
  <c r="AN398" i="4" s="1"/>
  <c r="Y398" i="4"/>
  <c r="X398" i="4"/>
  <c r="W398" i="4"/>
  <c r="T398" i="4" s="1"/>
  <c r="J398" i="4" s="1"/>
  <c r="O398" i="4"/>
  <c r="P398" i="4" s="1"/>
  <c r="I398" i="4"/>
  <c r="A398" i="4"/>
  <c r="AL397" i="4"/>
  <c r="H397" i="4" s="1"/>
  <c r="AK397" i="4"/>
  <c r="G397" i="4" s="1"/>
  <c r="F397" i="4"/>
  <c r="D397" i="4"/>
  <c r="AN397" i="4" s="1"/>
  <c r="Y397" i="4"/>
  <c r="X397" i="4"/>
  <c r="U397" i="4" s="1"/>
  <c r="K397" i="4" s="1"/>
  <c r="W397" i="4"/>
  <c r="T397" i="4" s="1"/>
  <c r="J397" i="4" s="1"/>
  <c r="O397" i="4"/>
  <c r="P397" i="4" s="1"/>
  <c r="I397" i="4"/>
  <c r="A397" i="4"/>
  <c r="AL396" i="4"/>
  <c r="H396" i="4" s="1"/>
  <c r="AK396" i="4"/>
  <c r="G396" i="4" s="1"/>
  <c r="F396" i="4"/>
  <c r="D396" i="4"/>
  <c r="AN396" i="4" s="1"/>
  <c r="Y396" i="4"/>
  <c r="X396" i="4"/>
  <c r="W396" i="4"/>
  <c r="T396" i="4" s="1"/>
  <c r="J396" i="4" s="1"/>
  <c r="O396" i="4"/>
  <c r="P396" i="4" s="1"/>
  <c r="I396" i="4"/>
  <c r="A396" i="4"/>
  <c r="AL395" i="4"/>
  <c r="H395" i="4" s="1"/>
  <c r="AK395" i="4"/>
  <c r="G395" i="4" s="1"/>
  <c r="F395" i="4"/>
  <c r="D395" i="4"/>
  <c r="AN395" i="4" s="1"/>
  <c r="Y395" i="4"/>
  <c r="X395" i="4"/>
  <c r="U395" i="4" s="1"/>
  <c r="K395" i="4" s="1"/>
  <c r="W395" i="4"/>
  <c r="T395" i="4" s="1"/>
  <c r="J395" i="4" s="1"/>
  <c r="O395" i="4"/>
  <c r="P395" i="4" s="1"/>
  <c r="I395" i="4"/>
  <c r="A395" i="4"/>
  <c r="AL394" i="4"/>
  <c r="H394" i="4" s="1"/>
  <c r="AK394" i="4"/>
  <c r="G394" i="4" s="1"/>
  <c r="F394" i="4"/>
  <c r="D394" i="4"/>
  <c r="Y394" i="4"/>
  <c r="X394" i="4"/>
  <c r="W394" i="4"/>
  <c r="T394" i="4" s="1"/>
  <c r="J394" i="4" s="1"/>
  <c r="O394" i="4"/>
  <c r="P394" i="4" s="1"/>
  <c r="I394" i="4"/>
  <c r="A394" i="4"/>
  <c r="AL393" i="4"/>
  <c r="H393" i="4" s="1"/>
  <c r="AK393" i="4"/>
  <c r="G393" i="4" s="1"/>
  <c r="F393" i="4"/>
  <c r="D393" i="4"/>
  <c r="AN393" i="4" s="1"/>
  <c r="Y393" i="4"/>
  <c r="X393" i="4"/>
  <c r="U393" i="4" s="1"/>
  <c r="K393" i="4" s="1"/>
  <c r="W393" i="4"/>
  <c r="T393" i="4" s="1"/>
  <c r="J393" i="4" s="1"/>
  <c r="O393" i="4"/>
  <c r="P393" i="4" s="1"/>
  <c r="I393" i="4"/>
  <c r="A393" i="4"/>
  <c r="AL392" i="4"/>
  <c r="H392" i="4" s="1"/>
  <c r="AK392" i="4"/>
  <c r="G392" i="4" s="1"/>
  <c r="F392" i="4"/>
  <c r="D392" i="4"/>
  <c r="AN392" i="4" s="1"/>
  <c r="Y392" i="4"/>
  <c r="X392" i="4"/>
  <c r="W392" i="4"/>
  <c r="T392" i="4" s="1"/>
  <c r="J392" i="4" s="1"/>
  <c r="O392" i="4"/>
  <c r="P392" i="4" s="1"/>
  <c r="I392" i="4"/>
  <c r="A392" i="4"/>
  <c r="AL391" i="4"/>
  <c r="H391" i="4" s="1"/>
  <c r="AK391" i="4"/>
  <c r="F391" i="4"/>
  <c r="D391" i="4"/>
  <c r="AN391" i="4" s="1"/>
  <c r="Y391" i="4"/>
  <c r="X391" i="4"/>
  <c r="U391" i="4" s="1"/>
  <c r="K391" i="4" s="1"/>
  <c r="W391" i="4"/>
  <c r="T391" i="4" s="1"/>
  <c r="J391" i="4" s="1"/>
  <c r="O391" i="4"/>
  <c r="P391" i="4" s="1"/>
  <c r="I391" i="4"/>
  <c r="G391" i="4"/>
  <c r="A391" i="4"/>
  <c r="AL390" i="4"/>
  <c r="H390" i="4" s="1"/>
  <c r="AK390" i="4"/>
  <c r="G390" i="4" s="1"/>
  <c r="F390" i="4"/>
  <c r="D390" i="4"/>
  <c r="Y390" i="4"/>
  <c r="X390" i="4"/>
  <c r="W390" i="4"/>
  <c r="T390" i="4" s="1"/>
  <c r="J390" i="4" s="1"/>
  <c r="O390" i="4"/>
  <c r="P390" i="4" s="1"/>
  <c r="I390" i="4"/>
  <c r="A390" i="4"/>
  <c r="AL389" i="4"/>
  <c r="H389" i="4" s="1"/>
  <c r="AK389" i="4"/>
  <c r="G389" i="4" s="1"/>
  <c r="F389" i="4"/>
  <c r="D389" i="4"/>
  <c r="AN389" i="4" s="1"/>
  <c r="Y389" i="4"/>
  <c r="X389" i="4"/>
  <c r="U389" i="4" s="1"/>
  <c r="K389" i="4" s="1"/>
  <c r="W389" i="4"/>
  <c r="T389" i="4" s="1"/>
  <c r="J389" i="4" s="1"/>
  <c r="O389" i="4"/>
  <c r="P389" i="4" s="1"/>
  <c r="I389" i="4"/>
  <c r="A389" i="4"/>
  <c r="AL388" i="4"/>
  <c r="H388" i="4" s="1"/>
  <c r="AK388" i="4"/>
  <c r="G388" i="4" s="1"/>
  <c r="F388" i="4"/>
  <c r="D388" i="4"/>
  <c r="AN388" i="4" s="1"/>
  <c r="Y388" i="4"/>
  <c r="X388" i="4"/>
  <c r="W388" i="4"/>
  <c r="T388" i="4" s="1"/>
  <c r="J388" i="4" s="1"/>
  <c r="O388" i="4"/>
  <c r="P388" i="4" s="1"/>
  <c r="I388" i="4"/>
  <c r="A388" i="4"/>
  <c r="AL387" i="4"/>
  <c r="H387" i="4" s="1"/>
  <c r="AK387" i="4"/>
  <c r="G387" i="4" s="1"/>
  <c r="F387" i="4"/>
  <c r="D387" i="4"/>
  <c r="AN387" i="4" s="1"/>
  <c r="Y387" i="4"/>
  <c r="X387" i="4"/>
  <c r="U387" i="4" s="1"/>
  <c r="K387" i="4" s="1"/>
  <c r="W387" i="4"/>
  <c r="T387" i="4" s="1"/>
  <c r="J387" i="4" s="1"/>
  <c r="O387" i="4"/>
  <c r="P387" i="4" s="1"/>
  <c r="I387" i="4"/>
  <c r="A387" i="4"/>
  <c r="AL386" i="4"/>
  <c r="H386" i="4" s="1"/>
  <c r="AK386" i="4"/>
  <c r="G386" i="4" s="1"/>
  <c r="F386" i="4"/>
  <c r="D386" i="4"/>
  <c r="Y386" i="4"/>
  <c r="X386" i="4"/>
  <c r="W386" i="4"/>
  <c r="T386" i="4" s="1"/>
  <c r="J386" i="4" s="1"/>
  <c r="O386" i="4"/>
  <c r="P386" i="4" s="1"/>
  <c r="I386" i="4"/>
  <c r="A386" i="4"/>
  <c r="AL385" i="4"/>
  <c r="H385" i="4" s="1"/>
  <c r="AK385" i="4"/>
  <c r="G385" i="4" s="1"/>
  <c r="F385" i="4"/>
  <c r="D385" i="4"/>
  <c r="AN385" i="4" s="1"/>
  <c r="Y385" i="4"/>
  <c r="X385" i="4"/>
  <c r="U385" i="4" s="1"/>
  <c r="K385" i="4" s="1"/>
  <c r="W385" i="4"/>
  <c r="T385" i="4" s="1"/>
  <c r="J385" i="4" s="1"/>
  <c r="O385" i="4"/>
  <c r="P385" i="4" s="1"/>
  <c r="I385" i="4"/>
  <c r="A385" i="4"/>
  <c r="AL384" i="4"/>
  <c r="H384" i="4" s="1"/>
  <c r="AK384" i="4"/>
  <c r="G384" i="4" s="1"/>
  <c r="F384" i="4"/>
  <c r="D384" i="4"/>
  <c r="AN384" i="4" s="1"/>
  <c r="Y384" i="4"/>
  <c r="X384" i="4"/>
  <c r="W384" i="4"/>
  <c r="T384" i="4" s="1"/>
  <c r="J384" i="4" s="1"/>
  <c r="O384" i="4"/>
  <c r="P384" i="4" s="1"/>
  <c r="I384" i="4"/>
  <c r="A384" i="4"/>
  <c r="AL383" i="4"/>
  <c r="H383" i="4" s="1"/>
  <c r="AK383" i="4"/>
  <c r="G383" i="4" s="1"/>
  <c r="F383" i="4"/>
  <c r="D383" i="4"/>
  <c r="AN383" i="4" s="1"/>
  <c r="Y383" i="4"/>
  <c r="X383" i="4"/>
  <c r="U383" i="4" s="1"/>
  <c r="K383" i="4" s="1"/>
  <c r="W383" i="4"/>
  <c r="T383" i="4" s="1"/>
  <c r="J383" i="4" s="1"/>
  <c r="O383" i="4"/>
  <c r="P383" i="4" s="1"/>
  <c r="I383" i="4"/>
  <c r="A383" i="4"/>
  <c r="AL382" i="4"/>
  <c r="H382" i="4" s="1"/>
  <c r="AK382" i="4"/>
  <c r="G382" i="4" s="1"/>
  <c r="F382" i="4"/>
  <c r="D382" i="4"/>
  <c r="AN382" i="4" s="1"/>
  <c r="Y382" i="4"/>
  <c r="X382" i="4"/>
  <c r="W382" i="4"/>
  <c r="T382" i="4" s="1"/>
  <c r="J382" i="4" s="1"/>
  <c r="O382" i="4"/>
  <c r="P382" i="4" s="1"/>
  <c r="I382" i="4"/>
  <c r="A382" i="4"/>
  <c r="AL381" i="4"/>
  <c r="H381" i="4" s="1"/>
  <c r="AK381" i="4"/>
  <c r="G381" i="4" s="1"/>
  <c r="F381" i="4"/>
  <c r="D381" i="4"/>
  <c r="AN381" i="4" s="1"/>
  <c r="Y381" i="4"/>
  <c r="X381" i="4"/>
  <c r="U381" i="4" s="1"/>
  <c r="K381" i="4" s="1"/>
  <c r="W381" i="4"/>
  <c r="T381" i="4" s="1"/>
  <c r="J381" i="4" s="1"/>
  <c r="O381" i="4"/>
  <c r="P381" i="4" s="1"/>
  <c r="I381" i="4"/>
  <c r="A381" i="4"/>
  <c r="AL380" i="4"/>
  <c r="H380" i="4" s="1"/>
  <c r="AK380" i="4"/>
  <c r="G380" i="4" s="1"/>
  <c r="F380" i="4"/>
  <c r="D380" i="4"/>
  <c r="AN380" i="4" s="1"/>
  <c r="Y380" i="4"/>
  <c r="X380" i="4"/>
  <c r="W380" i="4"/>
  <c r="T380" i="4" s="1"/>
  <c r="J380" i="4" s="1"/>
  <c r="O380" i="4"/>
  <c r="P380" i="4" s="1"/>
  <c r="I380" i="4"/>
  <c r="A380" i="4"/>
  <c r="AL379" i="4"/>
  <c r="H379" i="4" s="1"/>
  <c r="AK379" i="4"/>
  <c r="G379" i="4" s="1"/>
  <c r="F379" i="4"/>
  <c r="D379" i="4"/>
  <c r="AN379" i="4" s="1"/>
  <c r="Y379" i="4"/>
  <c r="X379" i="4"/>
  <c r="U379" i="4" s="1"/>
  <c r="K379" i="4" s="1"/>
  <c r="W379" i="4"/>
  <c r="T379" i="4" s="1"/>
  <c r="J379" i="4" s="1"/>
  <c r="O379" i="4"/>
  <c r="P379" i="4" s="1"/>
  <c r="I379" i="4"/>
  <c r="A379" i="4"/>
  <c r="AL378" i="4"/>
  <c r="H378" i="4" s="1"/>
  <c r="AK378" i="4"/>
  <c r="G378" i="4" s="1"/>
  <c r="F378" i="4"/>
  <c r="D378" i="4"/>
  <c r="Y378" i="4"/>
  <c r="X378" i="4"/>
  <c r="W378" i="4"/>
  <c r="T378" i="4" s="1"/>
  <c r="J378" i="4" s="1"/>
  <c r="O378" i="4"/>
  <c r="P378" i="4" s="1"/>
  <c r="I378" i="4"/>
  <c r="A378" i="4"/>
  <c r="AL377" i="4"/>
  <c r="H377" i="4" s="1"/>
  <c r="AK377" i="4"/>
  <c r="G377" i="4" s="1"/>
  <c r="F377" i="4"/>
  <c r="D377" i="4"/>
  <c r="AN377" i="4" s="1"/>
  <c r="Y377" i="4"/>
  <c r="X377" i="4"/>
  <c r="U377" i="4" s="1"/>
  <c r="K377" i="4" s="1"/>
  <c r="W377" i="4"/>
  <c r="T377" i="4" s="1"/>
  <c r="J377" i="4" s="1"/>
  <c r="O377" i="4"/>
  <c r="P377" i="4" s="1"/>
  <c r="I377" i="4"/>
  <c r="A377" i="4"/>
  <c r="AL376" i="4"/>
  <c r="H376" i="4" s="1"/>
  <c r="AK376" i="4"/>
  <c r="G376" i="4" s="1"/>
  <c r="F376" i="4"/>
  <c r="D376" i="4"/>
  <c r="AN376" i="4" s="1"/>
  <c r="Y376" i="4"/>
  <c r="X376" i="4"/>
  <c r="W376" i="4"/>
  <c r="T376" i="4" s="1"/>
  <c r="J376" i="4" s="1"/>
  <c r="O376" i="4"/>
  <c r="P376" i="4" s="1"/>
  <c r="I376" i="4"/>
  <c r="A376" i="4"/>
  <c r="AL375" i="4"/>
  <c r="H375" i="4" s="1"/>
  <c r="AK375" i="4"/>
  <c r="F375" i="4"/>
  <c r="D375" i="4"/>
  <c r="AN375" i="4" s="1"/>
  <c r="Y375" i="4"/>
  <c r="X375" i="4"/>
  <c r="U375" i="4" s="1"/>
  <c r="K375" i="4" s="1"/>
  <c r="W375" i="4"/>
  <c r="T375" i="4" s="1"/>
  <c r="J375" i="4" s="1"/>
  <c r="O375" i="4"/>
  <c r="P375" i="4" s="1"/>
  <c r="I375" i="4"/>
  <c r="G375" i="4"/>
  <c r="A375" i="4"/>
  <c r="AL374" i="4"/>
  <c r="H374" i="4" s="1"/>
  <c r="AK374" i="4"/>
  <c r="G374" i="4" s="1"/>
  <c r="F374" i="4"/>
  <c r="D374" i="4"/>
  <c r="Y374" i="4"/>
  <c r="X374" i="4"/>
  <c r="W374" i="4"/>
  <c r="T374" i="4" s="1"/>
  <c r="J374" i="4" s="1"/>
  <c r="O374" i="4"/>
  <c r="P374" i="4" s="1"/>
  <c r="I374" i="4"/>
  <c r="A374" i="4"/>
  <c r="AL373" i="4"/>
  <c r="H373" i="4" s="1"/>
  <c r="AK373" i="4"/>
  <c r="G373" i="4" s="1"/>
  <c r="F373" i="4"/>
  <c r="D373" i="4"/>
  <c r="AN373" i="4" s="1"/>
  <c r="Y373" i="4"/>
  <c r="X373" i="4"/>
  <c r="U373" i="4" s="1"/>
  <c r="K373" i="4" s="1"/>
  <c r="W373" i="4"/>
  <c r="T373" i="4" s="1"/>
  <c r="J373" i="4" s="1"/>
  <c r="O373" i="4"/>
  <c r="P373" i="4" s="1"/>
  <c r="I373" i="4"/>
  <c r="A373" i="4"/>
  <c r="AL372" i="4"/>
  <c r="H372" i="4" s="1"/>
  <c r="AK372" i="4"/>
  <c r="G372" i="4" s="1"/>
  <c r="F372" i="4"/>
  <c r="D372" i="4"/>
  <c r="AN372" i="4" s="1"/>
  <c r="Y372" i="4"/>
  <c r="X372" i="4"/>
  <c r="W372" i="4"/>
  <c r="T372" i="4" s="1"/>
  <c r="J372" i="4" s="1"/>
  <c r="O372" i="4"/>
  <c r="P372" i="4" s="1"/>
  <c r="I372" i="4"/>
  <c r="A372" i="4"/>
  <c r="AL371" i="4"/>
  <c r="H371" i="4" s="1"/>
  <c r="AK371" i="4"/>
  <c r="G371" i="4" s="1"/>
  <c r="F371" i="4"/>
  <c r="D371" i="4"/>
  <c r="AN371" i="4" s="1"/>
  <c r="Y371" i="4"/>
  <c r="X371" i="4"/>
  <c r="U371" i="4" s="1"/>
  <c r="K371" i="4" s="1"/>
  <c r="W371" i="4"/>
  <c r="T371" i="4" s="1"/>
  <c r="J371" i="4" s="1"/>
  <c r="O371" i="4"/>
  <c r="P371" i="4" s="1"/>
  <c r="I371" i="4"/>
  <c r="A371" i="4"/>
  <c r="AL370" i="4"/>
  <c r="H370" i="4" s="1"/>
  <c r="AK370" i="4"/>
  <c r="G370" i="4" s="1"/>
  <c r="F370" i="4"/>
  <c r="D370" i="4"/>
  <c r="Y370" i="4"/>
  <c r="X370" i="4"/>
  <c r="W370" i="4"/>
  <c r="T370" i="4" s="1"/>
  <c r="J370" i="4" s="1"/>
  <c r="O370" i="4"/>
  <c r="P370" i="4" s="1"/>
  <c r="I370" i="4"/>
  <c r="A370" i="4"/>
  <c r="AL369" i="4"/>
  <c r="H369" i="4" s="1"/>
  <c r="AK369" i="4"/>
  <c r="G369" i="4" s="1"/>
  <c r="F369" i="4"/>
  <c r="D369" i="4"/>
  <c r="AN369" i="4" s="1"/>
  <c r="Y369" i="4"/>
  <c r="X369" i="4"/>
  <c r="U369" i="4" s="1"/>
  <c r="K369" i="4" s="1"/>
  <c r="W369" i="4"/>
  <c r="T369" i="4" s="1"/>
  <c r="J369" i="4" s="1"/>
  <c r="O369" i="4"/>
  <c r="P369" i="4" s="1"/>
  <c r="I369" i="4"/>
  <c r="A369" i="4"/>
  <c r="AL368" i="4"/>
  <c r="H368" i="4" s="1"/>
  <c r="AK368" i="4"/>
  <c r="G368" i="4" s="1"/>
  <c r="F368" i="4"/>
  <c r="D368" i="4"/>
  <c r="AN368" i="4" s="1"/>
  <c r="Y368" i="4"/>
  <c r="X368" i="4"/>
  <c r="W368" i="4"/>
  <c r="T368" i="4" s="1"/>
  <c r="J368" i="4" s="1"/>
  <c r="O368" i="4"/>
  <c r="P368" i="4" s="1"/>
  <c r="I368" i="4"/>
  <c r="A368" i="4"/>
  <c r="AL367" i="4"/>
  <c r="H367" i="4" s="1"/>
  <c r="AK367" i="4"/>
  <c r="G367" i="4" s="1"/>
  <c r="F367" i="4"/>
  <c r="D367" i="4"/>
  <c r="AN367" i="4" s="1"/>
  <c r="Y367" i="4"/>
  <c r="X367" i="4"/>
  <c r="U367" i="4" s="1"/>
  <c r="K367" i="4" s="1"/>
  <c r="W367" i="4"/>
  <c r="T367" i="4" s="1"/>
  <c r="J367" i="4" s="1"/>
  <c r="O367" i="4"/>
  <c r="P367" i="4" s="1"/>
  <c r="I367" i="4"/>
  <c r="A367" i="4"/>
  <c r="AL366" i="4"/>
  <c r="H366" i="4" s="1"/>
  <c r="AK366" i="4"/>
  <c r="G366" i="4" s="1"/>
  <c r="F366" i="4"/>
  <c r="D366" i="4"/>
  <c r="AN366" i="4" s="1"/>
  <c r="Y366" i="4"/>
  <c r="X366" i="4"/>
  <c r="W366" i="4"/>
  <c r="T366" i="4" s="1"/>
  <c r="J366" i="4" s="1"/>
  <c r="O366" i="4"/>
  <c r="P366" i="4" s="1"/>
  <c r="I366" i="4"/>
  <c r="A366" i="4"/>
  <c r="AL365" i="4"/>
  <c r="H365" i="4" s="1"/>
  <c r="AK365" i="4"/>
  <c r="G365" i="4" s="1"/>
  <c r="F365" i="4"/>
  <c r="D365" i="4"/>
  <c r="AN365" i="4" s="1"/>
  <c r="Y365" i="4"/>
  <c r="X365" i="4"/>
  <c r="W365" i="4"/>
  <c r="T365" i="4" s="1"/>
  <c r="J365" i="4" s="1"/>
  <c r="O365" i="4"/>
  <c r="P365" i="4" s="1"/>
  <c r="I365" i="4"/>
  <c r="A365" i="4"/>
  <c r="AL364" i="4"/>
  <c r="H364" i="4" s="1"/>
  <c r="AK364" i="4"/>
  <c r="G364" i="4" s="1"/>
  <c r="F364" i="4"/>
  <c r="D364" i="4"/>
  <c r="AN364" i="4" s="1"/>
  <c r="Y364" i="4"/>
  <c r="X364" i="4"/>
  <c r="W364" i="4"/>
  <c r="T364" i="4" s="1"/>
  <c r="J364" i="4" s="1"/>
  <c r="O364" i="4"/>
  <c r="P364" i="4" s="1"/>
  <c r="I364" i="4"/>
  <c r="A364" i="4"/>
  <c r="AL363" i="4"/>
  <c r="H363" i="4" s="1"/>
  <c r="AK363" i="4"/>
  <c r="G363" i="4" s="1"/>
  <c r="F363" i="4"/>
  <c r="D363" i="4"/>
  <c r="AN363" i="4" s="1"/>
  <c r="Y363" i="4"/>
  <c r="X363" i="4"/>
  <c r="W363" i="4"/>
  <c r="T363" i="4" s="1"/>
  <c r="J363" i="4" s="1"/>
  <c r="O363" i="4"/>
  <c r="P363" i="4" s="1"/>
  <c r="I363" i="4"/>
  <c r="A363" i="4"/>
  <c r="AL362" i="4"/>
  <c r="H362" i="4" s="1"/>
  <c r="AK362" i="4"/>
  <c r="G362" i="4" s="1"/>
  <c r="F362" i="4"/>
  <c r="D362" i="4"/>
  <c r="Y362" i="4"/>
  <c r="X362" i="4"/>
  <c r="W362" i="4"/>
  <c r="T362" i="4" s="1"/>
  <c r="J362" i="4" s="1"/>
  <c r="O362" i="4"/>
  <c r="P362" i="4" s="1"/>
  <c r="I362" i="4"/>
  <c r="A362" i="4"/>
  <c r="AL361" i="4"/>
  <c r="H361" i="4" s="1"/>
  <c r="AK361" i="4"/>
  <c r="G361" i="4" s="1"/>
  <c r="F361" i="4"/>
  <c r="D361" i="4"/>
  <c r="AN361" i="4" s="1"/>
  <c r="Y361" i="4"/>
  <c r="X361" i="4"/>
  <c r="W361" i="4"/>
  <c r="T361" i="4" s="1"/>
  <c r="J361" i="4" s="1"/>
  <c r="O361" i="4"/>
  <c r="P361" i="4" s="1"/>
  <c r="I361" i="4"/>
  <c r="A361" i="4"/>
  <c r="AL360" i="4"/>
  <c r="H360" i="4" s="1"/>
  <c r="AK360" i="4"/>
  <c r="G360" i="4" s="1"/>
  <c r="F360" i="4"/>
  <c r="D360" i="4"/>
  <c r="AN360" i="4" s="1"/>
  <c r="Y360" i="4"/>
  <c r="X360" i="4"/>
  <c r="W360" i="4"/>
  <c r="T360" i="4" s="1"/>
  <c r="J360" i="4" s="1"/>
  <c r="O360" i="4"/>
  <c r="P360" i="4" s="1"/>
  <c r="I360" i="4"/>
  <c r="A360" i="4"/>
  <c r="AL359" i="4"/>
  <c r="H359" i="4" s="1"/>
  <c r="AK359" i="4"/>
  <c r="G359" i="4" s="1"/>
  <c r="F359" i="4"/>
  <c r="D359" i="4"/>
  <c r="AN359" i="4" s="1"/>
  <c r="Y359" i="4"/>
  <c r="X359" i="4"/>
  <c r="W359" i="4"/>
  <c r="T359" i="4" s="1"/>
  <c r="J359" i="4" s="1"/>
  <c r="O359" i="4"/>
  <c r="P359" i="4" s="1"/>
  <c r="I359" i="4"/>
  <c r="A359" i="4"/>
  <c r="AL358" i="4"/>
  <c r="H358" i="4" s="1"/>
  <c r="AK358" i="4"/>
  <c r="G358" i="4" s="1"/>
  <c r="F358" i="4"/>
  <c r="D358" i="4"/>
  <c r="AN358" i="4" s="1"/>
  <c r="Y358" i="4"/>
  <c r="X358" i="4"/>
  <c r="W358" i="4"/>
  <c r="T358" i="4" s="1"/>
  <c r="J358" i="4" s="1"/>
  <c r="O358" i="4"/>
  <c r="P358" i="4" s="1"/>
  <c r="I358" i="4"/>
  <c r="A358" i="4"/>
  <c r="AL357" i="4"/>
  <c r="H357" i="4" s="1"/>
  <c r="AK357" i="4"/>
  <c r="G357" i="4" s="1"/>
  <c r="F357" i="4"/>
  <c r="D357" i="4"/>
  <c r="AN357" i="4" s="1"/>
  <c r="Y357" i="4"/>
  <c r="X357" i="4"/>
  <c r="U357" i="4" s="1"/>
  <c r="K357" i="4" s="1"/>
  <c r="W357" i="4"/>
  <c r="T357" i="4" s="1"/>
  <c r="J357" i="4" s="1"/>
  <c r="O357" i="4"/>
  <c r="P357" i="4" s="1"/>
  <c r="I357" i="4"/>
  <c r="A357" i="4"/>
  <c r="AL356" i="4"/>
  <c r="H356" i="4" s="1"/>
  <c r="AK356" i="4"/>
  <c r="G356" i="4" s="1"/>
  <c r="F356" i="4"/>
  <c r="D356" i="4"/>
  <c r="AN356" i="4" s="1"/>
  <c r="Y356" i="4"/>
  <c r="X356" i="4"/>
  <c r="W356" i="4"/>
  <c r="T356" i="4" s="1"/>
  <c r="J356" i="4" s="1"/>
  <c r="O356" i="4"/>
  <c r="P356" i="4" s="1"/>
  <c r="I356" i="4"/>
  <c r="A356" i="4"/>
  <c r="AL355" i="4"/>
  <c r="H355" i="4" s="1"/>
  <c r="AK355" i="4"/>
  <c r="G355" i="4" s="1"/>
  <c r="F355" i="4"/>
  <c r="D355" i="4"/>
  <c r="AN355" i="4" s="1"/>
  <c r="Y355" i="4"/>
  <c r="X355" i="4"/>
  <c r="U355" i="4" s="1"/>
  <c r="K355" i="4" s="1"/>
  <c r="W355" i="4"/>
  <c r="T355" i="4" s="1"/>
  <c r="J355" i="4" s="1"/>
  <c r="O355" i="4"/>
  <c r="P355" i="4" s="1"/>
  <c r="I355" i="4"/>
  <c r="A355" i="4"/>
  <c r="AL354" i="4"/>
  <c r="H354" i="4" s="1"/>
  <c r="AK354" i="4"/>
  <c r="G354" i="4" s="1"/>
  <c r="F354" i="4"/>
  <c r="D354" i="4"/>
  <c r="Y354" i="4"/>
  <c r="X354" i="4"/>
  <c r="W354" i="4"/>
  <c r="T354" i="4" s="1"/>
  <c r="J354" i="4" s="1"/>
  <c r="O354" i="4"/>
  <c r="P354" i="4" s="1"/>
  <c r="I354" i="4"/>
  <c r="A354" i="4"/>
  <c r="AL353" i="4"/>
  <c r="H353" i="4" s="1"/>
  <c r="AK353" i="4"/>
  <c r="G353" i="4" s="1"/>
  <c r="F353" i="4"/>
  <c r="D353" i="4"/>
  <c r="AN353" i="4" s="1"/>
  <c r="Y353" i="4"/>
  <c r="X353" i="4"/>
  <c r="U353" i="4" s="1"/>
  <c r="K353" i="4" s="1"/>
  <c r="W353" i="4"/>
  <c r="T353" i="4" s="1"/>
  <c r="J353" i="4" s="1"/>
  <c r="O353" i="4"/>
  <c r="P353" i="4" s="1"/>
  <c r="I353" i="4"/>
  <c r="A353" i="4"/>
  <c r="AL352" i="4"/>
  <c r="H352" i="4" s="1"/>
  <c r="AK352" i="4"/>
  <c r="G352" i="4" s="1"/>
  <c r="F352" i="4"/>
  <c r="D352" i="4"/>
  <c r="AN352" i="4" s="1"/>
  <c r="Y352" i="4"/>
  <c r="X352" i="4"/>
  <c r="W352" i="4"/>
  <c r="T352" i="4" s="1"/>
  <c r="J352" i="4" s="1"/>
  <c r="O352" i="4"/>
  <c r="P352" i="4" s="1"/>
  <c r="I352" i="4"/>
  <c r="A352" i="4"/>
  <c r="AL351" i="4"/>
  <c r="H351" i="4" s="1"/>
  <c r="AK351" i="4"/>
  <c r="G351" i="4" s="1"/>
  <c r="F351" i="4"/>
  <c r="D351" i="4"/>
  <c r="AN351" i="4" s="1"/>
  <c r="Y351" i="4"/>
  <c r="X351" i="4"/>
  <c r="U351" i="4" s="1"/>
  <c r="K351" i="4" s="1"/>
  <c r="W351" i="4"/>
  <c r="T351" i="4" s="1"/>
  <c r="J351" i="4" s="1"/>
  <c r="O351" i="4"/>
  <c r="P351" i="4" s="1"/>
  <c r="I351" i="4"/>
  <c r="A351" i="4"/>
  <c r="AL350" i="4"/>
  <c r="H350" i="4" s="1"/>
  <c r="AK350" i="4"/>
  <c r="G350" i="4" s="1"/>
  <c r="F350" i="4"/>
  <c r="D350" i="4"/>
  <c r="AN350" i="4" s="1"/>
  <c r="Y350" i="4"/>
  <c r="X350" i="4"/>
  <c r="W350" i="4"/>
  <c r="T350" i="4" s="1"/>
  <c r="J350" i="4" s="1"/>
  <c r="O350" i="4"/>
  <c r="P350" i="4" s="1"/>
  <c r="I350" i="4"/>
  <c r="A350" i="4"/>
  <c r="AL349" i="4"/>
  <c r="H349" i="4" s="1"/>
  <c r="AK349" i="4"/>
  <c r="G349" i="4" s="1"/>
  <c r="F349" i="4"/>
  <c r="D349" i="4"/>
  <c r="AN349" i="4" s="1"/>
  <c r="Y349" i="4"/>
  <c r="X349" i="4"/>
  <c r="U349" i="4" s="1"/>
  <c r="K349" i="4" s="1"/>
  <c r="W349" i="4"/>
  <c r="T349" i="4" s="1"/>
  <c r="J349" i="4" s="1"/>
  <c r="O349" i="4"/>
  <c r="P349" i="4" s="1"/>
  <c r="I349" i="4"/>
  <c r="A349" i="4"/>
  <c r="AL348" i="4"/>
  <c r="H348" i="4" s="1"/>
  <c r="AK348" i="4"/>
  <c r="G348" i="4" s="1"/>
  <c r="F348" i="4"/>
  <c r="D348" i="4"/>
  <c r="AN348" i="4" s="1"/>
  <c r="Y348" i="4"/>
  <c r="X348" i="4"/>
  <c r="W348" i="4"/>
  <c r="T348" i="4" s="1"/>
  <c r="J348" i="4" s="1"/>
  <c r="O348" i="4"/>
  <c r="P348" i="4" s="1"/>
  <c r="I348" i="4"/>
  <c r="A348" i="4"/>
  <c r="AL347" i="4"/>
  <c r="H347" i="4" s="1"/>
  <c r="AK347" i="4"/>
  <c r="G347" i="4" s="1"/>
  <c r="F347" i="4"/>
  <c r="D347" i="4"/>
  <c r="AN347" i="4" s="1"/>
  <c r="Y347" i="4"/>
  <c r="X347" i="4"/>
  <c r="U347" i="4" s="1"/>
  <c r="K347" i="4" s="1"/>
  <c r="W347" i="4"/>
  <c r="T347" i="4" s="1"/>
  <c r="J347" i="4" s="1"/>
  <c r="O347" i="4"/>
  <c r="P347" i="4" s="1"/>
  <c r="I347" i="4"/>
  <c r="A347" i="4"/>
  <c r="AL346" i="4"/>
  <c r="H346" i="4" s="1"/>
  <c r="AK346" i="4"/>
  <c r="G346" i="4" s="1"/>
  <c r="F346" i="4"/>
  <c r="D346" i="4"/>
  <c r="AN346" i="4" s="1"/>
  <c r="Y346" i="4"/>
  <c r="X346" i="4"/>
  <c r="W346" i="4"/>
  <c r="T346" i="4" s="1"/>
  <c r="J346" i="4" s="1"/>
  <c r="O346" i="4"/>
  <c r="P346" i="4" s="1"/>
  <c r="I346" i="4"/>
  <c r="A346" i="4"/>
  <c r="AL345" i="4"/>
  <c r="H345" i="4" s="1"/>
  <c r="AK345" i="4"/>
  <c r="G345" i="4" s="1"/>
  <c r="F345" i="4"/>
  <c r="D345" i="4"/>
  <c r="AN345" i="4" s="1"/>
  <c r="Y345" i="4"/>
  <c r="X345" i="4"/>
  <c r="U345" i="4" s="1"/>
  <c r="K345" i="4" s="1"/>
  <c r="W345" i="4"/>
  <c r="T345" i="4" s="1"/>
  <c r="J345" i="4" s="1"/>
  <c r="O345" i="4"/>
  <c r="P345" i="4" s="1"/>
  <c r="I345" i="4"/>
  <c r="A345" i="4"/>
  <c r="AL344" i="4"/>
  <c r="H344" i="4" s="1"/>
  <c r="AK344" i="4"/>
  <c r="G344" i="4" s="1"/>
  <c r="F344" i="4"/>
  <c r="D344" i="4"/>
  <c r="AN344" i="4" s="1"/>
  <c r="Y344" i="4"/>
  <c r="X344" i="4"/>
  <c r="U344" i="4" s="1"/>
  <c r="K344" i="4" s="1"/>
  <c r="W344" i="4"/>
  <c r="T344" i="4" s="1"/>
  <c r="J344" i="4" s="1"/>
  <c r="O344" i="4"/>
  <c r="P344" i="4" s="1"/>
  <c r="I344" i="4"/>
  <c r="A344" i="4"/>
  <c r="AL343" i="4"/>
  <c r="H343" i="4" s="1"/>
  <c r="AK343" i="4"/>
  <c r="G343" i="4" s="1"/>
  <c r="F343" i="4"/>
  <c r="D343" i="4"/>
  <c r="AN343" i="4" s="1"/>
  <c r="Y343" i="4"/>
  <c r="X343" i="4"/>
  <c r="U343" i="4" s="1"/>
  <c r="K343" i="4" s="1"/>
  <c r="W343" i="4"/>
  <c r="T343" i="4" s="1"/>
  <c r="J343" i="4" s="1"/>
  <c r="O343" i="4"/>
  <c r="P343" i="4" s="1"/>
  <c r="I343" i="4"/>
  <c r="A343" i="4"/>
  <c r="AL342" i="4"/>
  <c r="H342" i="4" s="1"/>
  <c r="AK342" i="4"/>
  <c r="G342" i="4" s="1"/>
  <c r="F342" i="4"/>
  <c r="D342" i="4"/>
  <c r="AN342" i="4" s="1"/>
  <c r="Y342" i="4"/>
  <c r="X342" i="4"/>
  <c r="U342" i="4" s="1"/>
  <c r="K342" i="4" s="1"/>
  <c r="W342" i="4"/>
  <c r="T342" i="4" s="1"/>
  <c r="J342" i="4" s="1"/>
  <c r="O342" i="4"/>
  <c r="P342" i="4" s="1"/>
  <c r="I342" i="4"/>
  <c r="A342" i="4"/>
  <c r="AL341" i="4"/>
  <c r="H341" i="4" s="1"/>
  <c r="AK341" i="4"/>
  <c r="G341" i="4" s="1"/>
  <c r="F341" i="4"/>
  <c r="D341" i="4"/>
  <c r="AN341" i="4" s="1"/>
  <c r="Y341" i="4"/>
  <c r="X341" i="4"/>
  <c r="W341" i="4"/>
  <c r="T341" i="4" s="1"/>
  <c r="J341" i="4" s="1"/>
  <c r="O341" i="4"/>
  <c r="P341" i="4" s="1"/>
  <c r="I341" i="4"/>
  <c r="A341" i="4"/>
  <c r="AL340" i="4"/>
  <c r="H340" i="4" s="1"/>
  <c r="AK340" i="4"/>
  <c r="G340" i="4" s="1"/>
  <c r="F340" i="4"/>
  <c r="D340" i="4"/>
  <c r="AN340" i="4" s="1"/>
  <c r="Y340" i="4"/>
  <c r="X340" i="4"/>
  <c r="W340" i="4"/>
  <c r="T340" i="4"/>
  <c r="J340" i="4" s="1"/>
  <c r="O340" i="4"/>
  <c r="P340" i="4" s="1"/>
  <c r="I340" i="4"/>
  <c r="A340" i="4"/>
  <c r="AL339" i="4"/>
  <c r="H339" i="4" s="1"/>
  <c r="AK339" i="4"/>
  <c r="G339" i="4" s="1"/>
  <c r="F339" i="4"/>
  <c r="D339" i="4"/>
  <c r="AN339" i="4" s="1"/>
  <c r="Y339" i="4"/>
  <c r="X339" i="4"/>
  <c r="U339" i="4" s="1"/>
  <c r="K339" i="4" s="1"/>
  <c r="W339" i="4"/>
  <c r="T339" i="4" s="1"/>
  <c r="J339" i="4" s="1"/>
  <c r="O339" i="4"/>
  <c r="P339" i="4" s="1"/>
  <c r="I339" i="4"/>
  <c r="A339" i="4"/>
  <c r="AL338" i="4"/>
  <c r="H338" i="4" s="1"/>
  <c r="AK338" i="4"/>
  <c r="G338" i="4" s="1"/>
  <c r="F338" i="4"/>
  <c r="D338" i="4"/>
  <c r="AN338" i="4" s="1"/>
  <c r="Y338" i="4"/>
  <c r="X338" i="4"/>
  <c r="U338" i="4" s="1"/>
  <c r="K338" i="4" s="1"/>
  <c r="W338" i="4"/>
  <c r="T338" i="4" s="1"/>
  <c r="J338" i="4" s="1"/>
  <c r="O338" i="4"/>
  <c r="P338" i="4" s="1"/>
  <c r="I338" i="4"/>
  <c r="A338" i="4"/>
  <c r="AL337" i="4"/>
  <c r="H337" i="4" s="1"/>
  <c r="AK337" i="4"/>
  <c r="G337" i="4" s="1"/>
  <c r="F337" i="4"/>
  <c r="D337" i="4"/>
  <c r="AN337" i="4" s="1"/>
  <c r="Y337" i="4"/>
  <c r="X337" i="4"/>
  <c r="W337" i="4"/>
  <c r="T337" i="4" s="1"/>
  <c r="J337" i="4" s="1"/>
  <c r="O337" i="4"/>
  <c r="P337" i="4" s="1"/>
  <c r="I337" i="4"/>
  <c r="A337" i="4"/>
  <c r="AL336" i="4"/>
  <c r="H336" i="4" s="1"/>
  <c r="AK336" i="4"/>
  <c r="G336" i="4" s="1"/>
  <c r="F336" i="4"/>
  <c r="D336" i="4"/>
  <c r="AN336" i="4" s="1"/>
  <c r="Y336" i="4"/>
  <c r="X336" i="4"/>
  <c r="U336" i="4" s="1"/>
  <c r="K336" i="4" s="1"/>
  <c r="W336" i="4"/>
  <c r="T336" i="4" s="1"/>
  <c r="J336" i="4" s="1"/>
  <c r="O336" i="4"/>
  <c r="P336" i="4" s="1"/>
  <c r="I336" i="4"/>
  <c r="A336" i="4"/>
  <c r="AL335" i="4"/>
  <c r="H335" i="4" s="1"/>
  <c r="AK335" i="4"/>
  <c r="G335" i="4" s="1"/>
  <c r="F335" i="4"/>
  <c r="D335" i="4"/>
  <c r="AN335" i="4" s="1"/>
  <c r="Y335" i="4"/>
  <c r="X335" i="4"/>
  <c r="W335" i="4"/>
  <c r="T335" i="4" s="1"/>
  <c r="J335" i="4" s="1"/>
  <c r="O335" i="4"/>
  <c r="P335" i="4" s="1"/>
  <c r="I335" i="4"/>
  <c r="A335" i="4"/>
  <c r="AL334" i="4"/>
  <c r="H334" i="4" s="1"/>
  <c r="AK334" i="4"/>
  <c r="G334" i="4" s="1"/>
  <c r="F334" i="4"/>
  <c r="D334" i="4"/>
  <c r="AN334" i="4" s="1"/>
  <c r="Y334" i="4"/>
  <c r="X334" i="4"/>
  <c r="U334" i="4" s="1"/>
  <c r="K334" i="4" s="1"/>
  <c r="W334" i="4"/>
  <c r="T334" i="4" s="1"/>
  <c r="J334" i="4" s="1"/>
  <c r="O334" i="4"/>
  <c r="P334" i="4" s="1"/>
  <c r="I334" i="4"/>
  <c r="A334" i="4"/>
  <c r="AL333" i="4"/>
  <c r="H333" i="4" s="1"/>
  <c r="AK333" i="4"/>
  <c r="G333" i="4" s="1"/>
  <c r="F333" i="4"/>
  <c r="D333" i="4"/>
  <c r="AN333" i="4" s="1"/>
  <c r="Y333" i="4"/>
  <c r="X333" i="4"/>
  <c r="W333" i="4"/>
  <c r="T333" i="4" s="1"/>
  <c r="J333" i="4" s="1"/>
  <c r="O333" i="4"/>
  <c r="P333" i="4" s="1"/>
  <c r="I333" i="4"/>
  <c r="A333" i="4"/>
  <c r="AL332" i="4"/>
  <c r="H332" i="4" s="1"/>
  <c r="AK332" i="4"/>
  <c r="G332" i="4" s="1"/>
  <c r="F332" i="4"/>
  <c r="D332" i="4"/>
  <c r="AN332" i="4" s="1"/>
  <c r="Y332" i="4"/>
  <c r="X332" i="4"/>
  <c r="U332" i="4" s="1"/>
  <c r="K332" i="4" s="1"/>
  <c r="W332" i="4"/>
  <c r="T332" i="4" s="1"/>
  <c r="J332" i="4" s="1"/>
  <c r="O332" i="4"/>
  <c r="P332" i="4" s="1"/>
  <c r="I332" i="4"/>
  <c r="A332" i="4"/>
  <c r="AL331" i="4"/>
  <c r="H331" i="4" s="1"/>
  <c r="AK331" i="4"/>
  <c r="G331" i="4" s="1"/>
  <c r="F331" i="4"/>
  <c r="D331" i="4"/>
  <c r="AN331" i="4" s="1"/>
  <c r="Y331" i="4"/>
  <c r="X331" i="4"/>
  <c r="U331" i="4" s="1"/>
  <c r="K331" i="4" s="1"/>
  <c r="W331" i="4"/>
  <c r="T331" i="4" s="1"/>
  <c r="J331" i="4" s="1"/>
  <c r="O331" i="4"/>
  <c r="P331" i="4" s="1"/>
  <c r="I331" i="4"/>
  <c r="A331" i="4"/>
  <c r="AL330" i="4"/>
  <c r="H330" i="4" s="1"/>
  <c r="AK330" i="4"/>
  <c r="G330" i="4" s="1"/>
  <c r="F330" i="4"/>
  <c r="D330" i="4"/>
  <c r="AN330" i="4" s="1"/>
  <c r="Y330" i="4"/>
  <c r="X330" i="4"/>
  <c r="U330" i="4" s="1"/>
  <c r="K330" i="4" s="1"/>
  <c r="W330" i="4"/>
  <c r="T330" i="4" s="1"/>
  <c r="J330" i="4" s="1"/>
  <c r="O330" i="4"/>
  <c r="P330" i="4" s="1"/>
  <c r="I330" i="4"/>
  <c r="A330" i="4"/>
  <c r="AL329" i="4"/>
  <c r="H329" i="4" s="1"/>
  <c r="AK329" i="4"/>
  <c r="G329" i="4" s="1"/>
  <c r="F329" i="4"/>
  <c r="D329" i="4"/>
  <c r="AN329" i="4" s="1"/>
  <c r="Y329" i="4"/>
  <c r="X329" i="4"/>
  <c r="U329" i="4" s="1"/>
  <c r="K329" i="4" s="1"/>
  <c r="W329" i="4"/>
  <c r="T329" i="4" s="1"/>
  <c r="J329" i="4" s="1"/>
  <c r="O329" i="4"/>
  <c r="P329" i="4" s="1"/>
  <c r="I329" i="4"/>
  <c r="A329" i="4"/>
  <c r="AL328" i="4"/>
  <c r="H328" i="4" s="1"/>
  <c r="AK328" i="4"/>
  <c r="G328" i="4" s="1"/>
  <c r="F328" i="4"/>
  <c r="D328" i="4"/>
  <c r="Y328" i="4"/>
  <c r="X328" i="4"/>
  <c r="U328" i="4" s="1"/>
  <c r="K328" i="4" s="1"/>
  <c r="W328" i="4"/>
  <c r="T328" i="4" s="1"/>
  <c r="J328" i="4" s="1"/>
  <c r="O328" i="4"/>
  <c r="P328" i="4" s="1"/>
  <c r="I328" i="4"/>
  <c r="A328" i="4"/>
  <c r="AL327" i="4"/>
  <c r="H327" i="4" s="1"/>
  <c r="AK327" i="4"/>
  <c r="G327" i="4" s="1"/>
  <c r="F327" i="4"/>
  <c r="D327" i="4"/>
  <c r="AN327" i="4" s="1"/>
  <c r="Y327" i="4"/>
  <c r="X327" i="4"/>
  <c r="U327" i="4" s="1"/>
  <c r="W327" i="4"/>
  <c r="T327" i="4" s="1"/>
  <c r="J327" i="4" s="1"/>
  <c r="O327" i="4"/>
  <c r="P327" i="4" s="1"/>
  <c r="I327" i="4"/>
  <c r="A327" i="4"/>
  <c r="AL326" i="4"/>
  <c r="H326" i="4" s="1"/>
  <c r="AK326" i="4"/>
  <c r="G326" i="4" s="1"/>
  <c r="F326" i="4"/>
  <c r="Y326" i="4"/>
  <c r="X326" i="4"/>
  <c r="U326" i="4" s="1"/>
  <c r="K326" i="4" s="1"/>
  <c r="W326" i="4"/>
  <c r="T326" i="4" s="1"/>
  <c r="J326" i="4" s="1"/>
  <c r="O326" i="4"/>
  <c r="P326" i="4" s="1"/>
  <c r="I326" i="4"/>
  <c r="D326" i="4"/>
  <c r="AN326" i="4" s="1"/>
  <c r="A326" i="4"/>
  <c r="AL325" i="4"/>
  <c r="H325" i="4" s="1"/>
  <c r="AK325" i="4"/>
  <c r="G325" i="4" s="1"/>
  <c r="F325" i="4"/>
  <c r="D325" i="4"/>
  <c r="AN325" i="4" s="1"/>
  <c r="Y325" i="4"/>
  <c r="X325" i="4"/>
  <c r="U325" i="4" s="1"/>
  <c r="K325" i="4" s="1"/>
  <c r="W325" i="4"/>
  <c r="T325" i="4" s="1"/>
  <c r="J325" i="4" s="1"/>
  <c r="O325" i="4"/>
  <c r="P325" i="4" s="1"/>
  <c r="I325" i="4"/>
  <c r="A325" i="4"/>
  <c r="AL324" i="4"/>
  <c r="H324" i="4" s="1"/>
  <c r="AK324" i="4"/>
  <c r="G324" i="4" s="1"/>
  <c r="F324" i="4"/>
  <c r="D324" i="4"/>
  <c r="AN324" i="4" s="1"/>
  <c r="Y324" i="4"/>
  <c r="X324" i="4"/>
  <c r="U324" i="4" s="1"/>
  <c r="K324" i="4" s="1"/>
  <c r="W324" i="4"/>
  <c r="T324" i="4" s="1"/>
  <c r="J324" i="4" s="1"/>
  <c r="O324" i="4"/>
  <c r="P324" i="4" s="1"/>
  <c r="I324" i="4"/>
  <c r="A324" i="4"/>
  <c r="AL323" i="4"/>
  <c r="H323" i="4" s="1"/>
  <c r="AK323" i="4"/>
  <c r="G323" i="4" s="1"/>
  <c r="F323" i="4"/>
  <c r="D323" i="4"/>
  <c r="AN323" i="4" s="1"/>
  <c r="Y323" i="4"/>
  <c r="X323" i="4"/>
  <c r="U323" i="4" s="1"/>
  <c r="W323" i="4"/>
  <c r="T323" i="4" s="1"/>
  <c r="J323" i="4" s="1"/>
  <c r="O323" i="4"/>
  <c r="P323" i="4" s="1"/>
  <c r="I323" i="4"/>
  <c r="A323" i="4"/>
  <c r="AL322" i="4"/>
  <c r="H322" i="4" s="1"/>
  <c r="AK322" i="4"/>
  <c r="G322" i="4" s="1"/>
  <c r="F322" i="4"/>
  <c r="D322" i="4"/>
  <c r="AN322" i="4" s="1"/>
  <c r="Y322" i="4"/>
  <c r="X322" i="4"/>
  <c r="U322" i="4" s="1"/>
  <c r="K322" i="4" s="1"/>
  <c r="W322" i="4"/>
  <c r="T322" i="4" s="1"/>
  <c r="J322" i="4" s="1"/>
  <c r="O322" i="4"/>
  <c r="P322" i="4" s="1"/>
  <c r="I322" i="4"/>
  <c r="A322" i="4"/>
  <c r="AL321" i="4"/>
  <c r="H321" i="4" s="1"/>
  <c r="AK321" i="4"/>
  <c r="G321" i="4" s="1"/>
  <c r="F321" i="4"/>
  <c r="D321" i="4"/>
  <c r="AN321" i="4" s="1"/>
  <c r="Y321" i="4"/>
  <c r="X321" i="4"/>
  <c r="U321" i="4" s="1"/>
  <c r="W321" i="4"/>
  <c r="T321" i="4" s="1"/>
  <c r="J321" i="4" s="1"/>
  <c r="O321" i="4"/>
  <c r="P321" i="4" s="1"/>
  <c r="I321" i="4"/>
  <c r="A321" i="4"/>
  <c r="E368" i="1" s="1"/>
  <c r="AL320" i="4"/>
  <c r="H320" i="4" s="1"/>
  <c r="AK320" i="4"/>
  <c r="G320" i="4" s="1"/>
  <c r="F320" i="4"/>
  <c r="D320" i="4"/>
  <c r="AN320" i="4" s="1"/>
  <c r="Y320" i="4"/>
  <c r="X320" i="4"/>
  <c r="U320" i="4" s="1"/>
  <c r="K320" i="4" s="1"/>
  <c r="W320" i="4"/>
  <c r="T320" i="4" s="1"/>
  <c r="J320" i="4" s="1"/>
  <c r="O320" i="4"/>
  <c r="P320" i="4" s="1"/>
  <c r="I320" i="4"/>
  <c r="A320" i="4"/>
  <c r="AL319" i="4"/>
  <c r="H319" i="4" s="1"/>
  <c r="AK319" i="4"/>
  <c r="G319" i="4" s="1"/>
  <c r="F319" i="4"/>
  <c r="D319" i="4"/>
  <c r="AN319" i="4" s="1"/>
  <c r="Y319" i="4"/>
  <c r="X319" i="4"/>
  <c r="U319" i="4" s="1"/>
  <c r="K319" i="4" s="1"/>
  <c r="W319" i="4"/>
  <c r="T319" i="4" s="1"/>
  <c r="J319" i="4" s="1"/>
  <c r="O319" i="4"/>
  <c r="P319" i="4" s="1"/>
  <c r="I319" i="4"/>
  <c r="A319" i="4"/>
  <c r="E366" i="1" s="1"/>
  <c r="AN318" i="4"/>
  <c r="AL318" i="4"/>
  <c r="H318" i="4" s="1"/>
  <c r="AK318" i="4"/>
  <c r="G318" i="4" s="1"/>
  <c r="F318" i="4"/>
  <c r="Y318" i="4"/>
  <c r="X318" i="4"/>
  <c r="U318" i="4" s="1"/>
  <c r="K318" i="4" s="1"/>
  <c r="W318" i="4"/>
  <c r="T318" i="4" s="1"/>
  <c r="J318" i="4" s="1"/>
  <c r="I318" i="4"/>
  <c r="AN317" i="4"/>
  <c r="AL317" i="4"/>
  <c r="H317" i="4" s="1"/>
  <c r="AK317" i="4"/>
  <c r="G317" i="4" s="1"/>
  <c r="F317" i="4"/>
  <c r="Y317" i="4"/>
  <c r="X317" i="4"/>
  <c r="W317" i="4"/>
  <c r="T317" i="4" s="1"/>
  <c r="J317" i="4" s="1"/>
  <c r="I317" i="4"/>
  <c r="AN316" i="4"/>
  <c r="AL316" i="4"/>
  <c r="H316" i="4" s="1"/>
  <c r="AK316" i="4"/>
  <c r="G316" i="4" s="1"/>
  <c r="F316" i="4"/>
  <c r="Y316" i="4"/>
  <c r="X316" i="4"/>
  <c r="U316" i="4" s="1"/>
  <c r="K316" i="4" s="1"/>
  <c r="W316" i="4"/>
  <c r="T316" i="4" s="1"/>
  <c r="J316" i="4" s="1"/>
  <c r="I316" i="4"/>
  <c r="AL315" i="4"/>
  <c r="H315" i="4" s="1"/>
  <c r="AK315" i="4"/>
  <c r="G315" i="4" s="1"/>
  <c r="F315" i="4"/>
  <c r="D315" i="4"/>
  <c r="AN315" i="4" s="1"/>
  <c r="Y315" i="4"/>
  <c r="X315" i="4"/>
  <c r="U315" i="4" s="1"/>
  <c r="W315" i="4"/>
  <c r="T315" i="4" s="1"/>
  <c r="J315" i="4" s="1"/>
  <c r="O315" i="4"/>
  <c r="P315" i="4" s="1"/>
  <c r="I315" i="4"/>
  <c r="A315" i="4"/>
  <c r="AL314" i="4"/>
  <c r="H314" i="4" s="1"/>
  <c r="AK314" i="4"/>
  <c r="G314" i="4" s="1"/>
  <c r="F314" i="4"/>
  <c r="D314" i="4"/>
  <c r="Y314" i="4"/>
  <c r="X314" i="4"/>
  <c r="U314" i="4" s="1"/>
  <c r="K314" i="4" s="1"/>
  <c r="W314" i="4"/>
  <c r="T314" i="4" s="1"/>
  <c r="J314" i="4" s="1"/>
  <c r="O314" i="4"/>
  <c r="P314" i="4" s="1"/>
  <c r="I314" i="4"/>
  <c r="A314" i="4"/>
  <c r="AL313" i="4"/>
  <c r="H313" i="4" s="1"/>
  <c r="AK313" i="4"/>
  <c r="G313" i="4" s="1"/>
  <c r="F313" i="4"/>
  <c r="D313" i="4"/>
  <c r="AN313" i="4" s="1"/>
  <c r="Y313" i="4"/>
  <c r="X313" i="4"/>
  <c r="U313" i="4" s="1"/>
  <c r="K313" i="4" s="1"/>
  <c r="W313" i="4"/>
  <c r="T313" i="4" s="1"/>
  <c r="J313" i="4" s="1"/>
  <c r="O313" i="4"/>
  <c r="P313" i="4" s="1"/>
  <c r="I313" i="4"/>
  <c r="A313" i="4"/>
  <c r="AL312" i="4"/>
  <c r="H312" i="4" s="1"/>
  <c r="AK312" i="4"/>
  <c r="G312" i="4" s="1"/>
  <c r="F312" i="4"/>
  <c r="D312" i="4"/>
  <c r="AN312" i="4" s="1"/>
  <c r="Y312" i="4"/>
  <c r="X312" i="4"/>
  <c r="U312" i="4" s="1"/>
  <c r="K312" i="4" s="1"/>
  <c r="W312" i="4"/>
  <c r="T312" i="4" s="1"/>
  <c r="J312" i="4" s="1"/>
  <c r="O312" i="4"/>
  <c r="P312" i="4" s="1"/>
  <c r="I312" i="4"/>
  <c r="A312" i="4"/>
  <c r="AL311" i="4"/>
  <c r="H311" i="4" s="1"/>
  <c r="AK311" i="4"/>
  <c r="G311" i="4" s="1"/>
  <c r="F311" i="4"/>
  <c r="D311" i="4"/>
  <c r="Y311" i="4"/>
  <c r="X311" i="4"/>
  <c r="U311" i="4" s="1"/>
  <c r="W311" i="4"/>
  <c r="T311" i="4" s="1"/>
  <c r="J311" i="4" s="1"/>
  <c r="O311" i="4"/>
  <c r="P311" i="4" s="1"/>
  <c r="I311" i="4"/>
  <c r="A311" i="4"/>
  <c r="AL310" i="4"/>
  <c r="H310" i="4" s="1"/>
  <c r="AK310" i="4"/>
  <c r="G310" i="4" s="1"/>
  <c r="F310" i="4"/>
  <c r="D310" i="4"/>
  <c r="AN310" i="4" s="1"/>
  <c r="Y310" i="4"/>
  <c r="X310" i="4"/>
  <c r="U310" i="4" s="1"/>
  <c r="K310" i="4" s="1"/>
  <c r="W310" i="4"/>
  <c r="T310" i="4" s="1"/>
  <c r="J310" i="4" s="1"/>
  <c r="O310" i="4"/>
  <c r="P310" i="4" s="1"/>
  <c r="I310" i="4"/>
  <c r="A310" i="4"/>
  <c r="AL309" i="4"/>
  <c r="H309" i="4" s="1"/>
  <c r="AK309" i="4"/>
  <c r="G309" i="4" s="1"/>
  <c r="F309" i="4"/>
  <c r="D309" i="4"/>
  <c r="AN309" i="4" s="1"/>
  <c r="Y309" i="4"/>
  <c r="X309" i="4"/>
  <c r="U309" i="4" s="1"/>
  <c r="W309" i="4"/>
  <c r="T309" i="4" s="1"/>
  <c r="J309" i="4" s="1"/>
  <c r="O309" i="4"/>
  <c r="P309" i="4" s="1"/>
  <c r="I309" i="4"/>
  <c r="A309" i="4"/>
  <c r="AL308" i="4"/>
  <c r="H308" i="4" s="1"/>
  <c r="AK308" i="4"/>
  <c r="G308" i="4" s="1"/>
  <c r="F308" i="4"/>
  <c r="D308" i="4"/>
  <c r="AN308" i="4" s="1"/>
  <c r="Y308" i="4"/>
  <c r="X308" i="4"/>
  <c r="U308" i="4" s="1"/>
  <c r="K308" i="4" s="1"/>
  <c r="W308" i="4"/>
  <c r="T308" i="4" s="1"/>
  <c r="J308" i="4" s="1"/>
  <c r="O308" i="4"/>
  <c r="P308" i="4" s="1"/>
  <c r="I308" i="4"/>
  <c r="A308" i="4"/>
  <c r="AL307" i="4"/>
  <c r="H307" i="4" s="1"/>
  <c r="AK307" i="4"/>
  <c r="G307" i="4" s="1"/>
  <c r="F307" i="4"/>
  <c r="D307" i="4"/>
  <c r="AN307" i="4" s="1"/>
  <c r="Y307" i="4"/>
  <c r="X307" i="4"/>
  <c r="U307" i="4" s="1"/>
  <c r="W307" i="4"/>
  <c r="T307" i="4" s="1"/>
  <c r="J307" i="4" s="1"/>
  <c r="O307" i="4"/>
  <c r="P307" i="4" s="1"/>
  <c r="I307" i="4"/>
  <c r="A307" i="4"/>
  <c r="AL306" i="4"/>
  <c r="H306" i="4" s="1"/>
  <c r="AK306" i="4"/>
  <c r="G306" i="4" s="1"/>
  <c r="F306" i="4"/>
  <c r="D306" i="4"/>
  <c r="Y306" i="4"/>
  <c r="X306" i="4"/>
  <c r="U306" i="4" s="1"/>
  <c r="K306" i="4" s="1"/>
  <c r="W306" i="4"/>
  <c r="T306" i="4" s="1"/>
  <c r="J306" i="4" s="1"/>
  <c r="O306" i="4"/>
  <c r="P306" i="4" s="1"/>
  <c r="I306" i="4"/>
  <c r="A306" i="4"/>
  <c r="AL305" i="4"/>
  <c r="H305" i="4" s="1"/>
  <c r="AK305" i="4"/>
  <c r="G305" i="4" s="1"/>
  <c r="F305" i="4"/>
  <c r="D305" i="4"/>
  <c r="AN305" i="4" s="1"/>
  <c r="Y305" i="4"/>
  <c r="X305" i="4"/>
  <c r="U305" i="4" s="1"/>
  <c r="W305" i="4"/>
  <c r="T305" i="4" s="1"/>
  <c r="J305" i="4" s="1"/>
  <c r="O305" i="4"/>
  <c r="P305" i="4" s="1"/>
  <c r="I305" i="4"/>
  <c r="A305" i="4"/>
  <c r="AL304" i="4"/>
  <c r="H304" i="4" s="1"/>
  <c r="AK304" i="4"/>
  <c r="G304" i="4" s="1"/>
  <c r="F304" i="4"/>
  <c r="D304" i="4"/>
  <c r="AN304" i="4" s="1"/>
  <c r="Y304" i="4"/>
  <c r="X304" i="4"/>
  <c r="U304" i="4" s="1"/>
  <c r="K304" i="4" s="1"/>
  <c r="W304" i="4"/>
  <c r="T304" i="4" s="1"/>
  <c r="J304" i="4" s="1"/>
  <c r="O304" i="4"/>
  <c r="P304" i="4" s="1"/>
  <c r="I304" i="4"/>
  <c r="A304" i="4"/>
  <c r="AL303" i="4"/>
  <c r="H303" i="4" s="1"/>
  <c r="AK303" i="4"/>
  <c r="G303" i="4" s="1"/>
  <c r="F303" i="4"/>
  <c r="D303" i="4"/>
  <c r="AN303" i="4" s="1"/>
  <c r="Y303" i="4"/>
  <c r="X303" i="4"/>
  <c r="U303" i="4" s="1"/>
  <c r="W303" i="4"/>
  <c r="T303" i="4" s="1"/>
  <c r="J303" i="4" s="1"/>
  <c r="O303" i="4"/>
  <c r="P303" i="4" s="1"/>
  <c r="I303" i="4"/>
  <c r="A303" i="4"/>
  <c r="AL302" i="4"/>
  <c r="H302" i="4" s="1"/>
  <c r="AK302" i="4"/>
  <c r="G302" i="4" s="1"/>
  <c r="F302" i="4"/>
  <c r="D302" i="4"/>
  <c r="Y302" i="4"/>
  <c r="X302" i="4"/>
  <c r="U302" i="4" s="1"/>
  <c r="K302" i="4" s="1"/>
  <c r="W302" i="4"/>
  <c r="T302" i="4" s="1"/>
  <c r="J302" i="4" s="1"/>
  <c r="O302" i="4"/>
  <c r="P302" i="4" s="1"/>
  <c r="I302" i="4"/>
  <c r="A302" i="4"/>
  <c r="AL301" i="4"/>
  <c r="H301" i="4" s="1"/>
  <c r="AK301" i="4"/>
  <c r="G301" i="4" s="1"/>
  <c r="F301" i="4"/>
  <c r="D301" i="4"/>
  <c r="AN301" i="4" s="1"/>
  <c r="Y301" i="4"/>
  <c r="X301" i="4"/>
  <c r="U301" i="4" s="1"/>
  <c r="W301" i="4"/>
  <c r="T301" i="4" s="1"/>
  <c r="J301" i="4" s="1"/>
  <c r="O301" i="4"/>
  <c r="P301" i="4" s="1"/>
  <c r="I301" i="4"/>
  <c r="A301" i="4"/>
  <c r="AL300" i="4"/>
  <c r="H300" i="4" s="1"/>
  <c r="AK300" i="4"/>
  <c r="G300" i="4" s="1"/>
  <c r="F300" i="4"/>
  <c r="D300" i="4"/>
  <c r="AN300" i="4" s="1"/>
  <c r="Y300" i="4"/>
  <c r="X300" i="4"/>
  <c r="U300" i="4" s="1"/>
  <c r="K300" i="4" s="1"/>
  <c r="W300" i="4"/>
  <c r="T300" i="4" s="1"/>
  <c r="J300" i="4" s="1"/>
  <c r="O300" i="4"/>
  <c r="P300" i="4" s="1"/>
  <c r="I300" i="4"/>
  <c r="A300" i="4"/>
  <c r="AL299" i="4"/>
  <c r="H299" i="4" s="1"/>
  <c r="AK299" i="4"/>
  <c r="G299" i="4" s="1"/>
  <c r="F299" i="4"/>
  <c r="D299" i="4"/>
  <c r="AN299" i="4" s="1"/>
  <c r="Y299" i="4"/>
  <c r="X299" i="4"/>
  <c r="U299" i="4" s="1"/>
  <c r="W299" i="4"/>
  <c r="T299" i="4" s="1"/>
  <c r="J299" i="4" s="1"/>
  <c r="O299" i="4"/>
  <c r="P299" i="4" s="1"/>
  <c r="I299" i="4"/>
  <c r="A299" i="4"/>
  <c r="AL298" i="4"/>
  <c r="H298" i="4" s="1"/>
  <c r="AK298" i="4"/>
  <c r="G298" i="4" s="1"/>
  <c r="F298" i="4"/>
  <c r="D298" i="4"/>
  <c r="Y298" i="4"/>
  <c r="X298" i="4"/>
  <c r="U298" i="4" s="1"/>
  <c r="K298" i="4" s="1"/>
  <c r="W298" i="4"/>
  <c r="T298" i="4" s="1"/>
  <c r="J298" i="4" s="1"/>
  <c r="O298" i="4"/>
  <c r="P298" i="4" s="1"/>
  <c r="I298" i="4"/>
  <c r="A298" i="4"/>
  <c r="AL297" i="4"/>
  <c r="H297" i="4" s="1"/>
  <c r="AK297" i="4"/>
  <c r="G297" i="4" s="1"/>
  <c r="F297" i="4"/>
  <c r="D297" i="4"/>
  <c r="AN297" i="4" s="1"/>
  <c r="Y297" i="4"/>
  <c r="X297" i="4"/>
  <c r="U297" i="4" s="1"/>
  <c r="W297" i="4"/>
  <c r="T297" i="4" s="1"/>
  <c r="J297" i="4" s="1"/>
  <c r="O297" i="4"/>
  <c r="P297" i="4" s="1"/>
  <c r="I297" i="4"/>
  <c r="A297" i="4"/>
  <c r="AL296" i="4"/>
  <c r="H296" i="4" s="1"/>
  <c r="AK296" i="4"/>
  <c r="G296" i="4" s="1"/>
  <c r="F296" i="4"/>
  <c r="D296" i="4"/>
  <c r="AN296" i="4" s="1"/>
  <c r="Y296" i="4"/>
  <c r="X296" i="4"/>
  <c r="U296" i="4" s="1"/>
  <c r="W296" i="4"/>
  <c r="T296" i="4" s="1"/>
  <c r="J296" i="4" s="1"/>
  <c r="O296" i="4"/>
  <c r="P296" i="4" s="1"/>
  <c r="I296" i="4"/>
  <c r="A296" i="4"/>
  <c r="AL295" i="4"/>
  <c r="H295" i="4" s="1"/>
  <c r="AK295" i="4"/>
  <c r="G295" i="4" s="1"/>
  <c r="F295" i="4"/>
  <c r="D295" i="4"/>
  <c r="AN295" i="4" s="1"/>
  <c r="Y295" i="4"/>
  <c r="X295" i="4"/>
  <c r="U295" i="4" s="1"/>
  <c r="W295" i="4"/>
  <c r="T295" i="4" s="1"/>
  <c r="J295" i="4" s="1"/>
  <c r="O295" i="4"/>
  <c r="P295" i="4" s="1"/>
  <c r="I295" i="4"/>
  <c r="A295" i="4"/>
  <c r="AL294" i="4"/>
  <c r="H294" i="4" s="1"/>
  <c r="AK294" i="4"/>
  <c r="G294" i="4" s="1"/>
  <c r="F294" i="4"/>
  <c r="D294" i="4"/>
  <c r="Y294" i="4"/>
  <c r="X294" i="4"/>
  <c r="W294" i="4"/>
  <c r="T294" i="4" s="1"/>
  <c r="J294" i="4" s="1"/>
  <c r="O294" i="4"/>
  <c r="P294" i="4" s="1"/>
  <c r="I294" i="4"/>
  <c r="A294" i="4"/>
  <c r="AL293" i="4"/>
  <c r="H293" i="4" s="1"/>
  <c r="AK293" i="4"/>
  <c r="G293" i="4" s="1"/>
  <c r="F293" i="4"/>
  <c r="D293" i="4"/>
  <c r="AN293" i="4" s="1"/>
  <c r="Y293" i="4"/>
  <c r="X293" i="4"/>
  <c r="U293" i="4" s="1"/>
  <c r="W293" i="4"/>
  <c r="T293" i="4" s="1"/>
  <c r="J293" i="4" s="1"/>
  <c r="O293" i="4"/>
  <c r="P293" i="4" s="1"/>
  <c r="I293" i="4"/>
  <c r="A293" i="4"/>
  <c r="AL292" i="4"/>
  <c r="H292" i="4" s="1"/>
  <c r="AK292" i="4"/>
  <c r="G292" i="4" s="1"/>
  <c r="F292" i="4"/>
  <c r="D292" i="4"/>
  <c r="AN292" i="4" s="1"/>
  <c r="Y292" i="4"/>
  <c r="X292" i="4"/>
  <c r="U292" i="4" s="1"/>
  <c r="K292" i="4" s="1"/>
  <c r="W292" i="4"/>
  <c r="T292" i="4" s="1"/>
  <c r="J292" i="4" s="1"/>
  <c r="O292" i="4"/>
  <c r="P292" i="4" s="1"/>
  <c r="I292" i="4"/>
  <c r="A292" i="4"/>
  <c r="AL291" i="4"/>
  <c r="H291" i="4" s="1"/>
  <c r="AK291" i="4"/>
  <c r="G291" i="4" s="1"/>
  <c r="F291" i="4"/>
  <c r="D291" i="4"/>
  <c r="AN291" i="4" s="1"/>
  <c r="Y291" i="4"/>
  <c r="X291" i="4"/>
  <c r="U291" i="4" s="1"/>
  <c r="K291" i="4" s="1"/>
  <c r="W291" i="4"/>
  <c r="T291" i="4" s="1"/>
  <c r="J291" i="4" s="1"/>
  <c r="O291" i="4"/>
  <c r="P291" i="4" s="1"/>
  <c r="I291" i="4"/>
  <c r="A291" i="4"/>
  <c r="AL290" i="4"/>
  <c r="H290" i="4" s="1"/>
  <c r="AK290" i="4"/>
  <c r="G290" i="4" s="1"/>
  <c r="F290" i="4"/>
  <c r="D290" i="4"/>
  <c r="AN290" i="4" s="1"/>
  <c r="Y290" i="4"/>
  <c r="X290" i="4"/>
  <c r="W290" i="4"/>
  <c r="T290" i="4" s="1"/>
  <c r="J290" i="4" s="1"/>
  <c r="O290" i="4"/>
  <c r="P290" i="4" s="1"/>
  <c r="I290" i="4"/>
  <c r="A290" i="4"/>
  <c r="AL289" i="4"/>
  <c r="H289" i="4" s="1"/>
  <c r="AK289" i="4"/>
  <c r="G289" i="4" s="1"/>
  <c r="F289" i="4"/>
  <c r="D289" i="4"/>
  <c r="AN289" i="4" s="1"/>
  <c r="Y289" i="4"/>
  <c r="X289" i="4"/>
  <c r="U289" i="4" s="1"/>
  <c r="K289" i="4" s="1"/>
  <c r="W289" i="4"/>
  <c r="T289" i="4" s="1"/>
  <c r="J289" i="4" s="1"/>
  <c r="O289" i="4"/>
  <c r="P289" i="4" s="1"/>
  <c r="I289" i="4"/>
  <c r="A289" i="4"/>
  <c r="AL288" i="4"/>
  <c r="H288" i="4" s="1"/>
  <c r="AK288" i="4"/>
  <c r="G288" i="4" s="1"/>
  <c r="F288" i="4"/>
  <c r="D288" i="4"/>
  <c r="AN288" i="4" s="1"/>
  <c r="Y288" i="4"/>
  <c r="X288" i="4"/>
  <c r="W288" i="4"/>
  <c r="T288" i="4" s="1"/>
  <c r="J288" i="4" s="1"/>
  <c r="O288" i="4"/>
  <c r="P288" i="4" s="1"/>
  <c r="I288" i="4"/>
  <c r="A288" i="4"/>
  <c r="AL287" i="4"/>
  <c r="H287" i="4" s="1"/>
  <c r="AK287" i="4"/>
  <c r="G287" i="4" s="1"/>
  <c r="F287" i="4"/>
  <c r="D287" i="4"/>
  <c r="AN287" i="4" s="1"/>
  <c r="Y287" i="4"/>
  <c r="X287" i="4"/>
  <c r="U287" i="4" s="1"/>
  <c r="K287" i="4" s="1"/>
  <c r="W287" i="4"/>
  <c r="T287" i="4" s="1"/>
  <c r="J287" i="4" s="1"/>
  <c r="O287" i="4"/>
  <c r="P287" i="4" s="1"/>
  <c r="I287" i="4"/>
  <c r="A287" i="4"/>
  <c r="AL286" i="4"/>
  <c r="H286" i="4" s="1"/>
  <c r="AK286" i="4"/>
  <c r="G286" i="4" s="1"/>
  <c r="F286" i="4"/>
  <c r="D286" i="4"/>
  <c r="AN286" i="4" s="1"/>
  <c r="Y286" i="4"/>
  <c r="X286" i="4"/>
  <c r="W286" i="4"/>
  <c r="T286" i="4" s="1"/>
  <c r="J286" i="4" s="1"/>
  <c r="O286" i="4"/>
  <c r="P286" i="4" s="1"/>
  <c r="I286" i="4"/>
  <c r="A286" i="4"/>
  <c r="AL285" i="4"/>
  <c r="H285" i="4" s="1"/>
  <c r="AK285" i="4"/>
  <c r="G285" i="4" s="1"/>
  <c r="F285" i="4"/>
  <c r="D285" i="4"/>
  <c r="Y285" i="4"/>
  <c r="X285" i="4"/>
  <c r="U285" i="4" s="1"/>
  <c r="K285" i="4" s="1"/>
  <c r="W285" i="4"/>
  <c r="T285" i="4" s="1"/>
  <c r="J285" i="4" s="1"/>
  <c r="O285" i="4"/>
  <c r="P285" i="4" s="1"/>
  <c r="I285" i="4"/>
  <c r="A285" i="4"/>
  <c r="AL284" i="4"/>
  <c r="H284" i="4" s="1"/>
  <c r="AK284" i="4"/>
  <c r="G284" i="4" s="1"/>
  <c r="F284" i="4"/>
  <c r="D284" i="4"/>
  <c r="AN284" i="4" s="1"/>
  <c r="Y284" i="4"/>
  <c r="X284" i="4"/>
  <c r="W284" i="4"/>
  <c r="T284" i="4" s="1"/>
  <c r="J284" i="4" s="1"/>
  <c r="O284" i="4"/>
  <c r="P284" i="4" s="1"/>
  <c r="I284" i="4"/>
  <c r="A284" i="4"/>
  <c r="AL283" i="4"/>
  <c r="H283" i="4" s="1"/>
  <c r="AK283" i="4"/>
  <c r="G283" i="4" s="1"/>
  <c r="F283" i="4"/>
  <c r="D283" i="4"/>
  <c r="AN283" i="4" s="1"/>
  <c r="Y283" i="4"/>
  <c r="X283" i="4"/>
  <c r="U283" i="4" s="1"/>
  <c r="K283" i="4" s="1"/>
  <c r="W283" i="4"/>
  <c r="T283" i="4" s="1"/>
  <c r="J283" i="4" s="1"/>
  <c r="O283" i="4"/>
  <c r="P283" i="4" s="1"/>
  <c r="I283" i="4"/>
  <c r="A283" i="4"/>
  <c r="AL282" i="4"/>
  <c r="H282" i="4" s="1"/>
  <c r="AK282" i="4"/>
  <c r="G282" i="4" s="1"/>
  <c r="F282" i="4"/>
  <c r="D282" i="4"/>
  <c r="AN282" i="4" s="1"/>
  <c r="Y282" i="4"/>
  <c r="X282" i="4"/>
  <c r="W282" i="4"/>
  <c r="T282" i="4" s="1"/>
  <c r="J282" i="4" s="1"/>
  <c r="O282" i="4"/>
  <c r="P282" i="4" s="1"/>
  <c r="I282" i="4"/>
  <c r="A282" i="4"/>
  <c r="AL281" i="4"/>
  <c r="H281" i="4" s="1"/>
  <c r="AK281" i="4"/>
  <c r="G281" i="4" s="1"/>
  <c r="F281" i="4"/>
  <c r="D281" i="4"/>
  <c r="AN281" i="4" s="1"/>
  <c r="Y281" i="4"/>
  <c r="X281" i="4"/>
  <c r="W281" i="4"/>
  <c r="T281" i="4" s="1"/>
  <c r="J281" i="4" s="1"/>
  <c r="U281" i="4"/>
  <c r="K281" i="4" s="1"/>
  <c r="O281" i="4"/>
  <c r="P281" i="4" s="1"/>
  <c r="I281" i="4"/>
  <c r="A281" i="4"/>
  <c r="AL280" i="4"/>
  <c r="H280" i="4" s="1"/>
  <c r="AK280" i="4"/>
  <c r="G280" i="4" s="1"/>
  <c r="F280" i="4"/>
  <c r="D280" i="4"/>
  <c r="AN280" i="4" s="1"/>
  <c r="Y280" i="4"/>
  <c r="X280" i="4"/>
  <c r="W280" i="4"/>
  <c r="T280" i="4" s="1"/>
  <c r="J280" i="4" s="1"/>
  <c r="O280" i="4"/>
  <c r="P280" i="4" s="1"/>
  <c r="I280" i="4"/>
  <c r="A280" i="4"/>
  <c r="E331" i="1" s="1"/>
  <c r="AL279" i="4"/>
  <c r="H279" i="4" s="1"/>
  <c r="AK279" i="4"/>
  <c r="G279" i="4" s="1"/>
  <c r="F279" i="4"/>
  <c r="D279" i="4"/>
  <c r="AN279" i="4" s="1"/>
  <c r="Y279" i="4"/>
  <c r="X279" i="4"/>
  <c r="U279" i="4" s="1"/>
  <c r="K279" i="4" s="1"/>
  <c r="W279" i="4"/>
  <c r="T279" i="4" s="1"/>
  <c r="J279" i="4" s="1"/>
  <c r="O279" i="4"/>
  <c r="P279" i="4" s="1"/>
  <c r="I279" i="4"/>
  <c r="A279" i="4"/>
  <c r="AL278" i="4"/>
  <c r="H278" i="4" s="1"/>
  <c r="AK278" i="4"/>
  <c r="G278" i="4" s="1"/>
  <c r="F278" i="4"/>
  <c r="D278" i="4"/>
  <c r="AN278" i="4" s="1"/>
  <c r="Y278" i="4"/>
  <c r="X278" i="4"/>
  <c r="W278" i="4"/>
  <c r="T278" i="4" s="1"/>
  <c r="J278" i="4" s="1"/>
  <c r="O278" i="4"/>
  <c r="P278" i="4" s="1"/>
  <c r="I278" i="4"/>
  <c r="A278" i="4"/>
  <c r="E329" i="1" s="1"/>
  <c r="AL277" i="4"/>
  <c r="H277" i="4" s="1"/>
  <c r="AK277" i="4"/>
  <c r="G277" i="4" s="1"/>
  <c r="F277" i="4"/>
  <c r="D277" i="4"/>
  <c r="Y277" i="4"/>
  <c r="X277" i="4"/>
  <c r="U277" i="4" s="1"/>
  <c r="K277" i="4" s="1"/>
  <c r="W277" i="4"/>
  <c r="T277" i="4" s="1"/>
  <c r="J277" i="4" s="1"/>
  <c r="O277" i="4"/>
  <c r="P277" i="4" s="1"/>
  <c r="I277" i="4"/>
  <c r="A277" i="4"/>
  <c r="AL276" i="4"/>
  <c r="H276" i="4" s="1"/>
  <c r="AK276" i="4"/>
  <c r="G276" i="4" s="1"/>
  <c r="F276" i="4"/>
  <c r="D276" i="4"/>
  <c r="AN276" i="4" s="1"/>
  <c r="Y276" i="4"/>
  <c r="X276" i="4"/>
  <c r="W276" i="4"/>
  <c r="T276" i="4" s="1"/>
  <c r="J276" i="4" s="1"/>
  <c r="O276" i="4"/>
  <c r="P276" i="4" s="1"/>
  <c r="I276" i="4"/>
  <c r="A276" i="4"/>
  <c r="E327" i="1" s="1"/>
  <c r="AL275" i="4"/>
  <c r="H275" i="4" s="1"/>
  <c r="AK275" i="4"/>
  <c r="G275" i="4" s="1"/>
  <c r="F275" i="4"/>
  <c r="D275" i="4"/>
  <c r="AN275" i="4" s="1"/>
  <c r="Y275" i="4"/>
  <c r="X275" i="4"/>
  <c r="U275" i="4" s="1"/>
  <c r="K275" i="4" s="1"/>
  <c r="W275" i="4"/>
  <c r="T275" i="4" s="1"/>
  <c r="J275" i="4" s="1"/>
  <c r="O275" i="4"/>
  <c r="P275" i="4" s="1"/>
  <c r="I275" i="4"/>
  <c r="A275" i="4"/>
  <c r="AL274" i="4"/>
  <c r="H274" i="4" s="1"/>
  <c r="AK274" i="4"/>
  <c r="G274" i="4" s="1"/>
  <c r="F274" i="4"/>
  <c r="D274" i="4"/>
  <c r="AN274" i="4" s="1"/>
  <c r="Y274" i="4"/>
  <c r="X274" i="4"/>
  <c r="W274" i="4"/>
  <c r="T274" i="4" s="1"/>
  <c r="J274" i="4" s="1"/>
  <c r="O274" i="4"/>
  <c r="P274" i="4" s="1"/>
  <c r="I274" i="4"/>
  <c r="A274" i="4"/>
  <c r="E325" i="1" s="1"/>
  <c r="AL273" i="4"/>
  <c r="H273" i="4" s="1"/>
  <c r="AK273" i="4"/>
  <c r="G273" i="4" s="1"/>
  <c r="F273" i="4"/>
  <c r="D273" i="4"/>
  <c r="AN273" i="4" s="1"/>
  <c r="Y273" i="4"/>
  <c r="X273" i="4"/>
  <c r="U273" i="4" s="1"/>
  <c r="K273" i="4" s="1"/>
  <c r="W273" i="4"/>
  <c r="T273" i="4" s="1"/>
  <c r="J273" i="4" s="1"/>
  <c r="O273" i="4"/>
  <c r="P273" i="4" s="1"/>
  <c r="I273" i="4"/>
  <c r="A273" i="4"/>
  <c r="AL272" i="4"/>
  <c r="H272" i="4" s="1"/>
  <c r="AK272" i="4"/>
  <c r="G272" i="4" s="1"/>
  <c r="F272" i="4"/>
  <c r="D272" i="4"/>
  <c r="AN272" i="4" s="1"/>
  <c r="Y272" i="4"/>
  <c r="X272" i="4"/>
  <c r="W272" i="4"/>
  <c r="T272" i="4" s="1"/>
  <c r="J272" i="4" s="1"/>
  <c r="O272" i="4"/>
  <c r="P272" i="4" s="1"/>
  <c r="I272" i="4"/>
  <c r="A272" i="4"/>
  <c r="AL271" i="4"/>
  <c r="H271" i="4" s="1"/>
  <c r="AK271" i="4"/>
  <c r="G271" i="4" s="1"/>
  <c r="F271" i="4"/>
  <c r="D271" i="4"/>
  <c r="AN271" i="4" s="1"/>
  <c r="Y271" i="4"/>
  <c r="X271" i="4"/>
  <c r="U271" i="4" s="1"/>
  <c r="K271" i="4" s="1"/>
  <c r="W271" i="4"/>
  <c r="T271" i="4" s="1"/>
  <c r="J271" i="4" s="1"/>
  <c r="O271" i="4"/>
  <c r="P271" i="4" s="1"/>
  <c r="I271" i="4"/>
  <c r="A271" i="4"/>
  <c r="AL270" i="4"/>
  <c r="H270" i="4" s="1"/>
  <c r="AK270" i="4"/>
  <c r="G270" i="4" s="1"/>
  <c r="F270" i="4"/>
  <c r="D270" i="4"/>
  <c r="AN270" i="4" s="1"/>
  <c r="Y270" i="4"/>
  <c r="X270" i="4"/>
  <c r="W270" i="4"/>
  <c r="T270" i="4" s="1"/>
  <c r="J270" i="4" s="1"/>
  <c r="O270" i="4"/>
  <c r="P270" i="4" s="1"/>
  <c r="I270" i="4"/>
  <c r="A270" i="4"/>
  <c r="AL269" i="4"/>
  <c r="H269" i="4" s="1"/>
  <c r="AK269" i="4"/>
  <c r="G269" i="4" s="1"/>
  <c r="F269" i="4"/>
  <c r="D269" i="4"/>
  <c r="Y269" i="4"/>
  <c r="X269" i="4"/>
  <c r="U269" i="4" s="1"/>
  <c r="K269" i="4" s="1"/>
  <c r="W269" i="4"/>
  <c r="T269" i="4" s="1"/>
  <c r="J269" i="4" s="1"/>
  <c r="O269" i="4"/>
  <c r="P269" i="4" s="1"/>
  <c r="I269" i="4"/>
  <c r="A269" i="4"/>
  <c r="AL268" i="4"/>
  <c r="H268" i="4" s="1"/>
  <c r="AK268" i="4"/>
  <c r="G268" i="4" s="1"/>
  <c r="F268" i="4"/>
  <c r="D268" i="4"/>
  <c r="AN268" i="4" s="1"/>
  <c r="Y268" i="4"/>
  <c r="X268" i="4"/>
  <c r="W268" i="4"/>
  <c r="T268" i="4" s="1"/>
  <c r="J268" i="4" s="1"/>
  <c r="O268" i="4"/>
  <c r="P268" i="4" s="1"/>
  <c r="I268" i="4"/>
  <c r="A268" i="4"/>
  <c r="AL267" i="4"/>
  <c r="H267" i="4" s="1"/>
  <c r="AK267" i="4"/>
  <c r="G267" i="4" s="1"/>
  <c r="F267" i="4"/>
  <c r="D267" i="4"/>
  <c r="AN267" i="4" s="1"/>
  <c r="Y267" i="4"/>
  <c r="X267" i="4"/>
  <c r="W267" i="4"/>
  <c r="T267" i="4" s="1"/>
  <c r="J267" i="4" s="1"/>
  <c r="U267" i="4"/>
  <c r="K267" i="4" s="1"/>
  <c r="O267" i="4"/>
  <c r="P267" i="4" s="1"/>
  <c r="I267" i="4"/>
  <c r="A267" i="4"/>
  <c r="AL266" i="4"/>
  <c r="H266" i="4" s="1"/>
  <c r="AK266" i="4"/>
  <c r="G266" i="4" s="1"/>
  <c r="F266" i="4"/>
  <c r="D266" i="4"/>
  <c r="AN266" i="4" s="1"/>
  <c r="Y266" i="4"/>
  <c r="X266" i="4"/>
  <c r="W266" i="4"/>
  <c r="T266" i="4" s="1"/>
  <c r="J266" i="4" s="1"/>
  <c r="O266" i="4"/>
  <c r="P266" i="4" s="1"/>
  <c r="I266" i="4"/>
  <c r="A266" i="4"/>
  <c r="AL265" i="4"/>
  <c r="H265" i="4" s="1"/>
  <c r="AK265" i="4"/>
  <c r="G265" i="4" s="1"/>
  <c r="F265" i="4"/>
  <c r="D265" i="4"/>
  <c r="AN265" i="4" s="1"/>
  <c r="Y265" i="4"/>
  <c r="X265" i="4"/>
  <c r="U265" i="4" s="1"/>
  <c r="K265" i="4" s="1"/>
  <c r="W265" i="4"/>
  <c r="T265" i="4" s="1"/>
  <c r="J265" i="4" s="1"/>
  <c r="O265" i="4"/>
  <c r="P265" i="4" s="1"/>
  <c r="I265" i="4"/>
  <c r="A265" i="4"/>
  <c r="AL264" i="4"/>
  <c r="H264" i="4" s="1"/>
  <c r="AK264" i="4"/>
  <c r="G264" i="4" s="1"/>
  <c r="F264" i="4"/>
  <c r="D264" i="4"/>
  <c r="AN264" i="4" s="1"/>
  <c r="Y264" i="4"/>
  <c r="X264" i="4"/>
  <c r="W264" i="4"/>
  <c r="T264" i="4" s="1"/>
  <c r="J264" i="4" s="1"/>
  <c r="O264" i="4"/>
  <c r="P264" i="4" s="1"/>
  <c r="I264" i="4"/>
  <c r="A264" i="4"/>
  <c r="AL263" i="4"/>
  <c r="H263" i="4" s="1"/>
  <c r="AK263" i="4"/>
  <c r="G263" i="4" s="1"/>
  <c r="F263" i="4"/>
  <c r="D263" i="4"/>
  <c r="AN263" i="4" s="1"/>
  <c r="Y263" i="4"/>
  <c r="X263" i="4"/>
  <c r="U263" i="4" s="1"/>
  <c r="K263" i="4" s="1"/>
  <c r="W263" i="4"/>
  <c r="T263" i="4" s="1"/>
  <c r="J263" i="4" s="1"/>
  <c r="O263" i="4"/>
  <c r="P263" i="4" s="1"/>
  <c r="I263" i="4"/>
  <c r="A263" i="4"/>
  <c r="AL262" i="4"/>
  <c r="H262" i="4" s="1"/>
  <c r="AK262" i="4"/>
  <c r="G262" i="4" s="1"/>
  <c r="F262" i="4"/>
  <c r="D262" i="4"/>
  <c r="AN262" i="4" s="1"/>
  <c r="Y262" i="4"/>
  <c r="X262" i="4"/>
  <c r="W262" i="4"/>
  <c r="T262" i="4" s="1"/>
  <c r="J262" i="4" s="1"/>
  <c r="O262" i="4"/>
  <c r="P262" i="4" s="1"/>
  <c r="I262" i="4"/>
  <c r="A262" i="4"/>
  <c r="AL261" i="4"/>
  <c r="H261" i="4" s="1"/>
  <c r="AK261" i="4"/>
  <c r="G261" i="4" s="1"/>
  <c r="F261" i="4"/>
  <c r="D261" i="4"/>
  <c r="AN261" i="4" s="1"/>
  <c r="Y261" i="4"/>
  <c r="X261" i="4"/>
  <c r="U261" i="4" s="1"/>
  <c r="K261" i="4" s="1"/>
  <c r="W261" i="4"/>
  <c r="T261" i="4" s="1"/>
  <c r="J261" i="4" s="1"/>
  <c r="O261" i="4"/>
  <c r="P261" i="4" s="1"/>
  <c r="I261" i="4"/>
  <c r="A261" i="4"/>
  <c r="AL260" i="4"/>
  <c r="H260" i="4" s="1"/>
  <c r="AK260" i="4"/>
  <c r="G260" i="4" s="1"/>
  <c r="F260" i="4"/>
  <c r="D260" i="4"/>
  <c r="AN260" i="4" s="1"/>
  <c r="Y260" i="4"/>
  <c r="X260" i="4"/>
  <c r="W260" i="4"/>
  <c r="T260" i="4" s="1"/>
  <c r="J260" i="4" s="1"/>
  <c r="O260" i="4"/>
  <c r="P260" i="4" s="1"/>
  <c r="I260" i="4"/>
  <c r="A260" i="4"/>
  <c r="AL259" i="4"/>
  <c r="H259" i="4" s="1"/>
  <c r="AK259" i="4"/>
  <c r="G259" i="4" s="1"/>
  <c r="F259" i="4"/>
  <c r="D259" i="4"/>
  <c r="AN259" i="4" s="1"/>
  <c r="Y259" i="4"/>
  <c r="X259" i="4"/>
  <c r="U259" i="4" s="1"/>
  <c r="K259" i="4" s="1"/>
  <c r="W259" i="4"/>
  <c r="T259" i="4" s="1"/>
  <c r="J259" i="4" s="1"/>
  <c r="O259" i="4"/>
  <c r="P259" i="4" s="1"/>
  <c r="I259" i="4"/>
  <c r="A259" i="4"/>
  <c r="AL258" i="4"/>
  <c r="H258" i="4" s="1"/>
  <c r="AK258" i="4"/>
  <c r="G258" i="4" s="1"/>
  <c r="F258" i="4"/>
  <c r="D258" i="4"/>
  <c r="AN258" i="4" s="1"/>
  <c r="Y258" i="4"/>
  <c r="X258" i="4"/>
  <c r="W258" i="4"/>
  <c r="T258" i="4" s="1"/>
  <c r="J258" i="4" s="1"/>
  <c r="O258" i="4"/>
  <c r="P258" i="4" s="1"/>
  <c r="I258" i="4"/>
  <c r="A258" i="4"/>
  <c r="AL257" i="4"/>
  <c r="H257" i="4" s="1"/>
  <c r="AK257" i="4"/>
  <c r="G257" i="4" s="1"/>
  <c r="F257" i="4"/>
  <c r="D257" i="4"/>
  <c r="AN257" i="4" s="1"/>
  <c r="Y257" i="4"/>
  <c r="X257" i="4"/>
  <c r="U257" i="4" s="1"/>
  <c r="K257" i="4" s="1"/>
  <c r="W257" i="4"/>
  <c r="T257" i="4" s="1"/>
  <c r="J257" i="4" s="1"/>
  <c r="O257" i="4"/>
  <c r="P257" i="4" s="1"/>
  <c r="I257" i="4"/>
  <c r="A257" i="4"/>
  <c r="AL256" i="4"/>
  <c r="H256" i="4" s="1"/>
  <c r="AK256" i="4"/>
  <c r="G256" i="4" s="1"/>
  <c r="F256" i="4"/>
  <c r="D256" i="4"/>
  <c r="AN256" i="4" s="1"/>
  <c r="Y256" i="4"/>
  <c r="X256" i="4"/>
  <c r="W256" i="4"/>
  <c r="T256" i="4" s="1"/>
  <c r="J256" i="4" s="1"/>
  <c r="O256" i="4"/>
  <c r="P256" i="4" s="1"/>
  <c r="I256" i="4"/>
  <c r="A256" i="4"/>
  <c r="AL255" i="4"/>
  <c r="H255" i="4" s="1"/>
  <c r="AK255" i="4"/>
  <c r="G255" i="4" s="1"/>
  <c r="F255" i="4"/>
  <c r="D255" i="4"/>
  <c r="AN255" i="4" s="1"/>
  <c r="Y255" i="4"/>
  <c r="X255" i="4"/>
  <c r="U255" i="4" s="1"/>
  <c r="K255" i="4" s="1"/>
  <c r="W255" i="4"/>
  <c r="T255" i="4" s="1"/>
  <c r="J255" i="4" s="1"/>
  <c r="O255" i="4"/>
  <c r="P255" i="4" s="1"/>
  <c r="I255" i="4"/>
  <c r="A255" i="4"/>
  <c r="AL254" i="4"/>
  <c r="H254" i="4" s="1"/>
  <c r="AK254" i="4"/>
  <c r="G254" i="4" s="1"/>
  <c r="F254" i="4"/>
  <c r="D254" i="4"/>
  <c r="AN254" i="4" s="1"/>
  <c r="Y254" i="4"/>
  <c r="X254" i="4"/>
  <c r="W254" i="4"/>
  <c r="T254" i="4" s="1"/>
  <c r="J254" i="4" s="1"/>
  <c r="P254" i="4"/>
  <c r="I254" i="4"/>
  <c r="A254" i="4"/>
  <c r="AL253" i="4"/>
  <c r="H253" i="4" s="1"/>
  <c r="AK253" i="4"/>
  <c r="G253" i="4" s="1"/>
  <c r="F253" i="4"/>
  <c r="D253" i="4"/>
  <c r="AN253" i="4" s="1"/>
  <c r="Y253" i="4"/>
  <c r="X253" i="4"/>
  <c r="W253" i="4"/>
  <c r="T253" i="4" s="1"/>
  <c r="J253" i="4" s="1"/>
  <c r="P253" i="4"/>
  <c r="I253" i="4"/>
  <c r="A253" i="4"/>
  <c r="AL252" i="4"/>
  <c r="H252" i="4" s="1"/>
  <c r="AK252" i="4"/>
  <c r="G252" i="4" s="1"/>
  <c r="F252" i="4"/>
  <c r="D252" i="4"/>
  <c r="AN252" i="4" s="1"/>
  <c r="Y252" i="4"/>
  <c r="X252" i="4"/>
  <c r="W252" i="4"/>
  <c r="T252" i="4" s="1"/>
  <c r="J252" i="4" s="1"/>
  <c r="U252" i="4"/>
  <c r="P252" i="4"/>
  <c r="I252" i="4"/>
  <c r="A252" i="4"/>
  <c r="AL251" i="4"/>
  <c r="H251" i="4" s="1"/>
  <c r="AK251" i="4"/>
  <c r="G251" i="4" s="1"/>
  <c r="F251" i="4"/>
  <c r="D251" i="4"/>
  <c r="AN251" i="4" s="1"/>
  <c r="Y251" i="4"/>
  <c r="X251" i="4"/>
  <c r="U251" i="4" s="1"/>
  <c r="W251" i="4"/>
  <c r="T251" i="4" s="1"/>
  <c r="J251" i="4" s="1"/>
  <c r="P251" i="4"/>
  <c r="I251" i="4"/>
  <c r="A251" i="4"/>
  <c r="AL250" i="4"/>
  <c r="H250" i="4" s="1"/>
  <c r="AK250" i="4"/>
  <c r="G250" i="4" s="1"/>
  <c r="F250" i="4"/>
  <c r="D250" i="4"/>
  <c r="Y250" i="4"/>
  <c r="X250" i="4"/>
  <c r="W250" i="4"/>
  <c r="T250" i="4" s="1"/>
  <c r="J250" i="4" s="1"/>
  <c r="P250" i="4"/>
  <c r="I250" i="4"/>
  <c r="A250" i="4"/>
  <c r="AL249" i="4"/>
  <c r="H249" i="4" s="1"/>
  <c r="AK249" i="4"/>
  <c r="G249" i="4" s="1"/>
  <c r="F249" i="4"/>
  <c r="D249" i="4"/>
  <c r="AN249" i="4" s="1"/>
  <c r="Y249" i="4"/>
  <c r="X249" i="4"/>
  <c r="W249" i="4"/>
  <c r="T249" i="4" s="1"/>
  <c r="J249" i="4" s="1"/>
  <c r="P249" i="4"/>
  <c r="I249" i="4"/>
  <c r="A249" i="4"/>
  <c r="AL248" i="4"/>
  <c r="H248" i="4" s="1"/>
  <c r="AK248" i="4"/>
  <c r="G248" i="4" s="1"/>
  <c r="F248" i="4"/>
  <c r="D248" i="4"/>
  <c r="AN248" i="4" s="1"/>
  <c r="Y248" i="4"/>
  <c r="X248" i="4"/>
  <c r="U248" i="4" s="1"/>
  <c r="K248" i="4" s="1"/>
  <c r="W248" i="4"/>
  <c r="T248" i="4" s="1"/>
  <c r="J248" i="4" s="1"/>
  <c r="O248" i="4"/>
  <c r="P248" i="4" s="1"/>
  <c r="I248" i="4"/>
  <c r="A248" i="4"/>
  <c r="AL247" i="4"/>
  <c r="H247" i="4" s="1"/>
  <c r="AK247" i="4"/>
  <c r="G247" i="4" s="1"/>
  <c r="F247" i="4"/>
  <c r="D247" i="4"/>
  <c r="Y247" i="4"/>
  <c r="X247" i="4"/>
  <c r="W247" i="4"/>
  <c r="T247" i="4" s="1"/>
  <c r="J247" i="4" s="1"/>
  <c r="O247" i="4"/>
  <c r="P247" i="4" s="1"/>
  <c r="I247" i="4"/>
  <c r="A247" i="4"/>
  <c r="AL246" i="4"/>
  <c r="H246" i="4" s="1"/>
  <c r="AK246" i="4"/>
  <c r="G246" i="4" s="1"/>
  <c r="F246" i="4"/>
  <c r="D246" i="4"/>
  <c r="AN246" i="4" s="1"/>
  <c r="Y246" i="4"/>
  <c r="X246" i="4"/>
  <c r="W246" i="4"/>
  <c r="T246" i="4" s="1"/>
  <c r="J246" i="4" s="1"/>
  <c r="U246" i="4"/>
  <c r="K246" i="4" s="1"/>
  <c r="O246" i="4"/>
  <c r="P246" i="4" s="1"/>
  <c r="I246" i="4"/>
  <c r="A246" i="4"/>
  <c r="AL245" i="4"/>
  <c r="H245" i="4" s="1"/>
  <c r="AK245" i="4"/>
  <c r="G245" i="4" s="1"/>
  <c r="F245" i="4"/>
  <c r="D245" i="4"/>
  <c r="AN245" i="4" s="1"/>
  <c r="Y245" i="4"/>
  <c r="X245" i="4"/>
  <c r="W245" i="4"/>
  <c r="T245" i="4" s="1"/>
  <c r="J245" i="4" s="1"/>
  <c r="O245" i="4"/>
  <c r="P245" i="4" s="1"/>
  <c r="I245" i="4"/>
  <c r="A245" i="4"/>
  <c r="AL244" i="4"/>
  <c r="H244" i="4" s="1"/>
  <c r="AK244" i="4"/>
  <c r="G244" i="4" s="1"/>
  <c r="F244" i="4"/>
  <c r="D244" i="4"/>
  <c r="AN244" i="4" s="1"/>
  <c r="Y244" i="4"/>
  <c r="X244" i="4"/>
  <c r="U244" i="4" s="1"/>
  <c r="K244" i="4" s="1"/>
  <c r="W244" i="4"/>
  <c r="T244" i="4" s="1"/>
  <c r="J244" i="4" s="1"/>
  <c r="O244" i="4"/>
  <c r="P244" i="4" s="1"/>
  <c r="I244" i="4"/>
  <c r="A244" i="4"/>
  <c r="AL243" i="4"/>
  <c r="H243" i="4" s="1"/>
  <c r="AK243" i="4"/>
  <c r="G243" i="4" s="1"/>
  <c r="F243" i="4"/>
  <c r="D243" i="4"/>
  <c r="AN243" i="4" s="1"/>
  <c r="Y243" i="4"/>
  <c r="X243" i="4"/>
  <c r="W243" i="4"/>
  <c r="T243" i="4" s="1"/>
  <c r="J243" i="4" s="1"/>
  <c r="O243" i="4"/>
  <c r="P243" i="4" s="1"/>
  <c r="I243" i="4"/>
  <c r="A243" i="4"/>
  <c r="AL242" i="4"/>
  <c r="H242" i="4" s="1"/>
  <c r="AK242" i="4"/>
  <c r="G242" i="4" s="1"/>
  <c r="F242" i="4"/>
  <c r="D242" i="4"/>
  <c r="AN242" i="4" s="1"/>
  <c r="Y242" i="4"/>
  <c r="X242" i="4"/>
  <c r="U242" i="4" s="1"/>
  <c r="K242" i="4" s="1"/>
  <c r="W242" i="4"/>
  <c r="T242" i="4" s="1"/>
  <c r="J242" i="4" s="1"/>
  <c r="O242" i="4"/>
  <c r="P242" i="4" s="1"/>
  <c r="I242" i="4"/>
  <c r="A242" i="4"/>
  <c r="AL241" i="4"/>
  <c r="H241" i="4" s="1"/>
  <c r="AK241" i="4"/>
  <c r="G241" i="4" s="1"/>
  <c r="F241" i="4"/>
  <c r="D241" i="4"/>
  <c r="AN241" i="4" s="1"/>
  <c r="Y241" i="4"/>
  <c r="X241" i="4"/>
  <c r="W241" i="4"/>
  <c r="T241" i="4" s="1"/>
  <c r="J241" i="4" s="1"/>
  <c r="O241" i="4"/>
  <c r="P241" i="4" s="1"/>
  <c r="I241" i="4"/>
  <c r="A241" i="4"/>
  <c r="AL240" i="4"/>
  <c r="H240" i="4" s="1"/>
  <c r="AK240" i="4"/>
  <c r="G240" i="4" s="1"/>
  <c r="F240" i="4"/>
  <c r="D240" i="4"/>
  <c r="AN240" i="4" s="1"/>
  <c r="Y240" i="4"/>
  <c r="X240" i="4"/>
  <c r="U240" i="4" s="1"/>
  <c r="K240" i="4" s="1"/>
  <c r="W240" i="4"/>
  <c r="T240" i="4" s="1"/>
  <c r="J240" i="4" s="1"/>
  <c r="O240" i="4"/>
  <c r="P240" i="4" s="1"/>
  <c r="I240" i="4"/>
  <c r="A240" i="4"/>
  <c r="AL239" i="4"/>
  <c r="H239" i="4" s="1"/>
  <c r="AK239" i="4"/>
  <c r="G239" i="4" s="1"/>
  <c r="F239" i="4"/>
  <c r="D239" i="4"/>
  <c r="AN239" i="4" s="1"/>
  <c r="Y239" i="4"/>
  <c r="X239" i="4"/>
  <c r="W239" i="4"/>
  <c r="T239" i="4" s="1"/>
  <c r="J239" i="4" s="1"/>
  <c r="O239" i="4"/>
  <c r="P239" i="4" s="1"/>
  <c r="I239" i="4"/>
  <c r="A239" i="4"/>
  <c r="AL238" i="4"/>
  <c r="H238" i="4" s="1"/>
  <c r="AK238" i="4"/>
  <c r="G238" i="4" s="1"/>
  <c r="F238" i="4"/>
  <c r="D238" i="4"/>
  <c r="AN238" i="4" s="1"/>
  <c r="Y238" i="4"/>
  <c r="X238" i="4"/>
  <c r="U238" i="4" s="1"/>
  <c r="K238" i="4" s="1"/>
  <c r="W238" i="4"/>
  <c r="T238" i="4" s="1"/>
  <c r="J238" i="4" s="1"/>
  <c r="O238" i="4"/>
  <c r="P238" i="4" s="1"/>
  <c r="I238" i="4"/>
  <c r="A238" i="4"/>
  <c r="AL237" i="4"/>
  <c r="H237" i="4" s="1"/>
  <c r="AK237" i="4"/>
  <c r="G237" i="4" s="1"/>
  <c r="F237" i="4"/>
  <c r="D237" i="4"/>
  <c r="AN237" i="4" s="1"/>
  <c r="Y237" i="4"/>
  <c r="X237" i="4"/>
  <c r="W237" i="4"/>
  <c r="T237" i="4" s="1"/>
  <c r="J237" i="4" s="1"/>
  <c r="O237" i="4"/>
  <c r="P237" i="4" s="1"/>
  <c r="I237" i="4"/>
  <c r="A237" i="4"/>
  <c r="AL236" i="4"/>
  <c r="H236" i="4" s="1"/>
  <c r="AK236" i="4"/>
  <c r="G236" i="4" s="1"/>
  <c r="F236" i="4"/>
  <c r="D236" i="4"/>
  <c r="AN236" i="4" s="1"/>
  <c r="Y236" i="4"/>
  <c r="X236" i="4"/>
  <c r="U236" i="4" s="1"/>
  <c r="K236" i="4" s="1"/>
  <c r="W236" i="4"/>
  <c r="T236" i="4" s="1"/>
  <c r="J236" i="4" s="1"/>
  <c r="O236" i="4"/>
  <c r="P236" i="4" s="1"/>
  <c r="I236" i="4"/>
  <c r="A236" i="4"/>
  <c r="AL235" i="4"/>
  <c r="H235" i="4" s="1"/>
  <c r="AK235" i="4"/>
  <c r="G235" i="4" s="1"/>
  <c r="F235" i="4"/>
  <c r="D235" i="4"/>
  <c r="AN235" i="4" s="1"/>
  <c r="Y235" i="4"/>
  <c r="X235" i="4"/>
  <c r="W235" i="4"/>
  <c r="T235" i="4" s="1"/>
  <c r="J235" i="4" s="1"/>
  <c r="O235" i="4"/>
  <c r="P235" i="4" s="1"/>
  <c r="I235" i="4"/>
  <c r="A235" i="4"/>
  <c r="AL234" i="4"/>
  <c r="H234" i="4" s="1"/>
  <c r="AK234" i="4"/>
  <c r="G234" i="4" s="1"/>
  <c r="F234" i="4"/>
  <c r="D234" i="4"/>
  <c r="AN234" i="4" s="1"/>
  <c r="Y234" i="4"/>
  <c r="X234" i="4"/>
  <c r="U234" i="4" s="1"/>
  <c r="K234" i="4" s="1"/>
  <c r="W234" i="4"/>
  <c r="T234" i="4" s="1"/>
  <c r="J234" i="4" s="1"/>
  <c r="O234" i="4"/>
  <c r="P234" i="4" s="1"/>
  <c r="I234" i="4"/>
  <c r="A234" i="4"/>
  <c r="AL233" i="4"/>
  <c r="H233" i="4" s="1"/>
  <c r="AK233" i="4"/>
  <c r="G233" i="4" s="1"/>
  <c r="F233" i="4"/>
  <c r="D233" i="4"/>
  <c r="AN233" i="4" s="1"/>
  <c r="Y233" i="4"/>
  <c r="X233" i="4"/>
  <c r="W233" i="4"/>
  <c r="T233" i="4" s="1"/>
  <c r="J233" i="4" s="1"/>
  <c r="O233" i="4"/>
  <c r="P233" i="4" s="1"/>
  <c r="I233" i="4"/>
  <c r="A233" i="4"/>
  <c r="AL232" i="4"/>
  <c r="H232" i="4" s="1"/>
  <c r="AK232" i="4"/>
  <c r="G232" i="4" s="1"/>
  <c r="F232" i="4"/>
  <c r="D232" i="4"/>
  <c r="AN232" i="4" s="1"/>
  <c r="Y232" i="4"/>
  <c r="X232" i="4"/>
  <c r="U232" i="4" s="1"/>
  <c r="K232" i="4" s="1"/>
  <c r="W232" i="4"/>
  <c r="T232" i="4" s="1"/>
  <c r="J232" i="4" s="1"/>
  <c r="O232" i="4"/>
  <c r="P232" i="4" s="1"/>
  <c r="I232" i="4"/>
  <c r="A232" i="4"/>
  <c r="AL231" i="4"/>
  <c r="H231" i="4" s="1"/>
  <c r="AK231" i="4"/>
  <c r="G231" i="4" s="1"/>
  <c r="F231" i="4"/>
  <c r="D231" i="4"/>
  <c r="AN231" i="4" s="1"/>
  <c r="Y231" i="4"/>
  <c r="X231" i="4"/>
  <c r="W231" i="4"/>
  <c r="T231" i="4" s="1"/>
  <c r="J231" i="4" s="1"/>
  <c r="O231" i="4"/>
  <c r="P231" i="4" s="1"/>
  <c r="I231" i="4"/>
  <c r="A231" i="4"/>
  <c r="AL230" i="4"/>
  <c r="H230" i="4" s="1"/>
  <c r="AK230" i="4"/>
  <c r="G230" i="4" s="1"/>
  <c r="F230" i="4"/>
  <c r="D230" i="4"/>
  <c r="AN230" i="4" s="1"/>
  <c r="Y230" i="4"/>
  <c r="X230" i="4"/>
  <c r="U230" i="4" s="1"/>
  <c r="K230" i="4" s="1"/>
  <c r="W230" i="4"/>
  <c r="T230" i="4" s="1"/>
  <c r="J230" i="4" s="1"/>
  <c r="O230" i="4"/>
  <c r="P230" i="4" s="1"/>
  <c r="I230" i="4"/>
  <c r="A230" i="4"/>
  <c r="AL229" i="4"/>
  <c r="H229" i="4" s="1"/>
  <c r="AK229" i="4"/>
  <c r="G229" i="4" s="1"/>
  <c r="F229" i="4"/>
  <c r="D229" i="4"/>
  <c r="AN229" i="4" s="1"/>
  <c r="Y229" i="4"/>
  <c r="X229" i="4"/>
  <c r="W229" i="4"/>
  <c r="T229" i="4" s="1"/>
  <c r="J229" i="4" s="1"/>
  <c r="O229" i="4"/>
  <c r="P229" i="4" s="1"/>
  <c r="I229" i="4"/>
  <c r="A229" i="4"/>
  <c r="AL228" i="4"/>
  <c r="H228" i="4" s="1"/>
  <c r="AK228" i="4"/>
  <c r="G228" i="4" s="1"/>
  <c r="F228" i="4"/>
  <c r="D228" i="4"/>
  <c r="AN228" i="4" s="1"/>
  <c r="Y228" i="4"/>
  <c r="X228" i="4"/>
  <c r="U228" i="4" s="1"/>
  <c r="K228" i="4" s="1"/>
  <c r="W228" i="4"/>
  <c r="T228" i="4" s="1"/>
  <c r="J228" i="4" s="1"/>
  <c r="O228" i="4"/>
  <c r="P228" i="4" s="1"/>
  <c r="I228" i="4"/>
  <c r="A228" i="4"/>
  <c r="AL227" i="4"/>
  <c r="H227" i="4" s="1"/>
  <c r="AK227" i="4"/>
  <c r="G227" i="4" s="1"/>
  <c r="F227" i="4"/>
  <c r="D227" i="4"/>
  <c r="AN227" i="4" s="1"/>
  <c r="Y227" i="4"/>
  <c r="X227" i="4"/>
  <c r="W227" i="4"/>
  <c r="T227" i="4" s="1"/>
  <c r="J227" i="4" s="1"/>
  <c r="O227" i="4"/>
  <c r="P227" i="4" s="1"/>
  <c r="I227" i="4"/>
  <c r="A227" i="4"/>
  <c r="AL226" i="4"/>
  <c r="H226" i="4" s="1"/>
  <c r="AK226" i="4"/>
  <c r="G226" i="4" s="1"/>
  <c r="F226" i="4"/>
  <c r="D226" i="4"/>
  <c r="AN226" i="4" s="1"/>
  <c r="Y226" i="4"/>
  <c r="X226" i="4"/>
  <c r="U226" i="4" s="1"/>
  <c r="K226" i="4" s="1"/>
  <c r="W226" i="4"/>
  <c r="T226" i="4" s="1"/>
  <c r="J226" i="4" s="1"/>
  <c r="O226" i="4"/>
  <c r="P226" i="4" s="1"/>
  <c r="I226" i="4"/>
  <c r="A226" i="4"/>
  <c r="AL225" i="4"/>
  <c r="H225" i="4" s="1"/>
  <c r="AK225" i="4"/>
  <c r="G225" i="4" s="1"/>
  <c r="F225" i="4"/>
  <c r="D225" i="4"/>
  <c r="AN225" i="4" s="1"/>
  <c r="Y225" i="4"/>
  <c r="X225" i="4"/>
  <c r="W225" i="4"/>
  <c r="T225" i="4" s="1"/>
  <c r="J225" i="4" s="1"/>
  <c r="O225" i="4"/>
  <c r="P225" i="4" s="1"/>
  <c r="I225" i="4"/>
  <c r="A225" i="4"/>
  <c r="AL224" i="4"/>
  <c r="H224" i="4" s="1"/>
  <c r="AK224" i="4"/>
  <c r="G224" i="4" s="1"/>
  <c r="F224" i="4"/>
  <c r="D224" i="4"/>
  <c r="AN224" i="4" s="1"/>
  <c r="Y224" i="4"/>
  <c r="X224" i="4"/>
  <c r="U224" i="4" s="1"/>
  <c r="K224" i="4" s="1"/>
  <c r="W224" i="4"/>
  <c r="T224" i="4" s="1"/>
  <c r="J224" i="4" s="1"/>
  <c r="O224" i="4"/>
  <c r="P224" i="4" s="1"/>
  <c r="I224" i="4"/>
  <c r="A224" i="4"/>
  <c r="AL223" i="4"/>
  <c r="H223" i="4" s="1"/>
  <c r="AK223" i="4"/>
  <c r="G223" i="4" s="1"/>
  <c r="F223" i="4"/>
  <c r="D223" i="4"/>
  <c r="AN223" i="4" s="1"/>
  <c r="Y223" i="4"/>
  <c r="X223" i="4"/>
  <c r="W223" i="4"/>
  <c r="T223" i="4" s="1"/>
  <c r="J223" i="4" s="1"/>
  <c r="O223" i="4"/>
  <c r="P223" i="4" s="1"/>
  <c r="I223" i="4"/>
  <c r="A223" i="4"/>
  <c r="AL222" i="4"/>
  <c r="H222" i="4" s="1"/>
  <c r="AK222" i="4"/>
  <c r="G222" i="4" s="1"/>
  <c r="F222" i="4"/>
  <c r="D222" i="4"/>
  <c r="AN222" i="4" s="1"/>
  <c r="Y222" i="4"/>
  <c r="X222" i="4"/>
  <c r="U222" i="4" s="1"/>
  <c r="K222" i="4" s="1"/>
  <c r="W222" i="4"/>
  <c r="T222" i="4" s="1"/>
  <c r="J222" i="4" s="1"/>
  <c r="O222" i="4"/>
  <c r="P222" i="4" s="1"/>
  <c r="I222" i="4"/>
  <c r="A222" i="4"/>
  <c r="AL221" i="4"/>
  <c r="H221" i="4" s="1"/>
  <c r="AK221" i="4"/>
  <c r="G221" i="4" s="1"/>
  <c r="F221" i="4"/>
  <c r="D221" i="4"/>
  <c r="AN221" i="4" s="1"/>
  <c r="Y221" i="4"/>
  <c r="X221" i="4"/>
  <c r="W221" i="4"/>
  <c r="T221" i="4" s="1"/>
  <c r="J221" i="4" s="1"/>
  <c r="O221" i="4"/>
  <c r="P221" i="4" s="1"/>
  <c r="I221" i="4"/>
  <c r="A221" i="4"/>
  <c r="AL220" i="4"/>
  <c r="H220" i="4" s="1"/>
  <c r="AK220" i="4"/>
  <c r="G220" i="4" s="1"/>
  <c r="F220" i="4"/>
  <c r="D220" i="4"/>
  <c r="AN220" i="4" s="1"/>
  <c r="Y220" i="4"/>
  <c r="X220" i="4"/>
  <c r="U220" i="4" s="1"/>
  <c r="K220" i="4" s="1"/>
  <c r="W220" i="4"/>
  <c r="T220" i="4" s="1"/>
  <c r="J220" i="4" s="1"/>
  <c r="O220" i="4"/>
  <c r="P220" i="4" s="1"/>
  <c r="I220" i="4"/>
  <c r="A220" i="4"/>
  <c r="AL219" i="4"/>
  <c r="H219" i="4" s="1"/>
  <c r="AK219" i="4"/>
  <c r="G219" i="4" s="1"/>
  <c r="F219" i="4"/>
  <c r="D219" i="4"/>
  <c r="AN219" i="4" s="1"/>
  <c r="Y219" i="4"/>
  <c r="X219" i="4"/>
  <c r="W219" i="4"/>
  <c r="T219" i="4" s="1"/>
  <c r="J219" i="4" s="1"/>
  <c r="O219" i="4"/>
  <c r="P219" i="4" s="1"/>
  <c r="I219" i="4"/>
  <c r="A219" i="4"/>
  <c r="AL218" i="4"/>
  <c r="H218" i="4" s="1"/>
  <c r="AK218" i="4"/>
  <c r="G218" i="4" s="1"/>
  <c r="F218" i="4"/>
  <c r="D218" i="4"/>
  <c r="AN218" i="4" s="1"/>
  <c r="Y218" i="4"/>
  <c r="X218" i="4"/>
  <c r="U218" i="4" s="1"/>
  <c r="K218" i="4" s="1"/>
  <c r="W218" i="4"/>
  <c r="T218" i="4" s="1"/>
  <c r="J218" i="4" s="1"/>
  <c r="O218" i="4"/>
  <c r="P218" i="4" s="1"/>
  <c r="I218" i="4"/>
  <c r="A218" i="4"/>
  <c r="AL217" i="4"/>
  <c r="H217" i="4" s="1"/>
  <c r="AK217" i="4"/>
  <c r="G217" i="4" s="1"/>
  <c r="F217" i="4"/>
  <c r="D217" i="4"/>
  <c r="AN217" i="4" s="1"/>
  <c r="Y217" i="4"/>
  <c r="X217" i="4"/>
  <c r="W217" i="4"/>
  <c r="T217" i="4" s="1"/>
  <c r="J217" i="4" s="1"/>
  <c r="O217" i="4"/>
  <c r="P217" i="4" s="1"/>
  <c r="I217" i="4"/>
  <c r="A217" i="4"/>
  <c r="AL216" i="4"/>
  <c r="H216" i="4" s="1"/>
  <c r="AK216" i="4"/>
  <c r="G216" i="4" s="1"/>
  <c r="F216" i="4"/>
  <c r="D216" i="4"/>
  <c r="AN216" i="4" s="1"/>
  <c r="Y216" i="4"/>
  <c r="X216" i="4"/>
  <c r="U216" i="4" s="1"/>
  <c r="K216" i="4" s="1"/>
  <c r="W216" i="4"/>
  <c r="T216" i="4" s="1"/>
  <c r="J216" i="4" s="1"/>
  <c r="O216" i="4"/>
  <c r="P216" i="4" s="1"/>
  <c r="I216" i="4"/>
  <c r="A216" i="4"/>
  <c r="AL215" i="4"/>
  <c r="H215" i="4" s="1"/>
  <c r="AK215" i="4"/>
  <c r="G215" i="4" s="1"/>
  <c r="F215" i="4"/>
  <c r="D215" i="4"/>
  <c r="AN215" i="4" s="1"/>
  <c r="Y215" i="4"/>
  <c r="X215" i="4"/>
  <c r="W215" i="4"/>
  <c r="T215" i="4" s="1"/>
  <c r="J215" i="4" s="1"/>
  <c r="O215" i="4"/>
  <c r="P215" i="4" s="1"/>
  <c r="I215" i="4"/>
  <c r="A215" i="4"/>
  <c r="AL214" i="4"/>
  <c r="H214" i="4" s="1"/>
  <c r="AK214" i="4"/>
  <c r="G214" i="4" s="1"/>
  <c r="F214" i="4"/>
  <c r="D214" i="4"/>
  <c r="AN214" i="4" s="1"/>
  <c r="Y214" i="4"/>
  <c r="X214" i="4"/>
  <c r="U214" i="4" s="1"/>
  <c r="K214" i="4" s="1"/>
  <c r="W214" i="4"/>
  <c r="T214" i="4" s="1"/>
  <c r="J214" i="4" s="1"/>
  <c r="O214" i="4"/>
  <c r="P214" i="4" s="1"/>
  <c r="I214" i="4"/>
  <c r="A214" i="4"/>
  <c r="AL213" i="4"/>
  <c r="H213" i="4" s="1"/>
  <c r="AK213" i="4"/>
  <c r="G213" i="4" s="1"/>
  <c r="F213" i="4"/>
  <c r="D213" i="4"/>
  <c r="AN213" i="4" s="1"/>
  <c r="Y213" i="4"/>
  <c r="X213" i="4"/>
  <c r="W213" i="4"/>
  <c r="T213" i="4" s="1"/>
  <c r="J213" i="4" s="1"/>
  <c r="O213" i="4"/>
  <c r="P213" i="4" s="1"/>
  <c r="I213" i="4"/>
  <c r="A213" i="4"/>
  <c r="AL212" i="4"/>
  <c r="H212" i="4" s="1"/>
  <c r="AK212" i="4"/>
  <c r="G212" i="4" s="1"/>
  <c r="F212" i="4"/>
  <c r="D212" i="4"/>
  <c r="AN212" i="4" s="1"/>
  <c r="Y212" i="4"/>
  <c r="X212" i="4"/>
  <c r="U212" i="4" s="1"/>
  <c r="K212" i="4" s="1"/>
  <c r="W212" i="4"/>
  <c r="T212" i="4" s="1"/>
  <c r="J212" i="4" s="1"/>
  <c r="O212" i="4"/>
  <c r="P212" i="4" s="1"/>
  <c r="I212" i="4"/>
  <c r="A212" i="4"/>
  <c r="AL211" i="4"/>
  <c r="H211" i="4" s="1"/>
  <c r="AK211" i="4"/>
  <c r="G211" i="4" s="1"/>
  <c r="F211" i="4"/>
  <c r="D211" i="4"/>
  <c r="AN211" i="4" s="1"/>
  <c r="Y211" i="4"/>
  <c r="X211" i="4"/>
  <c r="W211" i="4"/>
  <c r="T211" i="4" s="1"/>
  <c r="J211" i="4" s="1"/>
  <c r="O211" i="4"/>
  <c r="P211" i="4" s="1"/>
  <c r="I211" i="4"/>
  <c r="A211" i="4"/>
  <c r="AL210" i="4"/>
  <c r="H210" i="4" s="1"/>
  <c r="AK210" i="4"/>
  <c r="G210" i="4" s="1"/>
  <c r="F210" i="4"/>
  <c r="D210" i="4"/>
  <c r="AN210" i="4" s="1"/>
  <c r="Y210" i="4"/>
  <c r="X210" i="4"/>
  <c r="U210" i="4" s="1"/>
  <c r="K210" i="4" s="1"/>
  <c r="W210" i="4"/>
  <c r="T210" i="4" s="1"/>
  <c r="J210" i="4" s="1"/>
  <c r="O210" i="4"/>
  <c r="P210" i="4" s="1"/>
  <c r="I210" i="4"/>
  <c r="A210" i="4"/>
  <c r="AL209" i="4"/>
  <c r="H209" i="4" s="1"/>
  <c r="AK209" i="4"/>
  <c r="G209" i="4" s="1"/>
  <c r="F209" i="4"/>
  <c r="D209" i="4"/>
  <c r="AN209" i="4" s="1"/>
  <c r="Y209" i="4"/>
  <c r="X209" i="4"/>
  <c r="W209" i="4"/>
  <c r="T209" i="4" s="1"/>
  <c r="J209" i="4" s="1"/>
  <c r="O209" i="4"/>
  <c r="P209" i="4" s="1"/>
  <c r="I209" i="4"/>
  <c r="A209" i="4"/>
  <c r="AL208" i="4"/>
  <c r="H208" i="4" s="1"/>
  <c r="AK208" i="4"/>
  <c r="G208" i="4" s="1"/>
  <c r="F208" i="4"/>
  <c r="D208" i="4"/>
  <c r="AN208" i="4" s="1"/>
  <c r="Y208" i="4"/>
  <c r="X208" i="4"/>
  <c r="U208" i="4" s="1"/>
  <c r="K208" i="4" s="1"/>
  <c r="W208" i="4"/>
  <c r="T208" i="4" s="1"/>
  <c r="J208" i="4" s="1"/>
  <c r="O208" i="4"/>
  <c r="P208" i="4" s="1"/>
  <c r="I208" i="4"/>
  <c r="A208" i="4"/>
  <c r="AL207" i="4"/>
  <c r="H207" i="4" s="1"/>
  <c r="AK207" i="4"/>
  <c r="G207" i="4" s="1"/>
  <c r="F207" i="4"/>
  <c r="D207" i="4"/>
  <c r="AN207" i="4" s="1"/>
  <c r="Y207" i="4"/>
  <c r="X207" i="4"/>
  <c r="W207" i="4"/>
  <c r="T207" i="4" s="1"/>
  <c r="J207" i="4" s="1"/>
  <c r="O207" i="4"/>
  <c r="P207" i="4" s="1"/>
  <c r="I207" i="4"/>
  <c r="A207" i="4"/>
  <c r="AL206" i="4"/>
  <c r="H206" i="4" s="1"/>
  <c r="AK206" i="4"/>
  <c r="G206" i="4" s="1"/>
  <c r="F206" i="4"/>
  <c r="D206" i="4"/>
  <c r="AN206" i="4" s="1"/>
  <c r="Y206" i="4"/>
  <c r="X206" i="4"/>
  <c r="U206" i="4" s="1"/>
  <c r="K206" i="4" s="1"/>
  <c r="W206" i="4"/>
  <c r="T206" i="4" s="1"/>
  <c r="J206" i="4" s="1"/>
  <c r="O206" i="4"/>
  <c r="P206" i="4" s="1"/>
  <c r="I206" i="4"/>
  <c r="A206" i="4"/>
  <c r="AL205" i="4"/>
  <c r="H205" i="4" s="1"/>
  <c r="AK205" i="4"/>
  <c r="G205" i="4" s="1"/>
  <c r="F205" i="4"/>
  <c r="D205" i="4"/>
  <c r="AN205" i="4" s="1"/>
  <c r="Y205" i="4"/>
  <c r="X205" i="4"/>
  <c r="W205" i="4"/>
  <c r="T205" i="4" s="1"/>
  <c r="J205" i="4" s="1"/>
  <c r="O205" i="4"/>
  <c r="P205" i="4" s="1"/>
  <c r="I205" i="4"/>
  <c r="A205" i="4"/>
  <c r="AL204" i="4"/>
  <c r="H204" i="4" s="1"/>
  <c r="AK204" i="4"/>
  <c r="G204" i="4" s="1"/>
  <c r="F204" i="4"/>
  <c r="D204" i="4"/>
  <c r="AN204" i="4" s="1"/>
  <c r="Y204" i="4"/>
  <c r="X204" i="4"/>
  <c r="U204" i="4" s="1"/>
  <c r="K204" i="4" s="1"/>
  <c r="W204" i="4"/>
  <c r="T204" i="4" s="1"/>
  <c r="J204" i="4" s="1"/>
  <c r="O204" i="4"/>
  <c r="P204" i="4" s="1"/>
  <c r="I204" i="4"/>
  <c r="A204" i="4"/>
  <c r="AL203" i="4"/>
  <c r="H203" i="4" s="1"/>
  <c r="AK203" i="4"/>
  <c r="G203" i="4" s="1"/>
  <c r="F203" i="4"/>
  <c r="D203" i="4"/>
  <c r="AN203" i="4" s="1"/>
  <c r="Y203" i="4"/>
  <c r="X203" i="4"/>
  <c r="W203" i="4"/>
  <c r="T203" i="4" s="1"/>
  <c r="J203" i="4" s="1"/>
  <c r="O203" i="4"/>
  <c r="P203" i="4" s="1"/>
  <c r="I203" i="4"/>
  <c r="A203" i="4"/>
  <c r="AL202" i="4"/>
  <c r="H202" i="4" s="1"/>
  <c r="AK202" i="4"/>
  <c r="G202" i="4" s="1"/>
  <c r="F202" i="4"/>
  <c r="D202" i="4"/>
  <c r="AN202" i="4" s="1"/>
  <c r="Y202" i="4"/>
  <c r="X202" i="4"/>
  <c r="U202" i="4" s="1"/>
  <c r="K202" i="4" s="1"/>
  <c r="W202" i="4"/>
  <c r="T202" i="4" s="1"/>
  <c r="J202" i="4" s="1"/>
  <c r="O202" i="4"/>
  <c r="P202" i="4" s="1"/>
  <c r="I202" i="4"/>
  <c r="A202" i="4"/>
  <c r="AL201" i="4"/>
  <c r="H201" i="4" s="1"/>
  <c r="AK201" i="4"/>
  <c r="G201" i="4" s="1"/>
  <c r="F201" i="4"/>
  <c r="D201" i="4"/>
  <c r="AN201" i="4" s="1"/>
  <c r="Y201" i="4"/>
  <c r="X201" i="4"/>
  <c r="W201" i="4"/>
  <c r="T201" i="4" s="1"/>
  <c r="J201" i="4" s="1"/>
  <c r="O201" i="4"/>
  <c r="P201" i="4" s="1"/>
  <c r="I201" i="4"/>
  <c r="A201" i="4"/>
  <c r="AL200" i="4"/>
  <c r="H200" i="4" s="1"/>
  <c r="AK200" i="4"/>
  <c r="G200" i="4" s="1"/>
  <c r="F200" i="4"/>
  <c r="D200" i="4"/>
  <c r="AN200" i="4" s="1"/>
  <c r="Y200" i="4"/>
  <c r="X200" i="4"/>
  <c r="U200" i="4" s="1"/>
  <c r="K200" i="4" s="1"/>
  <c r="W200" i="4"/>
  <c r="T200" i="4" s="1"/>
  <c r="J200" i="4" s="1"/>
  <c r="O200" i="4"/>
  <c r="P200" i="4" s="1"/>
  <c r="I200" i="4"/>
  <c r="A200" i="4"/>
  <c r="AL199" i="4"/>
  <c r="H199" i="4" s="1"/>
  <c r="AK199" i="4"/>
  <c r="G199" i="4" s="1"/>
  <c r="F199" i="4"/>
  <c r="D199" i="4"/>
  <c r="AN199" i="4" s="1"/>
  <c r="Y199" i="4"/>
  <c r="X199" i="4"/>
  <c r="W199" i="4"/>
  <c r="T199" i="4" s="1"/>
  <c r="J199" i="4" s="1"/>
  <c r="O199" i="4"/>
  <c r="P199" i="4" s="1"/>
  <c r="I199" i="4"/>
  <c r="A199" i="4"/>
  <c r="AL198" i="4"/>
  <c r="H198" i="4" s="1"/>
  <c r="AK198" i="4"/>
  <c r="G198" i="4" s="1"/>
  <c r="F198" i="4"/>
  <c r="D198" i="4"/>
  <c r="AN198" i="4" s="1"/>
  <c r="Y198" i="4"/>
  <c r="X198" i="4"/>
  <c r="U198" i="4" s="1"/>
  <c r="K198" i="4" s="1"/>
  <c r="W198" i="4"/>
  <c r="T198" i="4" s="1"/>
  <c r="J198" i="4" s="1"/>
  <c r="O198" i="4"/>
  <c r="P198" i="4" s="1"/>
  <c r="I198" i="4"/>
  <c r="A198" i="4"/>
  <c r="AL197" i="4"/>
  <c r="H197" i="4" s="1"/>
  <c r="AK197" i="4"/>
  <c r="G197" i="4" s="1"/>
  <c r="F197" i="4"/>
  <c r="D197" i="4"/>
  <c r="AN197" i="4" s="1"/>
  <c r="Y197" i="4"/>
  <c r="X197" i="4"/>
  <c r="W197" i="4"/>
  <c r="T197" i="4" s="1"/>
  <c r="J197" i="4" s="1"/>
  <c r="O197" i="4"/>
  <c r="P197" i="4" s="1"/>
  <c r="I197" i="4"/>
  <c r="A197" i="4"/>
  <c r="AL196" i="4"/>
  <c r="H196" i="4" s="1"/>
  <c r="AK196" i="4"/>
  <c r="G196" i="4" s="1"/>
  <c r="F196" i="4"/>
  <c r="D196" i="4"/>
  <c r="AN196" i="4" s="1"/>
  <c r="Y196" i="4"/>
  <c r="X196" i="4"/>
  <c r="U196" i="4" s="1"/>
  <c r="K196" i="4" s="1"/>
  <c r="W196" i="4"/>
  <c r="T196" i="4" s="1"/>
  <c r="J196" i="4" s="1"/>
  <c r="O196" i="4"/>
  <c r="P196" i="4" s="1"/>
  <c r="I196" i="4"/>
  <c r="A196" i="4"/>
  <c r="AL195" i="4"/>
  <c r="H195" i="4" s="1"/>
  <c r="AK195" i="4"/>
  <c r="G195" i="4" s="1"/>
  <c r="F195" i="4"/>
  <c r="D195" i="4"/>
  <c r="AN195" i="4" s="1"/>
  <c r="Y195" i="4"/>
  <c r="X195" i="4"/>
  <c r="W195" i="4"/>
  <c r="T195" i="4" s="1"/>
  <c r="J195" i="4" s="1"/>
  <c r="O195" i="4"/>
  <c r="P195" i="4" s="1"/>
  <c r="I195" i="4"/>
  <c r="A195" i="4"/>
  <c r="E246" i="1" s="1"/>
  <c r="AL194" i="4"/>
  <c r="H194" i="4" s="1"/>
  <c r="AK194" i="4"/>
  <c r="G194" i="4" s="1"/>
  <c r="F194" i="4"/>
  <c r="D194" i="4"/>
  <c r="AN194" i="4" s="1"/>
  <c r="Y194" i="4"/>
  <c r="X194" i="4"/>
  <c r="U194" i="4" s="1"/>
  <c r="K194" i="4" s="1"/>
  <c r="W194" i="4"/>
  <c r="T194" i="4" s="1"/>
  <c r="J194" i="4" s="1"/>
  <c r="O194" i="4"/>
  <c r="P194" i="4" s="1"/>
  <c r="I194" i="4"/>
  <c r="A194" i="4"/>
  <c r="AL193" i="4"/>
  <c r="H193" i="4" s="1"/>
  <c r="AK193" i="4"/>
  <c r="G193" i="4" s="1"/>
  <c r="F193" i="4"/>
  <c r="D193" i="4"/>
  <c r="AN193" i="4" s="1"/>
  <c r="Y193" i="4"/>
  <c r="X193" i="4"/>
  <c r="W193" i="4"/>
  <c r="T193" i="4" s="1"/>
  <c r="J193" i="4" s="1"/>
  <c r="O193" i="4"/>
  <c r="P193" i="4" s="1"/>
  <c r="I193" i="4"/>
  <c r="A193" i="4"/>
  <c r="E244" i="1" s="1"/>
  <c r="AL192" i="4"/>
  <c r="H192" i="4" s="1"/>
  <c r="AK192" i="4"/>
  <c r="G192" i="4" s="1"/>
  <c r="F192" i="4"/>
  <c r="D192" i="4"/>
  <c r="AN192" i="4" s="1"/>
  <c r="Y192" i="4"/>
  <c r="X192" i="4"/>
  <c r="U192" i="4" s="1"/>
  <c r="K192" i="4" s="1"/>
  <c r="W192" i="4"/>
  <c r="T192" i="4"/>
  <c r="J192" i="4" s="1"/>
  <c r="O192" i="4"/>
  <c r="P192" i="4" s="1"/>
  <c r="I192" i="4"/>
  <c r="A192" i="4"/>
  <c r="AL191" i="4"/>
  <c r="H191" i="4" s="1"/>
  <c r="AK191" i="4"/>
  <c r="G191" i="4" s="1"/>
  <c r="F191" i="4"/>
  <c r="D191" i="4"/>
  <c r="AN191" i="4" s="1"/>
  <c r="Y191" i="4"/>
  <c r="X191" i="4"/>
  <c r="W191" i="4"/>
  <c r="T191" i="4" s="1"/>
  <c r="J191" i="4" s="1"/>
  <c r="O191" i="4"/>
  <c r="P191" i="4" s="1"/>
  <c r="I191" i="4"/>
  <c r="A191" i="4"/>
  <c r="AL190" i="4"/>
  <c r="H190" i="4" s="1"/>
  <c r="AK190" i="4"/>
  <c r="G190" i="4" s="1"/>
  <c r="F190" i="4"/>
  <c r="D190" i="4"/>
  <c r="AN190" i="4" s="1"/>
  <c r="Y190" i="4"/>
  <c r="X190" i="4"/>
  <c r="U190" i="4" s="1"/>
  <c r="K190" i="4" s="1"/>
  <c r="W190" i="4"/>
  <c r="T190" i="4" s="1"/>
  <c r="J190" i="4" s="1"/>
  <c r="O190" i="4"/>
  <c r="P190" i="4" s="1"/>
  <c r="I190" i="4"/>
  <c r="A190" i="4"/>
  <c r="AL189" i="4"/>
  <c r="H189" i="4" s="1"/>
  <c r="AK189" i="4"/>
  <c r="G189" i="4" s="1"/>
  <c r="F189" i="4"/>
  <c r="D189" i="4"/>
  <c r="AN189" i="4" s="1"/>
  <c r="Y189" i="4"/>
  <c r="X189" i="4"/>
  <c r="W189" i="4"/>
  <c r="T189" i="4" s="1"/>
  <c r="J189" i="4" s="1"/>
  <c r="O189" i="4"/>
  <c r="P189" i="4" s="1"/>
  <c r="I189" i="4"/>
  <c r="A189" i="4"/>
  <c r="AL188" i="4"/>
  <c r="H188" i="4" s="1"/>
  <c r="AK188" i="4"/>
  <c r="G188" i="4" s="1"/>
  <c r="F188" i="4"/>
  <c r="D188" i="4"/>
  <c r="AN188" i="4" s="1"/>
  <c r="Y188" i="4"/>
  <c r="X188" i="4"/>
  <c r="U188" i="4" s="1"/>
  <c r="K188" i="4" s="1"/>
  <c r="W188" i="4"/>
  <c r="T188" i="4" s="1"/>
  <c r="J188" i="4" s="1"/>
  <c r="O188" i="4"/>
  <c r="P188" i="4" s="1"/>
  <c r="I188" i="4"/>
  <c r="A188" i="4"/>
  <c r="AL187" i="4"/>
  <c r="H187" i="4" s="1"/>
  <c r="AK187" i="4"/>
  <c r="G187" i="4" s="1"/>
  <c r="F187" i="4"/>
  <c r="D187" i="4"/>
  <c r="AN187" i="4" s="1"/>
  <c r="Y187" i="4"/>
  <c r="X187" i="4"/>
  <c r="W187" i="4"/>
  <c r="T187" i="4" s="1"/>
  <c r="J187" i="4" s="1"/>
  <c r="O187" i="4"/>
  <c r="P187" i="4" s="1"/>
  <c r="I187" i="4"/>
  <c r="A187" i="4"/>
  <c r="AL186" i="4"/>
  <c r="H186" i="4" s="1"/>
  <c r="AK186" i="4"/>
  <c r="G186" i="4" s="1"/>
  <c r="F186" i="4"/>
  <c r="D186" i="4"/>
  <c r="AN186" i="4" s="1"/>
  <c r="Y186" i="4"/>
  <c r="X186" i="4"/>
  <c r="U186" i="4" s="1"/>
  <c r="K186" i="4" s="1"/>
  <c r="W186" i="4"/>
  <c r="T186" i="4" s="1"/>
  <c r="J186" i="4" s="1"/>
  <c r="O186" i="4"/>
  <c r="P186" i="4" s="1"/>
  <c r="I186" i="4"/>
  <c r="A186" i="4"/>
  <c r="AL185" i="4"/>
  <c r="H185" i="4" s="1"/>
  <c r="AK185" i="4"/>
  <c r="G185" i="4" s="1"/>
  <c r="F185" i="4"/>
  <c r="D185" i="4"/>
  <c r="AN185" i="4" s="1"/>
  <c r="Y185" i="4"/>
  <c r="X185" i="4"/>
  <c r="W185" i="4"/>
  <c r="T185" i="4" s="1"/>
  <c r="J185" i="4" s="1"/>
  <c r="O185" i="4"/>
  <c r="P185" i="4" s="1"/>
  <c r="I185" i="4"/>
  <c r="A185" i="4"/>
  <c r="AL184" i="4"/>
  <c r="H184" i="4" s="1"/>
  <c r="AK184" i="4"/>
  <c r="G184" i="4" s="1"/>
  <c r="F184" i="4"/>
  <c r="D184" i="4"/>
  <c r="AN184" i="4" s="1"/>
  <c r="Y184" i="4"/>
  <c r="X184" i="4"/>
  <c r="U184" i="4" s="1"/>
  <c r="K184" i="4" s="1"/>
  <c r="W184" i="4"/>
  <c r="T184" i="4" s="1"/>
  <c r="J184" i="4" s="1"/>
  <c r="O184" i="4"/>
  <c r="P184" i="4" s="1"/>
  <c r="I184" i="4"/>
  <c r="A184" i="4"/>
  <c r="AL183" i="4"/>
  <c r="H183" i="4" s="1"/>
  <c r="AK183" i="4"/>
  <c r="G183" i="4" s="1"/>
  <c r="F183" i="4"/>
  <c r="D183" i="4"/>
  <c r="AN183" i="4" s="1"/>
  <c r="Y183" i="4"/>
  <c r="X183" i="4"/>
  <c r="W183" i="4"/>
  <c r="T183" i="4" s="1"/>
  <c r="J183" i="4" s="1"/>
  <c r="O183" i="4"/>
  <c r="P183" i="4" s="1"/>
  <c r="I183" i="4"/>
  <c r="A183" i="4"/>
  <c r="AL182" i="4"/>
  <c r="H182" i="4" s="1"/>
  <c r="AK182" i="4"/>
  <c r="G182" i="4" s="1"/>
  <c r="F182" i="4"/>
  <c r="D182" i="4"/>
  <c r="AN182" i="4" s="1"/>
  <c r="Y182" i="4"/>
  <c r="X182" i="4"/>
  <c r="U182" i="4" s="1"/>
  <c r="K182" i="4" s="1"/>
  <c r="W182" i="4"/>
  <c r="T182" i="4" s="1"/>
  <c r="J182" i="4" s="1"/>
  <c r="O182" i="4"/>
  <c r="P182" i="4" s="1"/>
  <c r="I182" i="4"/>
  <c r="A182" i="4"/>
  <c r="AL181" i="4"/>
  <c r="H181" i="4" s="1"/>
  <c r="AK181" i="4"/>
  <c r="G181" i="4" s="1"/>
  <c r="F181" i="4"/>
  <c r="D181" i="4"/>
  <c r="AN181" i="4" s="1"/>
  <c r="Y181" i="4"/>
  <c r="X181" i="4"/>
  <c r="W181" i="4"/>
  <c r="T181" i="4" s="1"/>
  <c r="J181" i="4" s="1"/>
  <c r="O181" i="4"/>
  <c r="P181" i="4" s="1"/>
  <c r="I181" i="4"/>
  <c r="A181" i="4"/>
  <c r="AL180" i="4"/>
  <c r="H180" i="4" s="1"/>
  <c r="AK180" i="4"/>
  <c r="G180" i="4" s="1"/>
  <c r="F180" i="4"/>
  <c r="D180" i="4"/>
  <c r="AN180" i="4" s="1"/>
  <c r="Y180" i="4"/>
  <c r="X180" i="4"/>
  <c r="U180" i="4" s="1"/>
  <c r="K180" i="4" s="1"/>
  <c r="W180" i="4"/>
  <c r="T180" i="4" s="1"/>
  <c r="J180" i="4" s="1"/>
  <c r="O180" i="4"/>
  <c r="P180" i="4" s="1"/>
  <c r="I180" i="4"/>
  <c r="A180" i="4"/>
  <c r="AL179" i="4"/>
  <c r="H179" i="4" s="1"/>
  <c r="AK179" i="4"/>
  <c r="G179" i="4" s="1"/>
  <c r="F179" i="4"/>
  <c r="D179" i="4"/>
  <c r="AN179" i="4" s="1"/>
  <c r="Y179" i="4"/>
  <c r="X179" i="4"/>
  <c r="W179" i="4"/>
  <c r="T179" i="4" s="1"/>
  <c r="J179" i="4" s="1"/>
  <c r="O179" i="4"/>
  <c r="P179" i="4" s="1"/>
  <c r="I179" i="4"/>
  <c r="A179" i="4"/>
  <c r="AL178" i="4"/>
  <c r="H178" i="4" s="1"/>
  <c r="AK178" i="4"/>
  <c r="G178" i="4" s="1"/>
  <c r="F178" i="4"/>
  <c r="D178" i="4"/>
  <c r="AN178" i="4" s="1"/>
  <c r="Y178" i="4"/>
  <c r="X178" i="4"/>
  <c r="U178" i="4" s="1"/>
  <c r="K178" i="4" s="1"/>
  <c r="W178" i="4"/>
  <c r="T178" i="4" s="1"/>
  <c r="J178" i="4" s="1"/>
  <c r="O178" i="4"/>
  <c r="P178" i="4" s="1"/>
  <c r="I178" i="4"/>
  <c r="A178" i="4"/>
  <c r="AL177" i="4"/>
  <c r="H177" i="4" s="1"/>
  <c r="AK177" i="4"/>
  <c r="G177" i="4" s="1"/>
  <c r="F177" i="4"/>
  <c r="D177" i="4"/>
  <c r="AN177" i="4" s="1"/>
  <c r="Y177" i="4"/>
  <c r="X177" i="4"/>
  <c r="W177" i="4"/>
  <c r="T177" i="4" s="1"/>
  <c r="J177" i="4" s="1"/>
  <c r="O177" i="4"/>
  <c r="P177" i="4" s="1"/>
  <c r="I177" i="4"/>
  <c r="A177" i="4"/>
  <c r="AL176" i="4"/>
  <c r="H176" i="4" s="1"/>
  <c r="AK176" i="4"/>
  <c r="G176" i="4" s="1"/>
  <c r="F176" i="4"/>
  <c r="D176" i="4"/>
  <c r="AN176" i="4" s="1"/>
  <c r="Y176" i="4"/>
  <c r="X176" i="4"/>
  <c r="W176" i="4"/>
  <c r="T176" i="4" s="1"/>
  <c r="J176" i="4" s="1"/>
  <c r="O176" i="4"/>
  <c r="P176" i="4" s="1"/>
  <c r="I176" i="4"/>
  <c r="A176" i="4"/>
  <c r="AL175" i="4"/>
  <c r="H175" i="4" s="1"/>
  <c r="AK175" i="4"/>
  <c r="G175" i="4" s="1"/>
  <c r="F175" i="4"/>
  <c r="D175" i="4"/>
  <c r="AN175" i="4" s="1"/>
  <c r="Y175" i="4"/>
  <c r="X175" i="4"/>
  <c r="W175" i="4"/>
  <c r="T175" i="4" s="1"/>
  <c r="J175" i="4" s="1"/>
  <c r="O175" i="4"/>
  <c r="P175" i="4" s="1"/>
  <c r="I175" i="4"/>
  <c r="A175" i="4"/>
  <c r="AL174" i="4"/>
  <c r="H174" i="4" s="1"/>
  <c r="AK174" i="4"/>
  <c r="G174" i="4" s="1"/>
  <c r="F174" i="4"/>
  <c r="D174" i="4"/>
  <c r="AN174" i="4" s="1"/>
  <c r="Y174" i="4"/>
  <c r="X174" i="4"/>
  <c r="U174" i="4" s="1"/>
  <c r="K174" i="4" s="1"/>
  <c r="W174" i="4"/>
  <c r="T174" i="4" s="1"/>
  <c r="J174" i="4" s="1"/>
  <c r="O174" i="4"/>
  <c r="P174" i="4" s="1"/>
  <c r="I174" i="4"/>
  <c r="A174" i="4"/>
  <c r="AL173" i="4"/>
  <c r="H173" i="4" s="1"/>
  <c r="AK173" i="4"/>
  <c r="G173" i="4" s="1"/>
  <c r="F173" i="4"/>
  <c r="D173" i="4"/>
  <c r="AN173" i="4" s="1"/>
  <c r="Y173" i="4"/>
  <c r="X173" i="4"/>
  <c r="U173" i="4" s="1"/>
  <c r="W173" i="4"/>
  <c r="T173" i="4" s="1"/>
  <c r="J173" i="4" s="1"/>
  <c r="O173" i="4"/>
  <c r="P173" i="4" s="1"/>
  <c r="I173" i="4"/>
  <c r="A173" i="4"/>
  <c r="AL172" i="4"/>
  <c r="H172" i="4" s="1"/>
  <c r="AK172" i="4"/>
  <c r="G172" i="4" s="1"/>
  <c r="F172" i="4"/>
  <c r="D172" i="4"/>
  <c r="AN172" i="4" s="1"/>
  <c r="Y172" i="4"/>
  <c r="X172" i="4"/>
  <c r="U172" i="4" s="1"/>
  <c r="K172" i="4" s="1"/>
  <c r="W172" i="4"/>
  <c r="T172" i="4" s="1"/>
  <c r="J172" i="4" s="1"/>
  <c r="O172" i="4"/>
  <c r="P172" i="4" s="1"/>
  <c r="I172" i="4"/>
  <c r="A172" i="4"/>
  <c r="AL171" i="4"/>
  <c r="H171" i="4" s="1"/>
  <c r="AK171" i="4"/>
  <c r="G171" i="4" s="1"/>
  <c r="F171" i="4"/>
  <c r="D171" i="4"/>
  <c r="AN171" i="4" s="1"/>
  <c r="Y171" i="4"/>
  <c r="X171" i="4"/>
  <c r="U171" i="4" s="1"/>
  <c r="K171" i="4" s="1"/>
  <c r="W171" i="4"/>
  <c r="T171" i="4" s="1"/>
  <c r="J171" i="4" s="1"/>
  <c r="O171" i="4"/>
  <c r="P171" i="4" s="1"/>
  <c r="I171" i="4"/>
  <c r="A171" i="4"/>
  <c r="AL170" i="4"/>
  <c r="H170" i="4" s="1"/>
  <c r="AK170" i="4"/>
  <c r="G170" i="4" s="1"/>
  <c r="F170" i="4"/>
  <c r="D170" i="4"/>
  <c r="AN170" i="4" s="1"/>
  <c r="Y170" i="4"/>
  <c r="X170" i="4"/>
  <c r="U170" i="4" s="1"/>
  <c r="K170" i="4" s="1"/>
  <c r="W170" i="4"/>
  <c r="T170" i="4" s="1"/>
  <c r="J170" i="4" s="1"/>
  <c r="O170" i="4"/>
  <c r="P170" i="4" s="1"/>
  <c r="I170" i="4"/>
  <c r="A170" i="4"/>
  <c r="AL169" i="4"/>
  <c r="H169" i="4" s="1"/>
  <c r="AK169" i="4"/>
  <c r="G169" i="4" s="1"/>
  <c r="F169" i="4"/>
  <c r="D169" i="4"/>
  <c r="AN169" i="4" s="1"/>
  <c r="Y169" i="4"/>
  <c r="X169" i="4"/>
  <c r="U169" i="4" s="1"/>
  <c r="K169" i="4" s="1"/>
  <c r="W169" i="4"/>
  <c r="T169" i="4" s="1"/>
  <c r="J169" i="4" s="1"/>
  <c r="O169" i="4"/>
  <c r="P169" i="4" s="1"/>
  <c r="I169" i="4"/>
  <c r="A169" i="4"/>
  <c r="AL168" i="4"/>
  <c r="H168" i="4" s="1"/>
  <c r="AK168" i="4"/>
  <c r="G168" i="4" s="1"/>
  <c r="F168" i="4"/>
  <c r="D168" i="4"/>
  <c r="AN168" i="4" s="1"/>
  <c r="Y168" i="4"/>
  <c r="X168" i="4"/>
  <c r="U168" i="4" s="1"/>
  <c r="K168" i="4" s="1"/>
  <c r="W168" i="4"/>
  <c r="T168" i="4" s="1"/>
  <c r="J168" i="4" s="1"/>
  <c r="O168" i="4"/>
  <c r="P168" i="4" s="1"/>
  <c r="I168" i="4"/>
  <c r="A168" i="4"/>
  <c r="AL167" i="4"/>
  <c r="H167" i="4" s="1"/>
  <c r="AK167" i="4"/>
  <c r="G167" i="4" s="1"/>
  <c r="F167" i="4"/>
  <c r="D167" i="4"/>
  <c r="AN167" i="4" s="1"/>
  <c r="Y167" i="4"/>
  <c r="X167" i="4"/>
  <c r="U167" i="4" s="1"/>
  <c r="K167" i="4" s="1"/>
  <c r="W167" i="4"/>
  <c r="T167" i="4" s="1"/>
  <c r="J167" i="4" s="1"/>
  <c r="O167" i="4"/>
  <c r="P167" i="4" s="1"/>
  <c r="I167" i="4"/>
  <c r="A167" i="4"/>
  <c r="AL166" i="4"/>
  <c r="H166" i="4" s="1"/>
  <c r="AK166" i="4"/>
  <c r="G166" i="4" s="1"/>
  <c r="F166" i="4"/>
  <c r="D166" i="4"/>
  <c r="AN166" i="4" s="1"/>
  <c r="Y166" i="4"/>
  <c r="X166" i="4"/>
  <c r="U166" i="4" s="1"/>
  <c r="K166" i="4" s="1"/>
  <c r="W166" i="4"/>
  <c r="T166" i="4" s="1"/>
  <c r="J166" i="4" s="1"/>
  <c r="O166" i="4"/>
  <c r="P166" i="4" s="1"/>
  <c r="I166" i="4"/>
  <c r="A166" i="4"/>
  <c r="AL165" i="4"/>
  <c r="H165" i="4" s="1"/>
  <c r="AK165" i="4"/>
  <c r="G165" i="4" s="1"/>
  <c r="F165" i="4"/>
  <c r="D165" i="4"/>
  <c r="AN165" i="4" s="1"/>
  <c r="Y165" i="4"/>
  <c r="X165" i="4"/>
  <c r="U165" i="4" s="1"/>
  <c r="K165" i="4" s="1"/>
  <c r="W165" i="4"/>
  <c r="T165" i="4" s="1"/>
  <c r="J165" i="4" s="1"/>
  <c r="O165" i="4"/>
  <c r="P165" i="4" s="1"/>
  <c r="I165" i="4"/>
  <c r="A165" i="4"/>
  <c r="AL164" i="4"/>
  <c r="H164" i="4" s="1"/>
  <c r="AK164" i="4"/>
  <c r="G164" i="4" s="1"/>
  <c r="F164" i="4"/>
  <c r="D164" i="4"/>
  <c r="AN164" i="4" s="1"/>
  <c r="Y164" i="4"/>
  <c r="X164" i="4"/>
  <c r="U164" i="4" s="1"/>
  <c r="K164" i="4" s="1"/>
  <c r="W164" i="4"/>
  <c r="T164" i="4" s="1"/>
  <c r="J164" i="4" s="1"/>
  <c r="O164" i="4"/>
  <c r="P164" i="4" s="1"/>
  <c r="I164" i="4"/>
  <c r="A164" i="4"/>
  <c r="AL163" i="4"/>
  <c r="H163" i="4" s="1"/>
  <c r="AK163" i="4"/>
  <c r="G163" i="4" s="1"/>
  <c r="F163" i="4"/>
  <c r="D163" i="4"/>
  <c r="AN163" i="4" s="1"/>
  <c r="Y163" i="4"/>
  <c r="X163" i="4"/>
  <c r="U163" i="4" s="1"/>
  <c r="K163" i="4" s="1"/>
  <c r="W163" i="4"/>
  <c r="T163" i="4" s="1"/>
  <c r="J163" i="4" s="1"/>
  <c r="O163" i="4"/>
  <c r="P163" i="4" s="1"/>
  <c r="I163" i="4"/>
  <c r="A163" i="4"/>
  <c r="AL162" i="4"/>
  <c r="H162" i="4" s="1"/>
  <c r="AK162" i="4"/>
  <c r="G162" i="4" s="1"/>
  <c r="F162" i="4"/>
  <c r="D162" i="4"/>
  <c r="AN162" i="4" s="1"/>
  <c r="Y162" i="4"/>
  <c r="X162" i="4"/>
  <c r="W162" i="4"/>
  <c r="T162" i="4" s="1"/>
  <c r="J162" i="4" s="1"/>
  <c r="O162" i="4"/>
  <c r="P162" i="4" s="1"/>
  <c r="I162" i="4"/>
  <c r="A162" i="4"/>
  <c r="AL161" i="4"/>
  <c r="H161" i="4" s="1"/>
  <c r="AK161" i="4"/>
  <c r="G161" i="4" s="1"/>
  <c r="F161" i="4"/>
  <c r="D161" i="4"/>
  <c r="AN161" i="4" s="1"/>
  <c r="Y161" i="4"/>
  <c r="X161" i="4"/>
  <c r="U161" i="4" s="1"/>
  <c r="K161" i="4" s="1"/>
  <c r="W161" i="4"/>
  <c r="T161" i="4" s="1"/>
  <c r="J161" i="4" s="1"/>
  <c r="O161" i="4"/>
  <c r="P161" i="4" s="1"/>
  <c r="I161" i="4"/>
  <c r="A161" i="4"/>
  <c r="AL160" i="4"/>
  <c r="H160" i="4" s="1"/>
  <c r="AK160" i="4"/>
  <c r="G160" i="4" s="1"/>
  <c r="F160" i="4"/>
  <c r="D160" i="4"/>
  <c r="AN160" i="4" s="1"/>
  <c r="Y160" i="4"/>
  <c r="X160" i="4"/>
  <c r="U160" i="4" s="1"/>
  <c r="K160" i="4" s="1"/>
  <c r="W160" i="4"/>
  <c r="T160" i="4" s="1"/>
  <c r="J160" i="4" s="1"/>
  <c r="O160" i="4"/>
  <c r="P160" i="4" s="1"/>
  <c r="I160" i="4"/>
  <c r="A160" i="4"/>
  <c r="AL159" i="4"/>
  <c r="H159" i="4" s="1"/>
  <c r="AK159" i="4"/>
  <c r="G159" i="4" s="1"/>
  <c r="F159" i="4"/>
  <c r="D159" i="4"/>
  <c r="AN159" i="4" s="1"/>
  <c r="Y159" i="4"/>
  <c r="X159" i="4"/>
  <c r="U159" i="4" s="1"/>
  <c r="W159" i="4"/>
  <c r="T159" i="4" s="1"/>
  <c r="J159" i="4" s="1"/>
  <c r="O159" i="4"/>
  <c r="P159" i="4" s="1"/>
  <c r="I159" i="4"/>
  <c r="A159" i="4"/>
  <c r="AL158" i="4"/>
  <c r="H158" i="4" s="1"/>
  <c r="AK158" i="4"/>
  <c r="G158" i="4" s="1"/>
  <c r="F158" i="4"/>
  <c r="D158" i="4"/>
  <c r="AN158" i="4" s="1"/>
  <c r="Y158" i="4"/>
  <c r="X158" i="4"/>
  <c r="U158" i="4" s="1"/>
  <c r="K158" i="4" s="1"/>
  <c r="W158" i="4"/>
  <c r="T158" i="4" s="1"/>
  <c r="J158" i="4" s="1"/>
  <c r="I158" i="4"/>
  <c r="AL157" i="4"/>
  <c r="H157" i="4" s="1"/>
  <c r="AK157" i="4"/>
  <c r="G157" i="4" s="1"/>
  <c r="F157" i="4"/>
  <c r="D157" i="4"/>
  <c r="AN157" i="4" s="1"/>
  <c r="Y157" i="4"/>
  <c r="X157" i="4"/>
  <c r="W157" i="4"/>
  <c r="T157" i="4" s="1"/>
  <c r="J157" i="4" s="1"/>
  <c r="O157" i="4"/>
  <c r="P157" i="4" s="1"/>
  <c r="I157" i="4"/>
  <c r="AL156" i="4"/>
  <c r="H156" i="4" s="1"/>
  <c r="AK156" i="4"/>
  <c r="G156" i="4" s="1"/>
  <c r="F156" i="4"/>
  <c r="D156" i="4"/>
  <c r="AN156" i="4" s="1"/>
  <c r="Y156" i="4"/>
  <c r="X156" i="4"/>
  <c r="U156" i="4" s="1"/>
  <c r="K156" i="4" s="1"/>
  <c r="W156" i="4"/>
  <c r="T156" i="4" s="1"/>
  <c r="J156" i="4" s="1"/>
  <c r="O156" i="4"/>
  <c r="P156" i="4" s="1"/>
  <c r="I156" i="4"/>
  <c r="A156" i="4"/>
  <c r="AL155" i="4"/>
  <c r="H155" i="4" s="1"/>
  <c r="AK155" i="4"/>
  <c r="G155" i="4" s="1"/>
  <c r="F155" i="4"/>
  <c r="D155" i="4"/>
  <c r="AN155" i="4" s="1"/>
  <c r="Y155" i="4"/>
  <c r="X155" i="4"/>
  <c r="U155" i="4" s="1"/>
  <c r="W155" i="4"/>
  <c r="T155" i="4" s="1"/>
  <c r="J155" i="4" s="1"/>
  <c r="O155" i="4"/>
  <c r="P155" i="4" s="1"/>
  <c r="I155" i="4"/>
  <c r="A155" i="4"/>
  <c r="E207" i="1" s="1"/>
  <c r="AL154" i="4"/>
  <c r="H154" i="4" s="1"/>
  <c r="AK154" i="4"/>
  <c r="G154" i="4" s="1"/>
  <c r="F154" i="4"/>
  <c r="D154" i="4"/>
  <c r="AN154" i="4" s="1"/>
  <c r="Y154" i="4"/>
  <c r="X154" i="4"/>
  <c r="U154" i="4" s="1"/>
  <c r="K154" i="4" s="1"/>
  <c r="W154" i="4"/>
  <c r="T154" i="4" s="1"/>
  <c r="J154" i="4" s="1"/>
  <c r="O154" i="4"/>
  <c r="P154" i="4" s="1"/>
  <c r="I154" i="4"/>
  <c r="A154" i="4"/>
  <c r="AL153" i="4"/>
  <c r="H153" i="4" s="1"/>
  <c r="AK153" i="4"/>
  <c r="G153" i="4" s="1"/>
  <c r="F153" i="4"/>
  <c r="D153" i="4"/>
  <c r="AN153" i="4" s="1"/>
  <c r="Y153" i="4"/>
  <c r="X153" i="4"/>
  <c r="U153" i="4" s="1"/>
  <c r="W153" i="4"/>
  <c r="T153" i="4" s="1"/>
  <c r="J153" i="4" s="1"/>
  <c r="O153" i="4"/>
  <c r="P153" i="4" s="1"/>
  <c r="I153" i="4"/>
  <c r="A153" i="4"/>
  <c r="E205" i="1" s="1"/>
  <c r="H205" i="1" s="1"/>
  <c r="AL152" i="4"/>
  <c r="H152" i="4" s="1"/>
  <c r="AK152" i="4"/>
  <c r="G152" i="4" s="1"/>
  <c r="F152" i="4"/>
  <c r="D152" i="4"/>
  <c r="AN152" i="4" s="1"/>
  <c r="Y152" i="4"/>
  <c r="X152" i="4"/>
  <c r="U152" i="4" s="1"/>
  <c r="K152" i="4" s="1"/>
  <c r="W152" i="4"/>
  <c r="T152" i="4" s="1"/>
  <c r="J152" i="4" s="1"/>
  <c r="O152" i="4"/>
  <c r="P152" i="4" s="1"/>
  <c r="I152" i="4"/>
  <c r="A152" i="4"/>
  <c r="AL151" i="4"/>
  <c r="H151" i="4" s="1"/>
  <c r="AK151" i="4"/>
  <c r="G151" i="4" s="1"/>
  <c r="F151" i="4"/>
  <c r="D151" i="4"/>
  <c r="Y151" i="4"/>
  <c r="X151" i="4"/>
  <c r="U151" i="4" s="1"/>
  <c r="W151" i="4"/>
  <c r="T151" i="4" s="1"/>
  <c r="J151" i="4" s="1"/>
  <c r="O151" i="4"/>
  <c r="P151" i="4" s="1"/>
  <c r="I151" i="4"/>
  <c r="A151" i="4"/>
  <c r="E203" i="1" s="1"/>
  <c r="H203" i="1" s="1"/>
  <c r="AL150" i="4"/>
  <c r="H150" i="4" s="1"/>
  <c r="AK150" i="4"/>
  <c r="G150" i="4" s="1"/>
  <c r="F150" i="4"/>
  <c r="D150" i="4"/>
  <c r="AN150" i="4" s="1"/>
  <c r="Y150" i="4"/>
  <c r="X150" i="4"/>
  <c r="W150" i="4"/>
  <c r="T150" i="4" s="1"/>
  <c r="J150" i="4" s="1"/>
  <c r="O150" i="4"/>
  <c r="P150" i="4" s="1"/>
  <c r="I150" i="4"/>
  <c r="A150" i="4"/>
  <c r="AL149" i="4"/>
  <c r="H149" i="4" s="1"/>
  <c r="AK149" i="4"/>
  <c r="G149" i="4" s="1"/>
  <c r="F149" i="4"/>
  <c r="D149" i="4"/>
  <c r="AN149" i="4" s="1"/>
  <c r="Y149" i="4"/>
  <c r="X149" i="4"/>
  <c r="U149" i="4" s="1"/>
  <c r="W149" i="4"/>
  <c r="T149" i="4" s="1"/>
  <c r="J149" i="4" s="1"/>
  <c r="O149" i="4"/>
  <c r="P149" i="4" s="1"/>
  <c r="I149" i="4"/>
  <c r="A149" i="4"/>
  <c r="E201" i="1" s="1"/>
  <c r="AL148" i="4"/>
  <c r="H148" i="4" s="1"/>
  <c r="AK148" i="4"/>
  <c r="G148" i="4" s="1"/>
  <c r="F148" i="4"/>
  <c r="D148" i="4"/>
  <c r="Y148" i="4"/>
  <c r="X148" i="4"/>
  <c r="W148" i="4"/>
  <c r="T148" i="4" s="1"/>
  <c r="J148" i="4" s="1"/>
  <c r="O148" i="4"/>
  <c r="P148" i="4" s="1"/>
  <c r="I148" i="4"/>
  <c r="A148" i="4"/>
  <c r="AL147" i="4"/>
  <c r="H147" i="4" s="1"/>
  <c r="AK147" i="4"/>
  <c r="G147" i="4" s="1"/>
  <c r="F147" i="4"/>
  <c r="D147" i="4"/>
  <c r="Y147" i="4"/>
  <c r="X147" i="4"/>
  <c r="U147" i="4" s="1"/>
  <c r="W147" i="4"/>
  <c r="T147" i="4" s="1"/>
  <c r="J147" i="4" s="1"/>
  <c r="O147" i="4"/>
  <c r="P147" i="4" s="1"/>
  <c r="I147" i="4"/>
  <c r="A147" i="4"/>
  <c r="E199" i="1" s="1"/>
  <c r="AL146" i="4"/>
  <c r="H146" i="4" s="1"/>
  <c r="AK146" i="4"/>
  <c r="G146" i="4" s="1"/>
  <c r="F146" i="4"/>
  <c r="D146" i="4"/>
  <c r="Y146" i="4"/>
  <c r="X146" i="4"/>
  <c r="W146" i="4"/>
  <c r="T146" i="4" s="1"/>
  <c r="J146" i="4" s="1"/>
  <c r="O146" i="4"/>
  <c r="P146" i="4" s="1"/>
  <c r="I146" i="4"/>
  <c r="A146" i="4"/>
  <c r="AL145" i="4"/>
  <c r="H145" i="4" s="1"/>
  <c r="AK145" i="4"/>
  <c r="G145" i="4" s="1"/>
  <c r="F145" i="4"/>
  <c r="D145" i="4"/>
  <c r="Y145" i="4"/>
  <c r="X145" i="4"/>
  <c r="U145" i="4" s="1"/>
  <c r="W145" i="4"/>
  <c r="T145" i="4" s="1"/>
  <c r="J145" i="4" s="1"/>
  <c r="O145" i="4"/>
  <c r="P145" i="4" s="1"/>
  <c r="I145" i="4"/>
  <c r="A145" i="4"/>
  <c r="AL144" i="4"/>
  <c r="H144" i="4" s="1"/>
  <c r="AK144" i="4"/>
  <c r="G144" i="4" s="1"/>
  <c r="F144" i="4"/>
  <c r="D144" i="4"/>
  <c r="Y144" i="4"/>
  <c r="X144" i="4"/>
  <c r="W144" i="4"/>
  <c r="T144" i="4" s="1"/>
  <c r="J144" i="4" s="1"/>
  <c r="O144" i="4"/>
  <c r="P144" i="4" s="1"/>
  <c r="I144" i="4"/>
  <c r="A144" i="4"/>
  <c r="AL143" i="4"/>
  <c r="H143" i="4" s="1"/>
  <c r="AK143" i="4"/>
  <c r="G143" i="4" s="1"/>
  <c r="F143" i="4"/>
  <c r="D143" i="4"/>
  <c r="Y143" i="4"/>
  <c r="X143" i="4"/>
  <c r="U143" i="4" s="1"/>
  <c r="W143" i="4"/>
  <c r="T143" i="4" s="1"/>
  <c r="J143" i="4" s="1"/>
  <c r="O143" i="4"/>
  <c r="P143" i="4" s="1"/>
  <c r="I143" i="4"/>
  <c r="A143" i="4"/>
  <c r="AL142" i="4"/>
  <c r="H142" i="4" s="1"/>
  <c r="AK142" i="4"/>
  <c r="G142" i="4" s="1"/>
  <c r="F142" i="4"/>
  <c r="D142" i="4"/>
  <c r="AN142" i="4" s="1"/>
  <c r="Y142" i="4"/>
  <c r="X142" i="4"/>
  <c r="W142" i="4"/>
  <c r="T142" i="4" s="1"/>
  <c r="J142" i="4" s="1"/>
  <c r="O142" i="4"/>
  <c r="P142" i="4" s="1"/>
  <c r="I142" i="4"/>
  <c r="A142" i="4"/>
  <c r="AL141" i="4"/>
  <c r="H141" i="4" s="1"/>
  <c r="AK141" i="4"/>
  <c r="G141" i="4" s="1"/>
  <c r="F141" i="4"/>
  <c r="D141" i="4"/>
  <c r="AN141" i="4" s="1"/>
  <c r="Y141" i="4"/>
  <c r="X141" i="4"/>
  <c r="W141" i="4"/>
  <c r="T141" i="4" s="1"/>
  <c r="J141" i="4" s="1"/>
  <c r="O141" i="4"/>
  <c r="P141" i="4" s="1"/>
  <c r="I141" i="4"/>
  <c r="A141" i="4"/>
  <c r="AL140" i="4"/>
  <c r="H140" i="4" s="1"/>
  <c r="AK140" i="4"/>
  <c r="G140" i="4" s="1"/>
  <c r="F140" i="4"/>
  <c r="D140" i="4"/>
  <c r="AN140" i="4" s="1"/>
  <c r="Y140" i="4"/>
  <c r="X140" i="4"/>
  <c r="U140" i="4" s="1"/>
  <c r="K140" i="4" s="1"/>
  <c r="W140" i="4"/>
  <c r="T140" i="4" s="1"/>
  <c r="J140" i="4" s="1"/>
  <c r="O140" i="4"/>
  <c r="P140" i="4" s="1"/>
  <c r="I140" i="4"/>
  <c r="A140" i="4"/>
  <c r="AL139" i="4"/>
  <c r="H139" i="4" s="1"/>
  <c r="AK139" i="4"/>
  <c r="G139" i="4" s="1"/>
  <c r="F139" i="4"/>
  <c r="D139" i="4"/>
  <c r="AN139" i="4" s="1"/>
  <c r="Y139" i="4"/>
  <c r="X139" i="4"/>
  <c r="U139" i="4" s="1"/>
  <c r="W139" i="4"/>
  <c r="T139" i="4" s="1"/>
  <c r="J139" i="4" s="1"/>
  <c r="O139" i="4"/>
  <c r="P139" i="4" s="1"/>
  <c r="I139" i="4"/>
  <c r="A139" i="4"/>
  <c r="AL138" i="4"/>
  <c r="H138" i="4" s="1"/>
  <c r="AK138" i="4"/>
  <c r="G138" i="4" s="1"/>
  <c r="F138" i="4"/>
  <c r="D138" i="4"/>
  <c r="AN138" i="4" s="1"/>
  <c r="Y138" i="4"/>
  <c r="X138" i="4"/>
  <c r="U138" i="4" s="1"/>
  <c r="K138" i="4" s="1"/>
  <c r="W138" i="4"/>
  <c r="T138" i="4" s="1"/>
  <c r="J138" i="4" s="1"/>
  <c r="O138" i="4"/>
  <c r="P138" i="4" s="1"/>
  <c r="I138" i="4"/>
  <c r="A138" i="4"/>
  <c r="AL137" i="4"/>
  <c r="H137" i="4" s="1"/>
  <c r="AK137" i="4"/>
  <c r="G137" i="4" s="1"/>
  <c r="F137" i="4"/>
  <c r="D137" i="4"/>
  <c r="AN137" i="4" s="1"/>
  <c r="Y137" i="4"/>
  <c r="X137" i="4"/>
  <c r="U137" i="4" s="1"/>
  <c r="W137" i="4"/>
  <c r="T137" i="4" s="1"/>
  <c r="J137" i="4" s="1"/>
  <c r="O137" i="4"/>
  <c r="P137" i="4" s="1"/>
  <c r="I137" i="4"/>
  <c r="A137" i="4"/>
  <c r="AL136" i="4"/>
  <c r="H136" i="4" s="1"/>
  <c r="AK136" i="4"/>
  <c r="G136" i="4" s="1"/>
  <c r="F136" i="4"/>
  <c r="D136" i="4"/>
  <c r="AN136" i="4" s="1"/>
  <c r="Y136" i="4"/>
  <c r="X136" i="4"/>
  <c r="U136" i="4" s="1"/>
  <c r="K136" i="4" s="1"/>
  <c r="W136" i="4"/>
  <c r="T136" i="4" s="1"/>
  <c r="J136" i="4" s="1"/>
  <c r="O136" i="4"/>
  <c r="P136" i="4" s="1"/>
  <c r="I136" i="4"/>
  <c r="A136" i="4"/>
  <c r="AL135" i="4"/>
  <c r="H135" i="4" s="1"/>
  <c r="AK135" i="4"/>
  <c r="G135" i="4" s="1"/>
  <c r="F135" i="4"/>
  <c r="D135" i="4"/>
  <c r="AN135" i="4" s="1"/>
  <c r="Y135" i="4"/>
  <c r="X135" i="4"/>
  <c r="U135" i="4" s="1"/>
  <c r="W135" i="4"/>
  <c r="T135" i="4" s="1"/>
  <c r="J135" i="4" s="1"/>
  <c r="O135" i="4"/>
  <c r="P135" i="4" s="1"/>
  <c r="I135" i="4"/>
  <c r="A135" i="4"/>
  <c r="AL134" i="4"/>
  <c r="H134" i="4" s="1"/>
  <c r="AK134" i="4"/>
  <c r="G134" i="4" s="1"/>
  <c r="F134" i="4"/>
  <c r="D134" i="4"/>
  <c r="Y134" i="4"/>
  <c r="X134" i="4"/>
  <c r="W134" i="4"/>
  <c r="T134" i="4" s="1"/>
  <c r="J134" i="4" s="1"/>
  <c r="O134" i="4"/>
  <c r="P134" i="4" s="1"/>
  <c r="I134" i="4"/>
  <c r="A134" i="4"/>
  <c r="AL133" i="4"/>
  <c r="H133" i="4" s="1"/>
  <c r="AK133" i="4"/>
  <c r="G133" i="4" s="1"/>
  <c r="F133" i="4"/>
  <c r="D133" i="4"/>
  <c r="AN133" i="4" s="1"/>
  <c r="Y133" i="4"/>
  <c r="X133" i="4"/>
  <c r="U133" i="4" s="1"/>
  <c r="K133" i="4" s="1"/>
  <c r="W133" i="4"/>
  <c r="T133" i="4" s="1"/>
  <c r="J133" i="4" s="1"/>
  <c r="O133" i="4"/>
  <c r="P133" i="4" s="1"/>
  <c r="I133" i="4"/>
  <c r="A133" i="4"/>
  <c r="AL132" i="4"/>
  <c r="H132" i="4" s="1"/>
  <c r="AK132" i="4"/>
  <c r="G132" i="4" s="1"/>
  <c r="F132" i="4"/>
  <c r="D132" i="4"/>
  <c r="Y132" i="4"/>
  <c r="X132" i="4"/>
  <c r="W132" i="4"/>
  <c r="T132" i="4" s="1"/>
  <c r="J132" i="4" s="1"/>
  <c r="O132" i="4"/>
  <c r="P132" i="4" s="1"/>
  <c r="I132" i="4"/>
  <c r="A132" i="4"/>
  <c r="AL131" i="4"/>
  <c r="H131" i="4" s="1"/>
  <c r="AK131" i="4"/>
  <c r="G131" i="4" s="1"/>
  <c r="D131" i="4"/>
  <c r="AN131" i="4" s="1"/>
  <c r="Y131" i="4"/>
  <c r="X131" i="4"/>
  <c r="W131" i="4"/>
  <c r="T131" i="4" s="1"/>
  <c r="J131" i="4" s="1"/>
  <c r="O131" i="4"/>
  <c r="P131" i="4" s="1"/>
  <c r="I131" i="4"/>
  <c r="F131" i="4"/>
  <c r="A131" i="4"/>
  <c r="AL130" i="4"/>
  <c r="H130" i="4" s="1"/>
  <c r="AK130" i="4"/>
  <c r="G130" i="4" s="1"/>
  <c r="F130" i="4"/>
  <c r="D130" i="4"/>
  <c r="Y130" i="4"/>
  <c r="X130" i="4"/>
  <c r="W130" i="4"/>
  <c r="T130" i="4" s="1"/>
  <c r="J130" i="4" s="1"/>
  <c r="O130" i="4"/>
  <c r="P130" i="4" s="1"/>
  <c r="I130" i="4"/>
  <c r="A130" i="4"/>
  <c r="E182" i="1" s="1"/>
  <c r="AL129" i="4"/>
  <c r="H129" i="4" s="1"/>
  <c r="AK129" i="4"/>
  <c r="G129" i="4" s="1"/>
  <c r="F129" i="4"/>
  <c r="D129" i="4"/>
  <c r="AN129" i="4" s="1"/>
  <c r="Y129" i="4"/>
  <c r="X129" i="4"/>
  <c r="U129" i="4" s="1"/>
  <c r="K129" i="4" s="1"/>
  <c r="W129" i="4"/>
  <c r="T129" i="4" s="1"/>
  <c r="J129" i="4" s="1"/>
  <c r="O129" i="4"/>
  <c r="P129" i="4" s="1"/>
  <c r="I129" i="4"/>
  <c r="A129" i="4"/>
  <c r="AL128" i="4"/>
  <c r="H128" i="4" s="1"/>
  <c r="AK128" i="4"/>
  <c r="G128" i="4" s="1"/>
  <c r="F128" i="4"/>
  <c r="D128" i="4"/>
  <c r="Y128" i="4"/>
  <c r="X128" i="4"/>
  <c r="W128" i="4"/>
  <c r="T128" i="4" s="1"/>
  <c r="J128" i="4" s="1"/>
  <c r="O128" i="4"/>
  <c r="P128" i="4" s="1"/>
  <c r="I128" i="4"/>
  <c r="A128" i="4"/>
  <c r="E180" i="1" s="1"/>
  <c r="AL127" i="4"/>
  <c r="H127" i="4" s="1"/>
  <c r="AK127" i="4"/>
  <c r="G127" i="4" s="1"/>
  <c r="F127" i="4"/>
  <c r="D127" i="4"/>
  <c r="AN127" i="4" s="1"/>
  <c r="Y127" i="4"/>
  <c r="X127" i="4"/>
  <c r="U127" i="4" s="1"/>
  <c r="W127" i="4"/>
  <c r="T127" i="4" s="1"/>
  <c r="J127" i="4" s="1"/>
  <c r="O127" i="4"/>
  <c r="P127" i="4" s="1"/>
  <c r="I127" i="4"/>
  <c r="A127" i="4"/>
  <c r="AL126" i="4"/>
  <c r="H126" i="4" s="1"/>
  <c r="AK126" i="4"/>
  <c r="G126" i="4" s="1"/>
  <c r="F126" i="4"/>
  <c r="D126" i="4"/>
  <c r="AN126" i="4" s="1"/>
  <c r="Y126" i="4"/>
  <c r="X126" i="4"/>
  <c r="U126" i="4" s="1"/>
  <c r="K126" i="4" s="1"/>
  <c r="W126" i="4"/>
  <c r="T126" i="4" s="1"/>
  <c r="J126" i="4" s="1"/>
  <c r="O126" i="4"/>
  <c r="P126" i="4" s="1"/>
  <c r="I126" i="4"/>
  <c r="A126" i="4"/>
  <c r="E178" i="1" s="1"/>
  <c r="H178" i="1" s="1"/>
  <c r="AL125" i="4"/>
  <c r="H125" i="4" s="1"/>
  <c r="AK125" i="4"/>
  <c r="G125" i="4" s="1"/>
  <c r="F125" i="4"/>
  <c r="D125" i="4"/>
  <c r="Y125" i="4"/>
  <c r="X125" i="4"/>
  <c r="W125" i="4"/>
  <c r="T125" i="4" s="1"/>
  <c r="J125" i="4" s="1"/>
  <c r="O125" i="4"/>
  <c r="P125" i="4" s="1"/>
  <c r="I125" i="4"/>
  <c r="A125" i="4"/>
  <c r="AL124" i="4"/>
  <c r="H124" i="4" s="1"/>
  <c r="AK124" i="4"/>
  <c r="G124" i="4" s="1"/>
  <c r="F124" i="4"/>
  <c r="D124" i="4"/>
  <c r="AN124" i="4" s="1"/>
  <c r="Y124" i="4"/>
  <c r="X124" i="4"/>
  <c r="U124" i="4" s="1"/>
  <c r="K124" i="4" s="1"/>
  <c r="W124" i="4"/>
  <c r="T124" i="4" s="1"/>
  <c r="J124" i="4" s="1"/>
  <c r="O124" i="4"/>
  <c r="P124" i="4" s="1"/>
  <c r="I124" i="4"/>
  <c r="A124" i="4"/>
  <c r="E176" i="1" s="1"/>
  <c r="AL123" i="4"/>
  <c r="H123" i="4" s="1"/>
  <c r="AK123" i="4"/>
  <c r="G123" i="4" s="1"/>
  <c r="F123" i="4"/>
  <c r="D123" i="4"/>
  <c r="AN123" i="4" s="1"/>
  <c r="Y123" i="4"/>
  <c r="X123" i="4"/>
  <c r="W123" i="4"/>
  <c r="T123" i="4" s="1"/>
  <c r="J123" i="4" s="1"/>
  <c r="O123" i="4"/>
  <c r="P123" i="4" s="1"/>
  <c r="I123" i="4"/>
  <c r="A123" i="4"/>
  <c r="AL122" i="4"/>
  <c r="H122" i="4" s="1"/>
  <c r="AK122" i="4"/>
  <c r="G122" i="4" s="1"/>
  <c r="F122" i="4"/>
  <c r="D122" i="4"/>
  <c r="AN122" i="4" s="1"/>
  <c r="Y122" i="4"/>
  <c r="X122" i="4"/>
  <c r="U122" i="4" s="1"/>
  <c r="K122" i="4" s="1"/>
  <c r="W122" i="4"/>
  <c r="T122" i="4" s="1"/>
  <c r="J122" i="4" s="1"/>
  <c r="O122" i="4"/>
  <c r="P122" i="4" s="1"/>
  <c r="I122" i="4"/>
  <c r="A122" i="4"/>
  <c r="AL121" i="4"/>
  <c r="H121" i="4" s="1"/>
  <c r="AK121" i="4"/>
  <c r="G121" i="4" s="1"/>
  <c r="F121" i="4"/>
  <c r="D121" i="4"/>
  <c r="AN121" i="4" s="1"/>
  <c r="Y121" i="4"/>
  <c r="X121" i="4"/>
  <c r="W121" i="4"/>
  <c r="T121" i="4" s="1"/>
  <c r="J121" i="4" s="1"/>
  <c r="O121" i="4"/>
  <c r="P121" i="4" s="1"/>
  <c r="I121" i="4"/>
  <c r="A121" i="4"/>
  <c r="AL120" i="4"/>
  <c r="H120" i="4" s="1"/>
  <c r="AK120" i="4"/>
  <c r="G120" i="4" s="1"/>
  <c r="F120" i="4"/>
  <c r="D120" i="4"/>
  <c r="AN120" i="4" s="1"/>
  <c r="Y120" i="4"/>
  <c r="X120" i="4"/>
  <c r="U120" i="4" s="1"/>
  <c r="K120" i="4" s="1"/>
  <c r="W120" i="4"/>
  <c r="T120" i="4" s="1"/>
  <c r="J120" i="4" s="1"/>
  <c r="O120" i="4"/>
  <c r="P120" i="4" s="1"/>
  <c r="I120" i="4"/>
  <c r="A120" i="4"/>
  <c r="AL119" i="4"/>
  <c r="H119" i="4" s="1"/>
  <c r="AK119" i="4"/>
  <c r="G119" i="4" s="1"/>
  <c r="F119" i="4"/>
  <c r="D119" i="4"/>
  <c r="AN119" i="4" s="1"/>
  <c r="Y119" i="4"/>
  <c r="X119" i="4"/>
  <c r="W119" i="4"/>
  <c r="T119" i="4" s="1"/>
  <c r="J119" i="4" s="1"/>
  <c r="O119" i="4"/>
  <c r="P119" i="4" s="1"/>
  <c r="I119" i="4"/>
  <c r="A119" i="4"/>
  <c r="AL118" i="4"/>
  <c r="H118" i="4" s="1"/>
  <c r="AK118" i="4"/>
  <c r="G118" i="4" s="1"/>
  <c r="F118" i="4"/>
  <c r="D118" i="4"/>
  <c r="Y118" i="4"/>
  <c r="X118" i="4"/>
  <c r="U118" i="4" s="1"/>
  <c r="K118" i="4" s="1"/>
  <c r="W118" i="4"/>
  <c r="T118" i="4" s="1"/>
  <c r="J118" i="4" s="1"/>
  <c r="O118" i="4"/>
  <c r="P118" i="4" s="1"/>
  <c r="I118" i="4"/>
  <c r="A118" i="4"/>
  <c r="AL117" i="4"/>
  <c r="H117" i="4" s="1"/>
  <c r="AK117" i="4"/>
  <c r="G117" i="4" s="1"/>
  <c r="F117" i="4"/>
  <c r="D117" i="4"/>
  <c r="AN117" i="4" s="1"/>
  <c r="Y117" i="4"/>
  <c r="X117" i="4"/>
  <c r="W117" i="4"/>
  <c r="T117" i="4" s="1"/>
  <c r="J117" i="4" s="1"/>
  <c r="O117" i="4"/>
  <c r="P117" i="4" s="1"/>
  <c r="I117" i="4"/>
  <c r="A117" i="4"/>
  <c r="AL116" i="4"/>
  <c r="H116" i="4" s="1"/>
  <c r="AK116" i="4"/>
  <c r="G116" i="4" s="1"/>
  <c r="F116" i="4"/>
  <c r="D116" i="4"/>
  <c r="Y116" i="4"/>
  <c r="X116" i="4"/>
  <c r="U116" i="4" s="1"/>
  <c r="K116" i="4" s="1"/>
  <c r="W116" i="4"/>
  <c r="T116" i="4" s="1"/>
  <c r="J116" i="4" s="1"/>
  <c r="O116" i="4"/>
  <c r="P116" i="4" s="1"/>
  <c r="I116" i="4"/>
  <c r="A116" i="4"/>
  <c r="AL115" i="4"/>
  <c r="H115" i="4" s="1"/>
  <c r="AK115" i="4"/>
  <c r="G115" i="4" s="1"/>
  <c r="F115" i="4"/>
  <c r="D115" i="4"/>
  <c r="AN115" i="4" s="1"/>
  <c r="Y115" i="4"/>
  <c r="X115" i="4"/>
  <c r="W115" i="4"/>
  <c r="T115" i="4" s="1"/>
  <c r="J115" i="4" s="1"/>
  <c r="O115" i="4"/>
  <c r="P115" i="4" s="1"/>
  <c r="I115" i="4"/>
  <c r="A115" i="4"/>
  <c r="AL114" i="4"/>
  <c r="H114" i="4" s="1"/>
  <c r="AK114" i="4"/>
  <c r="G114" i="4" s="1"/>
  <c r="F114" i="4"/>
  <c r="D114" i="4"/>
  <c r="Y114" i="4"/>
  <c r="X114" i="4"/>
  <c r="U114" i="4" s="1"/>
  <c r="K114" i="4" s="1"/>
  <c r="W114" i="4"/>
  <c r="T114" i="4" s="1"/>
  <c r="J114" i="4" s="1"/>
  <c r="O114" i="4"/>
  <c r="P114" i="4" s="1"/>
  <c r="I114" i="4"/>
  <c r="A114" i="4"/>
  <c r="AL113" i="4"/>
  <c r="H113" i="4" s="1"/>
  <c r="AK113" i="4"/>
  <c r="G113" i="4" s="1"/>
  <c r="F113" i="4"/>
  <c r="D113" i="4"/>
  <c r="AN113" i="4" s="1"/>
  <c r="Y113" i="4"/>
  <c r="X113" i="4"/>
  <c r="W113" i="4"/>
  <c r="T113" i="4" s="1"/>
  <c r="J113" i="4" s="1"/>
  <c r="O113" i="4"/>
  <c r="P113" i="4" s="1"/>
  <c r="I113" i="4"/>
  <c r="A113" i="4"/>
  <c r="AL112" i="4"/>
  <c r="H112" i="4" s="1"/>
  <c r="AK112" i="4"/>
  <c r="G112" i="4" s="1"/>
  <c r="F112" i="4"/>
  <c r="D112" i="4"/>
  <c r="Y112" i="4"/>
  <c r="X112" i="4"/>
  <c r="U112" i="4" s="1"/>
  <c r="K112" i="4" s="1"/>
  <c r="W112" i="4"/>
  <c r="T112" i="4" s="1"/>
  <c r="J112" i="4" s="1"/>
  <c r="O112" i="4"/>
  <c r="P112" i="4" s="1"/>
  <c r="I112" i="4"/>
  <c r="A112" i="4"/>
  <c r="E164" i="1" s="1"/>
  <c r="H164" i="1" s="1"/>
  <c r="AL111" i="4"/>
  <c r="H111" i="4" s="1"/>
  <c r="AK111" i="4"/>
  <c r="G111" i="4" s="1"/>
  <c r="F111" i="4"/>
  <c r="D111" i="4"/>
  <c r="AN111" i="4" s="1"/>
  <c r="Y111" i="4"/>
  <c r="X111" i="4"/>
  <c r="W111" i="4"/>
  <c r="T111" i="4" s="1"/>
  <c r="J111" i="4" s="1"/>
  <c r="O111" i="4"/>
  <c r="P111" i="4" s="1"/>
  <c r="I111" i="4"/>
  <c r="A111" i="4"/>
  <c r="AL110" i="4"/>
  <c r="H110" i="4" s="1"/>
  <c r="AK110" i="4"/>
  <c r="G110" i="4" s="1"/>
  <c r="F110" i="4"/>
  <c r="D110" i="4"/>
  <c r="Y110" i="4"/>
  <c r="X110" i="4"/>
  <c r="U110" i="4" s="1"/>
  <c r="K110" i="4" s="1"/>
  <c r="W110" i="4"/>
  <c r="T110" i="4" s="1"/>
  <c r="J110" i="4" s="1"/>
  <c r="O110" i="4"/>
  <c r="P110" i="4" s="1"/>
  <c r="I110" i="4"/>
  <c r="A110" i="4"/>
  <c r="E162" i="1" s="1"/>
  <c r="AL109" i="4"/>
  <c r="H109" i="4" s="1"/>
  <c r="AK109" i="4"/>
  <c r="G109" i="4" s="1"/>
  <c r="F109" i="4"/>
  <c r="D109" i="4"/>
  <c r="AN109" i="4" s="1"/>
  <c r="Y109" i="4"/>
  <c r="X109" i="4"/>
  <c r="W109" i="4"/>
  <c r="T109" i="4" s="1"/>
  <c r="J109" i="4" s="1"/>
  <c r="O109" i="4"/>
  <c r="P109" i="4" s="1"/>
  <c r="I109" i="4"/>
  <c r="A109" i="4"/>
  <c r="AL108" i="4"/>
  <c r="H108" i="4" s="1"/>
  <c r="AK108" i="4"/>
  <c r="G108" i="4" s="1"/>
  <c r="F108" i="4"/>
  <c r="D108" i="4"/>
  <c r="AN108" i="4" s="1"/>
  <c r="Y108" i="4"/>
  <c r="X108" i="4"/>
  <c r="U108" i="4" s="1"/>
  <c r="K108" i="4" s="1"/>
  <c r="W108" i="4"/>
  <c r="T108" i="4" s="1"/>
  <c r="J108" i="4" s="1"/>
  <c r="O108" i="4"/>
  <c r="P108" i="4" s="1"/>
  <c r="I108" i="4"/>
  <c r="A108" i="4"/>
  <c r="E160" i="1" s="1"/>
  <c r="AL107" i="4"/>
  <c r="H107" i="4" s="1"/>
  <c r="AK107" i="4"/>
  <c r="G107" i="4" s="1"/>
  <c r="F107" i="4"/>
  <c r="D107" i="4"/>
  <c r="Y107" i="4"/>
  <c r="X107" i="4"/>
  <c r="W107" i="4"/>
  <c r="T107" i="4" s="1"/>
  <c r="J107" i="4" s="1"/>
  <c r="O107" i="4"/>
  <c r="P107" i="4" s="1"/>
  <c r="I107" i="4"/>
  <c r="A107" i="4"/>
  <c r="AL106" i="4"/>
  <c r="H106" i="4" s="1"/>
  <c r="AK106" i="4"/>
  <c r="G106" i="4" s="1"/>
  <c r="F106" i="4"/>
  <c r="D106" i="4"/>
  <c r="Y106" i="4"/>
  <c r="X106" i="4"/>
  <c r="U106" i="4" s="1"/>
  <c r="K106" i="4" s="1"/>
  <c r="W106" i="4"/>
  <c r="T106" i="4" s="1"/>
  <c r="J106" i="4" s="1"/>
  <c r="O106" i="4"/>
  <c r="P106" i="4" s="1"/>
  <c r="I106" i="4"/>
  <c r="A106" i="4"/>
  <c r="E158" i="1" s="1"/>
  <c r="AL105" i="4"/>
  <c r="H105" i="4" s="1"/>
  <c r="AK105" i="4"/>
  <c r="G105" i="4" s="1"/>
  <c r="F105" i="4"/>
  <c r="D105" i="4"/>
  <c r="AN105" i="4" s="1"/>
  <c r="Y105" i="4"/>
  <c r="X105" i="4"/>
  <c r="W105" i="4"/>
  <c r="T105" i="4" s="1"/>
  <c r="J105" i="4" s="1"/>
  <c r="O105" i="4"/>
  <c r="P105" i="4" s="1"/>
  <c r="I105" i="4"/>
  <c r="A105" i="4"/>
  <c r="AL104" i="4"/>
  <c r="H104" i="4" s="1"/>
  <c r="AK104" i="4"/>
  <c r="G104" i="4" s="1"/>
  <c r="F104" i="4"/>
  <c r="D104" i="4"/>
  <c r="Y104" i="4"/>
  <c r="X104" i="4"/>
  <c r="U104" i="4" s="1"/>
  <c r="K104" i="4" s="1"/>
  <c r="W104" i="4"/>
  <c r="T104" i="4" s="1"/>
  <c r="J104" i="4" s="1"/>
  <c r="O104" i="4"/>
  <c r="P104" i="4" s="1"/>
  <c r="I104" i="4"/>
  <c r="A104" i="4"/>
  <c r="E156" i="1" s="1"/>
  <c r="AL103" i="4"/>
  <c r="H103" i="4" s="1"/>
  <c r="AK103" i="4"/>
  <c r="G103" i="4" s="1"/>
  <c r="F103" i="4"/>
  <c r="D103" i="4"/>
  <c r="AN103" i="4" s="1"/>
  <c r="Y103" i="4"/>
  <c r="X103" i="4"/>
  <c r="W103" i="4"/>
  <c r="T103" i="4" s="1"/>
  <c r="J103" i="4" s="1"/>
  <c r="O103" i="4"/>
  <c r="P103" i="4" s="1"/>
  <c r="I103" i="4"/>
  <c r="A103" i="4"/>
  <c r="AL102" i="4"/>
  <c r="H102" i="4" s="1"/>
  <c r="AK102" i="4"/>
  <c r="G102" i="4" s="1"/>
  <c r="F102" i="4"/>
  <c r="D102" i="4"/>
  <c r="Y102" i="4"/>
  <c r="X102" i="4"/>
  <c r="U102" i="4" s="1"/>
  <c r="K102" i="4" s="1"/>
  <c r="W102" i="4"/>
  <c r="T102" i="4" s="1"/>
  <c r="J102" i="4" s="1"/>
  <c r="O102" i="4"/>
  <c r="P102" i="4" s="1"/>
  <c r="I102" i="4"/>
  <c r="A102" i="4"/>
  <c r="E154" i="1" s="1"/>
  <c r="AL101" i="4"/>
  <c r="H101" i="4" s="1"/>
  <c r="AK101" i="4"/>
  <c r="G101" i="4" s="1"/>
  <c r="F101" i="4"/>
  <c r="D101" i="4"/>
  <c r="AN101" i="4" s="1"/>
  <c r="Y101" i="4"/>
  <c r="X101" i="4"/>
  <c r="W101" i="4"/>
  <c r="T101" i="4" s="1"/>
  <c r="J101" i="4" s="1"/>
  <c r="O101" i="4"/>
  <c r="P101" i="4" s="1"/>
  <c r="I101" i="4"/>
  <c r="A101" i="4"/>
  <c r="AL100" i="4"/>
  <c r="H100" i="4" s="1"/>
  <c r="AK100" i="4"/>
  <c r="G100" i="4" s="1"/>
  <c r="F100" i="4"/>
  <c r="D100" i="4"/>
  <c r="AN100" i="4" s="1"/>
  <c r="Y100" i="4"/>
  <c r="X100" i="4"/>
  <c r="U100" i="4" s="1"/>
  <c r="K100" i="4" s="1"/>
  <c r="W100" i="4"/>
  <c r="T100" i="4" s="1"/>
  <c r="J100" i="4" s="1"/>
  <c r="O100" i="4"/>
  <c r="P100" i="4" s="1"/>
  <c r="I100" i="4"/>
  <c r="A100" i="4"/>
  <c r="AL99" i="4"/>
  <c r="H99" i="4" s="1"/>
  <c r="AK99" i="4"/>
  <c r="G99" i="4" s="1"/>
  <c r="F99" i="4"/>
  <c r="D99" i="4"/>
  <c r="Y99" i="4"/>
  <c r="X99" i="4"/>
  <c r="W99" i="4"/>
  <c r="T99" i="4" s="1"/>
  <c r="J99" i="4" s="1"/>
  <c r="O99" i="4"/>
  <c r="P99" i="4" s="1"/>
  <c r="I99" i="4"/>
  <c r="A99" i="4"/>
  <c r="AL98" i="4"/>
  <c r="H98" i="4" s="1"/>
  <c r="AK98" i="4"/>
  <c r="G98" i="4" s="1"/>
  <c r="F98" i="4"/>
  <c r="D98" i="4"/>
  <c r="Y98" i="4"/>
  <c r="X98" i="4"/>
  <c r="U98" i="4" s="1"/>
  <c r="K98" i="4" s="1"/>
  <c r="W98" i="4"/>
  <c r="T98" i="4" s="1"/>
  <c r="J98" i="4" s="1"/>
  <c r="O98" i="4"/>
  <c r="P98" i="4" s="1"/>
  <c r="I98" i="4"/>
  <c r="A98" i="4"/>
  <c r="AL97" i="4"/>
  <c r="H97" i="4" s="1"/>
  <c r="AK97" i="4"/>
  <c r="G97" i="4" s="1"/>
  <c r="F97" i="4"/>
  <c r="D97" i="4"/>
  <c r="AN97" i="4" s="1"/>
  <c r="Y97" i="4"/>
  <c r="X97" i="4"/>
  <c r="W97" i="4"/>
  <c r="T97" i="4" s="1"/>
  <c r="J97" i="4" s="1"/>
  <c r="O97" i="4"/>
  <c r="P97" i="4" s="1"/>
  <c r="I97" i="4"/>
  <c r="A97" i="4"/>
  <c r="AL96" i="4"/>
  <c r="H96" i="4" s="1"/>
  <c r="AK96" i="4"/>
  <c r="G96" i="4" s="1"/>
  <c r="F96" i="4"/>
  <c r="D96" i="4"/>
  <c r="Y96" i="4"/>
  <c r="X96" i="4"/>
  <c r="U96" i="4" s="1"/>
  <c r="K96" i="4" s="1"/>
  <c r="W96" i="4"/>
  <c r="T96" i="4" s="1"/>
  <c r="J96" i="4" s="1"/>
  <c r="O96" i="4"/>
  <c r="P96" i="4" s="1"/>
  <c r="I96" i="4"/>
  <c r="A96" i="4"/>
  <c r="AL95" i="4"/>
  <c r="H95" i="4" s="1"/>
  <c r="AK95" i="4"/>
  <c r="G95" i="4" s="1"/>
  <c r="F95" i="4"/>
  <c r="D95" i="4"/>
  <c r="AN95" i="4" s="1"/>
  <c r="Y95" i="4"/>
  <c r="X95" i="4"/>
  <c r="W95" i="4"/>
  <c r="T95" i="4" s="1"/>
  <c r="J95" i="4" s="1"/>
  <c r="O95" i="4"/>
  <c r="P95" i="4" s="1"/>
  <c r="I95" i="4"/>
  <c r="A95" i="4"/>
  <c r="AL94" i="4"/>
  <c r="H94" i="4" s="1"/>
  <c r="AK94" i="4"/>
  <c r="G94" i="4" s="1"/>
  <c r="F94" i="4"/>
  <c r="D94" i="4"/>
  <c r="AN94" i="4" s="1"/>
  <c r="Y94" i="4"/>
  <c r="X94" i="4"/>
  <c r="U94" i="4" s="1"/>
  <c r="K94" i="4" s="1"/>
  <c r="W94" i="4"/>
  <c r="T94" i="4" s="1"/>
  <c r="J94" i="4" s="1"/>
  <c r="O94" i="4"/>
  <c r="P94" i="4" s="1"/>
  <c r="I94" i="4"/>
  <c r="A94" i="4"/>
  <c r="AL93" i="4"/>
  <c r="H93" i="4" s="1"/>
  <c r="AK93" i="4"/>
  <c r="G93" i="4" s="1"/>
  <c r="F93" i="4"/>
  <c r="D93" i="4"/>
  <c r="AN93" i="4" s="1"/>
  <c r="Y93" i="4"/>
  <c r="X93" i="4"/>
  <c r="W93" i="4"/>
  <c r="T93" i="4" s="1"/>
  <c r="J93" i="4" s="1"/>
  <c r="O93" i="4"/>
  <c r="P93" i="4" s="1"/>
  <c r="I93" i="4"/>
  <c r="A93" i="4"/>
  <c r="AL92" i="4"/>
  <c r="H92" i="4" s="1"/>
  <c r="AK92" i="4"/>
  <c r="G92" i="4" s="1"/>
  <c r="F92" i="4"/>
  <c r="D92" i="4"/>
  <c r="AN92" i="4" s="1"/>
  <c r="Y92" i="4"/>
  <c r="X92" i="4"/>
  <c r="U92" i="4" s="1"/>
  <c r="K92" i="4" s="1"/>
  <c r="W92" i="4"/>
  <c r="T92" i="4" s="1"/>
  <c r="J92" i="4" s="1"/>
  <c r="O92" i="4"/>
  <c r="P92" i="4" s="1"/>
  <c r="I92" i="4"/>
  <c r="A92" i="4"/>
  <c r="AL91" i="4"/>
  <c r="H91" i="4" s="1"/>
  <c r="AK91" i="4"/>
  <c r="G91" i="4" s="1"/>
  <c r="F91" i="4"/>
  <c r="D91" i="4"/>
  <c r="Y91" i="4"/>
  <c r="X91" i="4"/>
  <c r="W91" i="4"/>
  <c r="T91" i="4"/>
  <c r="J91" i="4" s="1"/>
  <c r="O91" i="4"/>
  <c r="P91" i="4" s="1"/>
  <c r="I91" i="4"/>
  <c r="A91" i="4"/>
  <c r="AL90" i="4"/>
  <c r="H90" i="4" s="1"/>
  <c r="AK90" i="4"/>
  <c r="G90" i="4" s="1"/>
  <c r="F90" i="4"/>
  <c r="D90" i="4"/>
  <c r="Y90" i="4"/>
  <c r="X90" i="4"/>
  <c r="U90" i="4" s="1"/>
  <c r="K90" i="4" s="1"/>
  <c r="W90" i="4"/>
  <c r="T90" i="4" s="1"/>
  <c r="J90" i="4" s="1"/>
  <c r="O90" i="4"/>
  <c r="P90" i="4" s="1"/>
  <c r="I90" i="4"/>
  <c r="A90" i="4"/>
  <c r="AL89" i="4"/>
  <c r="H89" i="4" s="1"/>
  <c r="AK89" i="4"/>
  <c r="G89" i="4" s="1"/>
  <c r="F89" i="4"/>
  <c r="D89" i="4"/>
  <c r="AN89" i="4" s="1"/>
  <c r="Y89" i="4"/>
  <c r="X89" i="4"/>
  <c r="W89" i="4"/>
  <c r="T89" i="4" s="1"/>
  <c r="J89" i="4" s="1"/>
  <c r="O89" i="4"/>
  <c r="P89" i="4" s="1"/>
  <c r="I89" i="4"/>
  <c r="A89" i="4"/>
  <c r="AL88" i="4"/>
  <c r="H88" i="4" s="1"/>
  <c r="AK88" i="4"/>
  <c r="G88" i="4" s="1"/>
  <c r="F88" i="4"/>
  <c r="D88" i="4"/>
  <c r="Y88" i="4"/>
  <c r="X88" i="4"/>
  <c r="U88" i="4" s="1"/>
  <c r="K88" i="4" s="1"/>
  <c r="W88" i="4"/>
  <c r="T88" i="4" s="1"/>
  <c r="J88" i="4" s="1"/>
  <c r="O88" i="4"/>
  <c r="P88" i="4" s="1"/>
  <c r="I88" i="4"/>
  <c r="A88" i="4"/>
  <c r="AL87" i="4"/>
  <c r="H87" i="4" s="1"/>
  <c r="AK87" i="4"/>
  <c r="G87" i="4" s="1"/>
  <c r="F87" i="4"/>
  <c r="D87" i="4"/>
  <c r="AN87" i="4" s="1"/>
  <c r="Y87" i="4"/>
  <c r="X87" i="4"/>
  <c r="W87" i="4"/>
  <c r="T87" i="4" s="1"/>
  <c r="J87" i="4" s="1"/>
  <c r="O87" i="4"/>
  <c r="P87" i="4" s="1"/>
  <c r="I87" i="4"/>
  <c r="A87" i="4"/>
  <c r="AL86" i="4"/>
  <c r="H86" i="4" s="1"/>
  <c r="AK86" i="4"/>
  <c r="G86" i="4" s="1"/>
  <c r="F86" i="4"/>
  <c r="D86" i="4"/>
  <c r="AN86" i="4" s="1"/>
  <c r="Y86" i="4"/>
  <c r="X86" i="4"/>
  <c r="U86" i="4" s="1"/>
  <c r="K86" i="4" s="1"/>
  <c r="W86" i="4"/>
  <c r="T86" i="4" s="1"/>
  <c r="J86" i="4" s="1"/>
  <c r="O86" i="4"/>
  <c r="P86" i="4" s="1"/>
  <c r="I86" i="4"/>
  <c r="A86" i="4"/>
  <c r="AL85" i="4"/>
  <c r="H85" i="4" s="1"/>
  <c r="AK85" i="4"/>
  <c r="G85" i="4" s="1"/>
  <c r="F85" i="4"/>
  <c r="D85" i="4"/>
  <c r="AN85" i="4" s="1"/>
  <c r="Y85" i="4"/>
  <c r="X85" i="4"/>
  <c r="W85" i="4"/>
  <c r="T85" i="4" s="1"/>
  <c r="J85" i="4" s="1"/>
  <c r="O85" i="4"/>
  <c r="P85" i="4" s="1"/>
  <c r="I85" i="4"/>
  <c r="A85" i="4"/>
  <c r="AL84" i="4"/>
  <c r="H84" i="4" s="1"/>
  <c r="AK84" i="4"/>
  <c r="G84" i="4" s="1"/>
  <c r="F84" i="4"/>
  <c r="D84" i="4"/>
  <c r="AN84" i="4" s="1"/>
  <c r="Y84" i="4"/>
  <c r="X84" i="4"/>
  <c r="U84" i="4" s="1"/>
  <c r="K84" i="4" s="1"/>
  <c r="W84" i="4"/>
  <c r="T84" i="4" s="1"/>
  <c r="J84" i="4" s="1"/>
  <c r="O84" i="4"/>
  <c r="P84" i="4" s="1"/>
  <c r="I84" i="4"/>
  <c r="A84" i="4"/>
  <c r="AL83" i="4"/>
  <c r="H83" i="4" s="1"/>
  <c r="AK83" i="4"/>
  <c r="G83" i="4" s="1"/>
  <c r="F83" i="4"/>
  <c r="D83" i="4"/>
  <c r="Y83" i="4"/>
  <c r="X83" i="4"/>
  <c r="W83" i="4"/>
  <c r="T83" i="4" s="1"/>
  <c r="J83" i="4" s="1"/>
  <c r="O83" i="4"/>
  <c r="P83" i="4" s="1"/>
  <c r="I83" i="4"/>
  <c r="A83" i="4"/>
  <c r="AL82" i="4"/>
  <c r="H82" i="4" s="1"/>
  <c r="AK82" i="4"/>
  <c r="G82" i="4" s="1"/>
  <c r="F82" i="4"/>
  <c r="D82" i="4"/>
  <c r="Y82" i="4"/>
  <c r="X82" i="4"/>
  <c r="U82" i="4" s="1"/>
  <c r="K82" i="4" s="1"/>
  <c r="W82" i="4"/>
  <c r="T82" i="4" s="1"/>
  <c r="J82" i="4" s="1"/>
  <c r="O82" i="4"/>
  <c r="P82" i="4" s="1"/>
  <c r="I82" i="4"/>
  <c r="A82" i="4"/>
  <c r="AL81" i="4"/>
  <c r="H81" i="4" s="1"/>
  <c r="AK81" i="4"/>
  <c r="G81" i="4" s="1"/>
  <c r="F81" i="4"/>
  <c r="D81" i="4"/>
  <c r="AN81" i="4" s="1"/>
  <c r="Y81" i="4"/>
  <c r="X81" i="4"/>
  <c r="W81" i="4"/>
  <c r="T81" i="4" s="1"/>
  <c r="J81" i="4" s="1"/>
  <c r="O81" i="4"/>
  <c r="P81" i="4" s="1"/>
  <c r="I81" i="4"/>
  <c r="A81" i="4"/>
  <c r="AL80" i="4"/>
  <c r="H80" i="4" s="1"/>
  <c r="AK80" i="4"/>
  <c r="G80" i="4" s="1"/>
  <c r="F80" i="4"/>
  <c r="D80" i="4"/>
  <c r="Y80" i="4"/>
  <c r="X80" i="4"/>
  <c r="U80" i="4" s="1"/>
  <c r="K80" i="4" s="1"/>
  <c r="W80" i="4"/>
  <c r="T80" i="4" s="1"/>
  <c r="J80" i="4" s="1"/>
  <c r="O80" i="4"/>
  <c r="P80" i="4" s="1"/>
  <c r="I80" i="4"/>
  <c r="A80" i="4"/>
  <c r="AL79" i="4"/>
  <c r="H79" i="4" s="1"/>
  <c r="AK79" i="4"/>
  <c r="G79" i="4" s="1"/>
  <c r="F79" i="4"/>
  <c r="D79" i="4"/>
  <c r="AN79" i="4" s="1"/>
  <c r="Y79" i="4"/>
  <c r="X79" i="4"/>
  <c r="W79" i="4"/>
  <c r="T79" i="4" s="1"/>
  <c r="J79" i="4" s="1"/>
  <c r="O79" i="4"/>
  <c r="P79" i="4" s="1"/>
  <c r="I79" i="4"/>
  <c r="A79" i="4"/>
  <c r="AL78" i="4"/>
  <c r="H78" i="4" s="1"/>
  <c r="AK78" i="4"/>
  <c r="G78" i="4" s="1"/>
  <c r="F78" i="4"/>
  <c r="D78" i="4"/>
  <c r="Y78" i="4"/>
  <c r="X78" i="4"/>
  <c r="U78" i="4" s="1"/>
  <c r="K78" i="4" s="1"/>
  <c r="W78" i="4"/>
  <c r="T78" i="4" s="1"/>
  <c r="J78" i="4" s="1"/>
  <c r="O78" i="4"/>
  <c r="P78" i="4" s="1"/>
  <c r="I78" i="4"/>
  <c r="A78" i="4"/>
  <c r="AL77" i="4"/>
  <c r="H77" i="4" s="1"/>
  <c r="AK77" i="4"/>
  <c r="G77" i="4" s="1"/>
  <c r="F77" i="4"/>
  <c r="D77" i="4"/>
  <c r="AN77" i="4" s="1"/>
  <c r="Y77" i="4"/>
  <c r="X77" i="4"/>
  <c r="W77" i="4"/>
  <c r="T77" i="4" s="1"/>
  <c r="J77" i="4" s="1"/>
  <c r="O77" i="4"/>
  <c r="P77" i="4" s="1"/>
  <c r="I77" i="4"/>
  <c r="A77" i="4"/>
  <c r="AL76" i="4"/>
  <c r="H76" i="4" s="1"/>
  <c r="AK76" i="4"/>
  <c r="G76" i="4" s="1"/>
  <c r="F76" i="4"/>
  <c r="D76" i="4"/>
  <c r="AN76" i="4" s="1"/>
  <c r="Y76" i="4"/>
  <c r="X76" i="4"/>
  <c r="U76" i="4" s="1"/>
  <c r="K76" i="4" s="1"/>
  <c r="W76" i="4"/>
  <c r="T76" i="4" s="1"/>
  <c r="J76" i="4" s="1"/>
  <c r="O76" i="4"/>
  <c r="P76" i="4" s="1"/>
  <c r="I76" i="4"/>
  <c r="A76" i="4"/>
  <c r="AL75" i="4"/>
  <c r="H75" i="4" s="1"/>
  <c r="AK75" i="4"/>
  <c r="G75" i="4" s="1"/>
  <c r="F75" i="4"/>
  <c r="D75" i="4"/>
  <c r="Y75" i="4"/>
  <c r="X75" i="4"/>
  <c r="W75" i="4"/>
  <c r="T75" i="4" s="1"/>
  <c r="J75" i="4" s="1"/>
  <c r="O75" i="4"/>
  <c r="P75" i="4" s="1"/>
  <c r="I75" i="4"/>
  <c r="A75" i="4"/>
  <c r="AL74" i="4"/>
  <c r="H74" i="4" s="1"/>
  <c r="AK74" i="4"/>
  <c r="G74" i="4" s="1"/>
  <c r="F74" i="4"/>
  <c r="D74" i="4"/>
  <c r="Y74" i="4"/>
  <c r="X74" i="4"/>
  <c r="U74" i="4" s="1"/>
  <c r="K74" i="4" s="1"/>
  <c r="W74" i="4"/>
  <c r="T74" i="4" s="1"/>
  <c r="J74" i="4" s="1"/>
  <c r="O74" i="4"/>
  <c r="P74" i="4" s="1"/>
  <c r="I74" i="4"/>
  <c r="A74" i="4"/>
  <c r="AL73" i="4"/>
  <c r="H73" i="4" s="1"/>
  <c r="AK73" i="4"/>
  <c r="G73" i="4" s="1"/>
  <c r="F73" i="4"/>
  <c r="D73" i="4"/>
  <c r="Y73" i="4"/>
  <c r="X73" i="4"/>
  <c r="W73" i="4"/>
  <c r="T73" i="4" s="1"/>
  <c r="J73" i="4" s="1"/>
  <c r="O73" i="4"/>
  <c r="P73" i="4" s="1"/>
  <c r="I73" i="4"/>
  <c r="A73" i="4"/>
  <c r="AL72" i="4"/>
  <c r="H72" i="4" s="1"/>
  <c r="AK72" i="4"/>
  <c r="G72" i="4" s="1"/>
  <c r="F72" i="4"/>
  <c r="D72" i="4"/>
  <c r="Y72" i="4"/>
  <c r="X72" i="4"/>
  <c r="U72" i="4" s="1"/>
  <c r="K72" i="4" s="1"/>
  <c r="W72" i="4"/>
  <c r="T72" i="4" s="1"/>
  <c r="J72" i="4" s="1"/>
  <c r="O72" i="4"/>
  <c r="P72" i="4" s="1"/>
  <c r="I72" i="4"/>
  <c r="A72" i="4"/>
  <c r="AL71" i="4"/>
  <c r="H71" i="4" s="1"/>
  <c r="AK71" i="4"/>
  <c r="G71" i="4" s="1"/>
  <c r="F71" i="4"/>
  <c r="D71" i="4"/>
  <c r="AN71" i="4" s="1"/>
  <c r="Y71" i="4"/>
  <c r="X71" i="4"/>
  <c r="W71" i="4"/>
  <c r="T71" i="4" s="1"/>
  <c r="J71" i="4" s="1"/>
  <c r="O71" i="4"/>
  <c r="P71" i="4" s="1"/>
  <c r="I71" i="4"/>
  <c r="A71" i="4"/>
  <c r="E123" i="1" s="1"/>
  <c r="AL70" i="4"/>
  <c r="H70" i="4" s="1"/>
  <c r="AK70" i="4"/>
  <c r="G70" i="4" s="1"/>
  <c r="F70" i="4"/>
  <c r="D70" i="4"/>
  <c r="Y70" i="4"/>
  <c r="X70" i="4"/>
  <c r="U70" i="4" s="1"/>
  <c r="K70" i="4" s="1"/>
  <c r="W70" i="4"/>
  <c r="T70" i="4" s="1"/>
  <c r="J70" i="4" s="1"/>
  <c r="O70" i="4"/>
  <c r="P70" i="4" s="1"/>
  <c r="I70" i="4"/>
  <c r="A70" i="4"/>
  <c r="AL69" i="4"/>
  <c r="H69" i="4" s="1"/>
  <c r="AK69" i="4"/>
  <c r="G69" i="4" s="1"/>
  <c r="F69" i="4"/>
  <c r="D69" i="4"/>
  <c r="Y69" i="4"/>
  <c r="X69" i="4"/>
  <c r="W69" i="4"/>
  <c r="T69" i="4" s="1"/>
  <c r="J69" i="4" s="1"/>
  <c r="O69" i="4"/>
  <c r="P69" i="4" s="1"/>
  <c r="I69" i="4"/>
  <c r="A69" i="4"/>
  <c r="E121" i="1" s="1"/>
  <c r="M121" i="1" s="1"/>
  <c r="L121" i="1" s="1"/>
  <c r="AL68" i="4"/>
  <c r="H68" i="4" s="1"/>
  <c r="AK68" i="4"/>
  <c r="G68" i="4" s="1"/>
  <c r="F68" i="4"/>
  <c r="D68" i="4"/>
  <c r="AN68" i="4" s="1"/>
  <c r="Y68" i="4"/>
  <c r="X68" i="4"/>
  <c r="U68" i="4" s="1"/>
  <c r="K68" i="4" s="1"/>
  <c r="W68" i="4"/>
  <c r="T68" i="4" s="1"/>
  <c r="J68" i="4" s="1"/>
  <c r="O68" i="4"/>
  <c r="P68" i="4" s="1"/>
  <c r="I68" i="4"/>
  <c r="A68" i="4"/>
  <c r="AL67" i="4"/>
  <c r="H67" i="4" s="1"/>
  <c r="AK67" i="4"/>
  <c r="G67" i="4" s="1"/>
  <c r="F67" i="4"/>
  <c r="D67" i="4"/>
  <c r="Y67" i="4"/>
  <c r="X67" i="4"/>
  <c r="W67" i="4"/>
  <c r="T67" i="4" s="1"/>
  <c r="J67" i="4" s="1"/>
  <c r="O67" i="4"/>
  <c r="P67" i="4" s="1"/>
  <c r="I67" i="4"/>
  <c r="A67" i="4"/>
  <c r="AL66" i="4"/>
  <c r="H66" i="4" s="1"/>
  <c r="AK66" i="4"/>
  <c r="G66" i="4" s="1"/>
  <c r="F66" i="4"/>
  <c r="D66" i="4"/>
  <c r="Y66" i="4"/>
  <c r="X66" i="4"/>
  <c r="U66" i="4" s="1"/>
  <c r="K66" i="4" s="1"/>
  <c r="W66" i="4"/>
  <c r="T66" i="4" s="1"/>
  <c r="J66" i="4" s="1"/>
  <c r="O66" i="4"/>
  <c r="P66" i="4" s="1"/>
  <c r="I66" i="4"/>
  <c r="A66" i="4"/>
  <c r="AL65" i="4"/>
  <c r="H65" i="4" s="1"/>
  <c r="AK65" i="4"/>
  <c r="G65" i="4" s="1"/>
  <c r="F65" i="4"/>
  <c r="D65" i="4"/>
  <c r="Y65" i="4"/>
  <c r="X65" i="4"/>
  <c r="W65" i="4"/>
  <c r="T65" i="4" s="1"/>
  <c r="J65" i="4" s="1"/>
  <c r="O65" i="4"/>
  <c r="P65" i="4" s="1"/>
  <c r="I65" i="4"/>
  <c r="A65" i="4"/>
  <c r="AL64" i="4"/>
  <c r="H64" i="4" s="1"/>
  <c r="AK64" i="4"/>
  <c r="G64" i="4" s="1"/>
  <c r="F64" i="4"/>
  <c r="D64" i="4"/>
  <c r="Y64" i="4"/>
  <c r="X64" i="4"/>
  <c r="U64" i="4" s="1"/>
  <c r="K64" i="4" s="1"/>
  <c r="W64" i="4"/>
  <c r="T64" i="4" s="1"/>
  <c r="J64" i="4" s="1"/>
  <c r="O64" i="4"/>
  <c r="P64" i="4" s="1"/>
  <c r="I64" i="4"/>
  <c r="A64" i="4"/>
  <c r="AL63" i="4"/>
  <c r="H63" i="4" s="1"/>
  <c r="AK63" i="4"/>
  <c r="G63" i="4" s="1"/>
  <c r="F63" i="4"/>
  <c r="D63" i="4"/>
  <c r="AN63" i="4" s="1"/>
  <c r="Y63" i="4"/>
  <c r="X63" i="4"/>
  <c r="W63" i="4"/>
  <c r="T63" i="4" s="1"/>
  <c r="J63" i="4" s="1"/>
  <c r="O63" i="4"/>
  <c r="P63" i="4" s="1"/>
  <c r="I63" i="4"/>
  <c r="A63" i="4"/>
  <c r="AL62" i="4"/>
  <c r="H62" i="4" s="1"/>
  <c r="AK62" i="4"/>
  <c r="G62" i="4" s="1"/>
  <c r="F62" i="4"/>
  <c r="D62" i="4"/>
  <c r="Y62" i="4"/>
  <c r="X62" i="4"/>
  <c r="U62" i="4" s="1"/>
  <c r="K62" i="4" s="1"/>
  <c r="W62" i="4"/>
  <c r="T62" i="4" s="1"/>
  <c r="J62" i="4" s="1"/>
  <c r="O62" i="4"/>
  <c r="P62" i="4" s="1"/>
  <c r="I62" i="4"/>
  <c r="A62" i="4"/>
  <c r="AL61" i="4"/>
  <c r="H61" i="4" s="1"/>
  <c r="AK61" i="4"/>
  <c r="G61" i="4" s="1"/>
  <c r="F61" i="4"/>
  <c r="D61" i="4"/>
  <c r="Y61" i="4"/>
  <c r="X61" i="4"/>
  <c r="W61" i="4"/>
  <c r="T61" i="4" s="1"/>
  <c r="J61" i="4" s="1"/>
  <c r="O61" i="4"/>
  <c r="P61" i="4" s="1"/>
  <c r="I61" i="4"/>
  <c r="A61" i="4"/>
  <c r="AL60" i="4"/>
  <c r="H60" i="4" s="1"/>
  <c r="AK60" i="4"/>
  <c r="G60" i="4" s="1"/>
  <c r="F60" i="4"/>
  <c r="D60" i="4"/>
  <c r="AN60" i="4" s="1"/>
  <c r="Y60" i="4"/>
  <c r="X60" i="4"/>
  <c r="U60" i="4" s="1"/>
  <c r="K60" i="4" s="1"/>
  <c r="W60" i="4"/>
  <c r="T60" i="4" s="1"/>
  <c r="J60" i="4" s="1"/>
  <c r="O60" i="4"/>
  <c r="P60" i="4" s="1"/>
  <c r="I60" i="4"/>
  <c r="A60" i="4"/>
  <c r="AL59" i="4"/>
  <c r="H59" i="4" s="1"/>
  <c r="AK59" i="4"/>
  <c r="G59" i="4" s="1"/>
  <c r="F59" i="4"/>
  <c r="D59" i="4"/>
  <c r="AN59" i="4" s="1"/>
  <c r="Y59" i="4"/>
  <c r="X59" i="4"/>
  <c r="W59" i="4"/>
  <c r="T59" i="4" s="1"/>
  <c r="J59" i="4" s="1"/>
  <c r="O59" i="4"/>
  <c r="P59" i="4" s="1"/>
  <c r="I59" i="4"/>
  <c r="A59" i="4"/>
  <c r="AL58" i="4"/>
  <c r="H58" i="4" s="1"/>
  <c r="AK58" i="4"/>
  <c r="G58" i="4" s="1"/>
  <c r="F58" i="4"/>
  <c r="D58" i="4"/>
  <c r="AN58" i="4" s="1"/>
  <c r="Y58" i="4"/>
  <c r="X58" i="4"/>
  <c r="U58" i="4" s="1"/>
  <c r="K58" i="4" s="1"/>
  <c r="W58" i="4"/>
  <c r="T58" i="4" s="1"/>
  <c r="J58" i="4" s="1"/>
  <c r="O58" i="4"/>
  <c r="P58" i="4" s="1"/>
  <c r="I58" i="4"/>
  <c r="A58" i="4"/>
  <c r="AL57" i="4"/>
  <c r="H57" i="4" s="1"/>
  <c r="AK57" i="4"/>
  <c r="G57" i="4" s="1"/>
  <c r="F57" i="4"/>
  <c r="D57" i="4"/>
  <c r="Y57" i="4"/>
  <c r="X57" i="4"/>
  <c r="U57" i="4" s="1"/>
  <c r="K57" i="4" s="1"/>
  <c r="W57" i="4"/>
  <c r="T57" i="4" s="1"/>
  <c r="J57" i="4" s="1"/>
  <c r="O57" i="4"/>
  <c r="P57" i="4" s="1"/>
  <c r="I57" i="4"/>
  <c r="A57" i="4"/>
  <c r="AL56" i="4"/>
  <c r="H56" i="4" s="1"/>
  <c r="AK56" i="4"/>
  <c r="G56" i="4" s="1"/>
  <c r="F56" i="4"/>
  <c r="D56" i="4"/>
  <c r="AN56" i="4" s="1"/>
  <c r="Y56" i="4"/>
  <c r="X56" i="4"/>
  <c r="U56" i="4" s="1"/>
  <c r="K56" i="4" s="1"/>
  <c r="W56" i="4"/>
  <c r="T56" i="4" s="1"/>
  <c r="J56" i="4" s="1"/>
  <c r="O56" i="4"/>
  <c r="P56" i="4" s="1"/>
  <c r="I56" i="4"/>
  <c r="A56" i="4"/>
  <c r="AL55" i="4"/>
  <c r="H55" i="4" s="1"/>
  <c r="AK55" i="4"/>
  <c r="G55" i="4" s="1"/>
  <c r="F55" i="4"/>
  <c r="D55" i="4"/>
  <c r="Y55" i="4"/>
  <c r="X55" i="4"/>
  <c r="U55" i="4" s="1"/>
  <c r="K55" i="4" s="1"/>
  <c r="W55" i="4"/>
  <c r="T55" i="4" s="1"/>
  <c r="J55" i="4" s="1"/>
  <c r="O55" i="4"/>
  <c r="P55" i="4" s="1"/>
  <c r="I55" i="4"/>
  <c r="A55" i="4"/>
  <c r="AL54" i="4"/>
  <c r="H54" i="4" s="1"/>
  <c r="AK54" i="4"/>
  <c r="G54" i="4" s="1"/>
  <c r="F54" i="4"/>
  <c r="D54" i="4"/>
  <c r="AN54" i="4" s="1"/>
  <c r="Y54" i="4"/>
  <c r="X54" i="4"/>
  <c r="U54" i="4" s="1"/>
  <c r="K54" i="4" s="1"/>
  <c r="W54" i="4"/>
  <c r="T54" i="4" s="1"/>
  <c r="J54" i="4" s="1"/>
  <c r="O54" i="4"/>
  <c r="P54" i="4" s="1"/>
  <c r="I54" i="4"/>
  <c r="A54" i="4"/>
  <c r="AL53" i="4"/>
  <c r="H53" i="4" s="1"/>
  <c r="AK53" i="4"/>
  <c r="G53" i="4" s="1"/>
  <c r="F53" i="4"/>
  <c r="D53" i="4"/>
  <c r="AN53" i="4" s="1"/>
  <c r="Y53" i="4"/>
  <c r="X53" i="4"/>
  <c r="U53" i="4" s="1"/>
  <c r="K53" i="4" s="1"/>
  <c r="W53" i="4"/>
  <c r="T53" i="4" s="1"/>
  <c r="J53" i="4" s="1"/>
  <c r="O53" i="4"/>
  <c r="P53" i="4" s="1"/>
  <c r="I53" i="4"/>
  <c r="A53" i="4"/>
  <c r="AL52" i="4"/>
  <c r="H52" i="4" s="1"/>
  <c r="AK52" i="4"/>
  <c r="G52" i="4" s="1"/>
  <c r="F52" i="4"/>
  <c r="D52" i="4"/>
  <c r="AN52" i="4" s="1"/>
  <c r="Y52" i="4"/>
  <c r="X52" i="4"/>
  <c r="U52" i="4" s="1"/>
  <c r="K52" i="4" s="1"/>
  <c r="W52" i="4"/>
  <c r="T52" i="4" s="1"/>
  <c r="J52" i="4" s="1"/>
  <c r="O52" i="4"/>
  <c r="P52" i="4" s="1"/>
  <c r="I52" i="4"/>
  <c r="A52" i="4"/>
  <c r="AL51" i="4"/>
  <c r="H51" i="4" s="1"/>
  <c r="AK51" i="4"/>
  <c r="G51" i="4" s="1"/>
  <c r="F51" i="4"/>
  <c r="D51" i="4"/>
  <c r="AN51" i="4" s="1"/>
  <c r="Y51" i="4"/>
  <c r="X51" i="4"/>
  <c r="U51" i="4" s="1"/>
  <c r="K51" i="4" s="1"/>
  <c r="W51" i="4"/>
  <c r="T51" i="4" s="1"/>
  <c r="J51" i="4" s="1"/>
  <c r="O51" i="4"/>
  <c r="P51" i="4" s="1"/>
  <c r="I51" i="4"/>
  <c r="A51" i="4"/>
  <c r="AL50" i="4"/>
  <c r="H50" i="4" s="1"/>
  <c r="AK50" i="4"/>
  <c r="G50" i="4" s="1"/>
  <c r="F50" i="4"/>
  <c r="D50" i="4"/>
  <c r="AN50" i="4" s="1"/>
  <c r="Y50" i="4"/>
  <c r="X50" i="4"/>
  <c r="U50" i="4" s="1"/>
  <c r="K50" i="4" s="1"/>
  <c r="W50" i="4"/>
  <c r="T50" i="4" s="1"/>
  <c r="J50" i="4" s="1"/>
  <c r="O50" i="4"/>
  <c r="P50" i="4" s="1"/>
  <c r="I50" i="4"/>
  <c r="A50" i="4"/>
  <c r="AL49" i="4"/>
  <c r="H49" i="4" s="1"/>
  <c r="AK49" i="4"/>
  <c r="G49" i="4" s="1"/>
  <c r="F49" i="4"/>
  <c r="D49" i="4"/>
  <c r="AN49" i="4" s="1"/>
  <c r="Y49" i="4"/>
  <c r="X49" i="4"/>
  <c r="U49" i="4" s="1"/>
  <c r="K49" i="4" s="1"/>
  <c r="W49" i="4"/>
  <c r="T49" i="4" s="1"/>
  <c r="J49" i="4" s="1"/>
  <c r="O49" i="4"/>
  <c r="P49" i="4" s="1"/>
  <c r="I49" i="4"/>
  <c r="A49" i="4"/>
  <c r="AL48" i="4"/>
  <c r="H48" i="4" s="1"/>
  <c r="AK48" i="4"/>
  <c r="G48" i="4" s="1"/>
  <c r="F48" i="4"/>
  <c r="D48" i="4"/>
  <c r="AN48" i="4" s="1"/>
  <c r="Y48" i="4"/>
  <c r="X48" i="4"/>
  <c r="U48" i="4" s="1"/>
  <c r="K48" i="4" s="1"/>
  <c r="W48" i="4"/>
  <c r="T48" i="4" s="1"/>
  <c r="J48" i="4" s="1"/>
  <c r="O48" i="4"/>
  <c r="P48" i="4" s="1"/>
  <c r="I48" i="4"/>
  <c r="A48" i="4"/>
  <c r="AL47" i="4"/>
  <c r="H47" i="4" s="1"/>
  <c r="AK47" i="4"/>
  <c r="G47" i="4" s="1"/>
  <c r="F47" i="4"/>
  <c r="D47" i="4"/>
  <c r="AN47" i="4" s="1"/>
  <c r="Y47" i="4"/>
  <c r="X47" i="4"/>
  <c r="U47" i="4" s="1"/>
  <c r="K47" i="4" s="1"/>
  <c r="W47" i="4"/>
  <c r="T47" i="4"/>
  <c r="J47" i="4" s="1"/>
  <c r="O47" i="4"/>
  <c r="P47" i="4" s="1"/>
  <c r="I47" i="4"/>
  <c r="A47" i="4"/>
  <c r="AL46" i="4"/>
  <c r="H46" i="4" s="1"/>
  <c r="AK46" i="4"/>
  <c r="G46" i="4" s="1"/>
  <c r="F46" i="4"/>
  <c r="D46" i="4"/>
  <c r="AN46" i="4" s="1"/>
  <c r="Y46" i="4"/>
  <c r="X46" i="4"/>
  <c r="U46" i="4" s="1"/>
  <c r="K46" i="4" s="1"/>
  <c r="W46" i="4"/>
  <c r="T46" i="4" s="1"/>
  <c r="J46" i="4" s="1"/>
  <c r="O46" i="4"/>
  <c r="P46" i="4" s="1"/>
  <c r="I46" i="4"/>
  <c r="A46" i="4"/>
  <c r="AL45" i="4"/>
  <c r="H45" i="4" s="1"/>
  <c r="AK45" i="4"/>
  <c r="G45" i="4" s="1"/>
  <c r="F45" i="4"/>
  <c r="D45" i="4"/>
  <c r="AN45" i="4" s="1"/>
  <c r="Y45" i="4"/>
  <c r="X45" i="4"/>
  <c r="U45" i="4" s="1"/>
  <c r="K45" i="4" s="1"/>
  <c r="W45" i="4"/>
  <c r="T45" i="4" s="1"/>
  <c r="J45" i="4" s="1"/>
  <c r="O45" i="4"/>
  <c r="P45" i="4" s="1"/>
  <c r="I45" i="4"/>
  <c r="A45" i="4"/>
  <c r="AL44" i="4"/>
  <c r="H44" i="4" s="1"/>
  <c r="AK44" i="4"/>
  <c r="G44" i="4" s="1"/>
  <c r="F44" i="4"/>
  <c r="D44" i="4"/>
  <c r="AN44" i="4" s="1"/>
  <c r="Y44" i="4"/>
  <c r="X44" i="4"/>
  <c r="U44" i="4" s="1"/>
  <c r="K44" i="4" s="1"/>
  <c r="W44" i="4"/>
  <c r="T44" i="4" s="1"/>
  <c r="J44" i="4" s="1"/>
  <c r="O44" i="4"/>
  <c r="P44" i="4" s="1"/>
  <c r="I44" i="4"/>
  <c r="A44" i="4"/>
  <c r="AL43" i="4"/>
  <c r="H43" i="4" s="1"/>
  <c r="AK43" i="4"/>
  <c r="G43" i="4" s="1"/>
  <c r="F43" i="4"/>
  <c r="D43" i="4"/>
  <c r="AN43" i="4" s="1"/>
  <c r="Y43" i="4"/>
  <c r="X43" i="4"/>
  <c r="U43" i="4" s="1"/>
  <c r="K43" i="4" s="1"/>
  <c r="W43" i="4"/>
  <c r="T43" i="4" s="1"/>
  <c r="J43" i="4" s="1"/>
  <c r="O43" i="4"/>
  <c r="P43" i="4" s="1"/>
  <c r="I43" i="4"/>
  <c r="A43" i="4"/>
  <c r="AL42" i="4"/>
  <c r="H42" i="4" s="1"/>
  <c r="AK42" i="4"/>
  <c r="G42" i="4" s="1"/>
  <c r="F42" i="4"/>
  <c r="D42" i="4"/>
  <c r="AN42" i="4" s="1"/>
  <c r="Y42" i="4"/>
  <c r="X42" i="4"/>
  <c r="U42" i="4" s="1"/>
  <c r="K42" i="4" s="1"/>
  <c r="W42" i="4"/>
  <c r="T42" i="4" s="1"/>
  <c r="J42" i="4" s="1"/>
  <c r="O42" i="4"/>
  <c r="P42" i="4" s="1"/>
  <c r="I42" i="4"/>
  <c r="A42" i="4"/>
  <c r="AL41" i="4"/>
  <c r="H41" i="4" s="1"/>
  <c r="AK41" i="4"/>
  <c r="G41" i="4" s="1"/>
  <c r="F41" i="4"/>
  <c r="D41" i="4"/>
  <c r="AN41" i="4" s="1"/>
  <c r="Y41" i="4"/>
  <c r="X41" i="4"/>
  <c r="U41" i="4" s="1"/>
  <c r="K41" i="4" s="1"/>
  <c r="W41" i="4"/>
  <c r="T41" i="4" s="1"/>
  <c r="J41" i="4" s="1"/>
  <c r="O41" i="4"/>
  <c r="P41" i="4" s="1"/>
  <c r="I41" i="4"/>
  <c r="A41" i="4"/>
  <c r="AL40" i="4"/>
  <c r="H40" i="4" s="1"/>
  <c r="AK40" i="4"/>
  <c r="G40" i="4" s="1"/>
  <c r="F40" i="4"/>
  <c r="D40" i="4"/>
  <c r="AN40" i="4" s="1"/>
  <c r="Y40" i="4"/>
  <c r="X40" i="4"/>
  <c r="U40" i="4" s="1"/>
  <c r="K40" i="4" s="1"/>
  <c r="W40" i="4"/>
  <c r="T40" i="4" s="1"/>
  <c r="J40" i="4" s="1"/>
  <c r="O40" i="4"/>
  <c r="P40" i="4" s="1"/>
  <c r="I40" i="4"/>
  <c r="A40" i="4"/>
  <c r="AL39" i="4"/>
  <c r="H39" i="4" s="1"/>
  <c r="AK39" i="4"/>
  <c r="G39" i="4" s="1"/>
  <c r="F39" i="4"/>
  <c r="D39" i="4"/>
  <c r="Y39" i="4"/>
  <c r="X39" i="4"/>
  <c r="U39" i="4" s="1"/>
  <c r="K39" i="4" s="1"/>
  <c r="W39" i="4"/>
  <c r="T39" i="4" s="1"/>
  <c r="J39" i="4" s="1"/>
  <c r="O39" i="4"/>
  <c r="P39" i="4" s="1"/>
  <c r="I39" i="4"/>
  <c r="A39" i="4"/>
  <c r="AL38" i="4"/>
  <c r="H38" i="4" s="1"/>
  <c r="AK38" i="4"/>
  <c r="G38" i="4" s="1"/>
  <c r="F38" i="4"/>
  <c r="D38" i="4"/>
  <c r="AN38" i="4" s="1"/>
  <c r="Y38" i="4"/>
  <c r="X38" i="4"/>
  <c r="U38" i="4" s="1"/>
  <c r="K38" i="4" s="1"/>
  <c r="W38" i="4"/>
  <c r="T38" i="4" s="1"/>
  <c r="J38" i="4" s="1"/>
  <c r="O38" i="4"/>
  <c r="P38" i="4" s="1"/>
  <c r="I38" i="4"/>
  <c r="A38" i="4"/>
  <c r="AL37" i="4"/>
  <c r="H37" i="4" s="1"/>
  <c r="AK37" i="4"/>
  <c r="G37" i="4" s="1"/>
  <c r="F37" i="4"/>
  <c r="D37" i="4"/>
  <c r="AN37" i="4" s="1"/>
  <c r="Y37" i="4"/>
  <c r="X37" i="4"/>
  <c r="U37" i="4" s="1"/>
  <c r="K37" i="4" s="1"/>
  <c r="W37" i="4"/>
  <c r="T37" i="4" s="1"/>
  <c r="J37" i="4" s="1"/>
  <c r="O37" i="4"/>
  <c r="P37" i="4" s="1"/>
  <c r="I37" i="4"/>
  <c r="A37" i="4"/>
  <c r="E89" i="1" s="1"/>
  <c r="AL36" i="4"/>
  <c r="H36" i="4" s="1"/>
  <c r="AK36" i="4"/>
  <c r="G36" i="4" s="1"/>
  <c r="F36" i="4"/>
  <c r="D36" i="4"/>
  <c r="AN36" i="4" s="1"/>
  <c r="Y36" i="4"/>
  <c r="X36" i="4"/>
  <c r="U36" i="4" s="1"/>
  <c r="K36" i="4" s="1"/>
  <c r="W36" i="4"/>
  <c r="T36" i="4" s="1"/>
  <c r="J36" i="4" s="1"/>
  <c r="O36" i="4"/>
  <c r="P36" i="4" s="1"/>
  <c r="I36" i="4"/>
  <c r="A36" i="4"/>
  <c r="AL35" i="4"/>
  <c r="H35" i="4" s="1"/>
  <c r="AK35" i="4"/>
  <c r="G35" i="4" s="1"/>
  <c r="F35" i="4"/>
  <c r="D35" i="4"/>
  <c r="AN35" i="4" s="1"/>
  <c r="Y35" i="4"/>
  <c r="X35" i="4"/>
  <c r="U35" i="4" s="1"/>
  <c r="K35" i="4" s="1"/>
  <c r="W35" i="4"/>
  <c r="T35" i="4" s="1"/>
  <c r="J35" i="4" s="1"/>
  <c r="O35" i="4"/>
  <c r="P35" i="4" s="1"/>
  <c r="I35" i="4"/>
  <c r="A35" i="4"/>
  <c r="E87" i="1" s="1"/>
  <c r="AL34" i="4"/>
  <c r="H34" i="4" s="1"/>
  <c r="AK34" i="4"/>
  <c r="G34" i="4" s="1"/>
  <c r="F34" i="4"/>
  <c r="D34" i="4"/>
  <c r="AN34" i="4" s="1"/>
  <c r="Y34" i="4"/>
  <c r="X34" i="4"/>
  <c r="U34" i="4" s="1"/>
  <c r="K34" i="4" s="1"/>
  <c r="W34" i="4"/>
  <c r="T34" i="4" s="1"/>
  <c r="J34" i="4" s="1"/>
  <c r="O34" i="4"/>
  <c r="P34" i="4" s="1"/>
  <c r="I34" i="4"/>
  <c r="A34" i="4"/>
  <c r="AL33" i="4"/>
  <c r="H33" i="4" s="1"/>
  <c r="AK33" i="4"/>
  <c r="G33" i="4" s="1"/>
  <c r="F33" i="4"/>
  <c r="D33" i="4"/>
  <c r="AN33" i="4" s="1"/>
  <c r="Y33" i="4"/>
  <c r="X33" i="4"/>
  <c r="U33" i="4" s="1"/>
  <c r="K33" i="4" s="1"/>
  <c r="W33" i="4"/>
  <c r="T33" i="4" s="1"/>
  <c r="J33" i="4" s="1"/>
  <c r="O33" i="4"/>
  <c r="P33" i="4" s="1"/>
  <c r="I33" i="4"/>
  <c r="A33" i="4"/>
  <c r="E85" i="1" s="1"/>
  <c r="AL32" i="4"/>
  <c r="H32" i="4" s="1"/>
  <c r="AK32" i="4"/>
  <c r="G32" i="4" s="1"/>
  <c r="F32" i="4"/>
  <c r="D32" i="4"/>
  <c r="Y32" i="4"/>
  <c r="X32" i="4"/>
  <c r="U32" i="4" s="1"/>
  <c r="K32" i="4" s="1"/>
  <c r="W32" i="4"/>
  <c r="T32" i="4" s="1"/>
  <c r="J32" i="4" s="1"/>
  <c r="O32" i="4"/>
  <c r="P32" i="4" s="1"/>
  <c r="I32" i="4"/>
  <c r="A32" i="4"/>
  <c r="AL31" i="4"/>
  <c r="H31" i="4" s="1"/>
  <c r="AK31" i="4"/>
  <c r="G31" i="4" s="1"/>
  <c r="F31" i="4"/>
  <c r="D31" i="4"/>
  <c r="Y31" i="4"/>
  <c r="X31" i="4"/>
  <c r="U31" i="4" s="1"/>
  <c r="K31" i="4" s="1"/>
  <c r="W31" i="4"/>
  <c r="T31" i="4" s="1"/>
  <c r="J31" i="4" s="1"/>
  <c r="O31" i="4"/>
  <c r="P31" i="4" s="1"/>
  <c r="I31" i="4"/>
  <c r="A31" i="4"/>
  <c r="E83" i="1" s="1"/>
  <c r="AL30" i="4"/>
  <c r="H30" i="4" s="1"/>
  <c r="AK30" i="4"/>
  <c r="G30" i="4" s="1"/>
  <c r="F30" i="4"/>
  <c r="D30" i="4"/>
  <c r="Y30" i="4"/>
  <c r="X30" i="4"/>
  <c r="U30" i="4" s="1"/>
  <c r="K30" i="4" s="1"/>
  <c r="W30" i="4"/>
  <c r="T30" i="4" s="1"/>
  <c r="J30" i="4" s="1"/>
  <c r="O30" i="4"/>
  <c r="P30" i="4" s="1"/>
  <c r="I30" i="4"/>
  <c r="A30" i="4"/>
  <c r="AL29" i="4"/>
  <c r="H29" i="4" s="1"/>
  <c r="AK29" i="4"/>
  <c r="G29" i="4" s="1"/>
  <c r="F29" i="4"/>
  <c r="D29" i="4"/>
  <c r="AN29" i="4" s="1"/>
  <c r="Y29" i="4"/>
  <c r="X29" i="4"/>
  <c r="U29" i="4" s="1"/>
  <c r="K29" i="4" s="1"/>
  <c r="W29" i="4"/>
  <c r="T29" i="4" s="1"/>
  <c r="J29" i="4" s="1"/>
  <c r="O29" i="4"/>
  <c r="P29" i="4" s="1"/>
  <c r="I29" i="4"/>
  <c r="A29" i="4"/>
  <c r="E81" i="1" s="1"/>
  <c r="AL28" i="4"/>
  <c r="H28" i="4" s="1"/>
  <c r="AK28" i="4"/>
  <c r="G28" i="4" s="1"/>
  <c r="F28" i="4"/>
  <c r="D28" i="4"/>
  <c r="AN28" i="4" s="1"/>
  <c r="Y28" i="4"/>
  <c r="X28" i="4"/>
  <c r="U28" i="4" s="1"/>
  <c r="K28" i="4" s="1"/>
  <c r="W28" i="4"/>
  <c r="T28" i="4" s="1"/>
  <c r="J28" i="4" s="1"/>
  <c r="O28" i="4"/>
  <c r="P28" i="4" s="1"/>
  <c r="I28" i="4"/>
  <c r="A28" i="4"/>
  <c r="AL27" i="4"/>
  <c r="H27" i="4" s="1"/>
  <c r="AK27" i="4"/>
  <c r="G27" i="4" s="1"/>
  <c r="F27" i="4"/>
  <c r="D27" i="4"/>
  <c r="AN27" i="4" s="1"/>
  <c r="Y27" i="4"/>
  <c r="X27" i="4"/>
  <c r="U27" i="4" s="1"/>
  <c r="K27" i="4" s="1"/>
  <c r="W27" i="4"/>
  <c r="T27" i="4" s="1"/>
  <c r="J27" i="4" s="1"/>
  <c r="O27" i="4"/>
  <c r="P27" i="4" s="1"/>
  <c r="I27" i="4"/>
  <c r="A27" i="4"/>
  <c r="E79" i="1" s="1"/>
  <c r="AL26" i="4"/>
  <c r="H26" i="4" s="1"/>
  <c r="AK26" i="4"/>
  <c r="G26" i="4" s="1"/>
  <c r="F26" i="4"/>
  <c r="D26" i="4"/>
  <c r="AN26" i="4" s="1"/>
  <c r="Y26" i="4"/>
  <c r="X26" i="4"/>
  <c r="U26" i="4" s="1"/>
  <c r="K26" i="4" s="1"/>
  <c r="W26" i="4"/>
  <c r="T26" i="4" s="1"/>
  <c r="J26" i="4" s="1"/>
  <c r="O26" i="4"/>
  <c r="P26" i="4" s="1"/>
  <c r="I26" i="4"/>
  <c r="A26" i="4"/>
  <c r="AL25" i="4"/>
  <c r="H25" i="4" s="1"/>
  <c r="AK25" i="4"/>
  <c r="G25" i="4" s="1"/>
  <c r="F25" i="4"/>
  <c r="D25" i="4"/>
  <c r="AN25" i="4" s="1"/>
  <c r="Y25" i="4"/>
  <c r="X25" i="4"/>
  <c r="U25" i="4" s="1"/>
  <c r="K25" i="4" s="1"/>
  <c r="W25" i="4"/>
  <c r="T25" i="4" s="1"/>
  <c r="J25" i="4" s="1"/>
  <c r="O25" i="4"/>
  <c r="P25" i="4" s="1"/>
  <c r="I25" i="4"/>
  <c r="A25" i="4"/>
  <c r="E77" i="1" s="1"/>
  <c r="AL24" i="4"/>
  <c r="H24" i="4" s="1"/>
  <c r="AK24" i="4"/>
  <c r="G24" i="4" s="1"/>
  <c r="F24" i="4"/>
  <c r="D24" i="4"/>
  <c r="AN24" i="4" s="1"/>
  <c r="Y24" i="4"/>
  <c r="X24" i="4"/>
  <c r="W24" i="4"/>
  <c r="T24" i="4" s="1"/>
  <c r="J24" i="4" s="1"/>
  <c r="O24" i="4"/>
  <c r="P24" i="4" s="1"/>
  <c r="I24" i="4"/>
  <c r="A24" i="4"/>
  <c r="AL23" i="4"/>
  <c r="H23" i="4" s="1"/>
  <c r="AK23" i="4"/>
  <c r="G23" i="4" s="1"/>
  <c r="F23" i="4"/>
  <c r="D23" i="4"/>
  <c r="AN23" i="4" s="1"/>
  <c r="Y23" i="4"/>
  <c r="X23" i="4"/>
  <c r="U23" i="4" s="1"/>
  <c r="K23" i="4" s="1"/>
  <c r="W23" i="4"/>
  <c r="T23" i="4" s="1"/>
  <c r="J23" i="4" s="1"/>
  <c r="O23" i="4"/>
  <c r="P23" i="4" s="1"/>
  <c r="I23" i="4"/>
  <c r="A23" i="4"/>
  <c r="E75" i="1" s="1"/>
  <c r="AL22" i="4"/>
  <c r="H22" i="4" s="1"/>
  <c r="AK22" i="4"/>
  <c r="G22" i="4" s="1"/>
  <c r="F22" i="4"/>
  <c r="D22" i="4"/>
  <c r="AN22" i="4" s="1"/>
  <c r="Y22" i="4"/>
  <c r="X22" i="4"/>
  <c r="U22" i="4" s="1"/>
  <c r="W22" i="4"/>
  <c r="T22" i="4" s="1"/>
  <c r="J22" i="4" s="1"/>
  <c r="O22" i="4"/>
  <c r="P22" i="4" s="1"/>
  <c r="I22" i="4"/>
  <c r="A22" i="4"/>
  <c r="AL21" i="4"/>
  <c r="H21" i="4" s="1"/>
  <c r="AK21" i="4"/>
  <c r="G21" i="4" s="1"/>
  <c r="F21" i="4"/>
  <c r="D21" i="4"/>
  <c r="Y21" i="4"/>
  <c r="X21" i="4"/>
  <c r="U21" i="4" s="1"/>
  <c r="K21" i="4" s="1"/>
  <c r="W21" i="4"/>
  <c r="T21" i="4" s="1"/>
  <c r="J21" i="4" s="1"/>
  <c r="O21" i="4"/>
  <c r="P21" i="4" s="1"/>
  <c r="I21" i="4"/>
  <c r="A21" i="4"/>
  <c r="E73" i="1" s="1"/>
  <c r="AL20" i="4"/>
  <c r="H20" i="4" s="1"/>
  <c r="AK20" i="4"/>
  <c r="G20" i="4" s="1"/>
  <c r="F20" i="4"/>
  <c r="D20" i="4"/>
  <c r="AN20" i="4" s="1"/>
  <c r="Y20" i="4"/>
  <c r="X20" i="4"/>
  <c r="U20" i="4" s="1"/>
  <c r="W20" i="4"/>
  <c r="T20" i="4" s="1"/>
  <c r="J20" i="4" s="1"/>
  <c r="O20" i="4"/>
  <c r="P20" i="4" s="1"/>
  <c r="I20" i="4"/>
  <c r="A20" i="4"/>
  <c r="AL19" i="4"/>
  <c r="H19" i="4" s="1"/>
  <c r="AK19" i="4"/>
  <c r="G19" i="4" s="1"/>
  <c r="F19" i="4"/>
  <c r="D19" i="4"/>
  <c r="AN19" i="4" s="1"/>
  <c r="Y19" i="4"/>
  <c r="X19" i="4"/>
  <c r="U19" i="4" s="1"/>
  <c r="K19" i="4" s="1"/>
  <c r="W19" i="4"/>
  <c r="T19" i="4" s="1"/>
  <c r="J19" i="4" s="1"/>
  <c r="O19" i="4"/>
  <c r="P19" i="4" s="1"/>
  <c r="I19" i="4"/>
  <c r="A19" i="4"/>
  <c r="E71" i="1" s="1"/>
  <c r="AL18" i="4"/>
  <c r="H18" i="4" s="1"/>
  <c r="AK18" i="4"/>
  <c r="G18" i="4" s="1"/>
  <c r="F18" i="4"/>
  <c r="D18" i="4"/>
  <c r="AN18" i="4" s="1"/>
  <c r="Y18" i="4"/>
  <c r="X18" i="4"/>
  <c r="U18" i="4" s="1"/>
  <c r="W18" i="4"/>
  <c r="T18" i="4" s="1"/>
  <c r="J18" i="4" s="1"/>
  <c r="O18" i="4"/>
  <c r="P18" i="4" s="1"/>
  <c r="I18" i="4"/>
  <c r="A18" i="4"/>
  <c r="AL17" i="4"/>
  <c r="H17" i="4" s="1"/>
  <c r="AK17" i="4"/>
  <c r="G17" i="4" s="1"/>
  <c r="F17" i="4"/>
  <c r="D17" i="4"/>
  <c r="AN17" i="4" s="1"/>
  <c r="Y17" i="4"/>
  <c r="X17" i="4"/>
  <c r="U17" i="4" s="1"/>
  <c r="K17" i="4" s="1"/>
  <c r="W17" i="4"/>
  <c r="T17" i="4" s="1"/>
  <c r="J17" i="4" s="1"/>
  <c r="O17" i="4"/>
  <c r="P17" i="4" s="1"/>
  <c r="I17" i="4"/>
  <c r="A17" i="4"/>
  <c r="E69" i="1" s="1"/>
  <c r="AL16" i="4"/>
  <c r="H16" i="4" s="1"/>
  <c r="AK16" i="4"/>
  <c r="G16" i="4" s="1"/>
  <c r="F16" i="4"/>
  <c r="D16" i="4"/>
  <c r="AN16" i="4" s="1"/>
  <c r="Y16" i="4"/>
  <c r="X16" i="4"/>
  <c r="U16" i="4" s="1"/>
  <c r="W16" i="4"/>
  <c r="T16" i="4" s="1"/>
  <c r="J16" i="4" s="1"/>
  <c r="O16" i="4"/>
  <c r="P16" i="4" s="1"/>
  <c r="I16" i="4"/>
  <c r="A16" i="4"/>
  <c r="AL15" i="4"/>
  <c r="H15" i="4" s="1"/>
  <c r="AK15" i="4"/>
  <c r="G15" i="4" s="1"/>
  <c r="F15" i="4"/>
  <c r="D15" i="4"/>
  <c r="AN15" i="4" s="1"/>
  <c r="Y15" i="4"/>
  <c r="X15" i="4"/>
  <c r="U15" i="4" s="1"/>
  <c r="W15" i="4"/>
  <c r="T15" i="4" s="1"/>
  <c r="J15" i="4" s="1"/>
  <c r="O15" i="4"/>
  <c r="P15" i="4" s="1"/>
  <c r="I15" i="4"/>
  <c r="A15" i="4"/>
  <c r="E67" i="1" s="1"/>
  <c r="AL14" i="4"/>
  <c r="H14" i="4" s="1"/>
  <c r="AK14" i="4"/>
  <c r="G14" i="4" s="1"/>
  <c r="F14" i="4"/>
  <c r="D14" i="4"/>
  <c r="AN14" i="4" s="1"/>
  <c r="Y14" i="4"/>
  <c r="X14" i="4"/>
  <c r="U14" i="4" s="1"/>
  <c r="W14" i="4"/>
  <c r="T14" i="4" s="1"/>
  <c r="J14" i="4" s="1"/>
  <c r="O14" i="4"/>
  <c r="P14" i="4" s="1"/>
  <c r="I14" i="4"/>
  <c r="A14" i="4"/>
  <c r="AL13" i="4"/>
  <c r="H13" i="4" s="1"/>
  <c r="AK13" i="4"/>
  <c r="G13" i="4" s="1"/>
  <c r="F13" i="4"/>
  <c r="D13" i="4"/>
  <c r="AN13" i="4" s="1"/>
  <c r="Y13" i="4"/>
  <c r="X13" i="4"/>
  <c r="U13" i="4" s="1"/>
  <c r="K13" i="4" s="1"/>
  <c r="W13" i="4"/>
  <c r="T13" i="4" s="1"/>
  <c r="J13" i="4" s="1"/>
  <c r="O13" i="4"/>
  <c r="P13" i="4" s="1"/>
  <c r="I13" i="4"/>
  <c r="A13" i="4"/>
  <c r="E65" i="1" s="1"/>
  <c r="AL12" i="4"/>
  <c r="H12" i="4" s="1"/>
  <c r="AK12" i="4"/>
  <c r="F12" i="4"/>
  <c r="D12" i="4"/>
  <c r="AN12" i="4" s="1"/>
  <c r="Y12" i="4"/>
  <c r="X12" i="4"/>
  <c r="U12" i="4" s="1"/>
  <c r="W12" i="4"/>
  <c r="T12" i="4" s="1"/>
  <c r="J12" i="4" s="1"/>
  <c r="O12" i="4"/>
  <c r="P12" i="4" s="1"/>
  <c r="I12" i="4"/>
  <c r="G12" i="4"/>
  <c r="A12" i="4"/>
  <c r="E64" i="1" s="1"/>
  <c r="AL11" i="4"/>
  <c r="H11" i="4" s="1"/>
  <c r="AK11" i="4"/>
  <c r="G11" i="4" s="1"/>
  <c r="F11" i="4"/>
  <c r="D11" i="4"/>
  <c r="Y11" i="4"/>
  <c r="X11" i="4"/>
  <c r="U11" i="4" s="1"/>
  <c r="K11" i="4" s="1"/>
  <c r="W11" i="4"/>
  <c r="T11" i="4" s="1"/>
  <c r="J11" i="4" s="1"/>
  <c r="O11" i="4"/>
  <c r="P11" i="4" s="1"/>
  <c r="I11" i="4"/>
  <c r="A11" i="4"/>
  <c r="E63" i="1" s="1"/>
  <c r="AL10" i="4"/>
  <c r="H10" i="4" s="1"/>
  <c r="AK10" i="4"/>
  <c r="G10" i="4" s="1"/>
  <c r="F10" i="4"/>
  <c r="D10" i="4"/>
  <c r="AN10" i="4" s="1"/>
  <c r="Y10" i="4"/>
  <c r="X10" i="4"/>
  <c r="U10" i="4" s="1"/>
  <c r="W10" i="4"/>
  <c r="T10" i="4" s="1"/>
  <c r="J10" i="4" s="1"/>
  <c r="O10" i="4"/>
  <c r="P10" i="4" s="1"/>
  <c r="I10" i="4"/>
  <c r="A10" i="4"/>
  <c r="AL9" i="4"/>
  <c r="H9" i="4" s="1"/>
  <c r="AK9" i="4"/>
  <c r="G9" i="4" s="1"/>
  <c r="Y9" i="4"/>
  <c r="X9" i="4"/>
  <c r="U9" i="4" s="1"/>
  <c r="K9" i="4" s="1"/>
  <c r="W9" i="4"/>
  <c r="T9" i="4" s="1"/>
  <c r="J9" i="4" s="1"/>
  <c r="O9" i="4"/>
  <c r="P9" i="4" s="1"/>
  <c r="I9" i="4"/>
  <c r="F9" i="4"/>
  <c r="D9" i="4"/>
  <c r="AN9" i="4" s="1"/>
  <c r="A9" i="4"/>
  <c r="E61" i="1" s="1"/>
  <c r="AL8" i="4"/>
  <c r="H8" i="4" s="1"/>
  <c r="AK8" i="4"/>
  <c r="F8" i="4"/>
  <c r="D8" i="4"/>
  <c r="AN8" i="4" s="1"/>
  <c r="Y8" i="4"/>
  <c r="X8" i="4"/>
  <c r="U8" i="4" s="1"/>
  <c r="W8" i="4"/>
  <c r="T8" i="4" s="1"/>
  <c r="J8" i="4" s="1"/>
  <c r="O8" i="4"/>
  <c r="P8" i="4" s="1"/>
  <c r="I8" i="4"/>
  <c r="G8" i="4"/>
  <c r="A8" i="4"/>
  <c r="E60" i="1" s="1"/>
  <c r="AL7" i="4"/>
  <c r="H7" i="4" s="1"/>
  <c r="AK7" i="4"/>
  <c r="G7" i="4" s="1"/>
  <c r="F7" i="4"/>
  <c r="D7" i="4"/>
  <c r="AN7" i="4" s="1"/>
  <c r="Y7" i="4"/>
  <c r="X7" i="4"/>
  <c r="U7" i="4" s="1"/>
  <c r="W7" i="4"/>
  <c r="T7" i="4" s="1"/>
  <c r="J7" i="4" s="1"/>
  <c r="O7" i="4"/>
  <c r="P7" i="4" s="1"/>
  <c r="I7" i="4"/>
  <c r="A7" i="4"/>
  <c r="E59" i="1" s="1"/>
  <c r="AL6" i="4"/>
  <c r="H6" i="4" s="1"/>
  <c r="AK6" i="4"/>
  <c r="G6" i="4" s="1"/>
  <c r="F6" i="4"/>
  <c r="D6" i="4"/>
  <c r="AN6" i="4" s="1"/>
  <c r="Y6" i="4"/>
  <c r="X6" i="4"/>
  <c r="W6" i="4"/>
  <c r="T6" i="4" s="1"/>
  <c r="J6" i="4" s="1"/>
  <c r="O6" i="4"/>
  <c r="P6" i="4" s="1"/>
  <c r="I6" i="4"/>
  <c r="A6" i="4"/>
  <c r="AL5" i="4"/>
  <c r="H5" i="4" s="1"/>
  <c r="AK5" i="4"/>
  <c r="G5" i="4" s="1"/>
  <c r="F5" i="4"/>
  <c r="D5" i="4"/>
  <c r="Y5" i="4"/>
  <c r="X5" i="4"/>
  <c r="U5" i="4" s="1"/>
  <c r="K5" i="4" s="1"/>
  <c r="W5" i="4"/>
  <c r="T5" i="4" s="1"/>
  <c r="J5" i="4" s="1"/>
  <c r="O5" i="4"/>
  <c r="P5" i="4" s="1"/>
  <c r="I5" i="4"/>
  <c r="A5" i="4"/>
  <c r="AL4" i="4"/>
  <c r="H4" i="4" s="1"/>
  <c r="AK4" i="4"/>
  <c r="G4" i="4" s="1"/>
  <c r="F4" i="4"/>
  <c r="D4" i="4"/>
  <c r="Y4" i="4"/>
  <c r="X4" i="4"/>
  <c r="U4" i="4" s="1"/>
  <c r="K4" i="4" s="1"/>
  <c r="W4" i="4"/>
  <c r="T4" i="4" s="1"/>
  <c r="J4" i="4" s="1"/>
  <c r="O4" i="4"/>
  <c r="P4" i="4" s="1"/>
  <c r="I4" i="4"/>
  <c r="A4" i="4"/>
  <c r="F3" i="4"/>
  <c r="D3" i="4"/>
  <c r="AN3" i="4" s="1"/>
  <c r="Y3" i="4"/>
  <c r="X3" i="4"/>
  <c r="W3" i="4"/>
  <c r="T3" i="4" s="1"/>
  <c r="J3" i="4" s="1"/>
  <c r="O3" i="4"/>
  <c r="P3" i="4" s="1"/>
  <c r="I3" i="4"/>
  <c r="H3" i="4"/>
  <c r="G3" i="4"/>
  <c r="A3" i="4"/>
  <c r="AJ2" i="4"/>
  <c r="F2" i="4" s="1"/>
  <c r="AI2" i="4"/>
  <c r="D2" i="4" s="1"/>
  <c r="AN2" i="4" s="1"/>
  <c r="Y2" i="4"/>
  <c r="X2" i="4"/>
  <c r="U2" i="4" s="1"/>
  <c r="K2" i="4" s="1"/>
  <c r="W2" i="4"/>
  <c r="T2" i="4" s="1"/>
  <c r="J2" i="4" s="1"/>
  <c r="O2" i="4"/>
  <c r="P2" i="4" s="1"/>
  <c r="I2" i="4"/>
  <c r="H2" i="4"/>
  <c r="G2" i="4"/>
  <c r="A2" i="4"/>
  <c r="V36" i="6"/>
  <c r="S36" i="6"/>
  <c r="Z36" i="6" s="1"/>
  <c r="E36" i="6"/>
  <c r="Y35" i="6"/>
  <c r="V35" i="6"/>
  <c r="Z35" i="6" s="1"/>
  <c r="S35" i="6"/>
  <c r="E35" i="6"/>
  <c r="Y34" i="6"/>
  <c r="V34" i="6"/>
  <c r="S34" i="6"/>
  <c r="E34" i="6"/>
  <c r="Y33" i="6"/>
  <c r="V33" i="6"/>
  <c r="S33" i="6"/>
  <c r="E33" i="6"/>
  <c r="Z32" i="6"/>
  <c r="Y32" i="6"/>
  <c r="V32" i="6"/>
  <c r="S32" i="6"/>
  <c r="U32" i="6" s="1"/>
  <c r="E32" i="6"/>
  <c r="Y31" i="6"/>
  <c r="V31" i="6"/>
  <c r="S31" i="6"/>
  <c r="E31" i="6"/>
  <c r="V30" i="6"/>
  <c r="S30" i="6"/>
  <c r="Z30" i="6" s="1"/>
  <c r="E30" i="6"/>
  <c r="Y29" i="6"/>
  <c r="V29" i="6"/>
  <c r="Z29" i="6" s="1"/>
  <c r="S29" i="6"/>
  <c r="E29" i="6"/>
  <c r="Y28" i="6"/>
  <c r="V28" i="6"/>
  <c r="U28" i="6"/>
  <c r="S28" i="6"/>
  <c r="R28" i="6"/>
  <c r="E28" i="6"/>
  <c r="Y27" i="6"/>
  <c r="V27" i="6"/>
  <c r="U27" i="6"/>
  <c r="S27" i="6"/>
  <c r="R27" i="6"/>
  <c r="E27" i="6"/>
  <c r="Y26" i="6"/>
  <c r="V26" i="6"/>
  <c r="S26" i="6"/>
  <c r="E26" i="6"/>
  <c r="Y25" i="6"/>
  <c r="V25" i="6"/>
  <c r="U25" i="6"/>
  <c r="S25" i="6"/>
  <c r="Z25" i="6" s="1"/>
  <c r="E25" i="6"/>
  <c r="V24" i="6"/>
  <c r="S24" i="6"/>
  <c r="Z24" i="6" s="1"/>
  <c r="E24" i="6"/>
  <c r="Y23" i="6"/>
  <c r="V23" i="6"/>
  <c r="Z23" i="6" s="1"/>
  <c r="S23" i="6"/>
  <c r="E23" i="6"/>
  <c r="Y22" i="6"/>
  <c r="V22" i="6"/>
  <c r="S22" i="6"/>
  <c r="E22" i="6"/>
  <c r="Y21" i="6"/>
  <c r="V21" i="6"/>
  <c r="S21" i="6"/>
  <c r="E21" i="6"/>
  <c r="Z20" i="6"/>
  <c r="Y20" i="6"/>
  <c r="V20" i="6"/>
  <c r="S20" i="6"/>
  <c r="U20" i="6" s="1"/>
  <c r="E20" i="6"/>
  <c r="Y19" i="6"/>
  <c r="V19" i="6"/>
  <c r="S19" i="6"/>
  <c r="E19" i="6"/>
  <c r="V18" i="6"/>
  <c r="S18" i="6"/>
  <c r="Z18" i="6" s="1"/>
  <c r="E18" i="6"/>
  <c r="Y17" i="6"/>
  <c r="V17" i="6"/>
  <c r="Z17" i="6" s="1"/>
  <c r="S17" i="6"/>
  <c r="E17" i="6"/>
  <c r="Y16" i="6"/>
  <c r="V16" i="6"/>
  <c r="S16" i="6"/>
  <c r="E16" i="6"/>
  <c r="Y15" i="6"/>
  <c r="V15" i="6"/>
  <c r="S15" i="6"/>
  <c r="E15" i="6"/>
  <c r="Y14" i="6"/>
  <c r="V14" i="6"/>
  <c r="U14" i="6"/>
  <c r="S14" i="6"/>
  <c r="Z14" i="6" s="1"/>
  <c r="E14" i="6"/>
  <c r="Y13" i="6"/>
  <c r="V13" i="6"/>
  <c r="S13" i="6"/>
  <c r="E13" i="6"/>
  <c r="V12" i="6"/>
  <c r="S12" i="6"/>
  <c r="Z12" i="6" s="1"/>
  <c r="E12" i="6"/>
  <c r="Y11" i="6"/>
  <c r="V11" i="6"/>
  <c r="Z11" i="6" s="1"/>
  <c r="S11" i="6"/>
  <c r="E11" i="6"/>
  <c r="Y10" i="6"/>
  <c r="V10" i="6"/>
  <c r="U10" i="6"/>
  <c r="S10" i="6"/>
  <c r="R10" i="6"/>
  <c r="E10" i="6"/>
  <c r="Y9" i="6"/>
  <c r="V9" i="6"/>
  <c r="U9" i="6"/>
  <c r="S9" i="6"/>
  <c r="R9" i="6"/>
  <c r="E9" i="6"/>
  <c r="Y8" i="6"/>
  <c r="V8" i="6"/>
  <c r="S8" i="6"/>
  <c r="E8" i="6"/>
  <c r="Y7" i="6"/>
  <c r="V7" i="6"/>
  <c r="S7" i="6"/>
  <c r="E7" i="6"/>
  <c r="V6" i="6"/>
  <c r="S6" i="6"/>
  <c r="Z6" i="6" s="1"/>
  <c r="E6" i="6"/>
  <c r="Y5" i="6"/>
  <c r="V5" i="6"/>
  <c r="Z5" i="6" s="1"/>
  <c r="S5" i="6"/>
  <c r="E5" i="6"/>
  <c r="Y4" i="6"/>
  <c r="V4" i="6"/>
  <c r="S4" i="6"/>
  <c r="E4" i="6"/>
  <c r="Y3" i="6"/>
  <c r="V3" i="6"/>
  <c r="Z3" i="6" s="1"/>
  <c r="S3" i="6"/>
  <c r="E3" i="6"/>
  <c r="Y2" i="6"/>
  <c r="V2" i="6"/>
  <c r="S2" i="6"/>
  <c r="E2" i="6"/>
  <c r="Y1" i="6"/>
  <c r="V1" i="6"/>
  <c r="S1" i="6"/>
  <c r="E1" i="6"/>
  <c r="G677" i="1"/>
  <c r="E677" i="1"/>
  <c r="G676" i="1"/>
  <c r="E676" i="1"/>
  <c r="H676" i="1" s="1"/>
  <c r="G675" i="1"/>
  <c r="E675" i="1"/>
  <c r="G674" i="1"/>
  <c r="E674" i="1"/>
  <c r="G673" i="1"/>
  <c r="E673" i="1"/>
  <c r="G672" i="1"/>
  <c r="E672" i="1"/>
  <c r="G671" i="1"/>
  <c r="E671" i="1"/>
  <c r="G670" i="1"/>
  <c r="E670" i="1"/>
  <c r="G669" i="1"/>
  <c r="E669" i="1"/>
  <c r="H669" i="1" s="1"/>
  <c r="G668" i="1"/>
  <c r="E668" i="1"/>
  <c r="G667" i="1"/>
  <c r="E667" i="1"/>
  <c r="H667" i="1" s="1"/>
  <c r="G666" i="1"/>
  <c r="E666" i="1"/>
  <c r="G665" i="1"/>
  <c r="E665" i="1"/>
  <c r="H665" i="1" s="1"/>
  <c r="G664" i="1"/>
  <c r="E664" i="1"/>
  <c r="G663" i="1"/>
  <c r="E663" i="1"/>
  <c r="H663" i="1" s="1"/>
  <c r="G662" i="1"/>
  <c r="E662" i="1"/>
  <c r="H662" i="1" s="1"/>
  <c r="G661" i="1"/>
  <c r="E661" i="1"/>
  <c r="G660" i="1"/>
  <c r="E660" i="1"/>
  <c r="G659" i="1"/>
  <c r="E659" i="1"/>
  <c r="G658" i="1"/>
  <c r="E658" i="1"/>
  <c r="H658" i="1" s="1"/>
  <c r="G657" i="1"/>
  <c r="E657" i="1"/>
  <c r="H657" i="1" s="1"/>
  <c r="G656" i="1"/>
  <c r="E656" i="1"/>
  <c r="H656" i="1" s="1"/>
  <c r="G655" i="1"/>
  <c r="E655" i="1"/>
  <c r="H655" i="1" s="1"/>
  <c r="G654" i="1"/>
  <c r="E654" i="1"/>
  <c r="G653" i="1"/>
  <c r="E653" i="1"/>
  <c r="G652" i="1"/>
  <c r="E652" i="1"/>
  <c r="H652" i="1" s="1"/>
  <c r="G651" i="1"/>
  <c r="E651" i="1"/>
  <c r="G650" i="1"/>
  <c r="E650" i="1"/>
  <c r="G649" i="1"/>
  <c r="E649" i="1"/>
  <c r="G648" i="1"/>
  <c r="E648" i="1"/>
  <c r="H648" i="1" s="1"/>
  <c r="G647" i="1"/>
  <c r="E647" i="1"/>
  <c r="G646" i="1"/>
  <c r="E646" i="1"/>
  <c r="G645" i="1"/>
  <c r="E645" i="1"/>
  <c r="H645" i="1" s="1"/>
  <c r="G644" i="1"/>
  <c r="E644" i="1"/>
  <c r="H644" i="1" s="1"/>
  <c r="H643" i="1"/>
  <c r="G643" i="1"/>
  <c r="E643" i="1"/>
  <c r="G642" i="1"/>
  <c r="E642" i="1"/>
  <c r="G641" i="1"/>
  <c r="E641" i="1"/>
  <c r="G640" i="1"/>
  <c r="E640" i="1"/>
  <c r="H640" i="1" s="1"/>
  <c r="G639" i="1"/>
  <c r="E639" i="1"/>
  <c r="G638" i="1"/>
  <c r="E638" i="1"/>
  <c r="G637" i="1"/>
  <c r="E637" i="1"/>
  <c r="G636" i="1"/>
  <c r="E636" i="1"/>
  <c r="H636" i="1" s="1"/>
  <c r="G635" i="1"/>
  <c r="E635" i="1"/>
  <c r="G634" i="1"/>
  <c r="E634" i="1"/>
  <c r="H634" i="1" s="1"/>
  <c r="G633" i="1"/>
  <c r="E633" i="1"/>
  <c r="H633" i="1" s="1"/>
  <c r="G632" i="1"/>
  <c r="E632" i="1"/>
  <c r="G631" i="1"/>
  <c r="E631" i="1"/>
  <c r="G630" i="1"/>
  <c r="E630" i="1"/>
  <c r="H630" i="1" s="1"/>
  <c r="G629" i="1"/>
  <c r="E629" i="1"/>
  <c r="G628" i="1"/>
  <c r="E628" i="1"/>
  <c r="H628" i="1" s="1"/>
  <c r="G627" i="1"/>
  <c r="E627" i="1"/>
  <c r="H627" i="1" s="1"/>
  <c r="G626" i="1"/>
  <c r="E626" i="1"/>
  <c r="G625" i="1"/>
  <c r="E625" i="1"/>
  <c r="G624" i="1"/>
  <c r="E624" i="1"/>
  <c r="H624" i="1" s="1"/>
  <c r="G623" i="1"/>
  <c r="E623" i="1"/>
  <c r="H623" i="1" s="1"/>
  <c r="G622" i="1"/>
  <c r="E622" i="1"/>
  <c r="G621" i="1"/>
  <c r="E621" i="1"/>
  <c r="H621" i="1" s="1"/>
  <c r="G620" i="1"/>
  <c r="E620" i="1"/>
  <c r="G619" i="1"/>
  <c r="E619" i="1"/>
  <c r="G618" i="1"/>
  <c r="E618" i="1"/>
  <c r="H618" i="1" s="1"/>
  <c r="G617" i="1"/>
  <c r="E617" i="1"/>
  <c r="H617" i="1" s="1"/>
  <c r="G616" i="1"/>
  <c r="E616" i="1"/>
  <c r="G615" i="1"/>
  <c r="E615" i="1"/>
  <c r="G614" i="1"/>
  <c r="E614" i="1"/>
  <c r="H614" i="1" s="1"/>
  <c r="G613" i="1"/>
  <c r="E613" i="1"/>
  <c r="G612" i="1"/>
  <c r="E612" i="1"/>
  <c r="G611" i="1"/>
  <c r="E611" i="1"/>
  <c r="G610" i="1"/>
  <c r="E610" i="1"/>
  <c r="G609" i="1"/>
  <c r="E609" i="1"/>
  <c r="H608" i="1"/>
  <c r="G608" i="1"/>
  <c r="E608" i="1"/>
  <c r="G607" i="1"/>
  <c r="E607" i="1"/>
  <c r="H607" i="1" s="1"/>
  <c r="G606" i="1"/>
  <c r="E606" i="1"/>
  <c r="G605" i="1"/>
  <c r="F605" i="1" s="1"/>
  <c r="D605" i="1" s="1"/>
  <c r="E605" i="1"/>
  <c r="G604" i="1"/>
  <c r="E604" i="1"/>
  <c r="H604" i="1" s="1"/>
  <c r="G603" i="1"/>
  <c r="F603" i="1" s="1"/>
  <c r="D603" i="1" s="1"/>
  <c r="E603" i="1"/>
  <c r="G602" i="1"/>
  <c r="E602" i="1"/>
  <c r="H602" i="1" s="1"/>
  <c r="G601" i="1"/>
  <c r="F601" i="1" s="1"/>
  <c r="D601" i="1" s="1"/>
  <c r="E601" i="1"/>
  <c r="G600" i="1"/>
  <c r="E600" i="1"/>
  <c r="G599" i="1"/>
  <c r="E599" i="1"/>
  <c r="G598" i="1"/>
  <c r="E598" i="1"/>
  <c r="H598" i="1" s="1"/>
  <c r="G597" i="1"/>
  <c r="F597" i="1" s="1"/>
  <c r="D597" i="1" s="1"/>
  <c r="E597" i="1"/>
  <c r="H597" i="1" s="1"/>
  <c r="G596" i="1"/>
  <c r="E596" i="1"/>
  <c r="G595" i="1"/>
  <c r="F595" i="1" s="1"/>
  <c r="D595" i="1" s="1"/>
  <c r="E595" i="1"/>
  <c r="H595" i="1" s="1"/>
  <c r="G594" i="1"/>
  <c r="E594" i="1"/>
  <c r="G593" i="1"/>
  <c r="F593" i="1" s="1"/>
  <c r="D593" i="1" s="1"/>
  <c r="E593" i="1"/>
  <c r="G592" i="1"/>
  <c r="E592" i="1"/>
  <c r="H592" i="1" s="1"/>
  <c r="G591" i="1"/>
  <c r="F591" i="1" s="1"/>
  <c r="D591" i="1" s="1"/>
  <c r="E591" i="1"/>
  <c r="G590" i="1"/>
  <c r="F590" i="1" s="1"/>
  <c r="D590" i="1" s="1"/>
  <c r="E590" i="1"/>
  <c r="G589" i="1"/>
  <c r="F589" i="1" s="1"/>
  <c r="D589" i="1" s="1"/>
  <c r="E589" i="1"/>
  <c r="G588" i="1"/>
  <c r="F588" i="1" s="1"/>
  <c r="D588" i="1" s="1"/>
  <c r="E588" i="1"/>
  <c r="H587" i="1"/>
  <c r="G587" i="1"/>
  <c r="F587" i="1" s="1"/>
  <c r="D587" i="1" s="1"/>
  <c r="E587" i="1"/>
  <c r="G586" i="1"/>
  <c r="F586" i="1" s="1"/>
  <c r="D586" i="1" s="1"/>
  <c r="E586" i="1"/>
  <c r="G585" i="1"/>
  <c r="E585" i="1"/>
  <c r="G584" i="1"/>
  <c r="F584" i="1" s="1"/>
  <c r="D584" i="1" s="1"/>
  <c r="E584" i="1"/>
  <c r="G583" i="1"/>
  <c r="E583" i="1"/>
  <c r="G582" i="1"/>
  <c r="F582" i="1" s="1"/>
  <c r="D582" i="1" s="1"/>
  <c r="E582" i="1"/>
  <c r="G581" i="1"/>
  <c r="F581" i="1" s="1"/>
  <c r="D581" i="1" s="1"/>
  <c r="E581" i="1"/>
  <c r="G580" i="1"/>
  <c r="F580" i="1" s="1"/>
  <c r="D580" i="1" s="1"/>
  <c r="E580" i="1"/>
  <c r="G579" i="1"/>
  <c r="F579" i="1" s="1"/>
  <c r="D579" i="1" s="1"/>
  <c r="E579" i="1"/>
  <c r="G578" i="1"/>
  <c r="F578" i="1" s="1"/>
  <c r="D578" i="1" s="1"/>
  <c r="E578" i="1"/>
  <c r="G577" i="1"/>
  <c r="F577" i="1" s="1"/>
  <c r="D577" i="1" s="1"/>
  <c r="E577" i="1"/>
  <c r="G576" i="1"/>
  <c r="F576" i="1" s="1"/>
  <c r="D576" i="1" s="1"/>
  <c r="E576" i="1"/>
  <c r="H576" i="1" s="1"/>
  <c r="G575" i="1"/>
  <c r="F575" i="1" s="1"/>
  <c r="D575" i="1" s="1"/>
  <c r="E575" i="1"/>
  <c r="G574" i="1"/>
  <c r="F574" i="1" s="1"/>
  <c r="D574" i="1" s="1"/>
  <c r="E574" i="1"/>
  <c r="G573" i="1"/>
  <c r="F573" i="1" s="1"/>
  <c r="D573" i="1" s="1"/>
  <c r="E573" i="1"/>
  <c r="H573" i="1" s="1"/>
  <c r="G572" i="1"/>
  <c r="F572" i="1" s="1"/>
  <c r="D572" i="1" s="1"/>
  <c r="E572" i="1"/>
  <c r="H572" i="1" s="1"/>
  <c r="G571" i="1"/>
  <c r="F571" i="1" s="1"/>
  <c r="D571" i="1" s="1"/>
  <c r="E571" i="1"/>
  <c r="G570" i="1"/>
  <c r="F570" i="1" s="1"/>
  <c r="D570" i="1" s="1"/>
  <c r="E570" i="1"/>
  <c r="G569" i="1"/>
  <c r="F569" i="1" s="1"/>
  <c r="D569" i="1" s="1"/>
  <c r="E569" i="1"/>
  <c r="G568" i="1"/>
  <c r="F568" i="1" s="1"/>
  <c r="D568" i="1" s="1"/>
  <c r="E568" i="1"/>
  <c r="G567" i="1"/>
  <c r="F567" i="1" s="1"/>
  <c r="D567" i="1" s="1"/>
  <c r="E567" i="1"/>
  <c r="G566" i="1"/>
  <c r="F566" i="1" s="1"/>
  <c r="D566" i="1" s="1"/>
  <c r="E566" i="1"/>
  <c r="G565" i="1"/>
  <c r="F565" i="1" s="1"/>
  <c r="D565" i="1" s="1"/>
  <c r="E565" i="1"/>
  <c r="G564" i="1"/>
  <c r="F564" i="1" s="1"/>
  <c r="D564" i="1" s="1"/>
  <c r="E564" i="1"/>
  <c r="G563" i="1"/>
  <c r="F563" i="1" s="1"/>
  <c r="D563" i="1" s="1"/>
  <c r="E563" i="1"/>
  <c r="G562" i="1"/>
  <c r="F562" i="1" s="1"/>
  <c r="D562" i="1" s="1"/>
  <c r="E562" i="1"/>
  <c r="G561" i="1"/>
  <c r="F561" i="1" s="1"/>
  <c r="D561" i="1" s="1"/>
  <c r="E561" i="1"/>
  <c r="G560" i="1"/>
  <c r="F560" i="1" s="1"/>
  <c r="D560" i="1" s="1"/>
  <c r="E560" i="1"/>
  <c r="H560" i="1" s="1"/>
  <c r="G559" i="1"/>
  <c r="F559" i="1" s="1"/>
  <c r="D559" i="1" s="1"/>
  <c r="E559" i="1"/>
  <c r="G558" i="1"/>
  <c r="F558" i="1" s="1"/>
  <c r="D558" i="1" s="1"/>
  <c r="E558" i="1"/>
  <c r="G557" i="1"/>
  <c r="F557" i="1" s="1"/>
  <c r="D557" i="1" s="1"/>
  <c r="E557" i="1"/>
  <c r="G556" i="1"/>
  <c r="F556" i="1" s="1"/>
  <c r="D556" i="1" s="1"/>
  <c r="E556" i="1"/>
  <c r="G555" i="1"/>
  <c r="F555" i="1" s="1"/>
  <c r="D555" i="1" s="1"/>
  <c r="E555" i="1"/>
  <c r="H555" i="1" s="1"/>
  <c r="G554" i="1"/>
  <c r="F554" i="1" s="1"/>
  <c r="D554" i="1" s="1"/>
  <c r="E554" i="1"/>
  <c r="G553" i="1"/>
  <c r="F553" i="1" s="1"/>
  <c r="D553" i="1" s="1"/>
  <c r="E553" i="1"/>
  <c r="G552" i="1"/>
  <c r="F552" i="1" s="1"/>
  <c r="D552" i="1" s="1"/>
  <c r="E552" i="1"/>
  <c r="G551" i="1"/>
  <c r="F551" i="1" s="1"/>
  <c r="D551" i="1" s="1"/>
  <c r="E551" i="1"/>
  <c r="G550" i="1"/>
  <c r="F550" i="1" s="1"/>
  <c r="D550" i="1" s="1"/>
  <c r="E550" i="1"/>
  <c r="H550" i="1" s="1"/>
  <c r="G549" i="1"/>
  <c r="F549" i="1" s="1"/>
  <c r="D549" i="1" s="1"/>
  <c r="E549" i="1"/>
  <c r="H549" i="1" s="1"/>
  <c r="G548" i="1"/>
  <c r="F548" i="1" s="1"/>
  <c r="D548" i="1" s="1"/>
  <c r="E548" i="1"/>
  <c r="G547" i="1"/>
  <c r="F547" i="1" s="1"/>
  <c r="D547" i="1" s="1"/>
  <c r="E547" i="1"/>
  <c r="H547" i="1" s="1"/>
  <c r="G546" i="1"/>
  <c r="F546" i="1" s="1"/>
  <c r="D546" i="1" s="1"/>
  <c r="E546" i="1"/>
  <c r="H546" i="1" s="1"/>
  <c r="G545" i="1"/>
  <c r="F545" i="1" s="1"/>
  <c r="D545" i="1" s="1"/>
  <c r="E545" i="1"/>
  <c r="G544" i="1"/>
  <c r="F544" i="1" s="1"/>
  <c r="D544" i="1" s="1"/>
  <c r="E544" i="1"/>
  <c r="G543" i="1"/>
  <c r="F543" i="1" s="1"/>
  <c r="D543" i="1" s="1"/>
  <c r="E543" i="1"/>
  <c r="G542" i="1"/>
  <c r="F542" i="1" s="1"/>
  <c r="D542" i="1" s="1"/>
  <c r="E542" i="1"/>
  <c r="G541" i="1"/>
  <c r="F541" i="1" s="1"/>
  <c r="D541" i="1" s="1"/>
  <c r="E541" i="1"/>
  <c r="G540" i="1"/>
  <c r="F540" i="1" s="1"/>
  <c r="D540" i="1" s="1"/>
  <c r="E540" i="1"/>
  <c r="G539" i="1"/>
  <c r="F539" i="1" s="1"/>
  <c r="D539" i="1" s="1"/>
  <c r="E539" i="1"/>
  <c r="G538" i="1"/>
  <c r="F538" i="1" s="1"/>
  <c r="D538" i="1" s="1"/>
  <c r="E538" i="1"/>
  <c r="G537" i="1"/>
  <c r="F537" i="1" s="1"/>
  <c r="D537" i="1" s="1"/>
  <c r="E537" i="1"/>
  <c r="G536" i="1"/>
  <c r="F536" i="1" s="1"/>
  <c r="D536" i="1" s="1"/>
  <c r="E536" i="1"/>
  <c r="G535" i="1"/>
  <c r="F535" i="1" s="1"/>
  <c r="D535" i="1" s="1"/>
  <c r="E535" i="1"/>
  <c r="G534" i="1"/>
  <c r="F534" i="1" s="1"/>
  <c r="D534" i="1" s="1"/>
  <c r="E534" i="1"/>
  <c r="H534" i="1" s="1"/>
  <c r="G533" i="1"/>
  <c r="F533" i="1" s="1"/>
  <c r="D533" i="1" s="1"/>
  <c r="E533" i="1"/>
  <c r="G532" i="1"/>
  <c r="F532" i="1" s="1"/>
  <c r="D532" i="1" s="1"/>
  <c r="E532" i="1"/>
  <c r="G531" i="1"/>
  <c r="F531" i="1" s="1"/>
  <c r="D531" i="1" s="1"/>
  <c r="E531" i="1"/>
  <c r="G530" i="1"/>
  <c r="F530" i="1" s="1"/>
  <c r="D530" i="1" s="1"/>
  <c r="E530" i="1"/>
  <c r="G529" i="1"/>
  <c r="F529" i="1" s="1"/>
  <c r="D529" i="1" s="1"/>
  <c r="E529" i="1"/>
  <c r="G528" i="1"/>
  <c r="F528" i="1" s="1"/>
  <c r="D528" i="1" s="1"/>
  <c r="E528" i="1"/>
  <c r="G527" i="1"/>
  <c r="F527" i="1" s="1"/>
  <c r="D527" i="1" s="1"/>
  <c r="E527" i="1"/>
  <c r="G526" i="1"/>
  <c r="F526" i="1" s="1"/>
  <c r="D526" i="1" s="1"/>
  <c r="E526" i="1"/>
  <c r="G525" i="1"/>
  <c r="F525" i="1" s="1"/>
  <c r="D525" i="1" s="1"/>
  <c r="E525" i="1"/>
  <c r="G524" i="1"/>
  <c r="F524" i="1" s="1"/>
  <c r="D524" i="1" s="1"/>
  <c r="E524" i="1"/>
  <c r="H524" i="1" s="1"/>
  <c r="G523" i="1"/>
  <c r="F523" i="1" s="1"/>
  <c r="D523" i="1" s="1"/>
  <c r="E523" i="1"/>
  <c r="G522" i="1"/>
  <c r="F522" i="1" s="1"/>
  <c r="D522" i="1" s="1"/>
  <c r="E522" i="1"/>
  <c r="H522" i="1" s="1"/>
  <c r="G521" i="1"/>
  <c r="F521" i="1" s="1"/>
  <c r="D521" i="1" s="1"/>
  <c r="E521" i="1"/>
  <c r="G520" i="1"/>
  <c r="F520" i="1" s="1"/>
  <c r="D520" i="1" s="1"/>
  <c r="E520" i="1"/>
  <c r="G519" i="1"/>
  <c r="F519" i="1" s="1"/>
  <c r="D519" i="1" s="1"/>
  <c r="E519" i="1"/>
  <c r="G518" i="1"/>
  <c r="F518" i="1" s="1"/>
  <c r="D518" i="1" s="1"/>
  <c r="E518" i="1"/>
  <c r="G517" i="1"/>
  <c r="F517" i="1" s="1"/>
  <c r="D517" i="1" s="1"/>
  <c r="E517" i="1"/>
  <c r="G516" i="1"/>
  <c r="F516" i="1" s="1"/>
  <c r="D516" i="1" s="1"/>
  <c r="E516" i="1"/>
  <c r="G515" i="1"/>
  <c r="F515" i="1" s="1"/>
  <c r="D515" i="1" s="1"/>
  <c r="E515" i="1"/>
  <c r="G514" i="1"/>
  <c r="F514" i="1" s="1"/>
  <c r="D514" i="1" s="1"/>
  <c r="E514" i="1"/>
  <c r="H514" i="1" s="1"/>
  <c r="G513" i="1"/>
  <c r="F513" i="1" s="1"/>
  <c r="D513" i="1" s="1"/>
  <c r="E513" i="1"/>
  <c r="G512" i="1"/>
  <c r="F512" i="1" s="1"/>
  <c r="D512" i="1" s="1"/>
  <c r="E512" i="1"/>
  <c r="G511" i="1"/>
  <c r="F511" i="1" s="1"/>
  <c r="D511" i="1" s="1"/>
  <c r="E511" i="1"/>
  <c r="G510" i="1"/>
  <c r="F510" i="1" s="1"/>
  <c r="D510" i="1" s="1"/>
  <c r="E510" i="1"/>
  <c r="G509" i="1"/>
  <c r="F509" i="1" s="1"/>
  <c r="D509" i="1" s="1"/>
  <c r="E509" i="1"/>
  <c r="G508" i="1"/>
  <c r="F508" i="1" s="1"/>
  <c r="D508" i="1" s="1"/>
  <c r="E508" i="1"/>
  <c r="G507" i="1"/>
  <c r="F507" i="1" s="1"/>
  <c r="D507" i="1" s="1"/>
  <c r="E507" i="1"/>
  <c r="G506" i="1"/>
  <c r="F506" i="1" s="1"/>
  <c r="D506" i="1" s="1"/>
  <c r="E506" i="1"/>
  <c r="H506" i="1" s="1"/>
  <c r="G505" i="1"/>
  <c r="F505" i="1" s="1"/>
  <c r="D505" i="1" s="1"/>
  <c r="E505" i="1"/>
  <c r="G504" i="1"/>
  <c r="F504" i="1" s="1"/>
  <c r="D504" i="1" s="1"/>
  <c r="E504" i="1"/>
  <c r="G503" i="1"/>
  <c r="F503" i="1" s="1"/>
  <c r="D503" i="1" s="1"/>
  <c r="E503" i="1"/>
  <c r="G502" i="1"/>
  <c r="F502" i="1" s="1"/>
  <c r="D502" i="1" s="1"/>
  <c r="E502" i="1"/>
  <c r="G501" i="1"/>
  <c r="F501" i="1" s="1"/>
  <c r="D501" i="1" s="1"/>
  <c r="E501" i="1"/>
  <c r="G500" i="1"/>
  <c r="F500" i="1" s="1"/>
  <c r="D500" i="1" s="1"/>
  <c r="E500" i="1"/>
  <c r="G499" i="1"/>
  <c r="F499" i="1" s="1"/>
  <c r="D499" i="1" s="1"/>
  <c r="E499" i="1"/>
  <c r="G498" i="1"/>
  <c r="F498" i="1" s="1"/>
  <c r="D498" i="1" s="1"/>
  <c r="E498" i="1"/>
  <c r="H498" i="1" s="1"/>
  <c r="G497" i="1"/>
  <c r="F497" i="1" s="1"/>
  <c r="D497" i="1" s="1"/>
  <c r="E497" i="1"/>
  <c r="G496" i="1"/>
  <c r="F496" i="1" s="1"/>
  <c r="D496" i="1" s="1"/>
  <c r="E496" i="1"/>
  <c r="G495" i="1"/>
  <c r="F495" i="1" s="1"/>
  <c r="D495" i="1" s="1"/>
  <c r="E495" i="1"/>
  <c r="G494" i="1"/>
  <c r="F494" i="1" s="1"/>
  <c r="D494" i="1" s="1"/>
  <c r="E494" i="1"/>
  <c r="H494" i="1" s="1"/>
  <c r="G493" i="1"/>
  <c r="F493" i="1" s="1"/>
  <c r="D493" i="1" s="1"/>
  <c r="E493" i="1"/>
  <c r="G492" i="1"/>
  <c r="F492" i="1" s="1"/>
  <c r="D492" i="1" s="1"/>
  <c r="E492" i="1"/>
  <c r="H492" i="1" s="1"/>
  <c r="G491" i="1"/>
  <c r="F491" i="1" s="1"/>
  <c r="D491" i="1" s="1"/>
  <c r="E491" i="1"/>
  <c r="G490" i="1"/>
  <c r="F490" i="1" s="1"/>
  <c r="D490" i="1" s="1"/>
  <c r="E490" i="1"/>
  <c r="H490" i="1" s="1"/>
  <c r="G489" i="1"/>
  <c r="F489" i="1" s="1"/>
  <c r="D489" i="1" s="1"/>
  <c r="E489" i="1"/>
  <c r="G488" i="1"/>
  <c r="F488" i="1" s="1"/>
  <c r="D488" i="1" s="1"/>
  <c r="E488" i="1"/>
  <c r="G487" i="1"/>
  <c r="F487" i="1" s="1"/>
  <c r="D487" i="1" s="1"/>
  <c r="E487" i="1"/>
  <c r="H487" i="1" s="1"/>
  <c r="G486" i="1"/>
  <c r="F486" i="1" s="1"/>
  <c r="D486" i="1" s="1"/>
  <c r="E486" i="1"/>
  <c r="G485" i="1"/>
  <c r="F485" i="1" s="1"/>
  <c r="D485" i="1" s="1"/>
  <c r="E485" i="1"/>
  <c r="G484" i="1"/>
  <c r="F484" i="1" s="1"/>
  <c r="D484" i="1" s="1"/>
  <c r="E484" i="1"/>
  <c r="G483" i="1"/>
  <c r="F483" i="1" s="1"/>
  <c r="D483" i="1" s="1"/>
  <c r="E483" i="1"/>
  <c r="G482" i="1"/>
  <c r="F482" i="1" s="1"/>
  <c r="D482" i="1" s="1"/>
  <c r="E482" i="1"/>
  <c r="G481" i="1"/>
  <c r="F481" i="1" s="1"/>
  <c r="D481" i="1" s="1"/>
  <c r="E481" i="1"/>
  <c r="G480" i="1"/>
  <c r="F480" i="1" s="1"/>
  <c r="D480" i="1" s="1"/>
  <c r="E480" i="1"/>
  <c r="G479" i="1"/>
  <c r="F479" i="1" s="1"/>
  <c r="D479" i="1" s="1"/>
  <c r="E479" i="1"/>
  <c r="G478" i="1"/>
  <c r="F478" i="1" s="1"/>
  <c r="D478" i="1" s="1"/>
  <c r="E478" i="1"/>
  <c r="H478" i="1" s="1"/>
  <c r="G477" i="1"/>
  <c r="F477" i="1" s="1"/>
  <c r="D477" i="1" s="1"/>
  <c r="E477" i="1"/>
  <c r="G476" i="1"/>
  <c r="F476" i="1" s="1"/>
  <c r="D476" i="1" s="1"/>
  <c r="E476" i="1"/>
  <c r="H476" i="1" s="1"/>
  <c r="G475" i="1"/>
  <c r="F475" i="1" s="1"/>
  <c r="D475" i="1" s="1"/>
  <c r="E475" i="1"/>
  <c r="G474" i="1"/>
  <c r="F474" i="1" s="1"/>
  <c r="D474" i="1" s="1"/>
  <c r="E474" i="1"/>
  <c r="G473" i="1"/>
  <c r="F473" i="1" s="1"/>
  <c r="D473" i="1" s="1"/>
  <c r="E473" i="1"/>
  <c r="G472" i="1"/>
  <c r="F472" i="1" s="1"/>
  <c r="D472" i="1" s="1"/>
  <c r="E472" i="1"/>
  <c r="G471" i="1"/>
  <c r="F471" i="1" s="1"/>
  <c r="D471" i="1" s="1"/>
  <c r="E471" i="1"/>
  <c r="G470" i="1"/>
  <c r="F470" i="1" s="1"/>
  <c r="D470" i="1" s="1"/>
  <c r="E470" i="1"/>
  <c r="G469" i="1"/>
  <c r="F469" i="1" s="1"/>
  <c r="D469" i="1" s="1"/>
  <c r="E469" i="1"/>
  <c r="G468" i="1"/>
  <c r="F468" i="1" s="1"/>
  <c r="D468" i="1" s="1"/>
  <c r="E468" i="1"/>
  <c r="G467" i="1"/>
  <c r="F467" i="1" s="1"/>
  <c r="D467" i="1" s="1"/>
  <c r="E467" i="1"/>
  <c r="H467" i="1" s="1"/>
  <c r="G466" i="1"/>
  <c r="F466" i="1" s="1"/>
  <c r="D466" i="1" s="1"/>
  <c r="E466" i="1"/>
  <c r="G465" i="1"/>
  <c r="F465" i="1" s="1"/>
  <c r="D465" i="1" s="1"/>
  <c r="E465" i="1"/>
  <c r="G464" i="1"/>
  <c r="F464" i="1" s="1"/>
  <c r="D464" i="1" s="1"/>
  <c r="E464" i="1"/>
  <c r="G463" i="1"/>
  <c r="F463" i="1" s="1"/>
  <c r="D463" i="1" s="1"/>
  <c r="E463" i="1"/>
  <c r="G462" i="1"/>
  <c r="F462" i="1" s="1"/>
  <c r="D462" i="1" s="1"/>
  <c r="E462" i="1"/>
  <c r="G461" i="1"/>
  <c r="F461" i="1" s="1"/>
  <c r="D461" i="1" s="1"/>
  <c r="E461" i="1"/>
  <c r="G460" i="1"/>
  <c r="F460" i="1" s="1"/>
  <c r="D460" i="1" s="1"/>
  <c r="E460" i="1"/>
  <c r="H460" i="1" s="1"/>
  <c r="G459" i="1"/>
  <c r="F459" i="1" s="1"/>
  <c r="D459" i="1" s="1"/>
  <c r="E459" i="1"/>
  <c r="G458" i="1"/>
  <c r="F458" i="1" s="1"/>
  <c r="D458" i="1" s="1"/>
  <c r="E458" i="1"/>
  <c r="G457" i="1"/>
  <c r="F457" i="1" s="1"/>
  <c r="D457" i="1" s="1"/>
  <c r="E457" i="1"/>
  <c r="G456" i="1"/>
  <c r="F456" i="1" s="1"/>
  <c r="D456" i="1" s="1"/>
  <c r="E456" i="1"/>
  <c r="G455" i="1"/>
  <c r="F455" i="1" s="1"/>
  <c r="D455" i="1" s="1"/>
  <c r="E455" i="1"/>
  <c r="G454" i="1"/>
  <c r="F454" i="1" s="1"/>
  <c r="D454" i="1" s="1"/>
  <c r="E454" i="1"/>
  <c r="G453" i="1"/>
  <c r="F453" i="1" s="1"/>
  <c r="D453" i="1" s="1"/>
  <c r="E453" i="1"/>
  <c r="G452" i="1"/>
  <c r="F452" i="1" s="1"/>
  <c r="D452" i="1" s="1"/>
  <c r="E452" i="1"/>
  <c r="G451" i="1"/>
  <c r="F451" i="1" s="1"/>
  <c r="D451" i="1" s="1"/>
  <c r="E451" i="1"/>
  <c r="G450" i="1"/>
  <c r="F450" i="1" s="1"/>
  <c r="D450" i="1" s="1"/>
  <c r="E450" i="1"/>
  <c r="G449" i="1"/>
  <c r="F449" i="1" s="1"/>
  <c r="D449" i="1" s="1"/>
  <c r="E449" i="1"/>
  <c r="G448" i="1"/>
  <c r="F448" i="1" s="1"/>
  <c r="D448" i="1" s="1"/>
  <c r="E448" i="1"/>
  <c r="G447" i="1"/>
  <c r="E447" i="1"/>
  <c r="G446" i="1"/>
  <c r="F446" i="1" s="1"/>
  <c r="D446" i="1" s="1"/>
  <c r="E446" i="1"/>
  <c r="G445" i="1"/>
  <c r="E445" i="1"/>
  <c r="G444" i="1"/>
  <c r="F444" i="1" s="1"/>
  <c r="D444" i="1" s="1"/>
  <c r="E444" i="1"/>
  <c r="G443" i="1"/>
  <c r="E443" i="1"/>
  <c r="G442" i="1"/>
  <c r="F442" i="1" s="1"/>
  <c r="D442" i="1" s="1"/>
  <c r="E442" i="1"/>
  <c r="G441" i="1"/>
  <c r="E441" i="1"/>
  <c r="H441" i="1" s="1"/>
  <c r="G440" i="1"/>
  <c r="F440" i="1" s="1"/>
  <c r="D440" i="1" s="1"/>
  <c r="E440" i="1"/>
  <c r="G439" i="1"/>
  <c r="E439" i="1"/>
  <c r="G438" i="1"/>
  <c r="F438" i="1" s="1"/>
  <c r="D438" i="1" s="1"/>
  <c r="E438" i="1"/>
  <c r="G437" i="1"/>
  <c r="E437" i="1"/>
  <c r="G436" i="1"/>
  <c r="F436" i="1" s="1"/>
  <c r="D436" i="1" s="1"/>
  <c r="E436" i="1"/>
  <c r="G435" i="1"/>
  <c r="E435" i="1"/>
  <c r="G434" i="1"/>
  <c r="F434" i="1" s="1"/>
  <c r="D434" i="1" s="1"/>
  <c r="E434" i="1"/>
  <c r="G433" i="1"/>
  <c r="E433" i="1"/>
  <c r="G432" i="1"/>
  <c r="F432" i="1" s="1"/>
  <c r="D432" i="1" s="1"/>
  <c r="E432" i="1"/>
  <c r="G431" i="1"/>
  <c r="E431" i="1"/>
  <c r="G430" i="1"/>
  <c r="F430" i="1" s="1"/>
  <c r="D430" i="1" s="1"/>
  <c r="E430" i="1"/>
  <c r="G429" i="1"/>
  <c r="E429" i="1"/>
  <c r="G428" i="1"/>
  <c r="F428" i="1" s="1"/>
  <c r="D428" i="1" s="1"/>
  <c r="E428" i="1"/>
  <c r="G427" i="1"/>
  <c r="E427" i="1"/>
  <c r="G426" i="1"/>
  <c r="F426" i="1" s="1"/>
  <c r="D426" i="1" s="1"/>
  <c r="E426" i="1"/>
  <c r="G425" i="1"/>
  <c r="E425" i="1"/>
  <c r="G424" i="1"/>
  <c r="F424" i="1" s="1"/>
  <c r="D424" i="1" s="1"/>
  <c r="E424" i="1"/>
  <c r="H424" i="1" s="1"/>
  <c r="G423" i="1"/>
  <c r="E423" i="1"/>
  <c r="G422" i="1"/>
  <c r="F422" i="1" s="1"/>
  <c r="D422" i="1" s="1"/>
  <c r="E422" i="1"/>
  <c r="G421" i="1"/>
  <c r="E421" i="1"/>
  <c r="G420" i="1"/>
  <c r="F420" i="1" s="1"/>
  <c r="D420" i="1" s="1"/>
  <c r="E420" i="1"/>
  <c r="G419" i="1"/>
  <c r="E419" i="1"/>
  <c r="G418" i="1"/>
  <c r="F418" i="1" s="1"/>
  <c r="D418" i="1" s="1"/>
  <c r="E418" i="1"/>
  <c r="G417" i="1"/>
  <c r="E417" i="1"/>
  <c r="G416" i="1"/>
  <c r="F416" i="1" s="1"/>
  <c r="D416" i="1" s="1"/>
  <c r="E416" i="1"/>
  <c r="G415" i="1"/>
  <c r="E415" i="1"/>
  <c r="G414" i="1"/>
  <c r="F414" i="1" s="1"/>
  <c r="D414" i="1" s="1"/>
  <c r="E414" i="1"/>
  <c r="G413" i="1"/>
  <c r="E413" i="1"/>
  <c r="G412" i="1"/>
  <c r="F412" i="1" s="1"/>
  <c r="D412" i="1" s="1"/>
  <c r="E412" i="1"/>
  <c r="H412" i="1" s="1"/>
  <c r="G411" i="1"/>
  <c r="E411" i="1"/>
  <c r="G410" i="1"/>
  <c r="F410" i="1" s="1"/>
  <c r="D410" i="1" s="1"/>
  <c r="E410" i="1"/>
  <c r="G409" i="1"/>
  <c r="E409" i="1"/>
  <c r="G408" i="1"/>
  <c r="F408" i="1" s="1"/>
  <c r="D408" i="1" s="1"/>
  <c r="E408" i="1"/>
  <c r="G407" i="1"/>
  <c r="E407" i="1"/>
  <c r="G406" i="1"/>
  <c r="F406" i="1" s="1"/>
  <c r="D406" i="1" s="1"/>
  <c r="E406" i="1"/>
  <c r="G405" i="1"/>
  <c r="E405" i="1"/>
  <c r="G404" i="1"/>
  <c r="F404" i="1" s="1"/>
  <c r="D404" i="1" s="1"/>
  <c r="E404" i="1"/>
  <c r="G403" i="1"/>
  <c r="E403" i="1"/>
  <c r="G402" i="1"/>
  <c r="F402" i="1" s="1"/>
  <c r="D402" i="1" s="1"/>
  <c r="E402" i="1"/>
  <c r="G401" i="1"/>
  <c r="E401" i="1"/>
  <c r="G400" i="1"/>
  <c r="F400" i="1" s="1"/>
  <c r="D400" i="1" s="1"/>
  <c r="E400" i="1"/>
  <c r="G399" i="1"/>
  <c r="E399" i="1"/>
  <c r="G398" i="1"/>
  <c r="F398" i="1" s="1"/>
  <c r="D398" i="1" s="1"/>
  <c r="E398" i="1"/>
  <c r="H398" i="1" s="1"/>
  <c r="G397" i="1"/>
  <c r="E397" i="1"/>
  <c r="G396" i="1"/>
  <c r="F396" i="1" s="1"/>
  <c r="D396" i="1" s="1"/>
  <c r="E396" i="1"/>
  <c r="Q396" i="1" s="1"/>
  <c r="P396" i="1" s="1"/>
  <c r="G395" i="1"/>
  <c r="E395" i="1"/>
  <c r="G394" i="1"/>
  <c r="F394" i="1" s="1"/>
  <c r="D394" i="1" s="1"/>
  <c r="E394" i="1"/>
  <c r="G393" i="1"/>
  <c r="E393" i="1"/>
  <c r="G392" i="1"/>
  <c r="F392" i="1" s="1"/>
  <c r="D392" i="1" s="1"/>
  <c r="E392" i="1"/>
  <c r="G391" i="1"/>
  <c r="E391" i="1"/>
  <c r="G390" i="1"/>
  <c r="F390" i="1" s="1"/>
  <c r="D390" i="1" s="1"/>
  <c r="E390" i="1"/>
  <c r="G389" i="1"/>
  <c r="E389" i="1"/>
  <c r="G388" i="1"/>
  <c r="F388" i="1" s="1"/>
  <c r="D388" i="1" s="1"/>
  <c r="E388" i="1"/>
  <c r="G387" i="1"/>
  <c r="E387" i="1"/>
  <c r="G386" i="1"/>
  <c r="F386" i="1" s="1"/>
  <c r="D386" i="1" s="1"/>
  <c r="E386" i="1"/>
  <c r="H386" i="1" s="1"/>
  <c r="G385" i="1"/>
  <c r="E385" i="1"/>
  <c r="G384" i="1"/>
  <c r="F384" i="1" s="1"/>
  <c r="D384" i="1" s="1"/>
  <c r="E384" i="1"/>
  <c r="G383" i="1"/>
  <c r="E383" i="1"/>
  <c r="G382" i="1"/>
  <c r="F382" i="1" s="1"/>
  <c r="D382" i="1" s="1"/>
  <c r="E382" i="1"/>
  <c r="G381" i="1"/>
  <c r="E381" i="1"/>
  <c r="H381" i="1" s="1"/>
  <c r="G380" i="1"/>
  <c r="F380" i="1" s="1"/>
  <c r="D380" i="1" s="1"/>
  <c r="E380" i="1"/>
  <c r="G379" i="1"/>
  <c r="E379" i="1"/>
  <c r="H379" i="1" s="1"/>
  <c r="G378" i="1"/>
  <c r="F378" i="1" s="1"/>
  <c r="D378" i="1" s="1"/>
  <c r="E378" i="1"/>
  <c r="G377" i="1"/>
  <c r="E377" i="1"/>
  <c r="G376" i="1"/>
  <c r="F376" i="1" s="1"/>
  <c r="D376" i="1" s="1"/>
  <c r="E376" i="1"/>
  <c r="G375" i="1"/>
  <c r="E375" i="1"/>
  <c r="H375" i="1" s="1"/>
  <c r="G374" i="1"/>
  <c r="F374" i="1" s="1"/>
  <c r="D374" i="1" s="1"/>
  <c r="E374" i="1"/>
  <c r="G373" i="1"/>
  <c r="E373" i="1"/>
  <c r="H373" i="1" s="1"/>
  <c r="G372" i="1"/>
  <c r="F372" i="1" s="1"/>
  <c r="D372" i="1" s="1"/>
  <c r="E372" i="1"/>
  <c r="G371" i="1"/>
  <c r="E371" i="1"/>
  <c r="G370" i="1"/>
  <c r="F370" i="1" s="1"/>
  <c r="D370" i="1" s="1"/>
  <c r="E370" i="1"/>
  <c r="G369" i="1"/>
  <c r="E369" i="1"/>
  <c r="G368" i="1"/>
  <c r="F368" i="1" s="1"/>
  <c r="D368" i="1" s="1"/>
  <c r="G367" i="1"/>
  <c r="E367" i="1"/>
  <c r="G366" i="1"/>
  <c r="F366" i="1" s="1"/>
  <c r="D366" i="1" s="1"/>
  <c r="G365" i="1"/>
  <c r="E365" i="1"/>
  <c r="G364" i="1"/>
  <c r="F364" i="1" s="1"/>
  <c r="D364" i="1" s="1"/>
  <c r="E364" i="1"/>
  <c r="G363" i="1"/>
  <c r="E363" i="1"/>
  <c r="G362" i="1"/>
  <c r="F362" i="1" s="1"/>
  <c r="D362" i="1" s="1"/>
  <c r="E362" i="1"/>
  <c r="G361" i="1"/>
  <c r="E361" i="1"/>
  <c r="G360" i="1"/>
  <c r="F360" i="1" s="1"/>
  <c r="D360" i="1" s="1"/>
  <c r="E360" i="1"/>
  <c r="G359" i="1"/>
  <c r="E359" i="1"/>
  <c r="G358" i="1"/>
  <c r="F358" i="1" s="1"/>
  <c r="D358" i="1" s="1"/>
  <c r="E358" i="1"/>
  <c r="G357" i="1"/>
  <c r="E357" i="1"/>
  <c r="H357" i="1" s="1"/>
  <c r="G356" i="1"/>
  <c r="F356" i="1" s="1"/>
  <c r="D356" i="1" s="1"/>
  <c r="E356" i="1"/>
  <c r="G355" i="1"/>
  <c r="E355" i="1"/>
  <c r="H355" i="1" s="1"/>
  <c r="G354" i="1"/>
  <c r="F354" i="1" s="1"/>
  <c r="D354" i="1" s="1"/>
  <c r="E354" i="1"/>
  <c r="G353" i="1"/>
  <c r="E353" i="1"/>
  <c r="G352" i="1"/>
  <c r="F352" i="1" s="1"/>
  <c r="D352" i="1" s="1"/>
  <c r="E352" i="1"/>
  <c r="G351" i="1"/>
  <c r="E351" i="1"/>
  <c r="G350" i="1"/>
  <c r="F350" i="1" s="1"/>
  <c r="D350" i="1" s="1"/>
  <c r="E350" i="1"/>
  <c r="G349" i="1"/>
  <c r="E349" i="1"/>
  <c r="H349" i="1" s="1"/>
  <c r="G348" i="1"/>
  <c r="F348" i="1" s="1"/>
  <c r="D348" i="1" s="1"/>
  <c r="E348" i="1"/>
  <c r="G347" i="1"/>
  <c r="E347" i="1"/>
  <c r="G346" i="1"/>
  <c r="F346" i="1" s="1"/>
  <c r="D346" i="1" s="1"/>
  <c r="E346" i="1"/>
  <c r="G345" i="1"/>
  <c r="E345" i="1"/>
  <c r="G344" i="1"/>
  <c r="F344" i="1" s="1"/>
  <c r="D344" i="1" s="1"/>
  <c r="E344" i="1"/>
  <c r="G343" i="1"/>
  <c r="E343" i="1"/>
  <c r="G342" i="1"/>
  <c r="F342" i="1" s="1"/>
  <c r="D342" i="1" s="1"/>
  <c r="E342" i="1"/>
  <c r="G341" i="1"/>
  <c r="E341" i="1"/>
  <c r="G340" i="1"/>
  <c r="F340" i="1" s="1"/>
  <c r="D340" i="1" s="1"/>
  <c r="E340" i="1"/>
  <c r="G339" i="1"/>
  <c r="E339" i="1"/>
  <c r="G338" i="1"/>
  <c r="F338" i="1" s="1"/>
  <c r="D338" i="1" s="1"/>
  <c r="E338" i="1"/>
  <c r="H338" i="1" s="1"/>
  <c r="G337" i="1"/>
  <c r="E337" i="1"/>
  <c r="G336" i="1"/>
  <c r="F336" i="1" s="1"/>
  <c r="D336" i="1" s="1"/>
  <c r="E336" i="1"/>
  <c r="G335" i="1"/>
  <c r="E335" i="1"/>
  <c r="G334" i="1"/>
  <c r="F334" i="1" s="1"/>
  <c r="D334" i="1" s="1"/>
  <c r="E334" i="1"/>
  <c r="G333" i="1"/>
  <c r="E333" i="1"/>
  <c r="G332" i="1"/>
  <c r="F332" i="1" s="1"/>
  <c r="D332" i="1" s="1"/>
  <c r="E332" i="1"/>
  <c r="G331" i="1"/>
  <c r="G330" i="1"/>
  <c r="F330" i="1" s="1"/>
  <c r="D330" i="1" s="1"/>
  <c r="E330" i="1"/>
  <c r="H330" i="1" s="1"/>
  <c r="G329" i="1"/>
  <c r="G328" i="1"/>
  <c r="F328" i="1" s="1"/>
  <c r="D328" i="1" s="1"/>
  <c r="E328" i="1"/>
  <c r="G327" i="1"/>
  <c r="G326" i="1"/>
  <c r="F326" i="1" s="1"/>
  <c r="D326" i="1" s="1"/>
  <c r="E326" i="1"/>
  <c r="G325" i="1"/>
  <c r="G324" i="1"/>
  <c r="F324" i="1" s="1"/>
  <c r="D324" i="1" s="1"/>
  <c r="E324" i="1"/>
  <c r="G323" i="1"/>
  <c r="E323" i="1"/>
  <c r="G322" i="1"/>
  <c r="F322" i="1" s="1"/>
  <c r="D322" i="1" s="1"/>
  <c r="E322" i="1"/>
  <c r="G321" i="1"/>
  <c r="E321" i="1"/>
  <c r="G320" i="1"/>
  <c r="F320" i="1" s="1"/>
  <c r="D320" i="1" s="1"/>
  <c r="E320" i="1"/>
  <c r="H320" i="1" s="1"/>
  <c r="G319" i="1"/>
  <c r="E319" i="1"/>
  <c r="H319" i="1" s="1"/>
  <c r="G318" i="1"/>
  <c r="F318" i="1" s="1"/>
  <c r="D318" i="1" s="1"/>
  <c r="E318" i="1"/>
  <c r="H318" i="1" s="1"/>
  <c r="G317" i="1"/>
  <c r="E317" i="1"/>
  <c r="G316" i="1"/>
  <c r="F316" i="1" s="1"/>
  <c r="D316" i="1" s="1"/>
  <c r="E316" i="1"/>
  <c r="G315" i="1"/>
  <c r="E315" i="1"/>
  <c r="H315" i="1" s="1"/>
  <c r="G314" i="1"/>
  <c r="F314" i="1" s="1"/>
  <c r="D314" i="1" s="1"/>
  <c r="E314" i="1"/>
  <c r="G313" i="1"/>
  <c r="E313" i="1"/>
  <c r="G312" i="1"/>
  <c r="F312" i="1" s="1"/>
  <c r="D312" i="1" s="1"/>
  <c r="E312" i="1"/>
  <c r="G311" i="1"/>
  <c r="E311" i="1"/>
  <c r="G310" i="1"/>
  <c r="F310" i="1" s="1"/>
  <c r="D310" i="1" s="1"/>
  <c r="E310" i="1"/>
  <c r="H309" i="1"/>
  <c r="G309" i="1"/>
  <c r="E309" i="1"/>
  <c r="G308" i="1"/>
  <c r="E308" i="1"/>
  <c r="G307" i="1"/>
  <c r="E307" i="1"/>
  <c r="G306" i="1"/>
  <c r="E306" i="1"/>
  <c r="G305" i="1"/>
  <c r="E305" i="1"/>
  <c r="G304" i="1"/>
  <c r="E304" i="1"/>
  <c r="G303" i="1"/>
  <c r="E303" i="1"/>
  <c r="G302" i="1"/>
  <c r="E302" i="1"/>
  <c r="G301" i="1"/>
  <c r="E301" i="1"/>
  <c r="G300" i="1"/>
  <c r="E300" i="1"/>
  <c r="G299" i="1"/>
  <c r="E299" i="1"/>
  <c r="G298" i="1"/>
  <c r="E298" i="1"/>
  <c r="G297" i="1"/>
  <c r="E297" i="1"/>
  <c r="G296" i="1"/>
  <c r="E296" i="1"/>
  <c r="G295" i="1"/>
  <c r="E295" i="1"/>
  <c r="G294" i="1"/>
  <c r="E294" i="1"/>
  <c r="G293" i="1"/>
  <c r="E293" i="1"/>
  <c r="G292" i="1"/>
  <c r="E292" i="1"/>
  <c r="G291" i="1"/>
  <c r="E291" i="1"/>
  <c r="G290" i="1"/>
  <c r="E290" i="1"/>
  <c r="H290" i="1" s="1"/>
  <c r="G289" i="1"/>
  <c r="E289" i="1"/>
  <c r="H289" i="1" s="1"/>
  <c r="G288" i="1"/>
  <c r="E288" i="1"/>
  <c r="G287" i="1"/>
  <c r="E287" i="1"/>
  <c r="G286" i="1"/>
  <c r="F286" i="1" s="1"/>
  <c r="D286" i="1" s="1"/>
  <c r="E286" i="1"/>
  <c r="H286" i="1" s="1"/>
  <c r="G285" i="1"/>
  <c r="F285" i="1" s="1"/>
  <c r="D285" i="1" s="1"/>
  <c r="E285" i="1"/>
  <c r="G284" i="1"/>
  <c r="F284" i="1" s="1"/>
  <c r="D284" i="1" s="1"/>
  <c r="E284" i="1"/>
  <c r="H284" i="1" s="1"/>
  <c r="G283" i="1"/>
  <c r="F283" i="1" s="1"/>
  <c r="D283" i="1" s="1"/>
  <c r="E283" i="1"/>
  <c r="G282" i="1"/>
  <c r="F282" i="1" s="1"/>
  <c r="D282" i="1" s="1"/>
  <c r="E282" i="1"/>
  <c r="G281" i="1"/>
  <c r="F281" i="1" s="1"/>
  <c r="D281" i="1" s="1"/>
  <c r="E281" i="1"/>
  <c r="G280" i="1"/>
  <c r="F280" i="1" s="1"/>
  <c r="D280" i="1" s="1"/>
  <c r="E280" i="1"/>
  <c r="G279" i="1"/>
  <c r="F279" i="1" s="1"/>
  <c r="D279" i="1" s="1"/>
  <c r="E279" i="1"/>
  <c r="G278" i="1"/>
  <c r="F278" i="1" s="1"/>
  <c r="D278" i="1" s="1"/>
  <c r="E278" i="1"/>
  <c r="G277" i="1"/>
  <c r="F277" i="1" s="1"/>
  <c r="D277" i="1" s="1"/>
  <c r="E277" i="1"/>
  <c r="H277" i="1" s="1"/>
  <c r="G276" i="1"/>
  <c r="F276" i="1" s="1"/>
  <c r="D276" i="1" s="1"/>
  <c r="E276" i="1"/>
  <c r="H276" i="1" s="1"/>
  <c r="G275" i="1"/>
  <c r="F275" i="1" s="1"/>
  <c r="D275" i="1" s="1"/>
  <c r="E275" i="1"/>
  <c r="H275" i="1" s="1"/>
  <c r="G274" i="1"/>
  <c r="F274" i="1" s="1"/>
  <c r="D274" i="1" s="1"/>
  <c r="E274" i="1"/>
  <c r="G273" i="1"/>
  <c r="F273" i="1"/>
  <c r="D273" i="1" s="1"/>
  <c r="E273" i="1"/>
  <c r="G272" i="1"/>
  <c r="F272" i="1" s="1"/>
  <c r="D272" i="1" s="1"/>
  <c r="E272" i="1"/>
  <c r="H272" i="1" s="1"/>
  <c r="G271" i="1"/>
  <c r="F271" i="1" s="1"/>
  <c r="D271" i="1" s="1"/>
  <c r="E271" i="1"/>
  <c r="H271" i="1" s="1"/>
  <c r="G270" i="1"/>
  <c r="F270" i="1" s="1"/>
  <c r="D270" i="1" s="1"/>
  <c r="E270" i="1"/>
  <c r="G269" i="1"/>
  <c r="F269" i="1" s="1"/>
  <c r="D269" i="1" s="1"/>
  <c r="E269" i="1"/>
  <c r="G268" i="1"/>
  <c r="F268" i="1" s="1"/>
  <c r="D268" i="1" s="1"/>
  <c r="E268" i="1"/>
  <c r="G267" i="1"/>
  <c r="F267" i="1" s="1"/>
  <c r="D267" i="1" s="1"/>
  <c r="E267" i="1"/>
  <c r="G266" i="1"/>
  <c r="F266" i="1" s="1"/>
  <c r="D266" i="1" s="1"/>
  <c r="E266" i="1"/>
  <c r="G265" i="1"/>
  <c r="F265" i="1" s="1"/>
  <c r="D265" i="1" s="1"/>
  <c r="E265" i="1"/>
  <c r="G264" i="1"/>
  <c r="F264" i="1" s="1"/>
  <c r="D264" i="1" s="1"/>
  <c r="E264" i="1"/>
  <c r="G263" i="1"/>
  <c r="F263" i="1" s="1"/>
  <c r="D263" i="1" s="1"/>
  <c r="E263" i="1"/>
  <c r="G262" i="1"/>
  <c r="F262" i="1" s="1"/>
  <c r="D262" i="1" s="1"/>
  <c r="E262" i="1"/>
  <c r="G261" i="1"/>
  <c r="F261" i="1" s="1"/>
  <c r="D261" i="1" s="1"/>
  <c r="E261" i="1"/>
  <c r="G260" i="1"/>
  <c r="F260" i="1" s="1"/>
  <c r="D260" i="1" s="1"/>
  <c r="E260" i="1"/>
  <c r="G259" i="1"/>
  <c r="F259" i="1" s="1"/>
  <c r="D259" i="1" s="1"/>
  <c r="E259" i="1"/>
  <c r="G258" i="1"/>
  <c r="F258" i="1" s="1"/>
  <c r="D258" i="1" s="1"/>
  <c r="E258" i="1"/>
  <c r="G257" i="1"/>
  <c r="F257" i="1" s="1"/>
  <c r="D257" i="1" s="1"/>
  <c r="E257" i="1"/>
  <c r="G256" i="1"/>
  <c r="F256" i="1" s="1"/>
  <c r="D256" i="1" s="1"/>
  <c r="E256" i="1"/>
  <c r="G255" i="1"/>
  <c r="F255" i="1" s="1"/>
  <c r="D255" i="1" s="1"/>
  <c r="E255" i="1"/>
  <c r="G254" i="1"/>
  <c r="F254" i="1" s="1"/>
  <c r="D254" i="1" s="1"/>
  <c r="E254" i="1"/>
  <c r="G253" i="1"/>
  <c r="F253" i="1" s="1"/>
  <c r="D253" i="1" s="1"/>
  <c r="E253" i="1"/>
  <c r="G252" i="1"/>
  <c r="F252" i="1" s="1"/>
  <c r="D252" i="1" s="1"/>
  <c r="E252" i="1"/>
  <c r="G251" i="1"/>
  <c r="F251" i="1" s="1"/>
  <c r="D251" i="1" s="1"/>
  <c r="E251" i="1"/>
  <c r="G250" i="1"/>
  <c r="F250" i="1" s="1"/>
  <c r="D250" i="1" s="1"/>
  <c r="E250" i="1"/>
  <c r="G249" i="1"/>
  <c r="F249" i="1" s="1"/>
  <c r="D249" i="1" s="1"/>
  <c r="E249" i="1"/>
  <c r="G248" i="1"/>
  <c r="F248" i="1" s="1"/>
  <c r="D248" i="1" s="1"/>
  <c r="E248" i="1"/>
  <c r="G247" i="1"/>
  <c r="F247" i="1" s="1"/>
  <c r="D247" i="1" s="1"/>
  <c r="E247" i="1"/>
  <c r="G246" i="1"/>
  <c r="F246" i="1" s="1"/>
  <c r="D246" i="1" s="1"/>
  <c r="G245" i="1"/>
  <c r="F245" i="1" s="1"/>
  <c r="D245" i="1" s="1"/>
  <c r="E245" i="1"/>
  <c r="G244" i="1"/>
  <c r="F244" i="1" s="1"/>
  <c r="D244" i="1" s="1"/>
  <c r="G243" i="1"/>
  <c r="F243" i="1" s="1"/>
  <c r="D243" i="1" s="1"/>
  <c r="E243" i="1"/>
  <c r="G242" i="1"/>
  <c r="F242" i="1" s="1"/>
  <c r="D242" i="1" s="1"/>
  <c r="E242" i="1"/>
  <c r="G241" i="1"/>
  <c r="F241" i="1" s="1"/>
  <c r="D241" i="1" s="1"/>
  <c r="E241" i="1"/>
  <c r="G240" i="1"/>
  <c r="F240" i="1" s="1"/>
  <c r="D240" i="1" s="1"/>
  <c r="E240" i="1"/>
  <c r="G239" i="1"/>
  <c r="F239" i="1" s="1"/>
  <c r="D239" i="1" s="1"/>
  <c r="E239" i="1"/>
  <c r="G238" i="1"/>
  <c r="F238" i="1" s="1"/>
  <c r="D238" i="1" s="1"/>
  <c r="E238" i="1"/>
  <c r="G237" i="1"/>
  <c r="F237" i="1" s="1"/>
  <c r="D237" i="1" s="1"/>
  <c r="E237" i="1"/>
  <c r="G236" i="1"/>
  <c r="F236" i="1" s="1"/>
  <c r="D236" i="1" s="1"/>
  <c r="E236" i="1"/>
  <c r="G235" i="1"/>
  <c r="F235" i="1" s="1"/>
  <c r="D235" i="1" s="1"/>
  <c r="E235" i="1"/>
  <c r="G234" i="1"/>
  <c r="F234" i="1" s="1"/>
  <c r="D234" i="1" s="1"/>
  <c r="E234" i="1"/>
  <c r="G233" i="1"/>
  <c r="F233" i="1" s="1"/>
  <c r="D233" i="1" s="1"/>
  <c r="E233" i="1"/>
  <c r="G232" i="1"/>
  <c r="F232" i="1" s="1"/>
  <c r="D232" i="1" s="1"/>
  <c r="E232" i="1"/>
  <c r="G231" i="1"/>
  <c r="F231" i="1" s="1"/>
  <c r="D231" i="1" s="1"/>
  <c r="E231" i="1"/>
  <c r="G230" i="1"/>
  <c r="F230" i="1" s="1"/>
  <c r="D230" i="1" s="1"/>
  <c r="E230" i="1"/>
  <c r="G229" i="1"/>
  <c r="F229" i="1" s="1"/>
  <c r="D229" i="1" s="1"/>
  <c r="E229" i="1"/>
  <c r="G228" i="1"/>
  <c r="F228" i="1" s="1"/>
  <c r="D228" i="1" s="1"/>
  <c r="E228" i="1"/>
  <c r="G227" i="1"/>
  <c r="F227" i="1" s="1"/>
  <c r="D227" i="1" s="1"/>
  <c r="E227" i="1"/>
  <c r="G226" i="1"/>
  <c r="F226" i="1" s="1"/>
  <c r="D226" i="1" s="1"/>
  <c r="E226" i="1"/>
  <c r="G225" i="1"/>
  <c r="F225" i="1" s="1"/>
  <c r="D225" i="1" s="1"/>
  <c r="E225" i="1"/>
  <c r="G224" i="1"/>
  <c r="F224" i="1" s="1"/>
  <c r="D224" i="1" s="1"/>
  <c r="E224" i="1"/>
  <c r="G223" i="1"/>
  <c r="F223" i="1" s="1"/>
  <c r="D223" i="1" s="1"/>
  <c r="E223" i="1"/>
  <c r="G222" i="1"/>
  <c r="F222" i="1" s="1"/>
  <c r="D222" i="1" s="1"/>
  <c r="E222" i="1"/>
  <c r="G221" i="1"/>
  <c r="F221" i="1" s="1"/>
  <c r="D221" i="1" s="1"/>
  <c r="E221" i="1"/>
  <c r="G220" i="1"/>
  <c r="F220" i="1" s="1"/>
  <c r="D220" i="1" s="1"/>
  <c r="E220" i="1"/>
  <c r="G219" i="1"/>
  <c r="F219" i="1" s="1"/>
  <c r="D219" i="1" s="1"/>
  <c r="E219" i="1"/>
  <c r="G218" i="1"/>
  <c r="F218" i="1" s="1"/>
  <c r="D218" i="1" s="1"/>
  <c r="E218" i="1"/>
  <c r="G217" i="1"/>
  <c r="F217" i="1" s="1"/>
  <c r="D217" i="1" s="1"/>
  <c r="E217" i="1"/>
  <c r="G216" i="1"/>
  <c r="F216" i="1" s="1"/>
  <c r="D216" i="1" s="1"/>
  <c r="E216" i="1"/>
  <c r="G215" i="1"/>
  <c r="F215" i="1" s="1"/>
  <c r="D215" i="1" s="1"/>
  <c r="E215" i="1"/>
  <c r="G214" i="1"/>
  <c r="F214" i="1" s="1"/>
  <c r="D214" i="1" s="1"/>
  <c r="E214" i="1"/>
  <c r="G213" i="1"/>
  <c r="F213" i="1" s="1"/>
  <c r="D213" i="1" s="1"/>
  <c r="E213" i="1"/>
  <c r="G212" i="1"/>
  <c r="F212" i="1" s="1"/>
  <c r="D212" i="1" s="1"/>
  <c r="E212" i="1"/>
  <c r="G211" i="1"/>
  <c r="F211" i="1" s="1"/>
  <c r="D211" i="1" s="1"/>
  <c r="E211" i="1"/>
  <c r="G210" i="1"/>
  <c r="F210" i="1" s="1"/>
  <c r="D210" i="1" s="1"/>
  <c r="E210" i="1"/>
  <c r="H210" i="1" s="1"/>
  <c r="G209" i="1"/>
  <c r="F209" i="1" s="1"/>
  <c r="D209" i="1" s="1"/>
  <c r="E209" i="1"/>
  <c r="G208" i="1"/>
  <c r="F208" i="1" s="1"/>
  <c r="D208" i="1" s="1"/>
  <c r="E208" i="1"/>
  <c r="G207" i="1"/>
  <c r="F207" i="1" s="1"/>
  <c r="D207" i="1" s="1"/>
  <c r="G206" i="1"/>
  <c r="F206" i="1" s="1"/>
  <c r="D206" i="1" s="1"/>
  <c r="E206" i="1"/>
  <c r="G205" i="1"/>
  <c r="F205" i="1" s="1"/>
  <c r="D205" i="1" s="1"/>
  <c r="G204" i="1"/>
  <c r="F204" i="1" s="1"/>
  <c r="D204" i="1" s="1"/>
  <c r="E204" i="1"/>
  <c r="G203" i="1"/>
  <c r="F203" i="1" s="1"/>
  <c r="D203" i="1" s="1"/>
  <c r="G202" i="1"/>
  <c r="F202" i="1" s="1"/>
  <c r="D202" i="1" s="1"/>
  <c r="E202" i="1"/>
  <c r="G201" i="1"/>
  <c r="F201" i="1" s="1"/>
  <c r="D201" i="1" s="1"/>
  <c r="G200" i="1"/>
  <c r="F200" i="1" s="1"/>
  <c r="D200" i="1" s="1"/>
  <c r="E200" i="1"/>
  <c r="Q200" i="1" s="1"/>
  <c r="P200" i="1" s="1"/>
  <c r="G199" i="1"/>
  <c r="F199" i="1" s="1"/>
  <c r="D199" i="1" s="1"/>
  <c r="G198" i="1"/>
  <c r="F198" i="1" s="1"/>
  <c r="D198" i="1" s="1"/>
  <c r="E198" i="1"/>
  <c r="G197" i="1"/>
  <c r="F197" i="1" s="1"/>
  <c r="D197" i="1" s="1"/>
  <c r="E197" i="1"/>
  <c r="H197" i="1" s="1"/>
  <c r="G196" i="1"/>
  <c r="F196" i="1" s="1"/>
  <c r="D196" i="1" s="1"/>
  <c r="E196" i="1"/>
  <c r="G195" i="1"/>
  <c r="F195" i="1" s="1"/>
  <c r="D195" i="1" s="1"/>
  <c r="E195" i="1"/>
  <c r="G194" i="1"/>
  <c r="F194" i="1" s="1"/>
  <c r="D194" i="1" s="1"/>
  <c r="E194" i="1"/>
  <c r="G193" i="1"/>
  <c r="F193" i="1" s="1"/>
  <c r="D193" i="1" s="1"/>
  <c r="E193" i="1"/>
  <c r="G192" i="1"/>
  <c r="F192" i="1" s="1"/>
  <c r="D192" i="1" s="1"/>
  <c r="E192" i="1"/>
  <c r="G191" i="1"/>
  <c r="F191" i="1" s="1"/>
  <c r="D191" i="1" s="1"/>
  <c r="E191" i="1"/>
  <c r="G190" i="1"/>
  <c r="F190" i="1" s="1"/>
  <c r="D190" i="1" s="1"/>
  <c r="E190" i="1"/>
  <c r="G189" i="1"/>
  <c r="F189" i="1" s="1"/>
  <c r="D189" i="1" s="1"/>
  <c r="E189" i="1"/>
  <c r="G188" i="1"/>
  <c r="F188" i="1" s="1"/>
  <c r="D188" i="1" s="1"/>
  <c r="E188" i="1"/>
  <c r="G187" i="1"/>
  <c r="F187" i="1" s="1"/>
  <c r="D187" i="1" s="1"/>
  <c r="E187" i="1"/>
  <c r="G186" i="1"/>
  <c r="F186" i="1" s="1"/>
  <c r="D186" i="1" s="1"/>
  <c r="E186" i="1"/>
  <c r="G185" i="1"/>
  <c r="F185" i="1" s="1"/>
  <c r="D185" i="1" s="1"/>
  <c r="E185" i="1"/>
  <c r="H185" i="1" s="1"/>
  <c r="G184" i="1"/>
  <c r="F184" i="1" s="1"/>
  <c r="D184" i="1" s="1"/>
  <c r="E184" i="1"/>
  <c r="G183" i="1"/>
  <c r="F183" i="1" s="1"/>
  <c r="D183" i="1" s="1"/>
  <c r="E183" i="1"/>
  <c r="G182" i="1"/>
  <c r="F182" i="1" s="1"/>
  <c r="D182" i="1" s="1"/>
  <c r="G181" i="1"/>
  <c r="F181" i="1" s="1"/>
  <c r="D181" i="1" s="1"/>
  <c r="E181" i="1"/>
  <c r="H181" i="1" s="1"/>
  <c r="G180" i="1"/>
  <c r="F180" i="1" s="1"/>
  <c r="D180" i="1" s="1"/>
  <c r="G179" i="1"/>
  <c r="F179" i="1" s="1"/>
  <c r="D179" i="1" s="1"/>
  <c r="E179" i="1"/>
  <c r="K179" i="1" s="1"/>
  <c r="J179" i="1" s="1"/>
  <c r="G178" i="1"/>
  <c r="F178" i="1" s="1"/>
  <c r="D178" i="1" s="1"/>
  <c r="G177" i="1"/>
  <c r="F177" i="1" s="1"/>
  <c r="D177" i="1" s="1"/>
  <c r="E177" i="1"/>
  <c r="G176" i="1"/>
  <c r="F176" i="1" s="1"/>
  <c r="D176" i="1" s="1"/>
  <c r="G175" i="1"/>
  <c r="F175" i="1" s="1"/>
  <c r="D175" i="1" s="1"/>
  <c r="E175" i="1"/>
  <c r="G174" i="1"/>
  <c r="F174" i="1" s="1"/>
  <c r="D174" i="1" s="1"/>
  <c r="E174" i="1"/>
  <c r="H174" i="1" s="1"/>
  <c r="G173" i="1"/>
  <c r="F173" i="1" s="1"/>
  <c r="D173" i="1" s="1"/>
  <c r="E173" i="1"/>
  <c r="G172" i="1"/>
  <c r="F172" i="1" s="1"/>
  <c r="D172" i="1" s="1"/>
  <c r="E172" i="1"/>
  <c r="G171" i="1"/>
  <c r="F171" i="1" s="1"/>
  <c r="D171" i="1" s="1"/>
  <c r="E171" i="1"/>
  <c r="G170" i="1"/>
  <c r="F170" i="1" s="1"/>
  <c r="D170" i="1" s="1"/>
  <c r="E170" i="1"/>
  <c r="O170" i="1" s="1"/>
  <c r="N170" i="1" s="1"/>
  <c r="G169" i="1"/>
  <c r="F169" i="1" s="1"/>
  <c r="D169" i="1" s="1"/>
  <c r="E169" i="1"/>
  <c r="G168" i="1"/>
  <c r="F168" i="1" s="1"/>
  <c r="D168" i="1" s="1"/>
  <c r="E168" i="1"/>
  <c r="G167" i="1"/>
  <c r="F167" i="1" s="1"/>
  <c r="D167" i="1" s="1"/>
  <c r="E167" i="1"/>
  <c r="G166" i="1"/>
  <c r="F166" i="1" s="1"/>
  <c r="D166" i="1" s="1"/>
  <c r="E166" i="1"/>
  <c r="W166" i="1" s="1"/>
  <c r="G165" i="1"/>
  <c r="F165" i="1" s="1"/>
  <c r="D165" i="1" s="1"/>
  <c r="E165" i="1"/>
  <c r="H165" i="1" s="1"/>
  <c r="G164" i="1"/>
  <c r="F164" i="1" s="1"/>
  <c r="D164" i="1" s="1"/>
  <c r="G163" i="1"/>
  <c r="F163" i="1" s="1"/>
  <c r="D163" i="1" s="1"/>
  <c r="E163" i="1"/>
  <c r="G162" i="1"/>
  <c r="F162" i="1" s="1"/>
  <c r="D162" i="1" s="1"/>
  <c r="G161" i="1"/>
  <c r="F161" i="1" s="1"/>
  <c r="D161" i="1" s="1"/>
  <c r="E161" i="1"/>
  <c r="H161" i="1" s="1"/>
  <c r="G160" i="1"/>
  <c r="F160" i="1" s="1"/>
  <c r="D160" i="1" s="1"/>
  <c r="G159" i="1"/>
  <c r="F159" i="1" s="1"/>
  <c r="D159" i="1" s="1"/>
  <c r="E159" i="1"/>
  <c r="G158" i="1"/>
  <c r="F158" i="1" s="1"/>
  <c r="D158" i="1" s="1"/>
  <c r="G157" i="1"/>
  <c r="F157" i="1" s="1"/>
  <c r="D157" i="1" s="1"/>
  <c r="E157" i="1"/>
  <c r="G156" i="1"/>
  <c r="F156" i="1" s="1"/>
  <c r="D156" i="1" s="1"/>
  <c r="G155" i="1"/>
  <c r="F155" i="1" s="1"/>
  <c r="D155" i="1" s="1"/>
  <c r="E155" i="1"/>
  <c r="H155" i="1" s="1"/>
  <c r="G154" i="1"/>
  <c r="F154" i="1" s="1"/>
  <c r="D154" i="1" s="1"/>
  <c r="G153" i="1"/>
  <c r="F153" i="1" s="1"/>
  <c r="D153" i="1" s="1"/>
  <c r="E153" i="1"/>
  <c r="H153" i="1" s="1"/>
  <c r="G152" i="1"/>
  <c r="F152" i="1" s="1"/>
  <c r="D152" i="1" s="1"/>
  <c r="E152" i="1"/>
  <c r="H152" i="1" s="1"/>
  <c r="G151" i="1"/>
  <c r="F151" i="1" s="1"/>
  <c r="D151" i="1" s="1"/>
  <c r="E151" i="1"/>
  <c r="G150" i="1"/>
  <c r="F150" i="1" s="1"/>
  <c r="D150" i="1" s="1"/>
  <c r="E150" i="1"/>
  <c r="G149" i="1"/>
  <c r="F149" i="1" s="1"/>
  <c r="D149" i="1" s="1"/>
  <c r="E149" i="1"/>
  <c r="H149" i="1" s="1"/>
  <c r="G148" i="1"/>
  <c r="F148" i="1" s="1"/>
  <c r="D148" i="1" s="1"/>
  <c r="E148" i="1"/>
  <c r="G147" i="1"/>
  <c r="F147" i="1" s="1"/>
  <c r="D147" i="1" s="1"/>
  <c r="E147" i="1"/>
  <c r="G146" i="1"/>
  <c r="F146" i="1" s="1"/>
  <c r="D146" i="1" s="1"/>
  <c r="E146" i="1"/>
  <c r="G145" i="1"/>
  <c r="F145" i="1" s="1"/>
  <c r="D145" i="1" s="1"/>
  <c r="E145" i="1"/>
  <c r="H145" i="1" s="1"/>
  <c r="G144" i="1"/>
  <c r="F144" i="1" s="1"/>
  <c r="D144" i="1" s="1"/>
  <c r="E144" i="1"/>
  <c r="G143" i="1"/>
  <c r="F143" i="1" s="1"/>
  <c r="D143" i="1" s="1"/>
  <c r="E143" i="1"/>
  <c r="G142" i="1"/>
  <c r="F142" i="1" s="1"/>
  <c r="D142" i="1" s="1"/>
  <c r="E142" i="1"/>
  <c r="G141" i="1"/>
  <c r="F141" i="1" s="1"/>
  <c r="D141" i="1" s="1"/>
  <c r="E141" i="1"/>
  <c r="G140" i="1"/>
  <c r="F140" i="1" s="1"/>
  <c r="D140" i="1" s="1"/>
  <c r="E140" i="1"/>
  <c r="G139" i="1"/>
  <c r="F139" i="1" s="1"/>
  <c r="D139" i="1" s="1"/>
  <c r="E139" i="1"/>
  <c r="G138" i="1"/>
  <c r="F138" i="1" s="1"/>
  <c r="D138" i="1" s="1"/>
  <c r="E138" i="1"/>
  <c r="G137" i="1"/>
  <c r="F137" i="1" s="1"/>
  <c r="D137" i="1" s="1"/>
  <c r="E137" i="1"/>
  <c r="G136" i="1"/>
  <c r="F136" i="1" s="1"/>
  <c r="D136" i="1" s="1"/>
  <c r="E136" i="1"/>
  <c r="G135" i="1"/>
  <c r="F135" i="1" s="1"/>
  <c r="D135" i="1" s="1"/>
  <c r="E135" i="1"/>
  <c r="G134" i="1"/>
  <c r="F134" i="1" s="1"/>
  <c r="D134" i="1" s="1"/>
  <c r="E134" i="1"/>
  <c r="G133" i="1"/>
  <c r="F133" i="1" s="1"/>
  <c r="D133" i="1" s="1"/>
  <c r="E133" i="1"/>
  <c r="G132" i="1"/>
  <c r="F132" i="1" s="1"/>
  <c r="D132" i="1" s="1"/>
  <c r="E132" i="1"/>
  <c r="G131" i="1"/>
  <c r="F131" i="1" s="1"/>
  <c r="D131" i="1" s="1"/>
  <c r="E131" i="1"/>
  <c r="G130" i="1"/>
  <c r="F130" i="1" s="1"/>
  <c r="D130" i="1" s="1"/>
  <c r="E130" i="1"/>
  <c r="H130" i="1" s="1"/>
  <c r="G129" i="1"/>
  <c r="F129" i="1" s="1"/>
  <c r="D129" i="1" s="1"/>
  <c r="E129" i="1"/>
  <c r="G128" i="1"/>
  <c r="F128" i="1" s="1"/>
  <c r="D128" i="1" s="1"/>
  <c r="E128" i="1"/>
  <c r="G127" i="1"/>
  <c r="F127" i="1" s="1"/>
  <c r="D127" i="1" s="1"/>
  <c r="E127" i="1"/>
  <c r="G126" i="1"/>
  <c r="E126" i="1"/>
  <c r="G125" i="1"/>
  <c r="F125" i="1" s="1"/>
  <c r="D125" i="1" s="1"/>
  <c r="E125" i="1"/>
  <c r="G124" i="1"/>
  <c r="F124" i="1" s="1"/>
  <c r="D124" i="1" s="1"/>
  <c r="E124" i="1"/>
  <c r="G123" i="1"/>
  <c r="F123" i="1" s="1"/>
  <c r="D123" i="1" s="1"/>
  <c r="G122" i="1"/>
  <c r="E122" i="1"/>
  <c r="H122" i="1" s="1"/>
  <c r="G121" i="1"/>
  <c r="F121" i="1" s="1"/>
  <c r="D121" i="1" s="1"/>
  <c r="G120" i="1"/>
  <c r="F120" i="1" s="1"/>
  <c r="D120" i="1" s="1"/>
  <c r="E120" i="1"/>
  <c r="G119" i="1"/>
  <c r="F119" i="1" s="1"/>
  <c r="D119" i="1" s="1"/>
  <c r="E119" i="1"/>
  <c r="G118" i="1"/>
  <c r="E118" i="1"/>
  <c r="G117" i="1"/>
  <c r="F117" i="1" s="1"/>
  <c r="D117" i="1" s="1"/>
  <c r="E117" i="1"/>
  <c r="G116" i="1"/>
  <c r="E116" i="1"/>
  <c r="G115" i="1"/>
  <c r="F115" i="1" s="1"/>
  <c r="D115" i="1" s="1"/>
  <c r="E115" i="1"/>
  <c r="G114" i="1"/>
  <c r="F114" i="1" s="1"/>
  <c r="D114" i="1" s="1"/>
  <c r="E114" i="1"/>
  <c r="G113" i="1"/>
  <c r="F113" i="1" s="1"/>
  <c r="D113" i="1" s="1"/>
  <c r="E113" i="1"/>
  <c r="G112" i="1"/>
  <c r="E112" i="1"/>
  <c r="G111" i="1"/>
  <c r="F111" i="1" s="1"/>
  <c r="D111" i="1" s="1"/>
  <c r="E111" i="1"/>
  <c r="G110" i="1"/>
  <c r="F110" i="1" s="1"/>
  <c r="D110" i="1" s="1"/>
  <c r="E110" i="1"/>
  <c r="G109" i="1"/>
  <c r="F109" i="1" s="1"/>
  <c r="D109" i="1" s="1"/>
  <c r="E109" i="1"/>
  <c r="G108" i="1"/>
  <c r="F108" i="1" s="1"/>
  <c r="D108" i="1" s="1"/>
  <c r="E108" i="1"/>
  <c r="G107" i="1"/>
  <c r="F107" i="1" s="1"/>
  <c r="D107" i="1" s="1"/>
  <c r="E107" i="1"/>
  <c r="G106" i="1"/>
  <c r="E106" i="1"/>
  <c r="G105" i="1"/>
  <c r="F105" i="1" s="1"/>
  <c r="D105" i="1" s="1"/>
  <c r="E105" i="1"/>
  <c r="G104" i="1"/>
  <c r="F104" i="1" s="1"/>
  <c r="D104" i="1" s="1"/>
  <c r="E104" i="1"/>
  <c r="G103" i="1"/>
  <c r="F103" i="1" s="1"/>
  <c r="D103" i="1" s="1"/>
  <c r="E103" i="1"/>
  <c r="G102" i="1"/>
  <c r="E102" i="1"/>
  <c r="G101" i="1"/>
  <c r="F101" i="1" s="1"/>
  <c r="D101" i="1" s="1"/>
  <c r="E101" i="1"/>
  <c r="G100" i="1"/>
  <c r="F100" i="1" s="1"/>
  <c r="D100" i="1" s="1"/>
  <c r="E100" i="1"/>
  <c r="G99" i="1"/>
  <c r="F99" i="1" s="1"/>
  <c r="D99" i="1" s="1"/>
  <c r="E99" i="1"/>
  <c r="G98" i="1"/>
  <c r="E98" i="1"/>
  <c r="G97" i="1"/>
  <c r="F97" i="1" s="1"/>
  <c r="D97" i="1" s="1"/>
  <c r="E97" i="1"/>
  <c r="G96" i="1"/>
  <c r="F96" i="1" s="1"/>
  <c r="D96" i="1" s="1"/>
  <c r="E96" i="1"/>
  <c r="W96" i="1" s="1"/>
  <c r="V96" i="1" s="1"/>
  <c r="X96" i="1" s="1"/>
  <c r="G95" i="1"/>
  <c r="F95" i="1" s="1"/>
  <c r="D95" i="1" s="1"/>
  <c r="E95" i="1"/>
  <c r="H95" i="1" s="1"/>
  <c r="G94" i="1"/>
  <c r="F94" i="1" s="1"/>
  <c r="D94" i="1" s="1"/>
  <c r="E94" i="1"/>
  <c r="G93" i="1"/>
  <c r="F93" i="1" s="1"/>
  <c r="D93" i="1" s="1"/>
  <c r="E93" i="1"/>
  <c r="G92" i="1"/>
  <c r="F92" i="1" s="1"/>
  <c r="D92" i="1" s="1"/>
  <c r="E92" i="1"/>
  <c r="H92" i="1" s="1"/>
  <c r="G91" i="1"/>
  <c r="F91" i="1" s="1"/>
  <c r="D91" i="1" s="1"/>
  <c r="E91" i="1"/>
  <c r="G90" i="1"/>
  <c r="E90" i="1"/>
  <c r="G89" i="1"/>
  <c r="F89" i="1" s="1"/>
  <c r="D89" i="1" s="1"/>
  <c r="G88" i="1"/>
  <c r="F88" i="1" s="1"/>
  <c r="D88" i="1" s="1"/>
  <c r="E88" i="1"/>
  <c r="G87" i="1"/>
  <c r="F87" i="1" s="1"/>
  <c r="D87" i="1" s="1"/>
  <c r="G86" i="1"/>
  <c r="E86" i="1"/>
  <c r="G85" i="1"/>
  <c r="F85" i="1" s="1"/>
  <c r="D85" i="1" s="1"/>
  <c r="G84" i="1"/>
  <c r="E84" i="1"/>
  <c r="G83" i="1"/>
  <c r="F83" i="1" s="1"/>
  <c r="D83" i="1" s="1"/>
  <c r="G82" i="1"/>
  <c r="E82" i="1"/>
  <c r="G81" i="1"/>
  <c r="F81" i="1" s="1"/>
  <c r="D81" i="1" s="1"/>
  <c r="G80" i="1"/>
  <c r="E80" i="1"/>
  <c r="G79" i="1"/>
  <c r="F79" i="1" s="1"/>
  <c r="D79" i="1" s="1"/>
  <c r="G78" i="1"/>
  <c r="E78" i="1"/>
  <c r="G77" i="1"/>
  <c r="F77" i="1" s="1"/>
  <c r="D77" i="1" s="1"/>
  <c r="G76" i="1"/>
  <c r="E76" i="1"/>
  <c r="G75" i="1"/>
  <c r="F75" i="1" s="1"/>
  <c r="D75" i="1" s="1"/>
  <c r="G74" i="1"/>
  <c r="E74" i="1"/>
  <c r="G73" i="1"/>
  <c r="F73" i="1" s="1"/>
  <c r="D73" i="1" s="1"/>
  <c r="G72" i="1"/>
  <c r="F72" i="1" s="1"/>
  <c r="D72" i="1" s="1"/>
  <c r="E72" i="1"/>
  <c r="G71" i="1"/>
  <c r="F71" i="1" s="1"/>
  <c r="D71" i="1" s="1"/>
  <c r="G70" i="1"/>
  <c r="E70" i="1"/>
  <c r="G69" i="1"/>
  <c r="F69" i="1" s="1"/>
  <c r="D69" i="1" s="1"/>
  <c r="G68" i="1"/>
  <c r="E68" i="1"/>
  <c r="G67" i="1"/>
  <c r="F67" i="1" s="1"/>
  <c r="D67" i="1" s="1"/>
  <c r="G66" i="1"/>
  <c r="E66" i="1"/>
  <c r="G65" i="1"/>
  <c r="F65" i="1" s="1"/>
  <c r="D65" i="1" s="1"/>
  <c r="G64" i="1"/>
  <c r="G63" i="1"/>
  <c r="F63" i="1" s="1"/>
  <c r="D63" i="1" s="1"/>
  <c r="G62" i="1"/>
  <c r="G61" i="1"/>
  <c r="F61" i="1" s="1"/>
  <c r="D61" i="1" s="1"/>
  <c r="G60" i="1"/>
  <c r="G59" i="1"/>
  <c r="F59" i="1" s="1"/>
  <c r="D59" i="1" s="1"/>
  <c r="Y58" i="1"/>
  <c r="X58" i="1"/>
  <c r="U58" i="1"/>
  <c r="T58" i="1"/>
  <c r="G58" i="1"/>
  <c r="F58" i="1" s="1"/>
  <c r="D58" i="1" s="1"/>
  <c r="Y57" i="1"/>
  <c r="X57" i="1"/>
  <c r="U57" i="1"/>
  <c r="T57" i="1"/>
  <c r="G57" i="1"/>
  <c r="F57" i="1" s="1"/>
  <c r="D57" i="1" s="1"/>
  <c r="Y56" i="1"/>
  <c r="X56" i="1"/>
  <c r="U56" i="1"/>
  <c r="T56" i="1"/>
  <c r="G56" i="1"/>
  <c r="F56" i="1" s="1"/>
  <c r="D56" i="1" s="1"/>
  <c r="Y55" i="1"/>
  <c r="U55" i="1"/>
  <c r="T55" i="1"/>
  <c r="M55" i="1"/>
  <c r="L55" i="1" s="1"/>
  <c r="G55" i="1"/>
  <c r="F55" i="1" s="1"/>
  <c r="D55" i="1" s="1"/>
  <c r="Y54" i="1"/>
  <c r="T54" i="1"/>
  <c r="U54" i="1"/>
  <c r="G54" i="1"/>
  <c r="F54" i="1" s="1"/>
  <c r="D54" i="1" s="1"/>
  <c r="AC53" i="1"/>
  <c r="Y53" i="1"/>
  <c r="X53" i="1"/>
  <c r="U53" i="1"/>
  <c r="T53" i="1"/>
  <c r="K53" i="1"/>
  <c r="F53" i="1"/>
  <c r="E53" i="1"/>
  <c r="AC52" i="1"/>
  <c r="AB52" i="1"/>
  <c r="Y52" i="1"/>
  <c r="X52" i="1"/>
  <c r="U52" i="1"/>
  <c r="T52" i="1"/>
  <c r="K52" i="1"/>
  <c r="F52" i="1"/>
  <c r="E52" i="1"/>
  <c r="AC51" i="1"/>
  <c r="AB51" i="1"/>
  <c r="Y51" i="1"/>
  <c r="X51" i="1"/>
  <c r="U51" i="1"/>
  <c r="T51" i="1"/>
  <c r="K51" i="1"/>
  <c r="F51" i="1"/>
  <c r="E51" i="1"/>
  <c r="AC50" i="1"/>
  <c r="AB50" i="1"/>
  <c r="X50" i="1"/>
  <c r="U50" i="1"/>
  <c r="T50" i="1"/>
  <c r="W50" i="1" s="1"/>
  <c r="Y50" i="1" s="1"/>
  <c r="K50" i="1"/>
  <c r="F50" i="1"/>
  <c r="E50" i="1"/>
  <c r="AC49" i="1"/>
  <c r="AB49" i="1"/>
  <c r="Y49" i="1"/>
  <c r="X49" i="1"/>
  <c r="U49" i="1"/>
  <c r="T49" i="1"/>
  <c r="K49" i="1"/>
  <c r="F49" i="1"/>
  <c r="E49" i="1"/>
  <c r="AC48" i="1"/>
  <c r="AB48" i="1"/>
  <c r="X48" i="1"/>
  <c r="U48" i="1"/>
  <c r="T48" i="1"/>
  <c r="W48" i="1" s="1"/>
  <c r="Y48" i="1" s="1"/>
  <c r="K48" i="1"/>
  <c r="F48" i="1"/>
  <c r="E48" i="1"/>
  <c r="AC47" i="1"/>
  <c r="Y47" i="1"/>
  <c r="X47" i="1"/>
  <c r="U47" i="1"/>
  <c r="T47" i="1"/>
  <c r="K47" i="1"/>
  <c r="F47" i="1"/>
  <c r="E47" i="1"/>
  <c r="AC46" i="1"/>
  <c r="AB46" i="1"/>
  <c r="Y46" i="1"/>
  <c r="X46" i="1"/>
  <c r="U46" i="1"/>
  <c r="T46" i="1"/>
  <c r="K46" i="1"/>
  <c r="F46" i="1"/>
  <c r="E46" i="1"/>
  <c r="AC45" i="1"/>
  <c r="AB45" i="1"/>
  <c r="X45" i="1"/>
  <c r="W45" i="1"/>
  <c r="Y45" i="1" s="1"/>
  <c r="T45" i="1"/>
  <c r="S45" i="1"/>
  <c r="U45" i="1" s="1"/>
  <c r="K45" i="1"/>
  <c r="F45" i="1"/>
  <c r="E45" i="1"/>
  <c r="AC44" i="1"/>
  <c r="AB44" i="1"/>
  <c r="X44" i="1"/>
  <c r="U44" i="1"/>
  <c r="T44" i="1"/>
  <c r="W44" i="1" s="1"/>
  <c r="Y44" i="1" s="1"/>
  <c r="K44" i="1"/>
  <c r="F44" i="1"/>
  <c r="E44" i="1"/>
  <c r="AC43" i="1"/>
  <c r="AB43" i="1"/>
  <c r="X43" i="1"/>
  <c r="W43" i="1"/>
  <c r="Y43" i="1" s="1"/>
  <c r="T43" i="1"/>
  <c r="S43" i="1"/>
  <c r="U43" i="1" s="1"/>
  <c r="K43" i="1"/>
  <c r="F43" i="1"/>
  <c r="E43" i="1"/>
  <c r="AC42" i="1"/>
  <c r="AB42" i="1"/>
  <c r="X42" i="1"/>
  <c r="U42" i="1"/>
  <c r="T42" i="1"/>
  <c r="W42" i="1" s="1"/>
  <c r="Y42" i="1" s="1"/>
  <c r="K42" i="1"/>
  <c r="F42" i="1"/>
  <c r="E42" i="1"/>
  <c r="AC41" i="1"/>
  <c r="Y41" i="1"/>
  <c r="X41" i="1"/>
  <c r="U41" i="1"/>
  <c r="T41" i="1"/>
  <c r="K41" i="1"/>
  <c r="F41" i="1"/>
  <c r="E41" i="1"/>
  <c r="AC40" i="1"/>
  <c r="AB40" i="1"/>
  <c r="Y40" i="1"/>
  <c r="X40" i="1"/>
  <c r="U40" i="1"/>
  <c r="T40" i="1"/>
  <c r="K40" i="1"/>
  <c r="F40" i="1"/>
  <c r="E40" i="1"/>
  <c r="AC39" i="1"/>
  <c r="AB39" i="1"/>
  <c r="Y39" i="1"/>
  <c r="X39" i="1"/>
  <c r="U39" i="1"/>
  <c r="T39" i="1"/>
  <c r="K39" i="1"/>
  <c r="F39" i="1"/>
  <c r="E39" i="1"/>
  <c r="AC38" i="1"/>
  <c r="AB38" i="1"/>
  <c r="X38" i="1"/>
  <c r="U38" i="1"/>
  <c r="T38" i="1"/>
  <c r="W38" i="1" s="1"/>
  <c r="Y38" i="1" s="1"/>
  <c r="K38" i="1"/>
  <c r="F38" i="1"/>
  <c r="E38" i="1"/>
  <c r="AC37" i="1"/>
  <c r="AB37" i="1"/>
  <c r="Y37" i="1"/>
  <c r="X37" i="1"/>
  <c r="U37" i="1"/>
  <c r="T37" i="1"/>
  <c r="K37" i="1"/>
  <c r="F37" i="1"/>
  <c r="E37" i="1"/>
  <c r="AC36" i="1"/>
  <c r="AB36" i="1"/>
  <c r="X36" i="1"/>
  <c r="U36" i="1"/>
  <c r="T36" i="1"/>
  <c r="W36" i="1" s="1"/>
  <c r="Y36" i="1" s="1"/>
  <c r="K36" i="1"/>
  <c r="F36" i="1"/>
  <c r="E36" i="1"/>
  <c r="AC35" i="1"/>
  <c r="Y35" i="1"/>
  <c r="X35" i="1"/>
  <c r="U35" i="1"/>
  <c r="T35" i="1"/>
  <c r="K35" i="1"/>
  <c r="F35" i="1"/>
  <c r="E35" i="1"/>
  <c r="AC34" i="1"/>
  <c r="AB34" i="1"/>
  <c r="Y34" i="1"/>
  <c r="X34" i="1"/>
  <c r="U34" i="1"/>
  <c r="T34" i="1"/>
  <c r="K34" i="1"/>
  <c r="F34" i="1"/>
  <c r="E34" i="1"/>
  <c r="AC33" i="1"/>
  <c r="AB33" i="1"/>
  <c r="Y33" i="1"/>
  <c r="X33" i="1"/>
  <c r="U33" i="1"/>
  <c r="T33" i="1"/>
  <c r="K33" i="1"/>
  <c r="C33" i="1" s="1"/>
  <c r="F33" i="1"/>
  <c r="E33" i="1"/>
  <c r="AC32" i="1"/>
  <c r="AB32" i="1"/>
  <c r="X32" i="1"/>
  <c r="U32" i="1"/>
  <c r="T32" i="1"/>
  <c r="W32" i="1" s="1"/>
  <c r="Y32" i="1" s="1"/>
  <c r="K32" i="1"/>
  <c r="C32" i="1" s="1"/>
  <c r="F32" i="1"/>
  <c r="E32" i="1"/>
  <c r="AC31" i="1"/>
  <c r="AB31" i="1"/>
  <c r="Y31" i="1"/>
  <c r="X31" i="1"/>
  <c r="U31" i="1"/>
  <c r="T31" i="1"/>
  <c r="K31" i="1"/>
  <c r="C31" i="1" s="1"/>
  <c r="F31" i="1"/>
  <c r="E31" i="1"/>
  <c r="AC30" i="1"/>
  <c r="AB30" i="1"/>
  <c r="X30" i="1"/>
  <c r="U30" i="1"/>
  <c r="T30" i="1"/>
  <c r="W30" i="1" s="1"/>
  <c r="Y30" i="1" s="1"/>
  <c r="K30" i="1"/>
  <c r="C30" i="1" s="1"/>
  <c r="F30" i="1"/>
  <c r="E30" i="1"/>
  <c r="AC29" i="1"/>
  <c r="Y29" i="1"/>
  <c r="X29" i="1"/>
  <c r="U29" i="1"/>
  <c r="T29" i="1"/>
  <c r="K29" i="1"/>
  <c r="F29" i="1"/>
  <c r="E29" i="1"/>
  <c r="AC28" i="1"/>
  <c r="AB28" i="1"/>
  <c r="Y28" i="1"/>
  <c r="X28" i="1"/>
  <c r="U28" i="1"/>
  <c r="T28" i="1"/>
  <c r="K28" i="1"/>
  <c r="F28" i="1"/>
  <c r="E28" i="1"/>
  <c r="AC27" i="1"/>
  <c r="AB27" i="1"/>
  <c r="Y27" i="1"/>
  <c r="X27" i="1"/>
  <c r="U27" i="1"/>
  <c r="T27" i="1"/>
  <c r="K27" i="1"/>
  <c r="F27" i="1"/>
  <c r="E27" i="1"/>
  <c r="AC26" i="1"/>
  <c r="AB26" i="1"/>
  <c r="X26" i="1"/>
  <c r="U26" i="1"/>
  <c r="T26" i="1"/>
  <c r="W26" i="1" s="1"/>
  <c r="Y26" i="1" s="1"/>
  <c r="K26" i="1"/>
  <c r="F26" i="1"/>
  <c r="E26" i="1"/>
  <c r="AC25" i="1"/>
  <c r="AB25" i="1"/>
  <c r="Y25" i="1"/>
  <c r="X25" i="1"/>
  <c r="U25" i="1"/>
  <c r="T25" i="1"/>
  <c r="K25" i="1"/>
  <c r="F25" i="1"/>
  <c r="E25" i="1"/>
  <c r="AC24" i="1"/>
  <c r="AB24" i="1"/>
  <c r="X24" i="1"/>
  <c r="U24" i="1"/>
  <c r="T24" i="1"/>
  <c r="W24" i="1" s="1"/>
  <c r="Y24" i="1" s="1"/>
  <c r="K24" i="1"/>
  <c r="F24" i="1"/>
  <c r="E24" i="1"/>
  <c r="AC23" i="1"/>
  <c r="Y23" i="1"/>
  <c r="X23" i="1"/>
  <c r="U23" i="1"/>
  <c r="T23" i="1"/>
  <c r="K23" i="1"/>
  <c r="F23" i="1"/>
  <c r="E23" i="1"/>
  <c r="AC22" i="1"/>
  <c r="AB22" i="1"/>
  <c r="Y22" i="1"/>
  <c r="X22" i="1"/>
  <c r="U22" i="1"/>
  <c r="T22" i="1"/>
  <c r="K22" i="1"/>
  <c r="F22" i="1"/>
  <c r="E22" i="1"/>
  <c r="AC21" i="1"/>
  <c r="AB21" i="1"/>
  <c r="X21" i="1"/>
  <c r="W21" i="1"/>
  <c r="Y21" i="1" s="1"/>
  <c r="U21" i="1"/>
  <c r="T21" i="1"/>
  <c r="S21" i="1"/>
  <c r="K21" i="1"/>
  <c r="F21" i="1"/>
  <c r="E21" i="1"/>
  <c r="AC20" i="1"/>
  <c r="AB20" i="1"/>
  <c r="X20" i="1"/>
  <c r="U20" i="1"/>
  <c r="T20" i="1"/>
  <c r="W20" i="1" s="1"/>
  <c r="Y20" i="1" s="1"/>
  <c r="K20" i="1"/>
  <c r="F20" i="1"/>
  <c r="E20" i="1"/>
  <c r="AC19" i="1"/>
  <c r="AB19" i="1"/>
  <c r="X19" i="1"/>
  <c r="W19" i="1"/>
  <c r="Y19" i="1" s="1"/>
  <c r="T19" i="1"/>
  <c r="S19" i="1"/>
  <c r="U19" i="1" s="1"/>
  <c r="K19" i="1"/>
  <c r="F19" i="1"/>
  <c r="E19" i="1"/>
  <c r="AC18" i="1"/>
  <c r="AB18" i="1"/>
  <c r="X18" i="1"/>
  <c r="U18" i="1"/>
  <c r="T18" i="1"/>
  <c r="W18" i="1" s="1"/>
  <c r="Y18" i="1" s="1"/>
  <c r="K18" i="1"/>
  <c r="F18" i="1"/>
  <c r="E18" i="1"/>
  <c r="AC17" i="1"/>
  <c r="Y17" i="1"/>
  <c r="X17" i="1"/>
  <c r="U17" i="1"/>
  <c r="T17" i="1"/>
  <c r="K17" i="1"/>
  <c r="F17" i="1"/>
  <c r="E17" i="1"/>
  <c r="AC16" i="1"/>
  <c r="AB16" i="1"/>
  <c r="Y16" i="1"/>
  <c r="X16" i="1"/>
  <c r="U16" i="1"/>
  <c r="T16" i="1"/>
  <c r="K16" i="1"/>
  <c r="F16" i="1"/>
  <c r="E16" i="1"/>
  <c r="AC15" i="1"/>
  <c r="AB15" i="1"/>
  <c r="Y15" i="1"/>
  <c r="X15" i="1"/>
  <c r="U15" i="1"/>
  <c r="T15" i="1"/>
  <c r="K15" i="1"/>
  <c r="F15" i="1"/>
  <c r="E15" i="1"/>
  <c r="AC14" i="1"/>
  <c r="AB14" i="1"/>
  <c r="Y14" i="1"/>
  <c r="X14" i="1"/>
  <c r="U14" i="1"/>
  <c r="T14" i="1"/>
  <c r="W14" i="1" s="1"/>
  <c r="K14" i="1"/>
  <c r="F14" i="1"/>
  <c r="E14" i="1"/>
  <c r="AC13" i="1"/>
  <c r="AB13" i="1"/>
  <c r="Y13" i="1"/>
  <c r="X13" i="1"/>
  <c r="U13" i="1"/>
  <c r="T13" i="1"/>
  <c r="K13" i="1"/>
  <c r="F13" i="1"/>
  <c r="E13" i="1"/>
  <c r="AC12" i="1"/>
  <c r="AB12" i="1"/>
  <c r="X12" i="1"/>
  <c r="U12" i="1"/>
  <c r="T12" i="1"/>
  <c r="W12" i="1" s="1"/>
  <c r="Y12" i="1" s="1"/>
  <c r="K12" i="1"/>
  <c r="F12" i="1"/>
  <c r="E12" i="1"/>
  <c r="AC11" i="1"/>
  <c r="Y11" i="1"/>
  <c r="X11" i="1"/>
  <c r="U11" i="1"/>
  <c r="T11" i="1"/>
  <c r="K11" i="1"/>
  <c r="F11" i="1"/>
  <c r="E11" i="1"/>
  <c r="AC10" i="1"/>
  <c r="AB10" i="1"/>
  <c r="Y10" i="1"/>
  <c r="X10" i="1"/>
  <c r="U10" i="1"/>
  <c r="T10" i="1"/>
  <c r="K10" i="1"/>
  <c r="F10" i="1"/>
  <c r="E10" i="1"/>
  <c r="AC9" i="1"/>
  <c r="AB9" i="1"/>
  <c r="Y9" i="1"/>
  <c r="X9" i="1"/>
  <c r="U9" i="1"/>
  <c r="T9" i="1"/>
  <c r="K9" i="1"/>
  <c r="C9" i="1" s="1"/>
  <c r="F9" i="1"/>
  <c r="E9" i="1"/>
  <c r="AC8" i="1"/>
  <c r="AB8" i="1"/>
  <c r="X8" i="1"/>
  <c r="U8" i="1"/>
  <c r="T8" i="1"/>
  <c r="W8" i="1" s="1"/>
  <c r="Y8" i="1" s="1"/>
  <c r="K8" i="1"/>
  <c r="C8" i="1" s="1"/>
  <c r="F8" i="1"/>
  <c r="E8" i="1"/>
  <c r="AC7" i="1"/>
  <c r="AB7" i="1"/>
  <c r="Y7" i="1"/>
  <c r="X7" i="1"/>
  <c r="U7" i="1"/>
  <c r="T7" i="1"/>
  <c r="K7" i="1"/>
  <c r="C7" i="1" s="1"/>
  <c r="F7" i="1"/>
  <c r="E7" i="1"/>
  <c r="AC6" i="1"/>
  <c r="AB6" i="1"/>
  <c r="X6" i="1"/>
  <c r="U6" i="1"/>
  <c r="T6" i="1"/>
  <c r="W6" i="1" s="1"/>
  <c r="Y6" i="1" s="1"/>
  <c r="K6" i="1"/>
  <c r="C6" i="1" s="1"/>
  <c r="F6" i="1"/>
  <c r="E6" i="1"/>
  <c r="C58" i="1" l="1"/>
  <c r="K180" i="1"/>
  <c r="J180" i="1" s="1"/>
  <c r="C54" i="1"/>
  <c r="O94" i="1"/>
  <c r="N94" i="1" s="1"/>
  <c r="C66" i="1"/>
  <c r="C325" i="1"/>
  <c r="Q124" i="1"/>
  <c r="P124" i="1" s="1"/>
  <c r="K54" i="1"/>
  <c r="J54" i="1" s="1"/>
  <c r="Q56" i="1"/>
  <c r="P56" i="1" s="1"/>
  <c r="Q58" i="1"/>
  <c r="P58" i="1" s="1"/>
  <c r="O126" i="1"/>
  <c r="N126" i="1" s="1"/>
  <c r="Q157" i="1"/>
  <c r="P157" i="1" s="1"/>
  <c r="M105" i="1"/>
  <c r="L105" i="1" s="1"/>
  <c r="O119" i="1"/>
  <c r="N119" i="1" s="1"/>
  <c r="O54" i="1"/>
  <c r="N54" i="1" s="1"/>
  <c r="K165" i="1"/>
  <c r="J165" i="1" s="1"/>
  <c r="Q159" i="1"/>
  <c r="P159" i="1" s="1"/>
  <c r="C165" i="1"/>
  <c r="Q560" i="1"/>
  <c r="P560" i="1" s="1"/>
  <c r="Q477" i="1"/>
  <c r="P477" i="1" s="1"/>
  <c r="M54" i="1"/>
  <c r="L54" i="1" s="1"/>
  <c r="K101" i="1"/>
  <c r="J101" i="1" s="1"/>
  <c r="M167" i="1"/>
  <c r="L167" i="1" s="1"/>
  <c r="Q169" i="1"/>
  <c r="P169" i="1" s="1"/>
  <c r="O214" i="1"/>
  <c r="N214" i="1" s="1"/>
  <c r="S391" i="1"/>
  <c r="Q54" i="1"/>
  <c r="P54" i="1" s="1"/>
  <c r="Q143" i="1"/>
  <c r="P143" i="1" s="1"/>
  <c r="Q147" i="1"/>
  <c r="P147" i="1" s="1"/>
  <c r="Q151" i="1"/>
  <c r="P151" i="1" s="1"/>
  <c r="W152" i="1"/>
  <c r="M192" i="1"/>
  <c r="L192" i="1" s="1"/>
  <c r="Q194" i="1"/>
  <c r="P194" i="1" s="1"/>
  <c r="M196" i="1"/>
  <c r="L196" i="1" s="1"/>
  <c r="S197" i="1"/>
  <c r="R197" i="1" s="1"/>
  <c r="T197" i="1" s="1"/>
  <c r="M210" i="1"/>
  <c r="L210" i="1" s="1"/>
  <c r="M173" i="1"/>
  <c r="L173" i="1" s="1"/>
  <c r="M175" i="1"/>
  <c r="L175" i="1" s="1"/>
  <c r="M179" i="1"/>
  <c r="L179" i="1" s="1"/>
  <c r="V535" i="4"/>
  <c r="L535" i="4" s="1"/>
  <c r="V570" i="4"/>
  <c r="L570" i="4" s="1"/>
  <c r="C98" i="1"/>
  <c r="O64" i="1"/>
  <c r="N64" i="1" s="1"/>
  <c r="M163" i="1"/>
  <c r="L163" i="1" s="1"/>
  <c r="M139" i="1"/>
  <c r="L139" i="1" s="1"/>
  <c r="C179" i="1"/>
  <c r="O115" i="1"/>
  <c r="N115" i="1" s="1"/>
  <c r="C115" i="1"/>
  <c r="S199" i="1"/>
  <c r="R199" i="1" s="1"/>
  <c r="T199" i="1" s="1"/>
  <c r="K199" i="1"/>
  <c r="J199" i="1" s="1"/>
  <c r="H395" i="1"/>
  <c r="Q395" i="1"/>
  <c r="P395" i="1" s="1"/>
  <c r="E62" i="1"/>
  <c r="M62" i="1" s="1"/>
  <c r="L62" i="1" s="1"/>
  <c r="Q68" i="1"/>
  <c r="P68" i="1" s="1"/>
  <c r="M70" i="1"/>
  <c r="L70" i="1" s="1"/>
  <c r="K72" i="1"/>
  <c r="J72" i="1" s="1"/>
  <c r="Q74" i="1"/>
  <c r="P74" i="1" s="1"/>
  <c r="M77" i="1"/>
  <c r="L77" i="1" s="1"/>
  <c r="K86" i="1"/>
  <c r="J86" i="1" s="1"/>
  <c r="W98" i="1"/>
  <c r="K98" i="1"/>
  <c r="J98" i="1" s="1"/>
  <c r="M111" i="1"/>
  <c r="L111" i="1" s="1"/>
  <c r="S122" i="1"/>
  <c r="R122" i="1" s="1"/>
  <c r="T122" i="1" s="1"/>
  <c r="Q132" i="1"/>
  <c r="P132" i="1" s="1"/>
  <c r="K134" i="1"/>
  <c r="J134" i="1" s="1"/>
  <c r="O136" i="1"/>
  <c r="N136" i="1" s="1"/>
  <c r="C153" i="1"/>
  <c r="K153" i="1"/>
  <c r="J153" i="1" s="1"/>
  <c r="C173" i="1"/>
  <c r="C174" i="1"/>
  <c r="K174" i="1"/>
  <c r="J174" i="1" s="1"/>
  <c r="K176" i="1"/>
  <c r="J176" i="1" s="1"/>
  <c r="O180" i="1"/>
  <c r="N180" i="1" s="1"/>
  <c r="O183" i="1"/>
  <c r="N183" i="1" s="1"/>
  <c r="K187" i="1"/>
  <c r="J187" i="1" s="1"/>
  <c r="M189" i="1"/>
  <c r="L189" i="1" s="1"/>
  <c r="Q190" i="1"/>
  <c r="P190" i="1" s="1"/>
  <c r="S198" i="1"/>
  <c r="R198" i="1" s="1"/>
  <c r="T198" i="1" s="1"/>
  <c r="O207" i="1"/>
  <c r="N207" i="1" s="1"/>
  <c r="K323" i="1"/>
  <c r="J323" i="1" s="1"/>
  <c r="O331" i="1"/>
  <c r="N331" i="1" s="1"/>
  <c r="Q337" i="1"/>
  <c r="P337" i="1" s="1"/>
  <c r="Q380" i="1"/>
  <c r="P380" i="1" s="1"/>
  <c r="C388" i="1"/>
  <c r="Q397" i="1"/>
  <c r="P397" i="1" s="1"/>
  <c r="C397" i="1"/>
  <c r="K397" i="1"/>
  <c r="J397" i="1" s="1"/>
  <c r="S445" i="1"/>
  <c r="S446" i="1"/>
  <c r="R446" i="1" s="1"/>
  <c r="T446" i="1" s="1"/>
  <c r="Q291" i="1"/>
  <c r="P291" i="1" s="1"/>
  <c r="C291" i="1"/>
  <c r="M289" i="1"/>
  <c r="L289" i="1" s="1"/>
  <c r="C289" i="1"/>
  <c r="C288" i="1"/>
  <c r="C215" i="1"/>
  <c r="Q55" i="1"/>
  <c r="P55" i="1" s="1"/>
  <c r="S338" i="1"/>
  <c r="R338" i="1" s="1"/>
  <c r="T338" i="1" s="1"/>
  <c r="K317" i="1"/>
  <c r="J317" i="1" s="1"/>
  <c r="C293" i="1"/>
  <c r="K291" i="1"/>
  <c r="J291" i="1" s="1"/>
  <c r="Q290" i="1"/>
  <c r="P290" i="1" s="1"/>
  <c r="M288" i="1"/>
  <c r="L288" i="1" s="1"/>
  <c r="S287" i="1"/>
  <c r="R287" i="1" s="1"/>
  <c r="T287" i="1" s="1"/>
  <c r="Q276" i="1"/>
  <c r="P276" i="1" s="1"/>
  <c r="C210" i="1"/>
  <c r="AA207" i="1"/>
  <c r="Z207" i="1" s="1"/>
  <c r="AB207" i="1" s="1"/>
  <c r="C207" i="1"/>
  <c r="C206" i="1"/>
  <c r="K56" i="1"/>
  <c r="J56" i="1" s="1"/>
  <c r="O57" i="1"/>
  <c r="N57" i="1" s="1"/>
  <c r="K58" i="1"/>
  <c r="J58" i="1" s="1"/>
  <c r="K60" i="1"/>
  <c r="J60" i="1" s="1"/>
  <c r="M65" i="1"/>
  <c r="L65" i="1" s="1"/>
  <c r="C78" i="1"/>
  <c r="M80" i="1"/>
  <c r="L80" i="1" s="1"/>
  <c r="M82" i="1"/>
  <c r="L82" i="1" s="1"/>
  <c r="Q84" i="1"/>
  <c r="P84" i="1" s="1"/>
  <c r="C86" i="1"/>
  <c r="S87" i="1"/>
  <c r="R87" i="1" s="1"/>
  <c r="T87" i="1" s="1"/>
  <c r="M104" i="1"/>
  <c r="L104" i="1" s="1"/>
  <c r="H105" i="1"/>
  <c r="Q107" i="1"/>
  <c r="P107" i="1" s="1"/>
  <c r="M109" i="1"/>
  <c r="L109" i="1" s="1"/>
  <c r="C111" i="1"/>
  <c r="Q112" i="1"/>
  <c r="P112" i="1" s="1"/>
  <c r="Q114" i="1"/>
  <c r="P114" i="1" s="1"/>
  <c r="M129" i="1"/>
  <c r="L129" i="1" s="1"/>
  <c r="K200" i="1"/>
  <c r="J200" i="1" s="1"/>
  <c r="O206" i="1"/>
  <c r="N206" i="1" s="1"/>
  <c r="K208" i="1"/>
  <c r="J208" i="1" s="1"/>
  <c r="C208" i="1"/>
  <c r="H208" i="1"/>
  <c r="K358" i="1"/>
  <c r="J358" i="1" s="1"/>
  <c r="K367" i="1"/>
  <c r="J367" i="1" s="1"/>
  <c r="K436" i="1"/>
  <c r="J436" i="1" s="1"/>
  <c r="O438" i="1"/>
  <c r="N438" i="1" s="1"/>
  <c r="K475" i="1"/>
  <c r="J475" i="1" s="1"/>
  <c r="S476" i="1"/>
  <c r="R476" i="1" s="1"/>
  <c r="T476" i="1" s="1"/>
  <c r="H482" i="1"/>
  <c r="S482" i="1"/>
  <c r="R482" i="1" s="1"/>
  <c r="T482" i="1" s="1"/>
  <c r="C55" i="1"/>
  <c r="O56" i="1"/>
  <c r="N56" i="1" s="1"/>
  <c r="Q57" i="1"/>
  <c r="P57" i="1" s="1"/>
  <c r="M58" i="1"/>
  <c r="L58" i="1" s="1"/>
  <c r="M99" i="1"/>
  <c r="L99" i="1" s="1"/>
  <c r="C101" i="1"/>
  <c r="Q111" i="1"/>
  <c r="P111" i="1" s="1"/>
  <c r="H111" i="1"/>
  <c r="C131" i="1"/>
  <c r="O135" i="1"/>
  <c r="N135" i="1" s="1"/>
  <c r="M137" i="1"/>
  <c r="L137" i="1" s="1"/>
  <c r="C139" i="1"/>
  <c r="Q177" i="1"/>
  <c r="P177" i="1" s="1"/>
  <c r="Q178" i="1"/>
  <c r="P178" i="1" s="1"/>
  <c r="H180" i="1"/>
  <c r="Q182" i="1"/>
  <c r="P182" i="1" s="1"/>
  <c r="K184" i="1"/>
  <c r="J184" i="1" s="1"/>
  <c r="O186" i="1"/>
  <c r="N186" i="1" s="1"/>
  <c r="W188" i="1"/>
  <c r="M190" i="1"/>
  <c r="L190" i="1" s="1"/>
  <c r="K198" i="1"/>
  <c r="J198" i="1" s="1"/>
  <c r="C202" i="1"/>
  <c r="Q203" i="1"/>
  <c r="P203" i="1" s="1"/>
  <c r="S212" i="1"/>
  <c r="R212" i="1" s="1"/>
  <c r="T212" i="1" s="1"/>
  <c r="M213" i="1"/>
  <c r="L213" i="1" s="1"/>
  <c r="S296" i="1"/>
  <c r="R296" i="1" s="1"/>
  <c r="T296" i="1" s="1"/>
  <c r="Q298" i="1"/>
  <c r="P298" i="1" s="1"/>
  <c r="M300" i="1"/>
  <c r="L300" i="1" s="1"/>
  <c r="O302" i="1"/>
  <c r="N302" i="1" s="1"/>
  <c r="C351" i="1"/>
  <c r="Q353" i="1"/>
  <c r="P353" i="1" s="1"/>
  <c r="K356" i="1"/>
  <c r="J356" i="1" s="1"/>
  <c r="K360" i="1"/>
  <c r="J360" i="1" s="1"/>
  <c r="Q361" i="1"/>
  <c r="P361" i="1" s="1"/>
  <c r="W402" i="1"/>
  <c r="W404" i="1"/>
  <c r="V404" i="1" s="1"/>
  <c r="X404" i="1" s="1"/>
  <c r="O407" i="1"/>
  <c r="N407" i="1" s="1"/>
  <c r="K419" i="1"/>
  <c r="J419" i="1" s="1"/>
  <c r="M204" i="1"/>
  <c r="L204" i="1" s="1"/>
  <c r="O213" i="1"/>
  <c r="N213" i="1" s="1"/>
  <c r="C220" i="1"/>
  <c r="C222" i="1"/>
  <c r="C224" i="1"/>
  <c r="C228" i="1"/>
  <c r="C232" i="1"/>
  <c r="C234" i="1"/>
  <c r="C236" i="1"/>
  <c r="O316" i="1"/>
  <c r="N316" i="1" s="1"/>
  <c r="Q346" i="1"/>
  <c r="P346" i="1" s="1"/>
  <c r="O366" i="1"/>
  <c r="N366" i="1" s="1"/>
  <c r="C366" i="1"/>
  <c r="O388" i="1"/>
  <c r="N388" i="1" s="1"/>
  <c r="Q388" i="1"/>
  <c r="P388" i="1" s="1"/>
  <c r="W392" i="1"/>
  <c r="K429" i="1"/>
  <c r="J429" i="1" s="1"/>
  <c r="K604" i="1"/>
  <c r="J604" i="1" s="1"/>
  <c r="C604" i="1"/>
  <c r="O86" i="1"/>
  <c r="N86" i="1" s="1"/>
  <c r="Q113" i="1"/>
  <c r="P113" i="1" s="1"/>
  <c r="Q140" i="1"/>
  <c r="P140" i="1" s="1"/>
  <c r="S146" i="1"/>
  <c r="R146" i="1" s="1"/>
  <c r="T146" i="1" s="1"/>
  <c r="W148" i="1"/>
  <c r="W150" i="1"/>
  <c r="S153" i="1"/>
  <c r="R153" i="1" s="1"/>
  <c r="T153" i="1" s="1"/>
  <c r="S154" i="1"/>
  <c r="R154" i="1" s="1"/>
  <c r="T154" i="1" s="1"/>
  <c r="Q156" i="1"/>
  <c r="P156" i="1" s="1"/>
  <c r="O158" i="1"/>
  <c r="N158" i="1" s="1"/>
  <c r="O162" i="1"/>
  <c r="N162" i="1" s="1"/>
  <c r="O168" i="1"/>
  <c r="N168" i="1" s="1"/>
  <c r="Q191" i="1"/>
  <c r="P191" i="1" s="1"/>
  <c r="K193" i="1"/>
  <c r="J193" i="1" s="1"/>
  <c r="O195" i="1"/>
  <c r="N195" i="1" s="1"/>
  <c r="S201" i="1"/>
  <c r="R201" i="1" s="1"/>
  <c r="T201" i="1" s="1"/>
  <c r="K206" i="1"/>
  <c r="J206" i="1" s="1"/>
  <c r="Q274" i="1"/>
  <c r="P274" i="1" s="1"/>
  <c r="Q323" i="1"/>
  <c r="P323" i="1" s="1"/>
  <c r="C323" i="1"/>
  <c r="Q326" i="1"/>
  <c r="P326" i="1" s="1"/>
  <c r="W332" i="1"/>
  <c r="W334" i="1"/>
  <c r="M339" i="1"/>
  <c r="L339" i="1" s="1"/>
  <c r="K352" i="1"/>
  <c r="J352" i="1" s="1"/>
  <c r="C359" i="1"/>
  <c r="Q383" i="1"/>
  <c r="P383" i="1" s="1"/>
  <c r="O387" i="1"/>
  <c r="N387" i="1" s="1"/>
  <c r="M407" i="1"/>
  <c r="L407" i="1" s="1"/>
  <c r="O496" i="1"/>
  <c r="N496" i="1" s="1"/>
  <c r="V153" i="4"/>
  <c r="L153" i="4" s="1"/>
  <c r="V155" i="4"/>
  <c r="L155" i="4" s="1"/>
  <c r="K215" i="1"/>
  <c r="J215" i="1" s="1"/>
  <c r="C219" i="1"/>
  <c r="C221" i="1"/>
  <c r="C223" i="1"/>
  <c r="C225" i="1"/>
  <c r="C227" i="1"/>
  <c r="C229" i="1"/>
  <c r="C233" i="1"/>
  <c r="C235" i="1"/>
  <c r="C239" i="1"/>
  <c r="C241" i="1"/>
  <c r="C243" i="1"/>
  <c r="C247" i="1"/>
  <c r="C249" i="1"/>
  <c r="C251" i="1"/>
  <c r="C253" i="1"/>
  <c r="C255" i="1"/>
  <c r="C257" i="1"/>
  <c r="C259" i="1"/>
  <c r="C261" i="1"/>
  <c r="C263" i="1"/>
  <c r="C265" i="1"/>
  <c r="C267" i="1"/>
  <c r="C269" i="1"/>
  <c r="K313" i="1"/>
  <c r="J313" i="1" s="1"/>
  <c r="M329" i="1"/>
  <c r="L329" i="1" s="1"/>
  <c r="M364" i="1"/>
  <c r="L364" i="1" s="1"/>
  <c r="S394" i="1"/>
  <c r="R394" i="1" s="1"/>
  <c r="T394" i="1" s="1"/>
  <c r="M403" i="1"/>
  <c r="L403" i="1" s="1"/>
  <c r="K408" i="1"/>
  <c r="J408" i="1" s="1"/>
  <c r="K525" i="1"/>
  <c r="K529" i="1"/>
  <c r="Q552" i="1"/>
  <c r="P552" i="1" s="1"/>
  <c r="V578" i="4"/>
  <c r="L578" i="4" s="1"/>
  <c r="V523" i="4"/>
  <c r="L523" i="4" s="1"/>
  <c r="Q328" i="1"/>
  <c r="P328" i="1" s="1"/>
  <c r="H328" i="1"/>
  <c r="H399" i="1"/>
  <c r="M399" i="1"/>
  <c r="L399" i="1" s="1"/>
  <c r="U3" i="4"/>
  <c r="K3" i="4" s="1"/>
  <c r="M61" i="1"/>
  <c r="L61" i="1" s="1"/>
  <c r="O63" i="1"/>
  <c r="N63" i="1" s="1"/>
  <c r="S67" i="1"/>
  <c r="R67" i="1" s="1"/>
  <c r="T67" i="1" s="1"/>
  <c r="K67" i="1"/>
  <c r="J67" i="1" s="1"/>
  <c r="Q133" i="1"/>
  <c r="P133" i="1" s="1"/>
  <c r="C133" i="1"/>
  <c r="O138" i="1"/>
  <c r="N138" i="1" s="1"/>
  <c r="Q138" i="1"/>
  <c r="P138" i="1" s="1"/>
  <c r="O160" i="1"/>
  <c r="N160" i="1" s="1"/>
  <c r="H160" i="1"/>
  <c r="H304" i="1"/>
  <c r="Q304" i="1"/>
  <c r="P304" i="1" s="1"/>
  <c r="W142" i="1"/>
  <c r="K142" i="1"/>
  <c r="J142" i="1" s="1"/>
  <c r="M171" i="1"/>
  <c r="L171" i="1" s="1"/>
  <c r="K171" i="1"/>
  <c r="J171" i="1" s="1"/>
  <c r="C171" i="1"/>
  <c r="C282" i="1"/>
  <c r="Q282" i="1"/>
  <c r="P282" i="1" s="1"/>
  <c r="O325" i="1"/>
  <c r="N325" i="1" s="1"/>
  <c r="K325" i="1"/>
  <c r="J325" i="1" s="1"/>
  <c r="K359" i="1"/>
  <c r="J359" i="1" s="1"/>
  <c r="O359" i="1"/>
  <c r="N359" i="1" s="1"/>
  <c r="M67" i="1"/>
  <c r="L67" i="1" s="1"/>
  <c r="Q77" i="1"/>
  <c r="P77" i="1" s="1"/>
  <c r="H77" i="1"/>
  <c r="O128" i="1"/>
  <c r="N128" i="1" s="1"/>
  <c r="W128" i="1"/>
  <c r="H129" i="1"/>
  <c r="H159" i="1"/>
  <c r="K160" i="1"/>
  <c r="J160" i="1" s="1"/>
  <c r="K182" i="1"/>
  <c r="J182" i="1" s="1"/>
  <c r="K202" i="1"/>
  <c r="J202" i="1" s="1"/>
  <c r="K293" i="1"/>
  <c r="J293" i="1" s="1"/>
  <c r="M293" i="1"/>
  <c r="L293" i="1" s="1"/>
  <c r="W299" i="1"/>
  <c r="V299" i="1" s="1"/>
  <c r="X299" i="1" s="1"/>
  <c r="K299" i="1"/>
  <c r="J299" i="1" s="1"/>
  <c r="C299" i="1"/>
  <c r="H299" i="1"/>
  <c r="M305" i="1"/>
  <c r="L305" i="1" s="1"/>
  <c r="Q305" i="1"/>
  <c r="P305" i="1" s="1"/>
  <c r="C305" i="1"/>
  <c r="K305" i="1"/>
  <c r="J305" i="1" s="1"/>
  <c r="K315" i="1"/>
  <c r="J315" i="1" s="1"/>
  <c r="S351" i="1"/>
  <c r="K365" i="1"/>
  <c r="J365" i="1" s="1"/>
  <c r="H365" i="1"/>
  <c r="Q100" i="1"/>
  <c r="P100" i="1" s="1"/>
  <c r="K100" i="1"/>
  <c r="J100" i="1" s="1"/>
  <c r="H294" i="1"/>
  <c r="O294" i="1"/>
  <c r="N294" i="1" s="1"/>
  <c r="S66" i="1"/>
  <c r="R66" i="1" s="1"/>
  <c r="T66" i="1" s="1"/>
  <c r="O66" i="1"/>
  <c r="N66" i="1" s="1"/>
  <c r="Q75" i="1"/>
  <c r="P75" i="1" s="1"/>
  <c r="C75" i="1"/>
  <c r="O91" i="1"/>
  <c r="N91" i="1" s="1"/>
  <c r="H91" i="1"/>
  <c r="H133" i="1"/>
  <c r="Q211" i="1"/>
  <c r="P211" i="1" s="1"/>
  <c r="S211" i="1"/>
  <c r="R211" i="1" s="1"/>
  <c r="T211" i="1" s="1"/>
  <c r="S64" i="1"/>
  <c r="R64" i="1" s="1"/>
  <c r="T64" i="1" s="1"/>
  <c r="H64" i="1"/>
  <c r="C67" i="1"/>
  <c r="M75" i="1"/>
  <c r="L75" i="1" s="1"/>
  <c r="M91" i="1"/>
  <c r="L91" i="1" s="1"/>
  <c r="H98" i="1"/>
  <c r="C100" i="1"/>
  <c r="M101" i="1"/>
  <c r="L101" i="1" s="1"/>
  <c r="H101" i="1"/>
  <c r="Q130" i="1"/>
  <c r="P130" i="1" s="1"/>
  <c r="O130" i="1"/>
  <c r="N130" i="1" s="1"/>
  <c r="M131" i="1"/>
  <c r="L131" i="1" s="1"/>
  <c r="K131" i="1"/>
  <c r="J131" i="1" s="1"/>
  <c r="M132" i="1"/>
  <c r="L132" i="1" s="1"/>
  <c r="C138" i="1"/>
  <c r="H142" i="1"/>
  <c r="C160" i="1"/>
  <c r="W160" i="1"/>
  <c r="H171" i="1"/>
  <c r="H198" i="1"/>
  <c r="H199" i="1"/>
  <c r="S215" i="1"/>
  <c r="R215" i="1" s="1"/>
  <c r="T215" i="1" s="1"/>
  <c r="O281" i="1"/>
  <c r="N281" i="1" s="1"/>
  <c r="Q281" i="1"/>
  <c r="P281" i="1" s="1"/>
  <c r="W287" i="1"/>
  <c r="V287" i="1" s="1"/>
  <c r="X287" i="1" s="1"/>
  <c r="K287" i="1"/>
  <c r="J287" i="1" s="1"/>
  <c r="C287" i="1"/>
  <c r="H287" i="1"/>
  <c r="C315" i="1"/>
  <c r="S325" i="1"/>
  <c r="R325" i="1" s="1"/>
  <c r="T325" i="1" s="1"/>
  <c r="S371" i="1"/>
  <c r="H371" i="1"/>
  <c r="C387" i="1"/>
  <c r="M400" i="1"/>
  <c r="L400" i="1" s="1"/>
  <c r="O400" i="1"/>
  <c r="N400" i="1" s="1"/>
  <c r="H411" i="1"/>
  <c r="O411" i="1"/>
  <c r="N411" i="1" s="1"/>
  <c r="S420" i="1"/>
  <c r="R420" i="1" s="1"/>
  <c r="T420" i="1" s="1"/>
  <c r="O422" i="1"/>
  <c r="N422" i="1" s="1"/>
  <c r="S423" i="1"/>
  <c r="S425" i="1"/>
  <c r="K427" i="1"/>
  <c r="J427" i="1" s="1"/>
  <c r="Q432" i="1"/>
  <c r="P432" i="1" s="1"/>
  <c r="Q434" i="1"/>
  <c r="P434" i="1" s="1"/>
  <c r="S454" i="1"/>
  <c r="R454" i="1" s="1"/>
  <c r="T454" i="1" s="1"/>
  <c r="S459" i="1"/>
  <c r="U459" i="1" s="1"/>
  <c r="M510" i="1"/>
  <c r="L510" i="1" s="1"/>
  <c r="O516" i="1"/>
  <c r="N516" i="1" s="1"/>
  <c r="S605" i="1"/>
  <c r="R605" i="1" s="1"/>
  <c r="T605" i="1" s="1"/>
  <c r="M57" i="1"/>
  <c r="L57" i="1" s="1"/>
  <c r="M56" i="1"/>
  <c r="L56" i="1" s="1"/>
  <c r="O55" i="1"/>
  <c r="N55" i="1" s="1"/>
  <c r="O436" i="1"/>
  <c r="N436" i="1" s="1"/>
  <c r="C436" i="1"/>
  <c r="K318" i="1"/>
  <c r="J318" i="1" s="1"/>
  <c r="C318" i="1"/>
  <c r="C307" i="1"/>
  <c r="O275" i="1"/>
  <c r="N275" i="1" s="1"/>
  <c r="Q202" i="1"/>
  <c r="P202" i="1" s="1"/>
  <c r="H202" i="1"/>
  <c r="H351" i="1"/>
  <c r="K351" i="1"/>
  <c r="J351" i="1" s="1"/>
  <c r="C240" i="1"/>
  <c r="C242" i="1"/>
  <c r="C244" i="1"/>
  <c r="C248" i="1"/>
  <c r="C250" i="1"/>
  <c r="C252" i="1"/>
  <c r="C254" i="1"/>
  <c r="C256" i="1"/>
  <c r="C258" i="1"/>
  <c r="C260" i="1"/>
  <c r="C262" i="1"/>
  <c r="C264" i="1"/>
  <c r="C266" i="1"/>
  <c r="C268" i="1"/>
  <c r="O280" i="1"/>
  <c r="N280" i="1" s="1"/>
  <c r="Q289" i="1"/>
  <c r="P289" i="1" s="1"/>
  <c r="W291" i="1"/>
  <c r="V291" i="1" s="1"/>
  <c r="X291" i="1" s="1"/>
  <c r="O292" i="1"/>
  <c r="N292" i="1" s="1"/>
  <c r="M301" i="1"/>
  <c r="L301" i="1" s="1"/>
  <c r="O303" i="1"/>
  <c r="N303" i="1" s="1"/>
  <c r="O310" i="1"/>
  <c r="N310" i="1" s="1"/>
  <c r="O314" i="1"/>
  <c r="N314" i="1" s="1"/>
  <c r="Q343" i="1"/>
  <c r="P343" i="1" s="1"/>
  <c r="M345" i="1"/>
  <c r="L345" i="1" s="1"/>
  <c r="Q373" i="1"/>
  <c r="P373" i="1" s="1"/>
  <c r="W424" i="1"/>
  <c r="V424" i="1" s="1"/>
  <c r="X424" i="1" s="1"/>
  <c r="O442" i="1"/>
  <c r="N442" i="1" s="1"/>
  <c r="M447" i="1"/>
  <c r="L447" i="1" s="1"/>
  <c r="K675" i="1"/>
  <c r="J675" i="1" s="1"/>
  <c r="Q69" i="1"/>
  <c r="P69" i="1" s="1"/>
  <c r="M76" i="1"/>
  <c r="L76" i="1" s="1"/>
  <c r="Q79" i="1"/>
  <c r="P79" i="1" s="1"/>
  <c r="S81" i="1"/>
  <c r="R81" i="1" s="1"/>
  <c r="T81" i="1" s="1"/>
  <c r="M88" i="1"/>
  <c r="L88" i="1" s="1"/>
  <c r="O90" i="1"/>
  <c r="N90" i="1" s="1"/>
  <c r="C93" i="1"/>
  <c r="Q97" i="1"/>
  <c r="P97" i="1" s="1"/>
  <c r="Q103" i="1"/>
  <c r="P103" i="1" s="1"/>
  <c r="S105" i="1"/>
  <c r="R105" i="1" s="1"/>
  <c r="T105" i="1" s="1"/>
  <c r="W106" i="1"/>
  <c r="M108" i="1"/>
  <c r="L108" i="1" s="1"/>
  <c r="Q110" i="1"/>
  <c r="P110" i="1" s="1"/>
  <c r="O116" i="1"/>
  <c r="N116" i="1" s="1"/>
  <c r="W118" i="1"/>
  <c r="W120" i="1"/>
  <c r="Q122" i="1"/>
  <c r="P122" i="1" s="1"/>
  <c r="O123" i="1"/>
  <c r="N123" i="1" s="1"/>
  <c r="O125" i="1"/>
  <c r="N125" i="1" s="1"/>
  <c r="O127" i="1"/>
  <c r="N127" i="1" s="1"/>
  <c r="M165" i="1"/>
  <c r="L165" i="1" s="1"/>
  <c r="K173" i="1"/>
  <c r="J173" i="1" s="1"/>
  <c r="O175" i="1"/>
  <c r="N175" i="1" s="1"/>
  <c r="Q208" i="1"/>
  <c r="P208" i="1" s="1"/>
  <c r="Q209" i="1"/>
  <c r="P209" i="1" s="1"/>
  <c r="C275" i="1"/>
  <c r="O279" i="1"/>
  <c r="N279" i="1" s="1"/>
  <c r="C283" i="1"/>
  <c r="Q285" i="1"/>
  <c r="P285" i="1" s="1"/>
  <c r="M295" i="1"/>
  <c r="L295" i="1" s="1"/>
  <c r="S297" i="1"/>
  <c r="R297" i="1" s="1"/>
  <c r="T297" i="1" s="1"/>
  <c r="Q318" i="1"/>
  <c r="P318" i="1" s="1"/>
  <c r="Q327" i="1"/>
  <c r="P327" i="1" s="1"/>
  <c r="S347" i="1"/>
  <c r="O370" i="1"/>
  <c r="N370" i="1" s="1"/>
  <c r="O377" i="1"/>
  <c r="N377" i="1" s="1"/>
  <c r="K390" i="1"/>
  <c r="J390" i="1" s="1"/>
  <c r="C393" i="1"/>
  <c r="O401" i="1"/>
  <c r="N401" i="1" s="1"/>
  <c r="A467" i="1"/>
  <c r="Q562" i="1"/>
  <c r="P562" i="1" s="1"/>
  <c r="M570" i="1"/>
  <c r="L570" i="1" s="1"/>
  <c r="V135" i="4"/>
  <c r="L135" i="4" s="1"/>
  <c r="V137" i="4"/>
  <c r="L137" i="4" s="1"/>
  <c r="AA189" i="1" s="1"/>
  <c r="V487" i="4"/>
  <c r="L487" i="4" s="1"/>
  <c r="V549" i="4"/>
  <c r="L549" i="4" s="1"/>
  <c r="U576" i="4"/>
  <c r="K576" i="4" s="1"/>
  <c r="U613" i="4"/>
  <c r="K613" i="4" s="1"/>
  <c r="K461" i="1"/>
  <c r="J461" i="1" s="1"/>
  <c r="O480" i="1"/>
  <c r="N480" i="1" s="1"/>
  <c r="K501" i="1"/>
  <c r="K521" i="1"/>
  <c r="O523" i="1"/>
  <c r="N523" i="1" s="1"/>
  <c r="W596" i="1"/>
  <c r="V596" i="1" s="1"/>
  <c r="X596" i="1" s="1"/>
  <c r="C666" i="1"/>
  <c r="V525" i="4"/>
  <c r="L525" i="4" s="1"/>
  <c r="V527" i="4"/>
  <c r="L527" i="4" s="1"/>
  <c r="V529" i="4"/>
  <c r="L529" i="4" s="1"/>
  <c r="V533" i="4"/>
  <c r="L533" i="4" s="1"/>
  <c r="V550" i="4"/>
  <c r="L550" i="4" s="1"/>
  <c r="V554" i="4"/>
  <c r="L554" i="4" s="1"/>
  <c r="V619" i="4"/>
  <c r="L619" i="4" s="1"/>
  <c r="AD16" i="1"/>
  <c r="AD19" i="1"/>
  <c r="AD22" i="1"/>
  <c r="AD26" i="1"/>
  <c r="AD32" i="1"/>
  <c r="C60" i="1"/>
  <c r="M60" i="1"/>
  <c r="L60" i="1" s="1"/>
  <c r="K63" i="1"/>
  <c r="J63" i="1" s="1"/>
  <c r="S70" i="1"/>
  <c r="R70" i="1" s="1"/>
  <c r="T70" i="1" s="1"/>
  <c r="W80" i="1"/>
  <c r="V80" i="1" s="1"/>
  <c r="X80" i="1" s="1"/>
  <c r="C90" i="1"/>
  <c r="K90" i="1"/>
  <c r="J90" i="1" s="1"/>
  <c r="C99" i="1"/>
  <c r="O99" i="1"/>
  <c r="N99" i="1" s="1"/>
  <c r="C104" i="1"/>
  <c r="K104" i="1"/>
  <c r="J104" i="1" s="1"/>
  <c r="M110" i="1"/>
  <c r="L110" i="1" s="1"/>
  <c r="S128" i="1"/>
  <c r="R128" i="1" s="1"/>
  <c r="T128" i="1" s="1"/>
  <c r="C147" i="1"/>
  <c r="A160" i="1"/>
  <c r="M161" i="1"/>
  <c r="L161" i="1" s="1"/>
  <c r="S164" i="1"/>
  <c r="M184" i="1"/>
  <c r="L184" i="1" s="1"/>
  <c r="W185" i="1"/>
  <c r="V185" i="1" s="1"/>
  <c r="X185" i="1" s="1"/>
  <c r="C189" i="1"/>
  <c r="K189" i="1"/>
  <c r="J189" i="1" s="1"/>
  <c r="C192" i="1"/>
  <c r="C193" i="1"/>
  <c r="C205" i="1"/>
  <c r="O205" i="1"/>
  <c r="N205" i="1" s="1"/>
  <c r="W279" i="1"/>
  <c r="V279" i="1" s="1"/>
  <c r="X279" i="1" s="1"/>
  <c r="H280" i="1"/>
  <c r="A280" i="1" s="1"/>
  <c r="O283" i="1"/>
  <c r="N283" i="1" s="1"/>
  <c r="C300" i="1"/>
  <c r="S302" i="1"/>
  <c r="C313" i="1"/>
  <c r="M322" i="1"/>
  <c r="L322" i="1" s="1"/>
  <c r="C322" i="1"/>
  <c r="A328" i="1"/>
  <c r="M333" i="1"/>
  <c r="L333" i="1" s="1"/>
  <c r="S333" i="1"/>
  <c r="R333" i="1" s="1"/>
  <c r="T333" i="1" s="1"/>
  <c r="Q333" i="1"/>
  <c r="P333" i="1" s="1"/>
  <c r="C343" i="1"/>
  <c r="Q354" i="1"/>
  <c r="P354" i="1" s="1"/>
  <c r="M354" i="1"/>
  <c r="L354" i="1" s="1"/>
  <c r="S378" i="1"/>
  <c r="R378" i="1" s="1"/>
  <c r="T378" i="1" s="1"/>
  <c r="H378" i="1"/>
  <c r="A378" i="1" s="1"/>
  <c r="C378" i="1"/>
  <c r="W378" i="1"/>
  <c r="Q378" i="1"/>
  <c r="P378" i="1" s="1"/>
  <c r="O410" i="1"/>
  <c r="N410" i="1" s="1"/>
  <c r="K410" i="1"/>
  <c r="J410" i="1" s="1"/>
  <c r="H541" i="1"/>
  <c r="O541" i="1"/>
  <c r="N541" i="1" s="1"/>
  <c r="S90" i="1"/>
  <c r="R90" i="1" s="1"/>
  <c r="T90" i="1" s="1"/>
  <c r="S189" i="1"/>
  <c r="R189" i="1" s="1"/>
  <c r="T189" i="1" s="1"/>
  <c r="Q283" i="1"/>
  <c r="P283" i="1" s="1"/>
  <c r="M313" i="1"/>
  <c r="L313" i="1" s="1"/>
  <c r="S313" i="1"/>
  <c r="R313" i="1" s="1"/>
  <c r="T313" i="1" s="1"/>
  <c r="Q313" i="1"/>
  <c r="P313" i="1" s="1"/>
  <c r="O340" i="1"/>
  <c r="N340" i="1" s="1"/>
  <c r="H340" i="1"/>
  <c r="W343" i="1"/>
  <c r="V343" i="1" s="1"/>
  <c r="X343" i="1" s="1"/>
  <c r="H343" i="1"/>
  <c r="S343" i="1"/>
  <c r="Q344" i="1"/>
  <c r="P344" i="1" s="1"/>
  <c r="O344" i="1"/>
  <c r="N344" i="1" s="1"/>
  <c r="C344" i="1"/>
  <c r="H344" i="1"/>
  <c r="W372" i="1"/>
  <c r="H372" i="1"/>
  <c r="Q382" i="1"/>
  <c r="P382" i="1" s="1"/>
  <c r="O382" i="1"/>
  <c r="N382" i="1" s="1"/>
  <c r="K393" i="1"/>
  <c r="J393" i="1" s="1"/>
  <c r="S393" i="1"/>
  <c r="O444" i="1"/>
  <c r="N444" i="1" s="1"/>
  <c r="W444" i="1"/>
  <c r="V444" i="1" s="1"/>
  <c r="X444" i="1" s="1"/>
  <c r="H453" i="1"/>
  <c r="A453" i="1" s="1"/>
  <c r="M453" i="1"/>
  <c r="L453" i="1" s="1"/>
  <c r="M599" i="1"/>
  <c r="L599" i="1" s="1"/>
  <c r="S599" i="1"/>
  <c r="R599" i="1" s="1"/>
  <c r="T599" i="1" s="1"/>
  <c r="C599" i="1"/>
  <c r="K599" i="1"/>
  <c r="J599" i="1" s="1"/>
  <c r="S63" i="1"/>
  <c r="R63" i="1" s="1"/>
  <c r="T63" i="1" s="1"/>
  <c r="W110" i="1"/>
  <c r="AD47" i="1"/>
  <c r="W63" i="1"/>
  <c r="V63" i="1" s="1"/>
  <c r="X63" i="1" s="1"/>
  <c r="M68" i="1"/>
  <c r="L68" i="1" s="1"/>
  <c r="K69" i="1"/>
  <c r="J69" i="1" s="1"/>
  <c r="H70" i="1"/>
  <c r="M92" i="1"/>
  <c r="L92" i="1" s="1"/>
  <c r="M93" i="1"/>
  <c r="L93" i="1" s="1"/>
  <c r="K96" i="1"/>
  <c r="J96" i="1" s="1"/>
  <c r="W104" i="1"/>
  <c r="V104" i="1" s="1"/>
  <c r="X104" i="1" s="1"/>
  <c r="H118" i="1"/>
  <c r="K120" i="1"/>
  <c r="J120" i="1" s="1"/>
  <c r="H124" i="1"/>
  <c r="K125" i="1"/>
  <c r="J125" i="1" s="1"/>
  <c r="H128" i="1"/>
  <c r="A128" i="1" s="1"/>
  <c r="K135" i="1"/>
  <c r="J135" i="1" s="1"/>
  <c r="H136" i="1"/>
  <c r="S145" i="1"/>
  <c r="R145" i="1" s="1"/>
  <c r="T145" i="1" s="1"/>
  <c r="H146" i="1"/>
  <c r="A164" i="1"/>
  <c r="H168" i="1"/>
  <c r="A168" i="1" s="1"/>
  <c r="S180" i="1"/>
  <c r="R180" i="1" s="1"/>
  <c r="T180" i="1" s="1"/>
  <c r="M181" i="1"/>
  <c r="L181" i="1" s="1"/>
  <c r="H191" i="1"/>
  <c r="W283" i="1"/>
  <c r="V283" i="1" s="1"/>
  <c r="X283" i="1" s="1"/>
  <c r="W289" i="1"/>
  <c r="V289" i="1" s="1"/>
  <c r="X289" i="1" s="1"/>
  <c r="Q299" i="1"/>
  <c r="P299" i="1" s="1"/>
  <c r="K301" i="1"/>
  <c r="J301" i="1" s="1"/>
  <c r="H302" i="1"/>
  <c r="K307" i="1"/>
  <c r="J307" i="1" s="1"/>
  <c r="O307" i="1"/>
  <c r="N307" i="1" s="1"/>
  <c r="O327" i="1"/>
  <c r="N327" i="1" s="1"/>
  <c r="M332" i="1"/>
  <c r="L332" i="1" s="1"/>
  <c r="H333" i="1"/>
  <c r="M348" i="1"/>
  <c r="L348" i="1" s="1"/>
  <c r="C348" i="1"/>
  <c r="O348" i="1"/>
  <c r="N348" i="1" s="1"/>
  <c r="W366" i="1"/>
  <c r="H366" i="1"/>
  <c r="A366" i="1" s="1"/>
  <c r="Q369" i="1"/>
  <c r="P369" i="1" s="1"/>
  <c r="H369" i="1"/>
  <c r="K375" i="1"/>
  <c r="J375" i="1" s="1"/>
  <c r="O431" i="1"/>
  <c r="N431" i="1" s="1"/>
  <c r="M431" i="1"/>
  <c r="L431" i="1" s="1"/>
  <c r="W446" i="1"/>
  <c r="V446" i="1" s="1"/>
  <c r="X446" i="1" s="1"/>
  <c r="K446" i="1"/>
  <c r="J446" i="1" s="1"/>
  <c r="Q471" i="1"/>
  <c r="P471" i="1" s="1"/>
  <c r="H471" i="1"/>
  <c r="H548" i="1"/>
  <c r="S548" i="1"/>
  <c r="U548" i="1" s="1"/>
  <c r="S104" i="1"/>
  <c r="R104" i="1" s="1"/>
  <c r="T104" i="1" s="1"/>
  <c r="H80" i="1"/>
  <c r="W90" i="1"/>
  <c r="S101" i="1"/>
  <c r="R101" i="1" s="1"/>
  <c r="T101" i="1" s="1"/>
  <c r="K108" i="1"/>
  <c r="J108" i="1" s="1"/>
  <c r="Q142" i="1"/>
  <c r="P142" i="1" s="1"/>
  <c r="M148" i="1"/>
  <c r="L148" i="1" s="1"/>
  <c r="H156" i="1"/>
  <c r="H157" i="1"/>
  <c r="S165" i="1"/>
  <c r="R165" i="1" s="1"/>
  <c r="T165" i="1" s="1"/>
  <c r="Q171" i="1"/>
  <c r="P171" i="1" s="1"/>
  <c r="K196" i="1"/>
  <c r="J196" i="1" s="1"/>
  <c r="AD28" i="1"/>
  <c r="AD35" i="1"/>
  <c r="H63" i="1"/>
  <c r="A63" i="1" s="1"/>
  <c r="C68" i="1"/>
  <c r="C69" i="1"/>
  <c r="C70" i="1"/>
  <c r="K70" i="1"/>
  <c r="J70" i="1" s="1"/>
  <c r="C80" i="1"/>
  <c r="K80" i="1"/>
  <c r="J80" i="1" s="1"/>
  <c r="M81" i="1"/>
  <c r="L81" i="1" s="1"/>
  <c r="M84" i="1"/>
  <c r="L84" i="1" s="1"/>
  <c r="H90" i="1"/>
  <c r="W91" i="1"/>
  <c r="V91" i="1" s="1"/>
  <c r="X91" i="1" s="1"/>
  <c r="C96" i="1"/>
  <c r="M96" i="1"/>
  <c r="L96" i="1" s="1"/>
  <c r="S98" i="1"/>
  <c r="R98" i="1" s="1"/>
  <c r="T98" i="1" s="1"/>
  <c r="A101" i="1"/>
  <c r="W101" i="1"/>
  <c r="V101" i="1" s="1"/>
  <c r="X101" i="1" s="1"/>
  <c r="H104" i="1"/>
  <c r="A104" i="1" s="1"/>
  <c r="C108" i="1"/>
  <c r="H110" i="1"/>
  <c r="A110" i="1" s="1"/>
  <c r="M118" i="1"/>
  <c r="L118" i="1" s="1"/>
  <c r="C120" i="1"/>
  <c r="O120" i="1"/>
  <c r="N120" i="1" s="1"/>
  <c r="M124" i="1"/>
  <c r="L124" i="1" s="1"/>
  <c r="C128" i="1"/>
  <c r="K128" i="1"/>
  <c r="J128" i="1" s="1"/>
  <c r="A133" i="1"/>
  <c r="C137" i="1"/>
  <c r="S142" i="1"/>
  <c r="R142" i="1" s="1"/>
  <c r="T142" i="1" s="1"/>
  <c r="C146" i="1"/>
  <c r="O146" i="1"/>
  <c r="N146" i="1" s="1"/>
  <c r="K147" i="1"/>
  <c r="J147" i="1" s="1"/>
  <c r="O148" i="1"/>
  <c r="N148" i="1" s="1"/>
  <c r="Q155" i="1"/>
  <c r="P155" i="1" s="1"/>
  <c r="M156" i="1"/>
  <c r="L156" i="1" s="1"/>
  <c r="S160" i="1"/>
  <c r="R160" i="1" s="1"/>
  <c r="T160" i="1" s="1"/>
  <c r="A165" i="1"/>
  <c r="S168" i="1"/>
  <c r="R168" i="1" s="1"/>
  <c r="T168" i="1" s="1"/>
  <c r="A171" i="1"/>
  <c r="S171" i="1"/>
  <c r="R171" i="1" s="1"/>
  <c r="T171" i="1" s="1"/>
  <c r="C181" i="1"/>
  <c r="C187" i="1"/>
  <c r="H189" i="1"/>
  <c r="A189" i="1" s="1"/>
  <c r="C191" i="1"/>
  <c r="M191" i="1"/>
  <c r="L191" i="1" s="1"/>
  <c r="Q192" i="1"/>
  <c r="P192" i="1" s="1"/>
  <c r="M193" i="1"/>
  <c r="L193" i="1" s="1"/>
  <c r="W208" i="1"/>
  <c r="H283" i="1"/>
  <c r="A283" i="1" s="1"/>
  <c r="Q287" i="1"/>
  <c r="P287" i="1" s="1"/>
  <c r="C292" i="1"/>
  <c r="S299" i="1"/>
  <c r="R299" i="1" s="1"/>
  <c r="T299" i="1" s="1"/>
  <c r="C302" i="1"/>
  <c r="K302" i="1"/>
  <c r="J302" i="1" s="1"/>
  <c r="Q306" i="1"/>
  <c r="P306" i="1" s="1"/>
  <c r="O306" i="1"/>
  <c r="N306" i="1" s="1"/>
  <c r="Q310" i="1"/>
  <c r="P310" i="1" s="1"/>
  <c r="H313" i="1"/>
  <c r="W318" i="1"/>
  <c r="V318" i="1" s="1"/>
  <c r="X318" i="1" s="1"/>
  <c r="W328" i="1"/>
  <c r="K328" i="1"/>
  <c r="J328" i="1" s="1"/>
  <c r="S328" i="1"/>
  <c r="R328" i="1" s="1"/>
  <c r="T328" i="1" s="1"/>
  <c r="C333" i="1"/>
  <c r="K333" i="1"/>
  <c r="J333" i="1" s="1"/>
  <c r="Q334" i="1"/>
  <c r="P334" i="1" s="1"/>
  <c r="K343" i="1"/>
  <c r="J343" i="1" s="1"/>
  <c r="Q368" i="1"/>
  <c r="P368" i="1" s="1"/>
  <c r="M368" i="1"/>
  <c r="L368" i="1" s="1"/>
  <c r="W375" i="1"/>
  <c r="V375" i="1" s="1"/>
  <c r="X375" i="1" s="1"/>
  <c r="O378" i="1"/>
  <c r="N378" i="1" s="1"/>
  <c r="O402" i="1"/>
  <c r="N402" i="1" s="1"/>
  <c r="M402" i="1"/>
  <c r="L402" i="1" s="1"/>
  <c r="C402" i="1"/>
  <c r="H402" i="1"/>
  <c r="O445" i="1"/>
  <c r="N445" i="1" s="1"/>
  <c r="H445" i="1"/>
  <c r="S450" i="1"/>
  <c r="R450" i="1" s="1"/>
  <c r="T450" i="1" s="1"/>
  <c r="Q450" i="1"/>
  <c r="P450" i="1" s="1"/>
  <c r="C450" i="1"/>
  <c r="H450" i="1"/>
  <c r="Q454" i="1"/>
  <c r="P454" i="1" s="1"/>
  <c r="K454" i="1"/>
  <c r="J454" i="1" s="1"/>
  <c r="C454" i="1"/>
  <c r="H454" i="1"/>
  <c r="A454" i="1" s="1"/>
  <c r="O464" i="1"/>
  <c r="N464" i="1" s="1"/>
  <c r="K464" i="1"/>
  <c r="J464" i="1" s="1"/>
  <c r="C479" i="1"/>
  <c r="Q479" i="1"/>
  <c r="P479" i="1" s="1"/>
  <c r="H479" i="1"/>
  <c r="M500" i="1"/>
  <c r="L500" i="1" s="1"/>
  <c r="O500" i="1"/>
  <c r="N500" i="1" s="1"/>
  <c r="H500" i="1"/>
  <c r="Q531" i="1"/>
  <c r="P531" i="1" s="1"/>
  <c r="O531" i="1"/>
  <c r="N531" i="1" s="1"/>
  <c r="W531" i="1"/>
  <c r="Y531" i="1" s="1"/>
  <c r="Q564" i="1"/>
  <c r="P564" i="1" s="1"/>
  <c r="H564" i="1"/>
  <c r="S601" i="1"/>
  <c r="R601" i="1" s="1"/>
  <c r="T601" i="1" s="1"/>
  <c r="O602" i="1"/>
  <c r="N602" i="1" s="1"/>
  <c r="W637" i="1"/>
  <c r="V637" i="1" s="1"/>
  <c r="X637" i="1" s="1"/>
  <c r="O668" i="1"/>
  <c r="N668" i="1" s="1"/>
  <c r="Q670" i="1"/>
  <c r="P670" i="1" s="1"/>
  <c r="W589" i="1"/>
  <c r="V589" i="1" s="1"/>
  <c r="X589" i="1" s="1"/>
  <c r="M542" i="1"/>
  <c r="L542" i="1" s="1"/>
  <c r="O532" i="1"/>
  <c r="N532" i="1" s="1"/>
  <c r="O527" i="1"/>
  <c r="N527" i="1" s="1"/>
  <c r="S524" i="1"/>
  <c r="R524" i="1" s="1"/>
  <c r="T524" i="1" s="1"/>
  <c r="O515" i="1"/>
  <c r="N515" i="1" s="1"/>
  <c r="O508" i="1"/>
  <c r="N508" i="1" s="1"/>
  <c r="M487" i="1"/>
  <c r="L487" i="1" s="1"/>
  <c r="K603" i="1"/>
  <c r="J603" i="1" s="1"/>
  <c r="M477" i="1"/>
  <c r="L477" i="1" s="1"/>
  <c r="Q428" i="1"/>
  <c r="P428" i="1" s="1"/>
  <c r="M424" i="1"/>
  <c r="L424" i="1" s="1"/>
  <c r="C424" i="1"/>
  <c r="C395" i="1"/>
  <c r="K338" i="1"/>
  <c r="J338" i="1" s="1"/>
  <c r="C338" i="1"/>
  <c r="K353" i="1"/>
  <c r="J353" i="1" s="1"/>
  <c r="W365" i="1"/>
  <c r="V365" i="1" s="1"/>
  <c r="X365" i="1" s="1"/>
  <c r="Q365" i="1"/>
  <c r="P365" i="1" s="1"/>
  <c r="C371" i="1"/>
  <c r="K371" i="1"/>
  <c r="J371" i="1" s="1"/>
  <c r="K387" i="1"/>
  <c r="J387" i="1" s="1"/>
  <c r="M389" i="1"/>
  <c r="L389" i="1" s="1"/>
  <c r="W396" i="1"/>
  <c r="Q408" i="1"/>
  <c r="P408" i="1" s="1"/>
  <c r="Q412" i="1"/>
  <c r="P412" i="1" s="1"/>
  <c r="K426" i="1"/>
  <c r="J426" i="1" s="1"/>
  <c r="S430" i="1"/>
  <c r="R430" i="1" s="1"/>
  <c r="T430" i="1" s="1"/>
  <c r="K441" i="1"/>
  <c r="J441" i="1" s="1"/>
  <c r="M452" i="1"/>
  <c r="L452" i="1" s="1"/>
  <c r="O460" i="1"/>
  <c r="N460" i="1" s="1"/>
  <c r="O468" i="1"/>
  <c r="N468" i="1" s="1"/>
  <c r="Q475" i="1"/>
  <c r="P475" i="1" s="1"/>
  <c r="S488" i="1"/>
  <c r="R488" i="1" s="1"/>
  <c r="T488" i="1" s="1"/>
  <c r="K493" i="1"/>
  <c r="S496" i="1"/>
  <c r="R496" i="1" s="1"/>
  <c r="T496" i="1" s="1"/>
  <c r="O499" i="1"/>
  <c r="N499" i="1" s="1"/>
  <c r="K509" i="1"/>
  <c r="K533" i="1"/>
  <c r="Q543" i="1"/>
  <c r="P543" i="1" s="1"/>
  <c r="K545" i="1"/>
  <c r="S551" i="1"/>
  <c r="S554" i="1"/>
  <c r="U554" i="1" s="1"/>
  <c r="O557" i="1"/>
  <c r="N557" i="1" s="1"/>
  <c r="H557" i="1"/>
  <c r="A557" i="1" s="1"/>
  <c r="M563" i="1"/>
  <c r="L563" i="1" s="1"/>
  <c r="S584" i="1"/>
  <c r="R584" i="1" s="1"/>
  <c r="T584" i="1" s="1"/>
  <c r="H584" i="1"/>
  <c r="C584" i="1"/>
  <c r="Q585" i="1"/>
  <c r="P585" i="1" s="1"/>
  <c r="K585" i="1"/>
  <c r="J585" i="1" s="1"/>
  <c r="Q587" i="1"/>
  <c r="P587" i="1" s="1"/>
  <c r="Q590" i="1"/>
  <c r="P590" i="1" s="1"/>
  <c r="S592" i="1"/>
  <c r="R592" i="1" s="1"/>
  <c r="T592" i="1" s="1"/>
  <c r="K597" i="1"/>
  <c r="J597" i="1" s="1"/>
  <c r="C597" i="1"/>
  <c r="O601" i="1"/>
  <c r="N601" i="1" s="1"/>
  <c r="W622" i="1"/>
  <c r="V622" i="1" s="1"/>
  <c r="X622" i="1" s="1"/>
  <c r="O631" i="1"/>
  <c r="N631" i="1" s="1"/>
  <c r="Q635" i="1"/>
  <c r="P635" i="1" s="1"/>
  <c r="K671" i="1"/>
  <c r="J671" i="1" s="1"/>
  <c r="Q675" i="1"/>
  <c r="P675" i="1" s="1"/>
  <c r="K673" i="1"/>
  <c r="J673" i="1" s="1"/>
  <c r="K312" i="1"/>
  <c r="J312" i="1" s="1"/>
  <c r="O315" i="1"/>
  <c r="N315" i="1" s="1"/>
  <c r="S315" i="1"/>
  <c r="R315" i="1" s="1"/>
  <c r="T315" i="1" s="1"/>
  <c r="M323" i="1"/>
  <c r="L323" i="1" s="1"/>
  <c r="O324" i="1"/>
  <c r="N324" i="1" s="1"/>
  <c r="S331" i="1"/>
  <c r="R331" i="1" s="1"/>
  <c r="T331" i="1" s="1"/>
  <c r="O335" i="1"/>
  <c r="N335" i="1" s="1"/>
  <c r="W338" i="1"/>
  <c r="Q338" i="1"/>
  <c r="P338" i="1" s="1"/>
  <c r="Q364" i="1"/>
  <c r="P364" i="1" s="1"/>
  <c r="S365" i="1"/>
  <c r="Q414" i="1"/>
  <c r="P414" i="1" s="1"/>
  <c r="S416" i="1"/>
  <c r="R416" i="1" s="1"/>
  <c r="T416" i="1" s="1"/>
  <c r="W418" i="1"/>
  <c r="V418" i="1" s="1"/>
  <c r="X418" i="1" s="1"/>
  <c r="M428" i="1"/>
  <c r="L428" i="1" s="1"/>
  <c r="S443" i="1"/>
  <c r="M467" i="1"/>
  <c r="L467" i="1" s="1"/>
  <c r="O472" i="1"/>
  <c r="N472" i="1" s="1"/>
  <c r="K474" i="1"/>
  <c r="J474" i="1" s="1"/>
  <c r="O474" i="1"/>
  <c r="N474" i="1" s="1"/>
  <c r="S481" i="1"/>
  <c r="U481" i="1" s="1"/>
  <c r="H481" i="1"/>
  <c r="A481" i="1" s="1"/>
  <c r="S484" i="1"/>
  <c r="R484" i="1" s="1"/>
  <c r="T484" i="1" s="1"/>
  <c r="O486" i="1"/>
  <c r="N486" i="1" s="1"/>
  <c r="M502" i="1"/>
  <c r="L502" i="1" s="1"/>
  <c r="H502" i="1"/>
  <c r="A502" i="1" s="1"/>
  <c r="S508" i="1"/>
  <c r="R508" i="1" s="1"/>
  <c r="T508" i="1" s="1"/>
  <c r="W527" i="1"/>
  <c r="Y527" i="1" s="1"/>
  <c r="M532" i="1"/>
  <c r="L532" i="1" s="1"/>
  <c r="H532" i="1"/>
  <c r="A532" i="1" s="1"/>
  <c r="O535" i="1"/>
  <c r="N535" i="1" s="1"/>
  <c r="K537" i="1"/>
  <c r="W539" i="1"/>
  <c r="Y539" i="1" s="1"/>
  <c r="Q549" i="1"/>
  <c r="P549" i="1" s="1"/>
  <c r="S553" i="1"/>
  <c r="R553" i="1" s="1"/>
  <c r="T553" i="1" s="1"/>
  <c r="K556" i="1"/>
  <c r="S559" i="1"/>
  <c r="R559" i="1" s="1"/>
  <c r="T559" i="1" s="1"/>
  <c r="A597" i="1"/>
  <c r="AA600" i="1"/>
  <c r="Z600" i="1" s="1"/>
  <c r="AB600" i="1" s="1"/>
  <c r="M600" i="1"/>
  <c r="L600" i="1" s="1"/>
  <c r="Q626" i="1"/>
  <c r="P626" i="1" s="1"/>
  <c r="M639" i="1"/>
  <c r="L639" i="1" s="1"/>
  <c r="M455" i="1"/>
  <c r="L455" i="1" s="1"/>
  <c r="K459" i="1"/>
  <c r="J459" i="1" s="1"/>
  <c r="S461" i="1"/>
  <c r="U461" i="1" s="1"/>
  <c r="K466" i="1"/>
  <c r="J466" i="1" s="1"/>
  <c r="M473" i="1"/>
  <c r="L473" i="1" s="1"/>
  <c r="H474" i="1"/>
  <c r="M481" i="1"/>
  <c r="L481" i="1" s="1"/>
  <c r="K483" i="1"/>
  <c r="J483" i="1" s="1"/>
  <c r="Q483" i="1"/>
  <c r="P483" i="1" s="1"/>
  <c r="M485" i="1"/>
  <c r="L485" i="1" s="1"/>
  <c r="H486" i="1"/>
  <c r="A486" i="1" s="1"/>
  <c r="K505" i="1"/>
  <c r="Q507" i="1"/>
  <c r="P507" i="1" s="1"/>
  <c r="K517" i="1"/>
  <c r="M518" i="1"/>
  <c r="L518" i="1" s="1"/>
  <c r="S536" i="1"/>
  <c r="O540" i="1"/>
  <c r="N540" i="1" s="1"/>
  <c r="S540" i="1"/>
  <c r="U540" i="1" s="1"/>
  <c r="A541" i="1"/>
  <c r="H553" i="1"/>
  <c r="Q556" i="1"/>
  <c r="P556" i="1" s="1"/>
  <c r="S558" i="1"/>
  <c r="U558" i="1" s="1"/>
  <c r="H559" i="1"/>
  <c r="A559" i="1" s="1"/>
  <c r="S561" i="1"/>
  <c r="M566" i="1"/>
  <c r="L566" i="1" s="1"/>
  <c r="M571" i="1"/>
  <c r="L571" i="1" s="1"/>
  <c r="Q572" i="1"/>
  <c r="P572" i="1" s="1"/>
  <c r="Q576" i="1"/>
  <c r="P576" i="1" s="1"/>
  <c r="C585" i="1"/>
  <c r="M593" i="1"/>
  <c r="L593" i="1" s="1"/>
  <c r="Q593" i="1"/>
  <c r="P593" i="1" s="1"/>
  <c r="M595" i="1"/>
  <c r="L595" i="1" s="1"/>
  <c r="Q598" i="1"/>
  <c r="P598" i="1" s="1"/>
  <c r="H600" i="1"/>
  <c r="H605" i="1"/>
  <c r="C605" i="1"/>
  <c r="H613" i="1"/>
  <c r="O613" i="1"/>
  <c r="N613" i="1" s="1"/>
  <c r="AA614" i="1"/>
  <c r="Z614" i="1" s="1"/>
  <c r="AB614" i="1" s="1"/>
  <c r="S638" i="1"/>
  <c r="R638" i="1" s="1"/>
  <c r="T638" i="1" s="1"/>
  <c r="H639" i="1"/>
  <c r="Q661" i="1"/>
  <c r="P661" i="1" s="1"/>
  <c r="O666" i="1"/>
  <c r="N666" i="1" s="1"/>
  <c r="S666" i="1"/>
  <c r="R666" i="1" s="1"/>
  <c r="T666" i="1" s="1"/>
  <c r="M667" i="1"/>
  <c r="L667" i="1" s="1"/>
  <c r="O478" i="1"/>
  <c r="N478" i="1" s="1"/>
  <c r="C487" i="1"/>
  <c r="S487" i="1"/>
  <c r="U487" i="1" s="1"/>
  <c r="A492" i="1"/>
  <c r="K497" i="1"/>
  <c r="A506" i="1"/>
  <c r="K513" i="1"/>
  <c r="Q515" i="1"/>
  <c r="P515" i="1" s="1"/>
  <c r="O520" i="1"/>
  <c r="N520" i="1" s="1"/>
  <c r="S528" i="1"/>
  <c r="R528" i="1" s="1"/>
  <c r="T528" i="1" s="1"/>
  <c r="S534" i="1"/>
  <c r="S542" i="1"/>
  <c r="Q573" i="1"/>
  <c r="P573" i="1" s="1"/>
  <c r="Q578" i="1"/>
  <c r="P578" i="1" s="1"/>
  <c r="Q582" i="1"/>
  <c r="P582" i="1" s="1"/>
  <c r="Q603" i="1"/>
  <c r="P603" i="1" s="1"/>
  <c r="M607" i="1"/>
  <c r="L607" i="1" s="1"/>
  <c r="Z10" i="6"/>
  <c r="O673" i="1"/>
  <c r="N673" i="1" s="1"/>
  <c r="K627" i="4"/>
  <c r="V627" i="4"/>
  <c r="L627" i="4" s="1"/>
  <c r="V159" i="4"/>
  <c r="L159" i="4" s="1"/>
  <c r="AA210" i="1" s="1"/>
  <c r="V475" i="4"/>
  <c r="L475" i="4" s="1"/>
  <c r="V615" i="4"/>
  <c r="L615" i="4" s="1"/>
  <c r="V479" i="4"/>
  <c r="L479" i="4" s="1"/>
  <c r="V489" i="4"/>
  <c r="L489" i="4" s="1"/>
  <c r="V521" i="4"/>
  <c r="L521" i="4" s="1"/>
  <c r="V537" i="4"/>
  <c r="L537" i="4" s="1"/>
  <c r="V545" i="4"/>
  <c r="L545" i="4" s="1"/>
  <c r="V547" i="4"/>
  <c r="L547" i="4" s="1"/>
  <c r="V552" i="4"/>
  <c r="L552" i="4" s="1"/>
  <c r="U574" i="4"/>
  <c r="K574" i="4" s="1"/>
  <c r="V584" i="4"/>
  <c r="L584" i="4" s="1"/>
  <c r="U621" i="4"/>
  <c r="K621" i="4" s="1"/>
  <c r="V623" i="4"/>
  <c r="L623" i="4" s="1"/>
  <c r="V143" i="4"/>
  <c r="L143" i="4" s="1"/>
  <c r="V145" i="4"/>
  <c r="L145" i="4" s="1"/>
  <c r="V147" i="4"/>
  <c r="L147" i="4" s="1"/>
  <c r="AA199" i="1" s="1"/>
  <c r="V151" i="4"/>
  <c r="L151" i="4" s="1"/>
  <c r="AA203" i="1" s="1"/>
  <c r="U477" i="4"/>
  <c r="K477" i="4" s="1"/>
  <c r="V544" i="4"/>
  <c r="L544" i="4" s="1"/>
  <c r="V572" i="4"/>
  <c r="L572" i="4" s="1"/>
  <c r="V629" i="4"/>
  <c r="L629" i="4" s="1"/>
  <c r="A272" i="1"/>
  <c r="W112" i="1"/>
  <c r="S75" i="1"/>
  <c r="R75" i="1" s="1"/>
  <c r="T75" i="1" s="1"/>
  <c r="S123" i="1"/>
  <c r="R123" i="1" s="1"/>
  <c r="T123" i="1" s="1"/>
  <c r="Q131" i="1"/>
  <c r="P131" i="1" s="1"/>
  <c r="W75" i="1"/>
  <c r="V75" i="1" s="1"/>
  <c r="X75" i="1" s="1"/>
  <c r="H76" i="1"/>
  <c r="S76" i="1"/>
  <c r="R76" i="1" s="1"/>
  <c r="T76" i="1" s="1"/>
  <c r="M78" i="1"/>
  <c r="L78" i="1" s="1"/>
  <c r="S86" i="1"/>
  <c r="R86" i="1" s="1"/>
  <c r="T86" i="1" s="1"/>
  <c r="H87" i="1"/>
  <c r="A87" i="1" s="1"/>
  <c r="Q91" i="1"/>
  <c r="P91" i="1" s="1"/>
  <c r="H97" i="1"/>
  <c r="O98" i="1"/>
  <c r="N98" i="1" s="1"/>
  <c r="K106" i="1"/>
  <c r="J106" i="1" s="1"/>
  <c r="S108" i="1"/>
  <c r="R108" i="1" s="1"/>
  <c r="T108" i="1" s="1"/>
  <c r="H109" i="1"/>
  <c r="W109" i="1"/>
  <c r="V109" i="1" s="1"/>
  <c r="X109" i="1" s="1"/>
  <c r="S111" i="1"/>
  <c r="R111" i="1" s="1"/>
  <c r="T111" i="1" s="1"/>
  <c r="H112" i="1"/>
  <c r="O114" i="1"/>
  <c r="N114" i="1" s="1"/>
  <c r="H116" i="1"/>
  <c r="H123" i="1"/>
  <c r="A123" i="1" s="1"/>
  <c r="W124" i="1"/>
  <c r="H127" i="1"/>
  <c r="S130" i="1"/>
  <c r="R130" i="1" s="1"/>
  <c r="T130" i="1" s="1"/>
  <c r="S131" i="1"/>
  <c r="R131" i="1" s="1"/>
  <c r="T131" i="1" s="1"/>
  <c r="H134" i="1"/>
  <c r="M135" i="1"/>
  <c r="L135" i="1" s="1"/>
  <c r="S135" i="1"/>
  <c r="R135" i="1" s="1"/>
  <c r="T135" i="1" s="1"/>
  <c r="H135" i="1"/>
  <c r="A135" i="1" s="1"/>
  <c r="Q135" i="1"/>
  <c r="P135" i="1" s="1"/>
  <c r="C61" i="1"/>
  <c r="C62" i="1"/>
  <c r="K62" i="1"/>
  <c r="J62" i="1" s="1"/>
  <c r="Q63" i="1"/>
  <c r="P63" i="1" s="1"/>
  <c r="H68" i="1"/>
  <c r="Q70" i="1"/>
  <c r="P70" i="1" s="1"/>
  <c r="C72" i="1"/>
  <c r="O72" i="1"/>
  <c r="N72" i="1" s="1"/>
  <c r="H75" i="1"/>
  <c r="C76" i="1"/>
  <c r="K76" i="1"/>
  <c r="J76" i="1" s="1"/>
  <c r="S80" i="1"/>
  <c r="R80" i="1" s="1"/>
  <c r="T80" i="1" s="1"/>
  <c r="H81" i="1"/>
  <c r="A81" i="1" s="1"/>
  <c r="H86" i="1"/>
  <c r="W86" i="1"/>
  <c r="O87" i="1"/>
  <c r="N87" i="1" s="1"/>
  <c r="Q90" i="1"/>
  <c r="P90" i="1" s="1"/>
  <c r="A91" i="1"/>
  <c r="S91" i="1"/>
  <c r="R91" i="1" s="1"/>
  <c r="T91" i="1" s="1"/>
  <c r="C97" i="1"/>
  <c r="K97" i="1"/>
  <c r="J97" i="1" s="1"/>
  <c r="Q98" i="1"/>
  <c r="P98" i="1" s="1"/>
  <c r="Q101" i="1"/>
  <c r="P101" i="1" s="1"/>
  <c r="Q104" i="1"/>
  <c r="P104" i="1" s="1"/>
  <c r="A105" i="1"/>
  <c r="C106" i="1"/>
  <c r="M106" i="1"/>
  <c r="L106" i="1" s="1"/>
  <c r="M107" i="1"/>
  <c r="L107" i="1" s="1"/>
  <c r="H108" i="1"/>
  <c r="A108" i="1" s="1"/>
  <c r="W108" i="1"/>
  <c r="V108" i="1" s="1"/>
  <c r="X108" i="1" s="1"/>
  <c r="K109" i="1"/>
  <c r="J109" i="1" s="1"/>
  <c r="C112" i="1"/>
  <c r="K112" i="1"/>
  <c r="J112" i="1" s="1"/>
  <c r="K113" i="1"/>
  <c r="J113" i="1" s="1"/>
  <c r="C123" i="1"/>
  <c r="M123" i="1"/>
  <c r="L123" i="1" s="1"/>
  <c r="M127" i="1"/>
  <c r="L127" i="1" s="1"/>
  <c r="Q128" i="1"/>
  <c r="P128" i="1" s="1"/>
  <c r="A130" i="1"/>
  <c r="W130" i="1"/>
  <c r="H131" i="1"/>
  <c r="A131" i="1" s="1"/>
  <c r="M133" i="1"/>
  <c r="L133" i="1" s="1"/>
  <c r="K133" i="1"/>
  <c r="J133" i="1" s="1"/>
  <c r="S133" i="1"/>
  <c r="R133" i="1" s="1"/>
  <c r="T133" i="1" s="1"/>
  <c r="Q149" i="1"/>
  <c r="P149" i="1" s="1"/>
  <c r="K149" i="1"/>
  <c r="J149" i="1" s="1"/>
  <c r="C149" i="1"/>
  <c r="K151" i="1"/>
  <c r="J151" i="1" s="1"/>
  <c r="M157" i="1"/>
  <c r="L157" i="1" s="1"/>
  <c r="K157" i="1"/>
  <c r="J157" i="1" s="1"/>
  <c r="C157" i="1"/>
  <c r="S157" i="1"/>
  <c r="R157" i="1" s="1"/>
  <c r="T157" i="1" s="1"/>
  <c r="A159" i="1"/>
  <c r="Q164" i="1"/>
  <c r="P164" i="1" s="1"/>
  <c r="M164" i="1"/>
  <c r="L164" i="1" s="1"/>
  <c r="W164" i="1"/>
  <c r="C169" i="1"/>
  <c r="K169" i="1"/>
  <c r="J169" i="1" s="1"/>
  <c r="K177" i="1"/>
  <c r="J177" i="1" s="1"/>
  <c r="O182" i="1"/>
  <c r="N182" i="1" s="1"/>
  <c r="H182" i="1"/>
  <c r="A182" i="1" s="1"/>
  <c r="S182" i="1"/>
  <c r="R182" i="1" s="1"/>
  <c r="T182" i="1" s="1"/>
  <c r="M187" i="1"/>
  <c r="L187" i="1" s="1"/>
  <c r="A197" i="1"/>
  <c r="A202" i="1"/>
  <c r="A203" i="1"/>
  <c r="Q205" i="1"/>
  <c r="P205" i="1" s="1"/>
  <c r="AA205" i="1"/>
  <c r="S205" i="1"/>
  <c r="R205" i="1" s="1"/>
  <c r="T205" i="1" s="1"/>
  <c r="S207" i="1"/>
  <c r="R207" i="1" s="1"/>
  <c r="T207" i="1" s="1"/>
  <c r="H207" i="1"/>
  <c r="S209" i="1"/>
  <c r="R209" i="1" s="1"/>
  <c r="T209" i="1" s="1"/>
  <c r="Q215" i="1"/>
  <c r="P215" i="1" s="1"/>
  <c r="H215" i="1"/>
  <c r="W215" i="1"/>
  <c r="V215" i="1" s="1"/>
  <c r="X215" i="1" s="1"/>
  <c r="C274" i="1"/>
  <c r="H274" i="1"/>
  <c r="A274" i="1" s="1"/>
  <c r="O274" i="1"/>
  <c r="N274" i="1" s="1"/>
  <c r="C279" i="1"/>
  <c r="Q279" i="1"/>
  <c r="P279" i="1" s="1"/>
  <c r="M279" i="1"/>
  <c r="L279" i="1" s="1"/>
  <c r="H282" i="1"/>
  <c r="A282" i="1" s="1"/>
  <c r="M309" i="1"/>
  <c r="L309" i="1" s="1"/>
  <c r="Q309" i="1"/>
  <c r="P309" i="1" s="1"/>
  <c r="K309" i="1"/>
  <c r="J309" i="1" s="1"/>
  <c r="C309" i="1"/>
  <c r="S309" i="1"/>
  <c r="R309" i="1" s="1"/>
  <c r="T309" i="1" s="1"/>
  <c r="H316" i="1"/>
  <c r="A316" i="1" s="1"/>
  <c r="O319" i="1"/>
  <c r="N319" i="1" s="1"/>
  <c r="K319" i="1"/>
  <c r="J319" i="1" s="1"/>
  <c r="C319" i="1"/>
  <c r="S319" i="1"/>
  <c r="R319" i="1" s="1"/>
  <c r="T319" i="1" s="1"/>
  <c r="O320" i="1"/>
  <c r="N320" i="1" s="1"/>
  <c r="S320" i="1"/>
  <c r="R320" i="1" s="1"/>
  <c r="T320" i="1" s="1"/>
  <c r="K320" i="1"/>
  <c r="J320" i="1" s="1"/>
  <c r="M324" i="1"/>
  <c r="L324" i="1" s="1"/>
  <c r="H326" i="1"/>
  <c r="O330" i="1"/>
  <c r="N330" i="1" s="1"/>
  <c r="K330" i="1"/>
  <c r="J330" i="1" s="1"/>
  <c r="C330" i="1"/>
  <c r="S330" i="1"/>
  <c r="R330" i="1" s="1"/>
  <c r="T330" i="1" s="1"/>
  <c r="O337" i="1"/>
  <c r="N337" i="1" s="1"/>
  <c r="S337" i="1"/>
  <c r="R337" i="1" s="1"/>
  <c r="T337" i="1" s="1"/>
  <c r="K337" i="1"/>
  <c r="J337" i="1" s="1"/>
  <c r="C337" i="1"/>
  <c r="H337" i="1"/>
  <c r="S341" i="1"/>
  <c r="R341" i="1" s="1"/>
  <c r="T341" i="1" s="1"/>
  <c r="O341" i="1"/>
  <c r="N341" i="1" s="1"/>
  <c r="W361" i="1"/>
  <c r="V361" i="1" s="1"/>
  <c r="X361" i="1" s="1"/>
  <c r="S361" i="1"/>
  <c r="H361" i="1"/>
  <c r="O361" i="1"/>
  <c r="N361" i="1" s="1"/>
  <c r="C361" i="1"/>
  <c r="K361" i="1"/>
  <c r="J361" i="1" s="1"/>
  <c r="Q374" i="1"/>
  <c r="P374" i="1" s="1"/>
  <c r="M374" i="1"/>
  <c r="L374" i="1" s="1"/>
  <c r="Q109" i="1"/>
  <c r="P109" i="1" s="1"/>
  <c r="Q127" i="1"/>
  <c r="P127" i="1" s="1"/>
  <c r="S151" i="1"/>
  <c r="R151" i="1" s="1"/>
  <c r="T151" i="1" s="1"/>
  <c r="Q154" i="1"/>
  <c r="P154" i="1" s="1"/>
  <c r="H154" i="1"/>
  <c r="A154" i="1" s="1"/>
  <c r="W154" i="1"/>
  <c r="S169" i="1"/>
  <c r="R169" i="1" s="1"/>
  <c r="T169" i="1" s="1"/>
  <c r="S177" i="1"/>
  <c r="R177" i="1" s="1"/>
  <c r="T177" i="1" s="1"/>
  <c r="K183" i="1"/>
  <c r="J183" i="1" s="1"/>
  <c r="C183" i="1"/>
  <c r="Q183" i="1"/>
  <c r="P183" i="1" s="1"/>
  <c r="S188" i="1"/>
  <c r="R188" i="1" s="1"/>
  <c r="T188" i="1" s="1"/>
  <c r="H188" i="1"/>
  <c r="A188" i="1" s="1"/>
  <c r="Q201" i="1"/>
  <c r="P201" i="1" s="1"/>
  <c r="K201" i="1"/>
  <c r="J201" i="1" s="1"/>
  <c r="C201" i="1"/>
  <c r="W214" i="1"/>
  <c r="V214" i="1" s="1"/>
  <c r="X214" i="1" s="1"/>
  <c r="K214" i="1"/>
  <c r="J214" i="1" s="1"/>
  <c r="C214" i="1"/>
  <c r="Q214" i="1"/>
  <c r="P214" i="1" s="1"/>
  <c r="C285" i="1"/>
  <c r="O285" i="1"/>
  <c r="N285" i="1" s="1"/>
  <c r="A286" i="1"/>
  <c r="Q296" i="1"/>
  <c r="P296" i="1" s="1"/>
  <c r="K296" i="1"/>
  <c r="J296" i="1" s="1"/>
  <c r="C296" i="1"/>
  <c r="Q297" i="1"/>
  <c r="P297" i="1" s="1"/>
  <c r="K297" i="1"/>
  <c r="J297" i="1" s="1"/>
  <c r="C297" i="1"/>
  <c r="W297" i="1"/>
  <c r="V297" i="1" s="1"/>
  <c r="X297" i="1" s="1"/>
  <c r="O298" i="1"/>
  <c r="N298" i="1" s="1"/>
  <c r="S298" i="1"/>
  <c r="R298" i="1" s="1"/>
  <c r="T298" i="1" s="1"/>
  <c r="K298" i="1"/>
  <c r="J298" i="1" s="1"/>
  <c r="K303" i="1"/>
  <c r="J303" i="1" s="1"/>
  <c r="C303" i="1"/>
  <c r="Q303" i="1"/>
  <c r="P303" i="1" s="1"/>
  <c r="S303" i="1"/>
  <c r="R303" i="1" s="1"/>
  <c r="T303" i="1" s="1"/>
  <c r="O311" i="1"/>
  <c r="N311" i="1" s="1"/>
  <c r="C311" i="1"/>
  <c r="O76" i="1"/>
  <c r="N76" i="1" s="1"/>
  <c r="Q123" i="1"/>
  <c r="P123" i="1" s="1"/>
  <c r="O134" i="1"/>
  <c r="N134" i="1" s="1"/>
  <c r="S134" i="1"/>
  <c r="R134" i="1" s="1"/>
  <c r="T134" i="1" s="1"/>
  <c r="Q134" i="1"/>
  <c r="P134" i="1" s="1"/>
  <c r="Q76" i="1"/>
  <c r="P76" i="1" s="1"/>
  <c r="Q108" i="1"/>
  <c r="P108" i="1" s="1"/>
  <c r="A109" i="1"/>
  <c r="S109" i="1"/>
  <c r="R109" i="1" s="1"/>
  <c r="T109" i="1" s="1"/>
  <c r="A127" i="1"/>
  <c r="S127" i="1"/>
  <c r="R127" i="1" s="1"/>
  <c r="T127" i="1" s="1"/>
  <c r="W134" i="1"/>
  <c r="O140" i="1"/>
  <c r="N140" i="1" s="1"/>
  <c r="H140" i="1"/>
  <c r="A140" i="1" s="1"/>
  <c r="Q145" i="1"/>
  <c r="P145" i="1" s="1"/>
  <c r="K145" i="1"/>
  <c r="J145" i="1" s="1"/>
  <c r="C145" i="1"/>
  <c r="Q152" i="1"/>
  <c r="P152" i="1" s="1"/>
  <c r="K152" i="1"/>
  <c r="J152" i="1" s="1"/>
  <c r="C152" i="1"/>
  <c r="M155" i="1"/>
  <c r="L155" i="1" s="1"/>
  <c r="K155" i="1"/>
  <c r="J155" i="1" s="1"/>
  <c r="C155" i="1"/>
  <c r="S155" i="1"/>
  <c r="R155" i="1" s="1"/>
  <c r="T155" i="1" s="1"/>
  <c r="K178" i="1"/>
  <c r="J178" i="1" s="1"/>
  <c r="C178" i="1"/>
  <c r="S178" i="1"/>
  <c r="O181" i="1"/>
  <c r="N181" i="1" s="1"/>
  <c r="S181" i="1"/>
  <c r="R181" i="1" s="1"/>
  <c r="T181" i="1" s="1"/>
  <c r="Q181" i="1"/>
  <c r="P181" i="1" s="1"/>
  <c r="S183" i="1"/>
  <c r="R183" i="1" s="1"/>
  <c r="T183" i="1" s="1"/>
  <c r="W192" i="1"/>
  <c r="V192" i="1" s="1"/>
  <c r="X192" i="1" s="1"/>
  <c r="H192" i="1"/>
  <c r="A192" i="1" s="1"/>
  <c r="S192" i="1"/>
  <c r="R192" i="1" s="1"/>
  <c r="T192" i="1" s="1"/>
  <c r="W206" i="1"/>
  <c r="V206" i="1" s="1"/>
  <c r="X206" i="1" s="1"/>
  <c r="S206" i="1"/>
  <c r="H206" i="1"/>
  <c r="Q206" i="1"/>
  <c r="P206" i="1" s="1"/>
  <c r="O210" i="1"/>
  <c r="N210" i="1" s="1"/>
  <c r="S210" i="1"/>
  <c r="R210" i="1" s="1"/>
  <c r="T210" i="1" s="1"/>
  <c r="Q210" i="1"/>
  <c r="P210" i="1" s="1"/>
  <c r="S214" i="1"/>
  <c r="R214" i="1" s="1"/>
  <c r="T214" i="1" s="1"/>
  <c r="A271" i="1"/>
  <c r="C276" i="1"/>
  <c r="O276" i="1"/>
  <c r="N276" i="1" s="1"/>
  <c r="A277" i="1"/>
  <c r="C281" i="1"/>
  <c r="H281" i="1"/>
  <c r="A281" i="1" s="1"/>
  <c r="S282" i="1"/>
  <c r="R282" i="1" s="1"/>
  <c r="T282" i="1" s="1"/>
  <c r="C284" i="1"/>
  <c r="S284" i="1"/>
  <c r="R284" i="1" s="1"/>
  <c r="T284" i="1" s="1"/>
  <c r="O290" i="1"/>
  <c r="N290" i="1" s="1"/>
  <c r="K290" i="1"/>
  <c r="J290" i="1" s="1"/>
  <c r="C290" i="1"/>
  <c r="S290" i="1"/>
  <c r="R290" i="1" s="1"/>
  <c r="T290" i="1" s="1"/>
  <c r="M294" i="1"/>
  <c r="L294" i="1" s="1"/>
  <c r="K294" i="1"/>
  <c r="J294" i="1" s="1"/>
  <c r="C294" i="1"/>
  <c r="Q294" i="1"/>
  <c r="P294" i="1" s="1"/>
  <c r="S294" i="1"/>
  <c r="R294" i="1" s="1"/>
  <c r="T294" i="1" s="1"/>
  <c r="O304" i="1"/>
  <c r="N304" i="1" s="1"/>
  <c r="K304" i="1"/>
  <c r="J304" i="1" s="1"/>
  <c r="C304" i="1"/>
  <c r="S304" i="1"/>
  <c r="W316" i="1"/>
  <c r="V316" i="1" s="1"/>
  <c r="X316" i="1" s="1"/>
  <c r="K316" i="1"/>
  <c r="J316" i="1" s="1"/>
  <c r="C316" i="1"/>
  <c r="Q316" i="1"/>
  <c r="P316" i="1" s="1"/>
  <c r="S316" i="1"/>
  <c r="R316" i="1" s="1"/>
  <c r="T316" i="1" s="1"/>
  <c r="O326" i="1"/>
  <c r="N326" i="1" s="1"/>
  <c r="S326" i="1"/>
  <c r="R326" i="1" s="1"/>
  <c r="T326" i="1" s="1"/>
  <c r="K326" i="1"/>
  <c r="J326" i="1" s="1"/>
  <c r="C326" i="1"/>
  <c r="W326" i="1"/>
  <c r="S336" i="1"/>
  <c r="R336" i="1" s="1"/>
  <c r="T336" i="1" s="1"/>
  <c r="O336" i="1"/>
  <c r="N336" i="1" s="1"/>
  <c r="O62" i="1"/>
  <c r="N62" i="1" s="1"/>
  <c r="W97" i="1"/>
  <c r="V97" i="1" s="1"/>
  <c r="X97" i="1" s="1"/>
  <c r="Q62" i="1"/>
  <c r="P62" i="1" s="1"/>
  <c r="Q86" i="1"/>
  <c r="P86" i="1" s="1"/>
  <c r="H62" i="1"/>
  <c r="S62" i="1"/>
  <c r="R62" i="1" s="1"/>
  <c r="T62" i="1" s="1"/>
  <c r="O70" i="1"/>
  <c r="N70" i="1" s="1"/>
  <c r="Q80" i="1"/>
  <c r="P80" i="1" s="1"/>
  <c r="M143" i="1"/>
  <c r="L143" i="1" s="1"/>
  <c r="H151" i="1"/>
  <c r="M153" i="1"/>
  <c r="L153" i="1" s="1"/>
  <c r="Q153" i="1"/>
  <c r="P153" i="1" s="1"/>
  <c r="O153" i="1"/>
  <c r="N153" i="1" s="1"/>
  <c r="O154" i="1"/>
  <c r="N154" i="1" s="1"/>
  <c r="A155" i="1"/>
  <c r="W156" i="1"/>
  <c r="M159" i="1"/>
  <c r="L159" i="1" s="1"/>
  <c r="K159" i="1"/>
  <c r="J159" i="1" s="1"/>
  <c r="S159" i="1"/>
  <c r="R159" i="1" s="1"/>
  <c r="T159" i="1" s="1"/>
  <c r="H163" i="1"/>
  <c r="O166" i="1"/>
  <c r="N166" i="1" s="1"/>
  <c r="K166" i="1"/>
  <c r="J166" i="1" s="1"/>
  <c r="H169" i="1"/>
  <c r="O174" i="1"/>
  <c r="N174" i="1" s="1"/>
  <c r="S174" i="1"/>
  <c r="Q174" i="1"/>
  <c r="P174" i="1" s="1"/>
  <c r="H177" i="1"/>
  <c r="W181" i="1"/>
  <c r="V181" i="1" s="1"/>
  <c r="X181" i="1" s="1"/>
  <c r="H183" i="1"/>
  <c r="S185" i="1"/>
  <c r="R185" i="1" s="1"/>
  <c r="T185" i="1" s="1"/>
  <c r="O185" i="1"/>
  <c r="N185" i="1" s="1"/>
  <c r="C185" i="1"/>
  <c r="K188" i="1"/>
  <c r="J188" i="1" s="1"/>
  <c r="M195" i="1"/>
  <c r="L195" i="1" s="1"/>
  <c r="Q197" i="1"/>
  <c r="P197" i="1" s="1"/>
  <c r="O197" i="1"/>
  <c r="N197" i="1" s="1"/>
  <c r="AA197" i="1"/>
  <c r="H201" i="1"/>
  <c r="O203" i="1"/>
  <c r="N203" i="1" s="1"/>
  <c r="M203" i="1"/>
  <c r="L203" i="1" s="1"/>
  <c r="S203" i="1"/>
  <c r="R203" i="1" s="1"/>
  <c r="T203" i="1" s="1"/>
  <c r="H214" i="1"/>
  <c r="A214" i="1" s="1"/>
  <c r="M274" i="1"/>
  <c r="L274" i="1" s="1"/>
  <c r="A275" i="1"/>
  <c r="A276" i="1"/>
  <c r="H279" i="1"/>
  <c r="A279" i="1" s="1"/>
  <c r="C280" i="1"/>
  <c r="Q280" i="1"/>
  <c r="P280" i="1" s="1"/>
  <c r="M280" i="1"/>
  <c r="L280" i="1" s="1"/>
  <c r="H285" i="1"/>
  <c r="A285" i="1" s="1"/>
  <c r="H296" i="1"/>
  <c r="H297" i="1"/>
  <c r="H298" i="1"/>
  <c r="H303" i="1"/>
  <c r="O309" i="1"/>
  <c r="N309" i="1" s="1"/>
  <c r="K311" i="1"/>
  <c r="J311" i="1" s="1"/>
  <c r="M314" i="1"/>
  <c r="L314" i="1" s="1"/>
  <c r="M317" i="1"/>
  <c r="L317" i="1" s="1"/>
  <c r="C317" i="1"/>
  <c r="Q319" i="1"/>
  <c r="P319" i="1" s="1"/>
  <c r="Q320" i="1"/>
  <c r="P320" i="1" s="1"/>
  <c r="Q330" i="1"/>
  <c r="P330" i="1" s="1"/>
  <c r="M346" i="1"/>
  <c r="L346" i="1" s="1"/>
  <c r="O346" i="1"/>
  <c r="N346" i="1" s="1"/>
  <c r="C346" i="1"/>
  <c r="H346" i="1"/>
  <c r="A346" i="1" s="1"/>
  <c r="O380" i="1"/>
  <c r="N380" i="1" s="1"/>
  <c r="H380" i="1"/>
  <c r="A380" i="1" s="1"/>
  <c r="C380" i="1"/>
  <c r="S380" i="1"/>
  <c r="R380" i="1" s="1"/>
  <c r="T380" i="1" s="1"/>
  <c r="M380" i="1"/>
  <c r="L380" i="1" s="1"/>
  <c r="M384" i="1"/>
  <c r="L384" i="1" s="1"/>
  <c r="K384" i="1"/>
  <c r="J384" i="1" s="1"/>
  <c r="C384" i="1"/>
  <c r="S384" i="1"/>
  <c r="R384" i="1" s="1"/>
  <c r="T384" i="1" s="1"/>
  <c r="H384" i="1"/>
  <c r="A384" i="1" s="1"/>
  <c r="W391" i="1"/>
  <c r="V391" i="1" s="1"/>
  <c r="X391" i="1" s="1"/>
  <c r="Q391" i="1"/>
  <c r="P391" i="1" s="1"/>
  <c r="K391" i="1"/>
  <c r="J391" i="1" s="1"/>
  <c r="C391" i="1"/>
  <c r="O391" i="1"/>
  <c r="N391" i="1" s="1"/>
  <c r="H391" i="1"/>
  <c r="M405" i="1"/>
  <c r="L405" i="1" s="1"/>
  <c r="O405" i="1"/>
  <c r="N405" i="1" s="1"/>
  <c r="Q409" i="1"/>
  <c r="P409" i="1" s="1"/>
  <c r="M409" i="1"/>
  <c r="L409" i="1" s="1"/>
  <c r="Q340" i="1"/>
  <c r="P340" i="1" s="1"/>
  <c r="M349" i="1"/>
  <c r="L349" i="1" s="1"/>
  <c r="Q349" i="1"/>
  <c r="P349" i="1" s="1"/>
  <c r="S349" i="1"/>
  <c r="O355" i="1"/>
  <c r="N355" i="1" s="1"/>
  <c r="K355" i="1"/>
  <c r="J355" i="1" s="1"/>
  <c r="C355" i="1"/>
  <c r="S355" i="1"/>
  <c r="O357" i="1"/>
  <c r="N357" i="1" s="1"/>
  <c r="S357" i="1"/>
  <c r="Q357" i="1"/>
  <c r="P357" i="1" s="1"/>
  <c r="Q367" i="1"/>
  <c r="P367" i="1" s="1"/>
  <c r="H367" i="1"/>
  <c r="W367" i="1"/>
  <c r="V367" i="1" s="1"/>
  <c r="X367" i="1" s="1"/>
  <c r="Q372" i="1"/>
  <c r="P372" i="1" s="1"/>
  <c r="W379" i="1"/>
  <c r="V379" i="1" s="1"/>
  <c r="X379" i="1" s="1"/>
  <c r="K379" i="1"/>
  <c r="J379" i="1" s="1"/>
  <c r="C379" i="1"/>
  <c r="Q379" i="1"/>
  <c r="P379" i="1" s="1"/>
  <c r="W381" i="1"/>
  <c r="V381" i="1" s="1"/>
  <c r="X381" i="1" s="1"/>
  <c r="K381" i="1"/>
  <c r="J381" i="1" s="1"/>
  <c r="C381" i="1"/>
  <c r="Q381" i="1"/>
  <c r="P381" i="1" s="1"/>
  <c r="S386" i="1"/>
  <c r="R386" i="1" s="1"/>
  <c r="T386" i="1" s="1"/>
  <c r="M386" i="1"/>
  <c r="L386" i="1" s="1"/>
  <c r="C386" i="1"/>
  <c r="Q386" i="1"/>
  <c r="P386" i="1" s="1"/>
  <c r="S398" i="1"/>
  <c r="R398" i="1" s="1"/>
  <c r="T398" i="1" s="1"/>
  <c r="M398" i="1"/>
  <c r="L398" i="1" s="1"/>
  <c r="C398" i="1"/>
  <c r="O398" i="1"/>
  <c r="N398" i="1" s="1"/>
  <c r="W398" i="1"/>
  <c r="K406" i="1"/>
  <c r="J406" i="1" s="1"/>
  <c r="S406" i="1"/>
  <c r="R406" i="1" s="1"/>
  <c r="T406" i="1" s="1"/>
  <c r="S440" i="1"/>
  <c r="R440" i="1" s="1"/>
  <c r="T440" i="1" s="1"/>
  <c r="O440" i="1"/>
  <c r="N440" i="1" s="1"/>
  <c r="W440" i="1"/>
  <c r="V440" i="1" s="1"/>
  <c r="X440" i="1" s="1"/>
  <c r="M440" i="1"/>
  <c r="L440" i="1" s="1"/>
  <c r="C440" i="1"/>
  <c r="H440" i="1"/>
  <c r="A440" i="1" s="1"/>
  <c r="S448" i="1"/>
  <c r="R448" i="1" s="1"/>
  <c r="T448" i="1" s="1"/>
  <c r="Q448" i="1"/>
  <c r="P448" i="1" s="1"/>
  <c r="C448" i="1"/>
  <c r="H448" i="1"/>
  <c r="O142" i="1"/>
  <c r="N142" i="1" s="1"/>
  <c r="Q160" i="1"/>
  <c r="P160" i="1" s="1"/>
  <c r="Q165" i="1"/>
  <c r="P165" i="1" s="1"/>
  <c r="O171" i="1"/>
  <c r="N171" i="1" s="1"/>
  <c r="Q180" i="1"/>
  <c r="P180" i="1" s="1"/>
  <c r="A181" i="1"/>
  <c r="Q189" i="1"/>
  <c r="P189" i="1" s="1"/>
  <c r="S191" i="1"/>
  <c r="R191" i="1" s="1"/>
  <c r="T191" i="1" s="1"/>
  <c r="S202" i="1"/>
  <c r="R202" i="1" s="1"/>
  <c r="T202" i="1" s="1"/>
  <c r="A205" i="1"/>
  <c r="S208" i="1"/>
  <c r="R208" i="1" s="1"/>
  <c r="T208" i="1" s="1"/>
  <c r="A210" i="1"/>
  <c r="Q275" i="1"/>
  <c r="P275" i="1" s="1"/>
  <c r="M283" i="1"/>
  <c r="L283" i="1" s="1"/>
  <c r="O287" i="1"/>
  <c r="N287" i="1" s="1"/>
  <c r="S289" i="1"/>
  <c r="R289" i="1" s="1"/>
  <c r="T289" i="1" s="1"/>
  <c r="H291" i="1"/>
  <c r="S291" i="1"/>
  <c r="R291" i="1" s="1"/>
  <c r="T291" i="1" s="1"/>
  <c r="O299" i="1"/>
  <c r="N299" i="1" s="1"/>
  <c r="Q302" i="1"/>
  <c r="P302" i="1" s="1"/>
  <c r="H305" i="1"/>
  <c r="S305" i="1"/>
  <c r="R305" i="1" s="1"/>
  <c r="T305" i="1" s="1"/>
  <c r="O313" i="1"/>
  <c r="N313" i="1" s="1"/>
  <c r="Q315" i="1"/>
  <c r="P315" i="1" s="1"/>
  <c r="S318" i="1"/>
  <c r="R318" i="1" s="1"/>
  <c r="T318" i="1" s="1"/>
  <c r="H323" i="1"/>
  <c r="S323" i="1"/>
  <c r="R323" i="1" s="1"/>
  <c r="T323" i="1" s="1"/>
  <c r="H325" i="1"/>
  <c r="O328" i="1"/>
  <c r="N328" i="1" s="1"/>
  <c r="O333" i="1"/>
  <c r="N333" i="1" s="1"/>
  <c r="O338" i="1"/>
  <c r="N338" i="1" s="1"/>
  <c r="S340" i="1"/>
  <c r="R340" i="1" s="1"/>
  <c r="T340" i="1" s="1"/>
  <c r="O343" i="1"/>
  <c r="N343" i="1" s="1"/>
  <c r="O347" i="1"/>
  <c r="N347" i="1" s="1"/>
  <c r="H348" i="1"/>
  <c r="A348" i="1" s="1"/>
  <c r="W349" i="1"/>
  <c r="V349" i="1" s="1"/>
  <c r="X349" i="1" s="1"/>
  <c r="W351" i="1"/>
  <c r="V351" i="1" s="1"/>
  <c r="X351" i="1" s="1"/>
  <c r="Q351" i="1"/>
  <c r="P351" i="1" s="1"/>
  <c r="O351" i="1"/>
  <c r="N351" i="1" s="1"/>
  <c r="W359" i="1"/>
  <c r="V359" i="1" s="1"/>
  <c r="X359" i="1" s="1"/>
  <c r="S359" i="1"/>
  <c r="H359" i="1"/>
  <c r="Q359" i="1"/>
  <c r="P359" i="1" s="1"/>
  <c r="O369" i="1"/>
  <c r="N369" i="1" s="1"/>
  <c r="K369" i="1"/>
  <c r="J369" i="1" s="1"/>
  <c r="C369" i="1"/>
  <c r="S369" i="1"/>
  <c r="W371" i="1"/>
  <c r="V371" i="1" s="1"/>
  <c r="X371" i="1" s="1"/>
  <c r="Q371" i="1"/>
  <c r="P371" i="1" s="1"/>
  <c r="O371" i="1"/>
  <c r="N371" i="1" s="1"/>
  <c r="O373" i="1"/>
  <c r="N373" i="1" s="1"/>
  <c r="K373" i="1"/>
  <c r="J373" i="1" s="1"/>
  <c r="C373" i="1"/>
  <c r="S373" i="1"/>
  <c r="O375" i="1"/>
  <c r="N375" i="1" s="1"/>
  <c r="S375" i="1"/>
  <c r="Q375" i="1"/>
  <c r="P375" i="1" s="1"/>
  <c r="S379" i="1"/>
  <c r="S381" i="1"/>
  <c r="A386" i="1"/>
  <c r="W386" i="1"/>
  <c r="K388" i="1"/>
  <c r="J388" i="1" s="1"/>
  <c r="H388" i="1"/>
  <c r="A388" i="1" s="1"/>
  <c r="S388" i="1"/>
  <c r="R388" i="1" s="1"/>
  <c r="T388" i="1" s="1"/>
  <c r="M393" i="1"/>
  <c r="L393" i="1" s="1"/>
  <c r="M395" i="1"/>
  <c r="L395" i="1" s="1"/>
  <c r="M396" i="1"/>
  <c r="L396" i="1" s="1"/>
  <c r="A398" i="1"/>
  <c r="S400" i="1"/>
  <c r="R400" i="1" s="1"/>
  <c r="T400" i="1" s="1"/>
  <c r="W400" i="1"/>
  <c r="H400" i="1"/>
  <c r="A400" i="1" s="1"/>
  <c r="C400" i="1"/>
  <c r="Q400" i="1"/>
  <c r="P400" i="1" s="1"/>
  <c r="K415" i="1"/>
  <c r="J415" i="1" s="1"/>
  <c r="O415" i="1"/>
  <c r="N415" i="1" s="1"/>
  <c r="M417" i="1"/>
  <c r="L417" i="1" s="1"/>
  <c r="K417" i="1"/>
  <c r="J417" i="1" s="1"/>
  <c r="O433" i="1"/>
  <c r="N433" i="1" s="1"/>
  <c r="M433" i="1"/>
  <c r="L433" i="1" s="1"/>
  <c r="Q440" i="1"/>
  <c r="P440" i="1" s="1"/>
  <c r="M449" i="1"/>
  <c r="L449" i="1" s="1"/>
  <c r="Q449" i="1"/>
  <c r="P449" i="1" s="1"/>
  <c r="H449" i="1"/>
  <c r="A449" i="1" s="1"/>
  <c r="O291" i="1"/>
  <c r="N291" i="1" s="1"/>
  <c r="O305" i="1"/>
  <c r="N305" i="1" s="1"/>
  <c r="O323" i="1"/>
  <c r="N323" i="1" s="1"/>
  <c r="Q325" i="1"/>
  <c r="P325" i="1" s="1"/>
  <c r="A326" i="1"/>
  <c r="C340" i="1"/>
  <c r="K340" i="1"/>
  <c r="J340" i="1" s="1"/>
  <c r="Q348" i="1"/>
  <c r="P348" i="1" s="1"/>
  <c r="K349" i="1"/>
  <c r="J349" i="1" s="1"/>
  <c r="O353" i="1"/>
  <c r="N353" i="1" s="1"/>
  <c r="H353" i="1"/>
  <c r="S353" i="1"/>
  <c r="Q355" i="1"/>
  <c r="P355" i="1" s="1"/>
  <c r="K357" i="1"/>
  <c r="J357" i="1" s="1"/>
  <c r="S362" i="1"/>
  <c r="M362" i="1"/>
  <c r="L362" i="1" s="1"/>
  <c r="W364" i="1"/>
  <c r="C367" i="1"/>
  <c r="S367" i="1"/>
  <c r="C372" i="1"/>
  <c r="O372" i="1"/>
  <c r="N372" i="1" s="1"/>
  <c r="O379" i="1"/>
  <c r="N379" i="1" s="1"/>
  <c r="O381" i="1"/>
  <c r="N381" i="1" s="1"/>
  <c r="O386" i="1"/>
  <c r="N386" i="1" s="1"/>
  <c r="S387" i="1"/>
  <c r="H387" i="1"/>
  <c r="Q387" i="1"/>
  <c r="P387" i="1" s="1"/>
  <c r="Q398" i="1"/>
  <c r="P398" i="1" s="1"/>
  <c r="A412" i="1"/>
  <c r="M421" i="1"/>
  <c r="L421" i="1" s="1"/>
  <c r="K421" i="1"/>
  <c r="J421" i="1" s="1"/>
  <c r="S412" i="1"/>
  <c r="R412" i="1" s="1"/>
  <c r="T412" i="1" s="1"/>
  <c r="C416" i="1"/>
  <c r="K416" i="1"/>
  <c r="J416" i="1" s="1"/>
  <c r="M419" i="1"/>
  <c r="L419" i="1" s="1"/>
  <c r="C419" i="1"/>
  <c r="O427" i="1"/>
  <c r="N427" i="1" s="1"/>
  <c r="H427" i="1"/>
  <c r="S427" i="1"/>
  <c r="M429" i="1"/>
  <c r="L429" i="1" s="1"/>
  <c r="S429" i="1"/>
  <c r="H429" i="1"/>
  <c r="Q429" i="1"/>
  <c r="P429" i="1" s="1"/>
  <c r="Q447" i="1"/>
  <c r="P447" i="1" s="1"/>
  <c r="O458" i="1"/>
  <c r="N458" i="1" s="1"/>
  <c r="K458" i="1"/>
  <c r="J458" i="1" s="1"/>
  <c r="A471" i="1"/>
  <c r="A476" i="1"/>
  <c r="A482" i="1"/>
  <c r="O484" i="1"/>
  <c r="N484" i="1" s="1"/>
  <c r="H485" i="1"/>
  <c r="O494" i="1"/>
  <c r="N494" i="1" s="1"/>
  <c r="A500" i="1"/>
  <c r="Q416" i="1"/>
  <c r="P416" i="1" s="1"/>
  <c r="Q425" i="1"/>
  <c r="P425" i="1" s="1"/>
  <c r="H425" i="1"/>
  <c r="S428" i="1"/>
  <c r="R428" i="1" s="1"/>
  <c r="T428" i="1" s="1"/>
  <c r="W428" i="1"/>
  <c r="V428" i="1" s="1"/>
  <c r="X428" i="1" s="1"/>
  <c r="H428" i="1"/>
  <c r="A428" i="1" s="1"/>
  <c r="C428" i="1"/>
  <c r="O428" i="1"/>
  <c r="N428" i="1" s="1"/>
  <c r="S444" i="1"/>
  <c r="R444" i="1" s="1"/>
  <c r="T444" i="1" s="1"/>
  <c r="M444" i="1"/>
  <c r="L444" i="1" s="1"/>
  <c r="C444" i="1"/>
  <c r="Q444" i="1"/>
  <c r="P444" i="1" s="1"/>
  <c r="O470" i="1"/>
  <c r="N470" i="1" s="1"/>
  <c r="H470" i="1"/>
  <c r="A470" i="1" s="1"/>
  <c r="A474" i="1"/>
  <c r="A494" i="1"/>
  <c r="K484" i="1"/>
  <c r="J484" i="1" s="1"/>
  <c r="H484" i="1"/>
  <c r="C485" i="1"/>
  <c r="S485" i="1"/>
  <c r="U485" i="1" s="1"/>
  <c r="Q485" i="1"/>
  <c r="P485" i="1" s="1"/>
  <c r="O365" i="1"/>
  <c r="N365" i="1" s="1"/>
  <c r="Q366" i="1"/>
  <c r="P366" i="1" s="1"/>
  <c r="A372" i="1"/>
  <c r="M378" i="1"/>
  <c r="L378" i="1" s="1"/>
  <c r="O397" i="1"/>
  <c r="N397" i="1" s="1"/>
  <c r="H397" i="1"/>
  <c r="S397" i="1"/>
  <c r="S410" i="1"/>
  <c r="R410" i="1" s="1"/>
  <c r="T410" i="1" s="1"/>
  <c r="C412" i="1"/>
  <c r="M412" i="1"/>
  <c r="L412" i="1" s="1"/>
  <c r="H416" i="1"/>
  <c r="A416" i="1" s="1"/>
  <c r="S419" i="1"/>
  <c r="S424" i="1"/>
  <c r="R424" i="1" s="1"/>
  <c r="T424" i="1" s="1"/>
  <c r="Q424" i="1"/>
  <c r="P424" i="1" s="1"/>
  <c r="O424" i="1"/>
  <c r="N424" i="1" s="1"/>
  <c r="K425" i="1"/>
  <c r="J425" i="1" s="1"/>
  <c r="C427" i="1"/>
  <c r="Q427" i="1"/>
  <c r="P427" i="1" s="1"/>
  <c r="C429" i="1"/>
  <c r="O429" i="1"/>
  <c r="N429" i="1" s="1"/>
  <c r="H444" i="1"/>
  <c r="M445" i="1"/>
  <c r="L445" i="1" s="1"/>
  <c r="K445" i="1"/>
  <c r="J445" i="1" s="1"/>
  <c r="C445" i="1"/>
  <c r="Q445" i="1"/>
  <c r="P445" i="1" s="1"/>
  <c r="H447" i="1"/>
  <c r="S453" i="1"/>
  <c r="R453" i="1" s="1"/>
  <c r="T453" i="1" s="1"/>
  <c r="A460" i="1"/>
  <c r="K460" i="1"/>
  <c r="J460" i="1" s="1"/>
  <c r="C471" i="1"/>
  <c r="M471" i="1"/>
  <c r="L471" i="1" s="1"/>
  <c r="S471" i="1"/>
  <c r="U471" i="1" s="1"/>
  <c r="K476" i="1"/>
  <c r="J476" i="1" s="1"/>
  <c r="O476" i="1"/>
  <c r="N476" i="1" s="1"/>
  <c r="C477" i="1"/>
  <c r="H477" i="1"/>
  <c r="A477" i="1" s="1"/>
  <c r="S477" i="1"/>
  <c r="U477" i="1" s="1"/>
  <c r="S479" i="1"/>
  <c r="U479" i="1" s="1"/>
  <c r="K482" i="1"/>
  <c r="J482" i="1" s="1"/>
  <c r="O482" i="1"/>
  <c r="N482" i="1" s="1"/>
  <c r="A484" i="1"/>
  <c r="A487" i="1"/>
  <c r="H512" i="1"/>
  <c r="A512" i="1" s="1"/>
  <c r="S512" i="1"/>
  <c r="R512" i="1" s="1"/>
  <c r="T512" i="1" s="1"/>
  <c r="S402" i="1"/>
  <c r="R402" i="1" s="1"/>
  <c r="T402" i="1" s="1"/>
  <c r="S474" i="1"/>
  <c r="R474" i="1" s="1"/>
  <c r="T474" i="1" s="1"/>
  <c r="A479" i="1"/>
  <c r="Q487" i="1"/>
  <c r="P487" i="1" s="1"/>
  <c r="S504" i="1"/>
  <c r="R504" i="1" s="1"/>
  <c r="T504" i="1" s="1"/>
  <c r="O504" i="1"/>
  <c r="N504" i="1" s="1"/>
  <c r="A524" i="1"/>
  <c r="O536" i="1"/>
  <c r="N536" i="1" s="1"/>
  <c r="S538" i="1"/>
  <c r="H538" i="1"/>
  <c r="A538" i="1" s="1"/>
  <c r="C548" i="1"/>
  <c r="Q548" i="1"/>
  <c r="P548" i="1" s="1"/>
  <c r="S591" i="1"/>
  <c r="R591" i="1" s="1"/>
  <c r="T591" i="1" s="1"/>
  <c r="H591" i="1"/>
  <c r="A591" i="1" s="1"/>
  <c r="Q591" i="1"/>
  <c r="P591" i="1" s="1"/>
  <c r="C591" i="1"/>
  <c r="K542" i="1"/>
  <c r="J542" i="1" s="1"/>
  <c r="Q542" i="1"/>
  <c r="P542" i="1" s="1"/>
  <c r="H542" i="1"/>
  <c r="A542" i="1" s="1"/>
  <c r="A549" i="1"/>
  <c r="W583" i="1"/>
  <c r="V583" i="1" s="1"/>
  <c r="X583" i="1" s="1"/>
  <c r="K583" i="1"/>
  <c r="J583" i="1" s="1"/>
  <c r="S583" i="1"/>
  <c r="C583" i="1"/>
  <c r="Q594" i="1"/>
  <c r="P594" i="1" s="1"/>
  <c r="K594" i="1"/>
  <c r="J594" i="1" s="1"/>
  <c r="AA594" i="1"/>
  <c r="Z594" i="1" s="1"/>
  <c r="AB594" i="1" s="1"/>
  <c r="O594" i="1"/>
  <c r="N594" i="1" s="1"/>
  <c r="C594" i="1"/>
  <c r="H610" i="1"/>
  <c r="O610" i="1"/>
  <c r="N610" i="1" s="1"/>
  <c r="S610" i="1"/>
  <c r="R610" i="1" s="1"/>
  <c r="T610" i="1" s="1"/>
  <c r="C610" i="1"/>
  <c r="A534" i="1"/>
  <c r="M536" i="1"/>
  <c r="L536" i="1" s="1"/>
  <c r="H536" i="1"/>
  <c r="A536" i="1" s="1"/>
  <c r="W591" i="1"/>
  <c r="A514" i="1"/>
  <c r="S516" i="1"/>
  <c r="R516" i="1" s="1"/>
  <c r="T516" i="1" s="1"/>
  <c r="H516" i="1"/>
  <c r="A516" i="1" s="1"/>
  <c r="O518" i="1"/>
  <c r="N518" i="1" s="1"/>
  <c r="H518" i="1"/>
  <c r="A518" i="1" s="1"/>
  <c r="M524" i="1"/>
  <c r="L524" i="1" s="1"/>
  <c r="O524" i="1"/>
  <c r="N524" i="1" s="1"/>
  <c r="W524" i="1"/>
  <c r="V524" i="1" s="1"/>
  <c r="X524" i="1" s="1"/>
  <c r="H526" i="1"/>
  <c r="A526" i="1" s="1"/>
  <c r="O526" i="1"/>
  <c r="N526" i="1" s="1"/>
  <c r="A547" i="1"/>
  <c r="S594" i="1"/>
  <c r="R594" i="1" s="1"/>
  <c r="T594" i="1" s="1"/>
  <c r="S609" i="1"/>
  <c r="R609" i="1" s="1"/>
  <c r="T609" i="1" s="1"/>
  <c r="Q609" i="1"/>
  <c r="P609" i="1" s="1"/>
  <c r="K609" i="1"/>
  <c r="J609" i="1" s="1"/>
  <c r="C609" i="1"/>
  <c r="A548" i="1"/>
  <c r="A550" i="1"/>
  <c r="A555" i="1"/>
  <c r="S556" i="1"/>
  <c r="U556" i="1" s="1"/>
  <c r="A572" i="1"/>
  <c r="A576" i="1"/>
  <c r="S585" i="1"/>
  <c r="R585" i="1" s="1"/>
  <c r="T585" i="1" s="1"/>
  <c r="A587" i="1"/>
  <c r="O599" i="1"/>
  <c r="N599" i="1" s="1"/>
  <c r="M604" i="1"/>
  <c r="L604" i="1" s="1"/>
  <c r="Q604" i="1"/>
  <c r="P604" i="1" s="1"/>
  <c r="O611" i="1"/>
  <c r="N611" i="1" s="1"/>
  <c r="H611" i="1"/>
  <c r="M614" i="1"/>
  <c r="L614" i="1" s="1"/>
  <c r="M619" i="1"/>
  <c r="L619" i="1" s="1"/>
  <c r="H619" i="1"/>
  <c r="S619" i="1"/>
  <c r="R619" i="1" s="1"/>
  <c r="T619" i="1" s="1"/>
  <c r="C621" i="1"/>
  <c r="M621" i="1"/>
  <c r="L621" i="1" s="1"/>
  <c r="O627" i="1"/>
  <c r="N627" i="1" s="1"/>
  <c r="Q627" i="1"/>
  <c r="P627" i="1" s="1"/>
  <c r="O638" i="1"/>
  <c r="N638" i="1" s="1"/>
  <c r="Q642" i="1"/>
  <c r="P642" i="1" s="1"/>
  <c r="H642" i="1"/>
  <c r="M652" i="1"/>
  <c r="L652" i="1" s="1"/>
  <c r="O654" i="1"/>
  <c r="N654" i="1" s="1"/>
  <c r="H654" i="1"/>
  <c r="W657" i="1"/>
  <c r="V657" i="1" s="1"/>
  <c r="X657" i="1" s="1"/>
  <c r="S657" i="1"/>
  <c r="R657" i="1" s="1"/>
  <c r="T657" i="1" s="1"/>
  <c r="M665" i="1"/>
  <c r="L665" i="1" s="1"/>
  <c r="V4" i="4"/>
  <c r="L4" i="4" s="1"/>
  <c r="AA56" i="1" s="1"/>
  <c r="AC56" i="1" s="1"/>
  <c r="W631" i="1"/>
  <c r="V631" i="1" s="1"/>
  <c r="X631" i="1" s="1"/>
  <c r="K631" i="1"/>
  <c r="J631" i="1" s="1"/>
  <c r="Q632" i="1"/>
  <c r="P632" i="1" s="1"/>
  <c r="S632" i="1"/>
  <c r="R632" i="1" s="1"/>
  <c r="T632" i="1" s="1"/>
  <c r="M635" i="1"/>
  <c r="L635" i="1" s="1"/>
  <c r="K635" i="1"/>
  <c r="J635" i="1" s="1"/>
  <c r="C635" i="1"/>
  <c r="O653" i="1"/>
  <c r="N653" i="1" s="1"/>
  <c r="H653" i="1"/>
  <c r="S500" i="1"/>
  <c r="R500" i="1" s="1"/>
  <c r="T500" i="1" s="1"/>
  <c r="S532" i="1"/>
  <c r="H556" i="1"/>
  <c r="A556" i="1" s="1"/>
  <c r="S557" i="1"/>
  <c r="R557" i="1" s="1"/>
  <c r="T557" i="1" s="1"/>
  <c r="H558" i="1"/>
  <c r="H562" i="1"/>
  <c r="A562" i="1" s="1"/>
  <c r="C582" i="1"/>
  <c r="H582" i="1"/>
  <c r="Q584" i="1"/>
  <c r="P584" i="1" s="1"/>
  <c r="H585" i="1"/>
  <c r="M587" i="1"/>
  <c r="L587" i="1" s="1"/>
  <c r="C592" i="1"/>
  <c r="Q592" i="1"/>
  <c r="P592" i="1" s="1"/>
  <c r="O597" i="1"/>
  <c r="N597" i="1" s="1"/>
  <c r="Q597" i="1"/>
  <c r="P597" i="1" s="1"/>
  <c r="H599" i="1"/>
  <c r="Q602" i="1"/>
  <c r="P602" i="1" s="1"/>
  <c r="S602" i="1"/>
  <c r="R602" i="1" s="1"/>
  <c r="T602" i="1" s="1"/>
  <c r="K605" i="1"/>
  <c r="J605" i="1" s="1"/>
  <c r="O605" i="1"/>
  <c r="N605" i="1" s="1"/>
  <c r="S606" i="1"/>
  <c r="R606" i="1" s="1"/>
  <c r="T606" i="1" s="1"/>
  <c r="K607" i="1"/>
  <c r="J607" i="1" s="1"/>
  <c r="M611" i="1"/>
  <c r="L611" i="1" s="1"/>
  <c r="O612" i="1"/>
  <c r="N612" i="1" s="1"/>
  <c r="M616" i="1"/>
  <c r="L616" i="1" s="1"/>
  <c r="M617" i="1"/>
  <c r="L617" i="1" s="1"/>
  <c r="K618" i="1"/>
  <c r="J618" i="1" s="1"/>
  <c r="K619" i="1"/>
  <c r="J619" i="1" s="1"/>
  <c r="K628" i="1"/>
  <c r="J628" i="1" s="1"/>
  <c r="Q629" i="1"/>
  <c r="P629" i="1" s="1"/>
  <c r="M634" i="1"/>
  <c r="L634" i="1" s="1"/>
  <c r="M642" i="1"/>
  <c r="L642" i="1" s="1"/>
  <c r="K644" i="1"/>
  <c r="J644" i="1" s="1"/>
  <c r="Q650" i="1"/>
  <c r="P650" i="1" s="1"/>
  <c r="M654" i="1"/>
  <c r="L654" i="1" s="1"/>
  <c r="W659" i="1"/>
  <c r="V659" i="1" s="1"/>
  <c r="X659" i="1" s="1"/>
  <c r="Q666" i="1"/>
  <c r="P666" i="1" s="1"/>
  <c r="C668" i="1"/>
  <c r="S668" i="1"/>
  <c r="R668" i="1" s="1"/>
  <c r="T668" i="1" s="1"/>
  <c r="M669" i="1"/>
  <c r="L669" i="1" s="1"/>
  <c r="O671" i="1"/>
  <c r="N671" i="1" s="1"/>
  <c r="C671" i="1"/>
  <c r="C675" i="1"/>
  <c r="W677" i="1"/>
  <c r="V677" i="1" s="1"/>
  <c r="X677" i="1" s="1"/>
  <c r="S587" i="1"/>
  <c r="R587" i="1" s="1"/>
  <c r="T587" i="1" s="1"/>
  <c r="W592" i="1"/>
  <c r="V592" i="1" s="1"/>
  <c r="X592" i="1" s="1"/>
  <c r="Q607" i="1"/>
  <c r="P607" i="1" s="1"/>
  <c r="Q608" i="1"/>
  <c r="P608" i="1" s="1"/>
  <c r="Q611" i="1"/>
  <c r="P611" i="1" s="1"/>
  <c r="O619" i="1"/>
  <c r="N619" i="1" s="1"/>
  <c r="Q620" i="1"/>
  <c r="P620" i="1" s="1"/>
  <c r="C623" i="1"/>
  <c r="O623" i="1"/>
  <c r="N623" i="1" s="1"/>
  <c r="S625" i="1"/>
  <c r="R625" i="1" s="1"/>
  <c r="T625" i="1" s="1"/>
  <c r="H626" i="1"/>
  <c r="C628" i="1"/>
  <c r="AA628" i="1"/>
  <c r="Z628" i="1" s="1"/>
  <c r="AB628" i="1" s="1"/>
  <c r="H631" i="1"/>
  <c r="M633" i="1"/>
  <c r="L633" i="1" s="1"/>
  <c r="H635" i="1"/>
  <c r="S637" i="1"/>
  <c r="R637" i="1" s="1"/>
  <c r="T637" i="1" s="1"/>
  <c r="C642" i="1"/>
  <c r="S642" i="1"/>
  <c r="R642" i="1" s="1"/>
  <c r="T642" i="1" s="1"/>
  <c r="O643" i="1"/>
  <c r="N643" i="1" s="1"/>
  <c r="O647" i="1"/>
  <c r="N647" i="1" s="1"/>
  <c r="C654" i="1"/>
  <c r="Q654" i="1"/>
  <c r="P654" i="1" s="1"/>
  <c r="S655" i="1"/>
  <c r="R655" i="1" s="1"/>
  <c r="T655" i="1" s="1"/>
  <c r="M656" i="1"/>
  <c r="L656" i="1" s="1"/>
  <c r="O657" i="1"/>
  <c r="N657" i="1" s="1"/>
  <c r="K660" i="1"/>
  <c r="J660" i="1" s="1"/>
  <c r="S661" i="1"/>
  <c r="R661" i="1" s="1"/>
  <c r="T661" i="1" s="1"/>
  <c r="M662" i="1"/>
  <c r="L662" i="1" s="1"/>
  <c r="AA663" i="1"/>
  <c r="Z663" i="1" s="1"/>
  <c r="AB663" i="1" s="1"/>
  <c r="S670" i="1"/>
  <c r="R670" i="1" s="1"/>
  <c r="T670" i="1" s="1"/>
  <c r="C670" i="1"/>
  <c r="C673" i="1"/>
  <c r="O676" i="1"/>
  <c r="N676" i="1" s="1"/>
  <c r="Q618" i="1"/>
  <c r="P618" i="1" s="1"/>
  <c r="S618" i="1"/>
  <c r="R618" i="1" s="1"/>
  <c r="T618" i="1" s="1"/>
  <c r="Q621" i="1"/>
  <c r="P621" i="1" s="1"/>
  <c r="S621" i="1"/>
  <c r="R621" i="1" s="1"/>
  <c r="T621" i="1" s="1"/>
  <c r="Q623" i="1"/>
  <c r="P623" i="1" s="1"/>
  <c r="M624" i="1"/>
  <c r="L624" i="1" s="1"/>
  <c r="Q638" i="1"/>
  <c r="P638" i="1" s="1"/>
  <c r="S640" i="1"/>
  <c r="R640" i="1" s="1"/>
  <c r="T640" i="1" s="1"/>
  <c r="O651" i="1"/>
  <c r="N651" i="1" s="1"/>
  <c r="O658" i="1"/>
  <c r="N658" i="1" s="1"/>
  <c r="M663" i="1"/>
  <c r="L663" i="1" s="1"/>
  <c r="M664" i="1"/>
  <c r="L664" i="1" s="1"/>
  <c r="Q668" i="1"/>
  <c r="P668" i="1" s="1"/>
  <c r="K55" i="1"/>
  <c r="J55" i="1" s="1"/>
  <c r="V149" i="4"/>
  <c r="L149" i="4" s="1"/>
  <c r="AA201" i="1" s="1"/>
  <c r="V163" i="4"/>
  <c r="L163" i="4" s="1"/>
  <c r="AA214" i="1" s="1"/>
  <c r="V339" i="4"/>
  <c r="L339" i="4" s="1"/>
  <c r="AA386" i="1" s="1"/>
  <c r="U401" i="4"/>
  <c r="K401" i="4" s="1"/>
  <c r="V338" i="4"/>
  <c r="L338" i="4" s="1"/>
  <c r="AA385" i="1" s="1"/>
  <c r="AD50" i="1"/>
  <c r="W71" i="1"/>
  <c r="V71" i="1" s="1"/>
  <c r="X71" i="1" s="1"/>
  <c r="K71" i="1"/>
  <c r="J71" i="1" s="1"/>
  <c r="C71" i="1"/>
  <c r="Q71" i="1"/>
  <c r="P71" i="1" s="1"/>
  <c r="S73" i="1"/>
  <c r="R73" i="1" s="1"/>
  <c r="T73" i="1" s="1"/>
  <c r="K73" i="1"/>
  <c r="J73" i="1" s="1"/>
  <c r="O73" i="1"/>
  <c r="N73" i="1" s="1"/>
  <c r="W83" i="1"/>
  <c r="V83" i="1" s="1"/>
  <c r="X83" i="1" s="1"/>
  <c r="H83" i="1"/>
  <c r="S83" i="1"/>
  <c r="R83" i="1" s="1"/>
  <c r="T83" i="1" s="1"/>
  <c r="S117" i="1"/>
  <c r="R117" i="1" s="1"/>
  <c r="T117" i="1" s="1"/>
  <c r="K117" i="1"/>
  <c r="J117" i="1" s="1"/>
  <c r="O117" i="1"/>
  <c r="N117" i="1" s="1"/>
  <c r="M126" i="1"/>
  <c r="L126" i="1" s="1"/>
  <c r="K141" i="1"/>
  <c r="J141" i="1" s="1"/>
  <c r="C141" i="1"/>
  <c r="Q141" i="1"/>
  <c r="P141" i="1" s="1"/>
  <c r="M158" i="1"/>
  <c r="L158" i="1" s="1"/>
  <c r="S162" i="1"/>
  <c r="R162" i="1" s="1"/>
  <c r="T162" i="1" s="1"/>
  <c r="C278" i="1"/>
  <c r="Q278" i="1"/>
  <c r="P278" i="1" s="1"/>
  <c r="H278" i="1"/>
  <c r="A278" i="1" s="1"/>
  <c r="O278" i="1"/>
  <c r="N278" i="1" s="1"/>
  <c r="M278" i="1"/>
  <c r="L278" i="1" s="1"/>
  <c r="S321" i="1"/>
  <c r="R321" i="1" s="1"/>
  <c r="T321" i="1" s="1"/>
  <c r="K321" i="1"/>
  <c r="J321" i="1" s="1"/>
  <c r="C321" i="1"/>
  <c r="Q321" i="1"/>
  <c r="P321" i="1" s="1"/>
  <c r="H321" i="1"/>
  <c r="Q342" i="1"/>
  <c r="P342" i="1" s="1"/>
  <c r="O342" i="1"/>
  <c r="N342" i="1" s="1"/>
  <c r="S342" i="1"/>
  <c r="H342" i="1"/>
  <c r="A342" i="1" s="1"/>
  <c r="C342" i="1"/>
  <c r="W342" i="1"/>
  <c r="O350" i="1"/>
  <c r="N350" i="1" s="1"/>
  <c r="M350" i="1"/>
  <c r="L350" i="1" s="1"/>
  <c r="Q350" i="1"/>
  <c r="P350" i="1" s="1"/>
  <c r="H350" i="1"/>
  <c r="A350" i="1" s="1"/>
  <c r="C350" i="1"/>
  <c r="S350" i="1"/>
  <c r="R350" i="1" s="1"/>
  <c r="T350" i="1" s="1"/>
  <c r="Q363" i="1"/>
  <c r="P363" i="1" s="1"/>
  <c r="H363" i="1"/>
  <c r="O363" i="1"/>
  <c r="N363" i="1" s="1"/>
  <c r="S363" i="1"/>
  <c r="K363" i="1"/>
  <c r="J363" i="1" s="1"/>
  <c r="C363" i="1"/>
  <c r="R59" i="1"/>
  <c r="T59" i="1" s="1"/>
  <c r="K59" i="1"/>
  <c r="J59" i="1" s="1"/>
  <c r="C59" i="1"/>
  <c r="O59" i="1"/>
  <c r="N59" i="1" s="1"/>
  <c r="O79" i="1"/>
  <c r="N79" i="1" s="1"/>
  <c r="S85" i="1"/>
  <c r="R85" i="1" s="1"/>
  <c r="T85" i="1" s="1"/>
  <c r="H85" i="1"/>
  <c r="Q85" i="1"/>
  <c r="P85" i="1" s="1"/>
  <c r="S89" i="1"/>
  <c r="R89" i="1" s="1"/>
  <c r="T89" i="1" s="1"/>
  <c r="H89" i="1"/>
  <c r="A89" i="1" s="1"/>
  <c r="Q89" i="1"/>
  <c r="P89" i="1" s="1"/>
  <c r="S102" i="1"/>
  <c r="R102" i="1" s="1"/>
  <c r="T102" i="1" s="1"/>
  <c r="K102" i="1"/>
  <c r="J102" i="1" s="1"/>
  <c r="C102" i="1"/>
  <c r="O102" i="1"/>
  <c r="N102" i="1" s="1"/>
  <c r="Q212" i="1"/>
  <c r="P212" i="1" s="1"/>
  <c r="H212" i="1"/>
  <c r="A212" i="1" s="1"/>
  <c r="O212" i="1"/>
  <c r="N212" i="1" s="1"/>
  <c r="C273" i="1"/>
  <c r="S273" i="1"/>
  <c r="R273" i="1" s="1"/>
  <c r="T273" i="1" s="1"/>
  <c r="H273" i="1"/>
  <c r="A273" i="1" s="1"/>
  <c r="Q273" i="1"/>
  <c r="P273" i="1" s="1"/>
  <c r="O273" i="1"/>
  <c r="N273" i="1" s="1"/>
  <c r="Q308" i="1"/>
  <c r="P308" i="1" s="1"/>
  <c r="H308" i="1"/>
  <c r="O308" i="1"/>
  <c r="N308" i="1" s="1"/>
  <c r="S308" i="1"/>
  <c r="R308" i="1" s="1"/>
  <c r="T308" i="1" s="1"/>
  <c r="Q61" i="1"/>
  <c r="P61" i="1" s="1"/>
  <c r="H61" i="1"/>
  <c r="A61" i="1" s="1"/>
  <c r="O61" i="1"/>
  <c r="N61" i="1" s="1"/>
  <c r="S71" i="1"/>
  <c r="Q73" i="1"/>
  <c r="P73" i="1" s="1"/>
  <c r="S74" i="1"/>
  <c r="R74" i="1" s="1"/>
  <c r="T74" i="1" s="1"/>
  <c r="Q78" i="1"/>
  <c r="P78" i="1" s="1"/>
  <c r="H78" i="1"/>
  <c r="O78" i="1"/>
  <c r="N78" i="1" s="1"/>
  <c r="S79" i="1"/>
  <c r="R79" i="1" s="1"/>
  <c r="T79" i="1" s="1"/>
  <c r="A83" i="1"/>
  <c r="S93" i="1"/>
  <c r="R93" i="1" s="1"/>
  <c r="T93" i="1" s="1"/>
  <c r="H93" i="1"/>
  <c r="A93" i="1" s="1"/>
  <c r="Q93" i="1"/>
  <c r="P93" i="1" s="1"/>
  <c r="Q94" i="1"/>
  <c r="P94" i="1" s="1"/>
  <c r="Q102" i="1"/>
  <c r="P102" i="1" s="1"/>
  <c r="S103" i="1"/>
  <c r="R103" i="1" s="1"/>
  <c r="T103" i="1" s="1"/>
  <c r="S115" i="1"/>
  <c r="R115" i="1" s="1"/>
  <c r="T115" i="1" s="1"/>
  <c r="H115" i="1"/>
  <c r="A115" i="1" s="1"/>
  <c r="Q115" i="1"/>
  <c r="P115" i="1" s="1"/>
  <c r="Q117" i="1"/>
  <c r="P117" i="1" s="1"/>
  <c r="S121" i="1"/>
  <c r="R121" i="1" s="1"/>
  <c r="T121" i="1" s="1"/>
  <c r="H121" i="1"/>
  <c r="A121" i="1" s="1"/>
  <c r="Q121" i="1"/>
  <c r="P121" i="1" s="1"/>
  <c r="S150" i="1"/>
  <c r="R150" i="1" s="1"/>
  <c r="T150" i="1" s="1"/>
  <c r="Q158" i="1"/>
  <c r="P158" i="1" s="1"/>
  <c r="W162" i="1"/>
  <c r="V162" i="1" s="1"/>
  <c r="X162" i="1" s="1"/>
  <c r="M166" i="1"/>
  <c r="L166" i="1" s="1"/>
  <c r="S167" i="1"/>
  <c r="R167" i="1" s="1"/>
  <c r="T167" i="1" s="1"/>
  <c r="K167" i="1"/>
  <c r="J167" i="1" s="1"/>
  <c r="C167" i="1"/>
  <c r="O167" i="1"/>
  <c r="N167" i="1" s="1"/>
  <c r="S170" i="1"/>
  <c r="H170" i="1"/>
  <c r="A170" i="1" s="1"/>
  <c r="Q170" i="1"/>
  <c r="P170" i="1" s="1"/>
  <c r="W176" i="1"/>
  <c r="S186" i="1"/>
  <c r="R186" i="1" s="1"/>
  <c r="T186" i="1" s="1"/>
  <c r="H186" i="1"/>
  <c r="A186" i="1" s="1"/>
  <c r="Q186" i="1"/>
  <c r="P186" i="1" s="1"/>
  <c r="O271" i="1"/>
  <c r="N271" i="1" s="1"/>
  <c r="W271" i="1"/>
  <c r="V271" i="1" s="1"/>
  <c r="X271" i="1" s="1"/>
  <c r="M271" i="1"/>
  <c r="L271" i="1" s="1"/>
  <c r="K271" i="1"/>
  <c r="C272" i="1"/>
  <c r="O272" i="1"/>
  <c r="N272" i="1" s="1"/>
  <c r="M272" i="1"/>
  <c r="L272" i="1" s="1"/>
  <c r="K272" i="1"/>
  <c r="W273" i="1"/>
  <c r="V273" i="1" s="1"/>
  <c r="X273" i="1" s="1"/>
  <c r="C277" i="1"/>
  <c r="Q277" i="1"/>
  <c r="P277" i="1" s="1"/>
  <c r="M277" i="1"/>
  <c r="L277" i="1" s="1"/>
  <c r="K277" i="1"/>
  <c r="S278" i="1"/>
  <c r="R278" i="1" s="1"/>
  <c r="T278" i="1" s="1"/>
  <c r="A284" i="1"/>
  <c r="C286" i="1"/>
  <c r="O286" i="1"/>
  <c r="N286" i="1" s="1"/>
  <c r="M286" i="1"/>
  <c r="L286" i="1" s="1"/>
  <c r="K286" i="1"/>
  <c r="J286" i="1" s="1"/>
  <c r="Q288" i="1"/>
  <c r="P288" i="1" s="1"/>
  <c r="H288" i="1"/>
  <c r="O288" i="1"/>
  <c r="N288" i="1" s="1"/>
  <c r="S288" i="1"/>
  <c r="R288" i="1" s="1"/>
  <c r="T288" i="1" s="1"/>
  <c r="S292" i="1"/>
  <c r="R292" i="1" s="1"/>
  <c r="T292" i="1" s="1"/>
  <c r="H292" i="1"/>
  <c r="Q292" i="1"/>
  <c r="P292" i="1" s="1"/>
  <c r="Q300" i="1"/>
  <c r="P300" i="1" s="1"/>
  <c r="H300" i="1"/>
  <c r="O300" i="1"/>
  <c r="N300" i="1" s="1"/>
  <c r="S300" i="1"/>
  <c r="W308" i="1"/>
  <c r="V308" i="1" s="1"/>
  <c r="X308" i="1" s="1"/>
  <c r="W312" i="1"/>
  <c r="V312" i="1" s="1"/>
  <c r="X312" i="1" s="1"/>
  <c r="Q322" i="1"/>
  <c r="P322" i="1" s="1"/>
  <c r="H322" i="1"/>
  <c r="O322" i="1"/>
  <c r="N322" i="1" s="1"/>
  <c r="S322" i="1"/>
  <c r="R322" i="1" s="1"/>
  <c r="T322" i="1" s="1"/>
  <c r="O352" i="1"/>
  <c r="N352" i="1" s="1"/>
  <c r="M352" i="1"/>
  <c r="L352" i="1" s="1"/>
  <c r="Q352" i="1"/>
  <c r="P352" i="1" s="1"/>
  <c r="H352" i="1"/>
  <c r="A352" i="1" s="1"/>
  <c r="C352" i="1"/>
  <c r="S352" i="1"/>
  <c r="R352" i="1" s="1"/>
  <c r="T352" i="1" s="1"/>
  <c r="M74" i="1"/>
  <c r="L74" i="1" s="1"/>
  <c r="O103" i="1"/>
  <c r="N103" i="1" s="1"/>
  <c r="S144" i="1"/>
  <c r="R144" i="1" s="1"/>
  <c r="T144" i="1" s="1"/>
  <c r="H144" i="1"/>
  <c r="A144" i="1" s="1"/>
  <c r="Q144" i="1"/>
  <c r="P144" i="1" s="1"/>
  <c r="W172" i="1"/>
  <c r="V172" i="1" s="1"/>
  <c r="X172" i="1" s="1"/>
  <c r="K172" i="1"/>
  <c r="J172" i="1" s="1"/>
  <c r="C172" i="1"/>
  <c r="Q172" i="1"/>
  <c r="P172" i="1" s="1"/>
  <c r="AD43" i="1"/>
  <c r="AD46" i="1"/>
  <c r="S65" i="1"/>
  <c r="K65" i="1"/>
  <c r="J65" i="1" s="1"/>
  <c r="C65" i="1"/>
  <c r="O65" i="1"/>
  <c r="N65" i="1" s="1"/>
  <c r="W88" i="1"/>
  <c r="V88" i="1" s="1"/>
  <c r="X88" i="1" s="1"/>
  <c r="K88" i="1"/>
  <c r="J88" i="1" s="1"/>
  <c r="Q88" i="1"/>
  <c r="P88" i="1" s="1"/>
  <c r="W89" i="1"/>
  <c r="V89" i="1" s="1"/>
  <c r="X89" i="1" s="1"/>
  <c r="M125" i="1"/>
  <c r="L125" i="1" s="1"/>
  <c r="Q126" i="1"/>
  <c r="P126" i="1" s="1"/>
  <c r="S139" i="1"/>
  <c r="R139" i="1" s="1"/>
  <c r="T139" i="1" s="1"/>
  <c r="H139" i="1"/>
  <c r="A139" i="1" s="1"/>
  <c r="Q139" i="1"/>
  <c r="P139" i="1" s="1"/>
  <c r="S141" i="1"/>
  <c r="R141" i="1" s="1"/>
  <c r="T141" i="1" s="1"/>
  <c r="K194" i="1"/>
  <c r="J194" i="1" s="1"/>
  <c r="C194" i="1"/>
  <c r="S194" i="1"/>
  <c r="H194" i="1"/>
  <c r="A194" i="1" s="1"/>
  <c r="W212" i="1"/>
  <c r="V212" i="1" s="1"/>
  <c r="X212" i="1" s="1"/>
  <c r="AD42" i="1"/>
  <c r="H59" i="1"/>
  <c r="A59" i="1" s="1"/>
  <c r="S61" i="1"/>
  <c r="R61" i="1" s="1"/>
  <c r="T61" i="1" s="1"/>
  <c r="O68" i="1"/>
  <c r="N68" i="1" s="1"/>
  <c r="H73" i="1"/>
  <c r="A73" i="1" s="1"/>
  <c r="W73" i="1"/>
  <c r="V73" i="1" s="1"/>
  <c r="X73" i="1" s="1"/>
  <c r="H74" i="1"/>
  <c r="S78" i="1"/>
  <c r="R78" i="1" s="1"/>
  <c r="T78" i="1" s="1"/>
  <c r="W79" i="1"/>
  <c r="V79" i="1" s="1"/>
  <c r="X79" i="1" s="1"/>
  <c r="W92" i="1"/>
  <c r="V92" i="1" s="1"/>
  <c r="X92" i="1" s="1"/>
  <c r="K92" i="1"/>
  <c r="J92" i="1" s="1"/>
  <c r="C92" i="1"/>
  <c r="Q92" i="1"/>
  <c r="P92" i="1" s="1"/>
  <c r="W93" i="1"/>
  <c r="V93" i="1" s="1"/>
  <c r="X93" i="1" s="1"/>
  <c r="H94" i="1"/>
  <c r="S94" i="1"/>
  <c r="R94" i="1" s="1"/>
  <c r="T94" i="1" s="1"/>
  <c r="O124" i="1"/>
  <c r="N124" i="1" s="1"/>
  <c r="Q125" i="1"/>
  <c r="P125" i="1" s="1"/>
  <c r="H126" i="1"/>
  <c r="S126" i="1"/>
  <c r="R126" i="1" s="1"/>
  <c r="T126" i="1" s="1"/>
  <c r="S132" i="1"/>
  <c r="R132" i="1" s="1"/>
  <c r="T132" i="1" s="1"/>
  <c r="S140" i="1"/>
  <c r="K144" i="1"/>
  <c r="J144" i="1" s="1"/>
  <c r="Q146" i="1"/>
  <c r="P146" i="1" s="1"/>
  <c r="S147" i="1"/>
  <c r="R147" i="1" s="1"/>
  <c r="T147" i="1" s="1"/>
  <c r="M149" i="1"/>
  <c r="L149" i="1" s="1"/>
  <c r="K150" i="1"/>
  <c r="J150" i="1" s="1"/>
  <c r="O152" i="1"/>
  <c r="N152" i="1" s="1"/>
  <c r="O156" i="1"/>
  <c r="N156" i="1" s="1"/>
  <c r="H158" i="1"/>
  <c r="A158" i="1" s="1"/>
  <c r="S158" i="1"/>
  <c r="S161" i="1"/>
  <c r="R161" i="1" s="1"/>
  <c r="T161" i="1" s="1"/>
  <c r="K161" i="1"/>
  <c r="J161" i="1" s="1"/>
  <c r="C161" i="1"/>
  <c r="O161" i="1"/>
  <c r="N161" i="1" s="1"/>
  <c r="H162" i="1"/>
  <c r="A162" i="1" s="1"/>
  <c r="K163" i="1"/>
  <c r="J163" i="1" s="1"/>
  <c r="C163" i="1"/>
  <c r="Q163" i="1"/>
  <c r="P163" i="1" s="1"/>
  <c r="Q166" i="1"/>
  <c r="P166" i="1" s="1"/>
  <c r="Q167" i="1"/>
  <c r="P167" i="1" s="1"/>
  <c r="W170" i="1"/>
  <c r="V170" i="1" s="1"/>
  <c r="X170" i="1" s="1"/>
  <c r="H172" i="1"/>
  <c r="A172" i="1" s="1"/>
  <c r="Q184" i="1"/>
  <c r="P184" i="1" s="1"/>
  <c r="H184" i="1"/>
  <c r="A184" i="1" s="1"/>
  <c r="O184" i="1"/>
  <c r="N184" i="1" s="1"/>
  <c r="S184" i="1"/>
  <c r="R184" i="1" s="1"/>
  <c r="T184" i="1" s="1"/>
  <c r="Q187" i="1"/>
  <c r="P187" i="1" s="1"/>
  <c r="H187" i="1"/>
  <c r="A187" i="1" s="1"/>
  <c r="O187" i="1"/>
  <c r="N187" i="1" s="1"/>
  <c r="S187" i="1"/>
  <c r="R187" i="1" s="1"/>
  <c r="T187" i="1" s="1"/>
  <c r="W190" i="1"/>
  <c r="V190" i="1" s="1"/>
  <c r="X190" i="1" s="1"/>
  <c r="K190" i="1"/>
  <c r="J190" i="1" s="1"/>
  <c r="C190" i="1"/>
  <c r="S190" i="1"/>
  <c r="H190" i="1"/>
  <c r="A190" i="1" s="1"/>
  <c r="S195" i="1"/>
  <c r="R195" i="1" s="1"/>
  <c r="T195" i="1" s="1"/>
  <c r="H195" i="1"/>
  <c r="Q195" i="1"/>
  <c r="P195" i="1" s="1"/>
  <c r="AA195" i="1"/>
  <c r="Z195" i="1" s="1"/>
  <c r="AB195" i="1" s="1"/>
  <c r="H200" i="1"/>
  <c r="A200" i="1" s="1"/>
  <c r="S200" i="1"/>
  <c r="R200" i="1" s="1"/>
  <c r="T200" i="1" s="1"/>
  <c r="K212" i="1"/>
  <c r="J212" i="1" s="1"/>
  <c r="S213" i="1"/>
  <c r="R213" i="1" s="1"/>
  <c r="T213" i="1" s="1"/>
  <c r="K213" i="1"/>
  <c r="J213" i="1" s="1"/>
  <c r="C213" i="1"/>
  <c r="Q213" i="1"/>
  <c r="P213" i="1" s="1"/>
  <c r="H213" i="1"/>
  <c r="A213" i="1" s="1"/>
  <c r="H218" i="1"/>
  <c r="A218" i="1" s="1"/>
  <c r="C218" i="1"/>
  <c r="Q271" i="1"/>
  <c r="P271" i="1" s="1"/>
  <c r="Q272" i="1"/>
  <c r="P272" i="1" s="1"/>
  <c r="S277" i="1"/>
  <c r="R277" i="1" s="1"/>
  <c r="T277" i="1" s="1"/>
  <c r="Q286" i="1"/>
  <c r="P286" i="1" s="1"/>
  <c r="Q293" i="1"/>
  <c r="P293" i="1" s="1"/>
  <c r="H293" i="1"/>
  <c r="O293" i="1"/>
  <c r="N293" i="1" s="1"/>
  <c r="S293" i="1"/>
  <c r="R293" i="1" s="1"/>
  <c r="T293" i="1" s="1"/>
  <c r="Q301" i="1"/>
  <c r="P301" i="1" s="1"/>
  <c r="H301" i="1"/>
  <c r="O301" i="1"/>
  <c r="N301" i="1" s="1"/>
  <c r="S301" i="1"/>
  <c r="R301" i="1" s="1"/>
  <c r="T301" i="1" s="1"/>
  <c r="W306" i="1"/>
  <c r="V306" i="1" s="1"/>
  <c r="X306" i="1" s="1"/>
  <c r="K306" i="1"/>
  <c r="J306" i="1" s="1"/>
  <c r="C306" i="1"/>
  <c r="S306" i="1"/>
  <c r="H306" i="1"/>
  <c r="K308" i="1"/>
  <c r="J308" i="1" s="1"/>
  <c r="W310" i="1"/>
  <c r="V310" i="1" s="1"/>
  <c r="X310" i="1" s="1"/>
  <c r="K310" i="1"/>
  <c r="J310" i="1" s="1"/>
  <c r="C310" i="1"/>
  <c r="S310" i="1"/>
  <c r="R310" i="1" s="1"/>
  <c r="T310" i="1" s="1"/>
  <c r="H310" i="1"/>
  <c r="A310" i="1" s="1"/>
  <c r="S314" i="1"/>
  <c r="K314" i="1"/>
  <c r="J314" i="1" s="1"/>
  <c r="C314" i="1"/>
  <c r="Q314" i="1"/>
  <c r="P314" i="1" s="1"/>
  <c r="H314" i="1"/>
  <c r="W314" i="1"/>
  <c r="V314" i="1" s="1"/>
  <c r="X314" i="1" s="1"/>
  <c r="M321" i="1"/>
  <c r="L321" i="1" s="1"/>
  <c r="W322" i="1"/>
  <c r="Q329" i="1"/>
  <c r="P329" i="1" s="1"/>
  <c r="H329" i="1"/>
  <c r="O329" i="1"/>
  <c r="N329" i="1" s="1"/>
  <c r="S329" i="1"/>
  <c r="R329" i="1" s="1"/>
  <c r="T329" i="1" s="1"/>
  <c r="K329" i="1"/>
  <c r="J329" i="1" s="1"/>
  <c r="C329" i="1"/>
  <c r="S335" i="1"/>
  <c r="R335" i="1" s="1"/>
  <c r="T335" i="1" s="1"/>
  <c r="H335" i="1"/>
  <c r="Q335" i="1"/>
  <c r="P335" i="1" s="1"/>
  <c r="K335" i="1"/>
  <c r="J335" i="1" s="1"/>
  <c r="C335" i="1"/>
  <c r="O358" i="1"/>
  <c r="N358" i="1" s="1"/>
  <c r="M358" i="1"/>
  <c r="L358" i="1" s="1"/>
  <c r="Q358" i="1"/>
  <c r="P358" i="1" s="1"/>
  <c r="H358" i="1"/>
  <c r="A358" i="1" s="1"/>
  <c r="C358" i="1"/>
  <c r="S358" i="1"/>
  <c r="R358" i="1" s="1"/>
  <c r="T358" i="1" s="1"/>
  <c r="M363" i="1"/>
  <c r="L363" i="1" s="1"/>
  <c r="M94" i="1"/>
  <c r="L94" i="1" s="1"/>
  <c r="W95" i="1"/>
  <c r="V95" i="1" s="1"/>
  <c r="X95" i="1" s="1"/>
  <c r="M95" i="1"/>
  <c r="L95" i="1" s="1"/>
  <c r="C95" i="1"/>
  <c r="Q95" i="1"/>
  <c r="P95" i="1" s="1"/>
  <c r="Q150" i="1"/>
  <c r="P150" i="1" s="1"/>
  <c r="H150" i="1"/>
  <c r="A150" i="1" s="1"/>
  <c r="O150" i="1"/>
  <c r="N150" i="1" s="1"/>
  <c r="Q176" i="1"/>
  <c r="P176" i="1" s="1"/>
  <c r="H176" i="1"/>
  <c r="O176" i="1"/>
  <c r="N176" i="1" s="1"/>
  <c r="S176" i="1"/>
  <c r="S204" i="1"/>
  <c r="R204" i="1" s="1"/>
  <c r="T204" i="1" s="1"/>
  <c r="K204" i="1"/>
  <c r="J204" i="1" s="1"/>
  <c r="C204" i="1"/>
  <c r="Q204" i="1"/>
  <c r="P204" i="1" s="1"/>
  <c r="H204" i="1"/>
  <c r="A204" i="1" s="1"/>
  <c r="W204" i="1"/>
  <c r="V204" i="1" s="1"/>
  <c r="X204" i="1" s="1"/>
  <c r="S295" i="1"/>
  <c r="R295" i="1" s="1"/>
  <c r="T295" i="1" s="1"/>
  <c r="K295" i="1"/>
  <c r="J295" i="1" s="1"/>
  <c r="C295" i="1"/>
  <c r="Q295" i="1"/>
  <c r="P295" i="1" s="1"/>
  <c r="H295" i="1"/>
  <c r="W295" i="1"/>
  <c r="V295" i="1" s="1"/>
  <c r="X295" i="1" s="1"/>
  <c r="Q312" i="1"/>
  <c r="P312" i="1" s="1"/>
  <c r="H312" i="1"/>
  <c r="A312" i="1" s="1"/>
  <c r="O312" i="1"/>
  <c r="N312" i="1" s="1"/>
  <c r="S312" i="1"/>
  <c r="R312" i="1" s="1"/>
  <c r="T312" i="1" s="1"/>
  <c r="AD51" i="1"/>
  <c r="Q59" i="1"/>
  <c r="P59" i="1" s="1"/>
  <c r="Q66" i="1"/>
  <c r="P66" i="1" s="1"/>
  <c r="M69" i="1"/>
  <c r="L69" i="1" s="1"/>
  <c r="S82" i="1"/>
  <c r="R82" i="1" s="1"/>
  <c r="T82" i="1" s="1"/>
  <c r="K82" i="1"/>
  <c r="J82" i="1" s="1"/>
  <c r="O82" i="1"/>
  <c r="N82" i="1" s="1"/>
  <c r="W84" i="1"/>
  <c r="V84" i="1" s="1"/>
  <c r="X84" i="1" s="1"/>
  <c r="K84" i="1"/>
  <c r="J84" i="1" s="1"/>
  <c r="A85" i="1"/>
  <c r="W85" i="1"/>
  <c r="V85" i="1" s="1"/>
  <c r="X85" i="1" s="1"/>
  <c r="A95" i="1"/>
  <c r="S95" i="1"/>
  <c r="R95" i="1" s="1"/>
  <c r="T95" i="1" s="1"/>
  <c r="M100" i="1"/>
  <c r="L100" i="1" s="1"/>
  <c r="O107" i="1"/>
  <c r="N107" i="1" s="1"/>
  <c r="M113" i="1"/>
  <c r="L113" i="1" s="1"/>
  <c r="S119" i="1"/>
  <c r="R119" i="1" s="1"/>
  <c r="T119" i="1" s="1"/>
  <c r="H119" i="1"/>
  <c r="A119" i="1" s="1"/>
  <c r="Q119" i="1"/>
  <c r="P119" i="1" s="1"/>
  <c r="O132" i="1"/>
  <c r="N132" i="1" s="1"/>
  <c r="S137" i="1"/>
  <c r="R137" i="1" s="1"/>
  <c r="T137" i="1" s="1"/>
  <c r="H137" i="1"/>
  <c r="A137" i="1" s="1"/>
  <c r="Q137" i="1"/>
  <c r="P137" i="1" s="1"/>
  <c r="S143" i="1"/>
  <c r="R143" i="1" s="1"/>
  <c r="T143" i="1" s="1"/>
  <c r="K143" i="1"/>
  <c r="J143" i="1" s="1"/>
  <c r="O143" i="1"/>
  <c r="N143" i="1" s="1"/>
  <c r="W144" i="1"/>
  <c r="M147" i="1"/>
  <c r="L147" i="1" s="1"/>
  <c r="S172" i="1"/>
  <c r="U172" i="1" s="1"/>
  <c r="AD14" i="1"/>
  <c r="AD25" i="1"/>
  <c r="AD37" i="1"/>
  <c r="AD40" i="1"/>
  <c r="Q65" i="1"/>
  <c r="P65" i="1" s="1"/>
  <c r="S69" i="1"/>
  <c r="H71" i="1"/>
  <c r="A71" i="1" s="1"/>
  <c r="W77" i="1"/>
  <c r="V77" i="1" s="1"/>
  <c r="X77" i="1" s="1"/>
  <c r="K77" i="1"/>
  <c r="J77" i="1" s="1"/>
  <c r="C77" i="1"/>
  <c r="H79" i="1"/>
  <c r="A79" i="1" s="1"/>
  <c r="Q82" i="1"/>
  <c r="P82" i="1" s="1"/>
  <c r="M83" i="1"/>
  <c r="L83" i="1" s="1"/>
  <c r="S84" i="1"/>
  <c r="R84" i="1" s="1"/>
  <c r="T84" i="1" s="1"/>
  <c r="K85" i="1"/>
  <c r="J85" i="1" s="1"/>
  <c r="S88" i="1"/>
  <c r="R88" i="1" s="1"/>
  <c r="T88" i="1" s="1"/>
  <c r="K89" i="1"/>
  <c r="J89" i="1" s="1"/>
  <c r="M97" i="1"/>
  <c r="L97" i="1" s="1"/>
  <c r="S99" i="1"/>
  <c r="R99" i="1" s="1"/>
  <c r="T99" i="1" s="1"/>
  <c r="H99" i="1"/>
  <c r="A99" i="1" s="1"/>
  <c r="Q99" i="1"/>
  <c r="P99" i="1" s="1"/>
  <c r="S100" i="1"/>
  <c r="R100" i="1" s="1"/>
  <c r="T100" i="1" s="1"/>
  <c r="H102" i="1"/>
  <c r="W102" i="1"/>
  <c r="Y102" i="1" s="1"/>
  <c r="H103" i="1"/>
  <c r="A103" i="1" s="1"/>
  <c r="W103" i="1"/>
  <c r="V103" i="1" s="1"/>
  <c r="X103" i="1" s="1"/>
  <c r="Q106" i="1"/>
  <c r="P106" i="1" s="1"/>
  <c r="H106" i="1"/>
  <c r="O106" i="1"/>
  <c r="N106" i="1" s="1"/>
  <c r="S107" i="1"/>
  <c r="R107" i="1" s="1"/>
  <c r="T107" i="1" s="1"/>
  <c r="O112" i="1"/>
  <c r="N112" i="1" s="1"/>
  <c r="S113" i="1"/>
  <c r="R113" i="1" s="1"/>
  <c r="T113" i="1" s="1"/>
  <c r="W116" i="1"/>
  <c r="M116" i="1"/>
  <c r="L116" i="1" s="1"/>
  <c r="Q116" i="1"/>
  <c r="P116" i="1" s="1"/>
  <c r="H117" i="1"/>
  <c r="A117" i="1" s="1"/>
  <c r="S118" i="1"/>
  <c r="R118" i="1" s="1"/>
  <c r="T118" i="1" s="1"/>
  <c r="K118" i="1"/>
  <c r="J118" i="1" s="1"/>
  <c r="O118" i="1"/>
  <c r="N118" i="1" s="1"/>
  <c r="W122" i="1"/>
  <c r="K129" i="1"/>
  <c r="J129" i="1" s="1"/>
  <c r="C129" i="1"/>
  <c r="Q129" i="1"/>
  <c r="P129" i="1" s="1"/>
  <c r="W136" i="1"/>
  <c r="K136" i="1"/>
  <c r="J136" i="1" s="1"/>
  <c r="C136" i="1"/>
  <c r="Q136" i="1"/>
  <c r="P136" i="1" s="1"/>
  <c r="H141" i="1"/>
  <c r="A141" i="1" s="1"/>
  <c r="AD7" i="1"/>
  <c r="AD11" i="1"/>
  <c r="AD17" i="1"/>
  <c r="AD39" i="1"/>
  <c r="AD41" i="1"/>
  <c r="AD48" i="1"/>
  <c r="AD52" i="1"/>
  <c r="AD53" i="1"/>
  <c r="M59" i="1"/>
  <c r="L59" i="1" s="1"/>
  <c r="S60" i="1"/>
  <c r="R60" i="1" s="1"/>
  <c r="T60" i="1" s="1"/>
  <c r="H60" i="1"/>
  <c r="Q60" i="1"/>
  <c r="P60" i="1" s="1"/>
  <c r="K61" i="1"/>
  <c r="J61" i="1" s="1"/>
  <c r="W61" i="1"/>
  <c r="V61" i="1" s="1"/>
  <c r="X61" i="1" s="1"/>
  <c r="M64" i="1"/>
  <c r="L64" i="1" s="1"/>
  <c r="C64" i="1"/>
  <c r="Q64" i="1"/>
  <c r="P64" i="1" s="1"/>
  <c r="H65" i="1"/>
  <c r="A65" i="1" s="1"/>
  <c r="W65" i="1"/>
  <c r="V65" i="1" s="1"/>
  <c r="X65" i="1" s="1"/>
  <c r="H66" i="1"/>
  <c r="Q67" i="1"/>
  <c r="P67" i="1" s="1"/>
  <c r="H67" i="1"/>
  <c r="A67" i="1" s="1"/>
  <c r="O67" i="1"/>
  <c r="N67" i="1" s="1"/>
  <c r="S68" i="1"/>
  <c r="R68" i="1" s="1"/>
  <c r="T68" i="1" s="1"/>
  <c r="H69" i="1"/>
  <c r="A69" i="1" s="1"/>
  <c r="W69" i="1"/>
  <c r="V69" i="1" s="1"/>
  <c r="X69" i="1" s="1"/>
  <c r="O71" i="1"/>
  <c r="N71" i="1" s="1"/>
  <c r="S72" i="1"/>
  <c r="R72" i="1" s="1"/>
  <c r="T72" i="1" s="1"/>
  <c r="H72" i="1"/>
  <c r="A72" i="1" s="1"/>
  <c r="Q72" i="1"/>
  <c r="P72" i="1" s="1"/>
  <c r="M73" i="1"/>
  <c r="L73" i="1" s="1"/>
  <c r="C74" i="1"/>
  <c r="K74" i="1"/>
  <c r="J74" i="1" s="1"/>
  <c r="O75" i="1"/>
  <c r="N75" i="1" s="1"/>
  <c r="A77" i="1"/>
  <c r="S77" i="1"/>
  <c r="R77" i="1" s="1"/>
  <c r="T77" i="1" s="1"/>
  <c r="K78" i="1"/>
  <c r="J78" i="1" s="1"/>
  <c r="W78" i="1"/>
  <c r="Y78" i="1" s="1"/>
  <c r="M79" i="1"/>
  <c r="L79" i="1" s="1"/>
  <c r="W81" i="1"/>
  <c r="V81" i="1" s="1"/>
  <c r="X81" i="1" s="1"/>
  <c r="K81" i="1"/>
  <c r="J81" i="1" s="1"/>
  <c r="C81" i="1"/>
  <c r="Q81" i="1"/>
  <c r="P81" i="1" s="1"/>
  <c r="H82" i="1"/>
  <c r="W82" i="1"/>
  <c r="Q83" i="1"/>
  <c r="P83" i="1" s="1"/>
  <c r="H84" i="1"/>
  <c r="C85" i="1"/>
  <c r="M85" i="1"/>
  <c r="L85" i="1" s="1"/>
  <c r="M86" i="1"/>
  <c r="L86" i="1" s="1"/>
  <c r="W87" i="1"/>
  <c r="V87" i="1" s="1"/>
  <c r="X87" i="1" s="1"/>
  <c r="M87" i="1"/>
  <c r="L87" i="1" s="1"/>
  <c r="C87" i="1"/>
  <c r="Q87" i="1"/>
  <c r="P87" i="1" s="1"/>
  <c r="H88" i="1"/>
  <c r="A88" i="1" s="1"/>
  <c r="C89" i="1"/>
  <c r="M89" i="1"/>
  <c r="L89" i="1" s="1"/>
  <c r="M90" i="1"/>
  <c r="L90" i="1" s="1"/>
  <c r="A92" i="1"/>
  <c r="S92" i="1"/>
  <c r="R92" i="1" s="1"/>
  <c r="T92" i="1" s="1"/>
  <c r="K93" i="1"/>
  <c r="J93" i="1" s="1"/>
  <c r="C94" i="1"/>
  <c r="K94" i="1"/>
  <c r="J94" i="1" s="1"/>
  <c r="W94" i="1"/>
  <c r="O95" i="1"/>
  <c r="N95" i="1" s="1"/>
  <c r="S96" i="1"/>
  <c r="R96" i="1" s="1"/>
  <c r="T96" i="1" s="1"/>
  <c r="H96" i="1"/>
  <c r="A96" i="1" s="1"/>
  <c r="Q96" i="1"/>
  <c r="P96" i="1" s="1"/>
  <c r="S97" i="1"/>
  <c r="R97" i="1" s="1"/>
  <c r="T97" i="1" s="1"/>
  <c r="W99" i="1"/>
  <c r="V99" i="1" s="1"/>
  <c r="X99" i="1" s="1"/>
  <c r="H100" i="1"/>
  <c r="A100" i="1" s="1"/>
  <c r="W100" i="1"/>
  <c r="V100" i="1" s="1"/>
  <c r="X100" i="1" s="1"/>
  <c r="M102" i="1"/>
  <c r="L102" i="1" s="1"/>
  <c r="C103" i="1"/>
  <c r="M103" i="1"/>
  <c r="L103" i="1" s="1"/>
  <c r="W105" i="1"/>
  <c r="V105" i="1" s="1"/>
  <c r="X105" i="1" s="1"/>
  <c r="K105" i="1"/>
  <c r="J105" i="1" s="1"/>
  <c r="C105" i="1"/>
  <c r="Q105" i="1"/>
  <c r="P105" i="1" s="1"/>
  <c r="S106" i="1"/>
  <c r="R106" i="1" s="1"/>
  <c r="T106" i="1" s="1"/>
  <c r="H107" i="1"/>
  <c r="W107" i="1"/>
  <c r="V107" i="1" s="1"/>
  <c r="X107" i="1" s="1"/>
  <c r="S110" i="1"/>
  <c r="R110" i="1" s="1"/>
  <c r="T110" i="1" s="1"/>
  <c r="K110" i="1"/>
  <c r="J110" i="1" s="1"/>
  <c r="C110" i="1"/>
  <c r="O110" i="1"/>
  <c r="N110" i="1" s="1"/>
  <c r="O111" i="1"/>
  <c r="N111" i="1" s="1"/>
  <c r="S112" i="1"/>
  <c r="R112" i="1" s="1"/>
  <c r="T112" i="1" s="1"/>
  <c r="H113" i="1"/>
  <c r="A113" i="1" s="1"/>
  <c r="W114" i="1"/>
  <c r="V114" i="1" s="1"/>
  <c r="X114" i="1" s="1"/>
  <c r="H114" i="1"/>
  <c r="A114" i="1" s="1"/>
  <c r="S114" i="1"/>
  <c r="R114" i="1" s="1"/>
  <c r="T114" i="1" s="1"/>
  <c r="M115" i="1"/>
  <c r="L115" i="1" s="1"/>
  <c r="S116" i="1"/>
  <c r="R116" i="1" s="1"/>
  <c r="T116" i="1" s="1"/>
  <c r="M117" i="1"/>
  <c r="L117" i="1" s="1"/>
  <c r="Q118" i="1"/>
  <c r="P118" i="1" s="1"/>
  <c r="M119" i="1"/>
  <c r="L119" i="1" s="1"/>
  <c r="S120" i="1"/>
  <c r="R120" i="1" s="1"/>
  <c r="T120" i="1" s="1"/>
  <c r="H120" i="1"/>
  <c r="A120" i="1" s="1"/>
  <c r="Q120" i="1"/>
  <c r="P120" i="1" s="1"/>
  <c r="K121" i="1"/>
  <c r="J121" i="1" s="1"/>
  <c r="S124" i="1"/>
  <c r="R124" i="1" s="1"/>
  <c r="T124" i="1" s="1"/>
  <c r="H125" i="1"/>
  <c r="A125" i="1" s="1"/>
  <c r="S125" i="1"/>
  <c r="R125" i="1" s="1"/>
  <c r="T125" i="1" s="1"/>
  <c r="K126" i="1"/>
  <c r="J126" i="1" s="1"/>
  <c r="W126" i="1"/>
  <c r="V126" i="1" s="1"/>
  <c r="X126" i="1" s="1"/>
  <c r="A129" i="1"/>
  <c r="S129" i="1"/>
  <c r="R129" i="1" s="1"/>
  <c r="T129" i="1" s="1"/>
  <c r="H132" i="1"/>
  <c r="A132" i="1" s="1"/>
  <c r="W132" i="1"/>
  <c r="Y132" i="1" s="1"/>
  <c r="M134" i="1"/>
  <c r="L134" i="1" s="1"/>
  <c r="A136" i="1"/>
  <c r="S136" i="1"/>
  <c r="R136" i="1" s="1"/>
  <c r="T136" i="1" s="1"/>
  <c r="K137" i="1"/>
  <c r="J137" i="1" s="1"/>
  <c r="W138" i="1"/>
  <c r="H138" i="1"/>
  <c r="A138" i="1" s="1"/>
  <c r="S138" i="1"/>
  <c r="R138" i="1" s="1"/>
  <c r="T138" i="1" s="1"/>
  <c r="K139" i="1"/>
  <c r="J139" i="1" s="1"/>
  <c r="W140" i="1"/>
  <c r="M141" i="1"/>
  <c r="L141" i="1" s="1"/>
  <c r="A142" i="1"/>
  <c r="H143" i="1"/>
  <c r="A143" i="1" s="1"/>
  <c r="C144" i="1"/>
  <c r="O144" i="1"/>
  <c r="N144" i="1" s="1"/>
  <c r="M145" i="1"/>
  <c r="L145" i="1" s="1"/>
  <c r="W146" i="1"/>
  <c r="H147" i="1"/>
  <c r="S148" i="1"/>
  <c r="H148" i="1"/>
  <c r="A148" i="1" s="1"/>
  <c r="Q148" i="1"/>
  <c r="P148" i="1" s="1"/>
  <c r="S149" i="1"/>
  <c r="R149" i="1" s="1"/>
  <c r="T149" i="1" s="1"/>
  <c r="M150" i="1"/>
  <c r="L150" i="1" s="1"/>
  <c r="M151" i="1"/>
  <c r="L151" i="1" s="1"/>
  <c r="S152" i="1"/>
  <c r="R152" i="1" s="1"/>
  <c r="T152" i="1" s="1"/>
  <c r="A153" i="1"/>
  <c r="S156" i="1"/>
  <c r="R156" i="1" s="1"/>
  <c r="T156" i="1" s="1"/>
  <c r="A157" i="1"/>
  <c r="K158" i="1"/>
  <c r="J158" i="1" s="1"/>
  <c r="W158" i="1"/>
  <c r="A161" i="1"/>
  <c r="Q161" i="1"/>
  <c r="P161" i="1" s="1"/>
  <c r="Q162" i="1"/>
  <c r="P162" i="1" s="1"/>
  <c r="A163" i="1"/>
  <c r="S163" i="1"/>
  <c r="R163" i="1" s="1"/>
  <c r="T163" i="1" s="1"/>
  <c r="H166" i="1"/>
  <c r="S166" i="1"/>
  <c r="H167" i="1"/>
  <c r="A167" i="1" s="1"/>
  <c r="W168" i="1"/>
  <c r="K168" i="1"/>
  <c r="J168" i="1" s="1"/>
  <c r="Q168" i="1"/>
  <c r="P168" i="1" s="1"/>
  <c r="O169" i="1"/>
  <c r="N169" i="1" s="1"/>
  <c r="M170" i="1"/>
  <c r="L170" i="1" s="1"/>
  <c r="M172" i="1"/>
  <c r="L172" i="1" s="1"/>
  <c r="Q173" i="1"/>
  <c r="P173" i="1" s="1"/>
  <c r="H173" i="1"/>
  <c r="A173" i="1" s="1"/>
  <c r="O173" i="1"/>
  <c r="N173" i="1" s="1"/>
  <c r="S173" i="1"/>
  <c r="R173" i="1" s="1"/>
  <c r="T173" i="1" s="1"/>
  <c r="S175" i="1"/>
  <c r="R175" i="1" s="1"/>
  <c r="T175" i="1" s="1"/>
  <c r="K175" i="1"/>
  <c r="J175" i="1" s="1"/>
  <c r="C175" i="1"/>
  <c r="Q175" i="1"/>
  <c r="P175" i="1" s="1"/>
  <c r="H175" i="1"/>
  <c r="A175" i="1" s="1"/>
  <c r="C176" i="1"/>
  <c r="M176" i="1"/>
  <c r="L176" i="1" s="1"/>
  <c r="Q179" i="1"/>
  <c r="P179" i="1" s="1"/>
  <c r="H179" i="1"/>
  <c r="A179" i="1" s="1"/>
  <c r="O179" i="1"/>
  <c r="N179" i="1" s="1"/>
  <c r="S179" i="1"/>
  <c r="R179" i="1" s="1"/>
  <c r="T179" i="1" s="1"/>
  <c r="A183" i="1"/>
  <c r="K186" i="1"/>
  <c r="J186" i="1" s="1"/>
  <c r="AA187" i="1"/>
  <c r="Z187" i="1" s="1"/>
  <c r="AB187" i="1" s="1"/>
  <c r="Q193" i="1"/>
  <c r="P193" i="1" s="1"/>
  <c r="H193" i="1"/>
  <c r="A193" i="1" s="1"/>
  <c r="O193" i="1"/>
  <c r="N193" i="1" s="1"/>
  <c r="S193" i="1"/>
  <c r="R193" i="1" s="1"/>
  <c r="T193" i="1" s="1"/>
  <c r="M194" i="1"/>
  <c r="L194" i="1" s="1"/>
  <c r="Q196" i="1"/>
  <c r="P196" i="1" s="1"/>
  <c r="H196" i="1"/>
  <c r="O196" i="1"/>
  <c r="N196" i="1" s="1"/>
  <c r="S196" i="1"/>
  <c r="O204" i="1"/>
  <c r="N204" i="1" s="1"/>
  <c r="A206" i="1"/>
  <c r="K209" i="1"/>
  <c r="J209" i="1" s="1"/>
  <c r="C209" i="1"/>
  <c r="H209" i="1"/>
  <c r="A209" i="1" s="1"/>
  <c r="O211" i="1"/>
  <c r="N211" i="1" s="1"/>
  <c r="C211" i="1"/>
  <c r="W211" i="1"/>
  <c r="V211" i="1" s="1"/>
  <c r="X211" i="1" s="1"/>
  <c r="H211" i="1"/>
  <c r="A211" i="1" s="1"/>
  <c r="C212" i="1"/>
  <c r="M212" i="1"/>
  <c r="L212" i="1" s="1"/>
  <c r="S271" i="1"/>
  <c r="R271" i="1" s="1"/>
  <c r="T271" i="1" s="1"/>
  <c r="S272" i="1"/>
  <c r="R272" i="1" s="1"/>
  <c r="T272" i="1" s="1"/>
  <c r="M273" i="1"/>
  <c r="L273" i="1" s="1"/>
  <c r="W277" i="1"/>
  <c r="V277" i="1" s="1"/>
  <c r="X277" i="1" s="1"/>
  <c r="K278" i="1"/>
  <c r="S286" i="1"/>
  <c r="R286" i="1" s="1"/>
  <c r="T286" i="1" s="1"/>
  <c r="K288" i="1"/>
  <c r="J288" i="1" s="1"/>
  <c r="K292" i="1"/>
  <c r="J292" i="1" s="1"/>
  <c r="W293" i="1"/>
  <c r="V293" i="1" s="1"/>
  <c r="X293" i="1" s="1"/>
  <c r="O295" i="1"/>
  <c r="N295" i="1" s="1"/>
  <c r="K300" i="1"/>
  <c r="J300" i="1" s="1"/>
  <c r="S307" i="1"/>
  <c r="R307" i="1" s="1"/>
  <c r="T307" i="1" s="1"/>
  <c r="H307" i="1"/>
  <c r="Q307" i="1"/>
  <c r="P307" i="1" s="1"/>
  <c r="C308" i="1"/>
  <c r="M308" i="1"/>
  <c r="L308" i="1" s="1"/>
  <c r="S311" i="1"/>
  <c r="R311" i="1" s="1"/>
  <c r="T311" i="1" s="1"/>
  <c r="H311" i="1"/>
  <c r="Q311" i="1"/>
  <c r="P311" i="1" s="1"/>
  <c r="C312" i="1"/>
  <c r="M312" i="1"/>
  <c r="L312" i="1" s="1"/>
  <c r="A314" i="1"/>
  <c r="Q317" i="1"/>
  <c r="P317" i="1" s="1"/>
  <c r="H317" i="1"/>
  <c r="O317" i="1"/>
  <c r="N317" i="1" s="1"/>
  <c r="S317" i="1"/>
  <c r="R317" i="1" s="1"/>
  <c r="T317" i="1" s="1"/>
  <c r="O321" i="1"/>
  <c r="N321" i="1" s="1"/>
  <c r="K322" i="1"/>
  <c r="J322" i="1" s="1"/>
  <c r="S324" i="1"/>
  <c r="R324" i="1" s="1"/>
  <c r="T324" i="1" s="1"/>
  <c r="K324" i="1"/>
  <c r="J324" i="1" s="1"/>
  <c r="C324" i="1"/>
  <c r="Q324" i="1"/>
  <c r="P324" i="1" s="1"/>
  <c r="H324" i="1"/>
  <c r="A324" i="1" s="1"/>
  <c r="W324" i="1"/>
  <c r="V324" i="1" s="1"/>
  <c r="X324" i="1" s="1"/>
  <c r="K327" i="1"/>
  <c r="J327" i="1" s="1"/>
  <c r="C327" i="1"/>
  <c r="S327" i="1"/>
  <c r="R327" i="1" s="1"/>
  <c r="T327" i="1" s="1"/>
  <c r="H327" i="1"/>
  <c r="Q332" i="1"/>
  <c r="P332" i="1" s="1"/>
  <c r="H332" i="1"/>
  <c r="A332" i="1" s="1"/>
  <c r="O332" i="1"/>
  <c r="N332" i="1" s="1"/>
  <c r="S332" i="1"/>
  <c r="R332" i="1" s="1"/>
  <c r="T332" i="1" s="1"/>
  <c r="K332" i="1"/>
  <c r="J332" i="1" s="1"/>
  <c r="C332" i="1"/>
  <c r="Q339" i="1"/>
  <c r="P339" i="1" s="1"/>
  <c r="H339" i="1"/>
  <c r="O339" i="1"/>
  <c r="N339" i="1" s="1"/>
  <c r="S339" i="1"/>
  <c r="R339" i="1" s="1"/>
  <c r="T339" i="1" s="1"/>
  <c r="K339" i="1"/>
  <c r="J339" i="1" s="1"/>
  <c r="C339" i="1"/>
  <c r="K342" i="1"/>
  <c r="J342" i="1" s="1"/>
  <c r="A344" i="1"/>
  <c r="S345" i="1"/>
  <c r="H345" i="1"/>
  <c r="Q345" i="1"/>
  <c r="P345" i="1" s="1"/>
  <c r="K345" i="1"/>
  <c r="J345" i="1" s="1"/>
  <c r="K350" i="1"/>
  <c r="J350" i="1" s="1"/>
  <c r="O356" i="1"/>
  <c r="N356" i="1" s="1"/>
  <c r="M356" i="1"/>
  <c r="L356" i="1" s="1"/>
  <c r="Q356" i="1"/>
  <c r="P356" i="1" s="1"/>
  <c r="H356" i="1"/>
  <c r="A356" i="1" s="1"/>
  <c r="C356" i="1"/>
  <c r="S356" i="1"/>
  <c r="R356" i="1" s="1"/>
  <c r="T356" i="1" s="1"/>
  <c r="O360" i="1"/>
  <c r="N360" i="1" s="1"/>
  <c r="M360" i="1"/>
  <c r="L360" i="1" s="1"/>
  <c r="Q360" i="1"/>
  <c r="P360" i="1" s="1"/>
  <c r="H360" i="1"/>
  <c r="C360" i="1"/>
  <c r="S360" i="1"/>
  <c r="R360" i="1" s="1"/>
  <c r="T360" i="1" s="1"/>
  <c r="W363" i="1"/>
  <c r="V363" i="1" s="1"/>
  <c r="X363" i="1" s="1"/>
  <c r="M331" i="1"/>
  <c r="L331" i="1" s="1"/>
  <c r="O334" i="1"/>
  <c r="N334" i="1" s="1"/>
  <c r="M336" i="1"/>
  <c r="L336" i="1" s="1"/>
  <c r="W336" i="1"/>
  <c r="V336" i="1" s="1"/>
  <c r="X336" i="1" s="1"/>
  <c r="A338" i="1"/>
  <c r="M341" i="1"/>
  <c r="L341" i="1" s="1"/>
  <c r="M347" i="1"/>
  <c r="L347" i="1" s="1"/>
  <c r="K354" i="1"/>
  <c r="J354" i="1" s="1"/>
  <c r="S354" i="1"/>
  <c r="R354" i="1" s="1"/>
  <c r="T354" i="1" s="1"/>
  <c r="K362" i="1"/>
  <c r="J362" i="1" s="1"/>
  <c r="K364" i="1"/>
  <c r="J364" i="1" s="1"/>
  <c r="S364" i="1"/>
  <c r="R364" i="1" s="1"/>
  <c r="T364" i="1" s="1"/>
  <c r="K368" i="1"/>
  <c r="J368" i="1" s="1"/>
  <c r="S368" i="1"/>
  <c r="R368" i="1" s="1"/>
  <c r="T368" i="1" s="1"/>
  <c r="C370" i="1"/>
  <c r="H370" i="1"/>
  <c r="A370" i="1" s="1"/>
  <c r="Q370" i="1"/>
  <c r="P370" i="1" s="1"/>
  <c r="K374" i="1"/>
  <c r="J374" i="1" s="1"/>
  <c r="S374" i="1"/>
  <c r="R374" i="1" s="1"/>
  <c r="T374" i="1" s="1"/>
  <c r="C376" i="1"/>
  <c r="H376" i="1"/>
  <c r="A376" i="1" s="1"/>
  <c r="Q376" i="1"/>
  <c r="P376" i="1" s="1"/>
  <c r="C377" i="1"/>
  <c r="K382" i="1"/>
  <c r="J382" i="1" s="1"/>
  <c r="O383" i="1"/>
  <c r="N383" i="1" s="1"/>
  <c r="M383" i="1"/>
  <c r="L383" i="1" s="1"/>
  <c r="M385" i="1"/>
  <c r="L385" i="1" s="1"/>
  <c r="C390" i="1"/>
  <c r="C392" i="1"/>
  <c r="H392" i="1"/>
  <c r="A392" i="1" s="1"/>
  <c r="W394" i="1"/>
  <c r="M394" i="1"/>
  <c r="L394" i="1" s="1"/>
  <c r="Q394" i="1"/>
  <c r="P394" i="1" s="1"/>
  <c r="O394" i="1"/>
  <c r="N394" i="1" s="1"/>
  <c r="A402" i="1"/>
  <c r="O404" i="1"/>
  <c r="N404" i="1" s="1"/>
  <c r="S404" i="1"/>
  <c r="R404" i="1" s="1"/>
  <c r="T404" i="1" s="1"/>
  <c r="Q404" i="1"/>
  <c r="P404" i="1" s="1"/>
  <c r="Q413" i="1"/>
  <c r="P413" i="1" s="1"/>
  <c r="H413" i="1"/>
  <c r="K413" i="1"/>
  <c r="J413" i="1" s="1"/>
  <c r="S413" i="1"/>
  <c r="C418" i="1"/>
  <c r="H418" i="1"/>
  <c r="A418" i="1" s="1"/>
  <c r="W420" i="1"/>
  <c r="V420" i="1" s="1"/>
  <c r="X420" i="1" s="1"/>
  <c r="M420" i="1"/>
  <c r="L420" i="1" s="1"/>
  <c r="Q420" i="1"/>
  <c r="P420" i="1" s="1"/>
  <c r="O420" i="1"/>
  <c r="N420" i="1" s="1"/>
  <c r="C422" i="1"/>
  <c r="O423" i="1"/>
  <c r="N423" i="1" s="1"/>
  <c r="Q423" i="1"/>
  <c r="P423" i="1" s="1"/>
  <c r="M423" i="1"/>
  <c r="L423" i="1" s="1"/>
  <c r="A424" i="1"/>
  <c r="C426" i="1"/>
  <c r="Q430" i="1"/>
  <c r="P430" i="1" s="1"/>
  <c r="H430" i="1"/>
  <c r="C430" i="1"/>
  <c r="W430" i="1"/>
  <c r="V430" i="1" s="1"/>
  <c r="X430" i="1" s="1"/>
  <c r="K430" i="1"/>
  <c r="J430" i="1" s="1"/>
  <c r="O430" i="1"/>
  <c r="N430" i="1" s="1"/>
  <c r="O432" i="1"/>
  <c r="N432" i="1" s="1"/>
  <c r="S432" i="1"/>
  <c r="R432" i="1" s="1"/>
  <c r="T432" i="1" s="1"/>
  <c r="H432" i="1"/>
  <c r="A432" i="1" s="1"/>
  <c r="C432" i="1"/>
  <c r="M432" i="1"/>
  <c r="L432" i="1" s="1"/>
  <c r="O434" i="1"/>
  <c r="N434" i="1" s="1"/>
  <c r="S434" i="1"/>
  <c r="R434" i="1" s="1"/>
  <c r="T434" i="1" s="1"/>
  <c r="H434" i="1"/>
  <c r="A434" i="1" s="1"/>
  <c r="C434" i="1"/>
  <c r="M434" i="1"/>
  <c r="L434" i="1" s="1"/>
  <c r="Q435" i="1"/>
  <c r="P435" i="1" s="1"/>
  <c r="H435" i="1"/>
  <c r="S435" i="1"/>
  <c r="O435" i="1"/>
  <c r="N435" i="1" s="1"/>
  <c r="Q437" i="1"/>
  <c r="P437" i="1" s="1"/>
  <c r="H437" i="1"/>
  <c r="K437" i="1"/>
  <c r="J437" i="1" s="1"/>
  <c r="S437" i="1"/>
  <c r="O439" i="1"/>
  <c r="N439" i="1" s="1"/>
  <c r="S439" i="1"/>
  <c r="U439" i="1" s="1"/>
  <c r="H439" i="1"/>
  <c r="Q439" i="1"/>
  <c r="P439" i="1" s="1"/>
  <c r="C442" i="1"/>
  <c r="O443" i="1"/>
  <c r="N443" i="1" s="1"/>
  <c r="Q443" i="1"/>
  <c r="P443" i="1" s="1"/>
  <c r="M443" i="1"/>
  <c r="L443" i="1" s="1"/>
  <c r="A444" i="1"/>
  <c r="Q451" i="1"/>
  <c r="P451" i="1" s="1"/>
  <c r="H451" i="1"/>
  <c r="A451" i="1" s="1"/>
  <c r="S451" i="1"/>
  <c r="R451" i="1" s="1"/>
  <c r="T451" i="1" s="1"/>
  <c r="M451" i="1"/>
  <c r="L451" i="1" s="1"/>
  <c r="C451" i="1"/>
  <c r="K451" i="1"/>
  <c r="J451" i="1" s="1"/>
  <c r="C457" i="1"/>
  <c r="H457" i="1"/>
  <c r="A457" i="1" s="1"/>
  <c r="S457" i="1"/>
  <c r="U457" i="1" s="1"/>
  <c r="M457" i="1"/>
  <c r="L457" i="1" s="1"/>
  <c r="A478" i="1"/>
  <c r="A485" i="1"/>
  <c r="O491" i="1"/>
  <c r="N491" i="1" s="1"/>
  <c r="Q523" i="1"/>
  <c r="P523" i="1" s="1"/>
  <c r="K370" i="1"/>
  <c r="J370" i="1" s="1"/>
  <c r="S370" i="1"/>
  <c r="R370" i="1" s="1"/>
  <c r="T370" i="1" s="1"/>
  <c r="K376" i="1"/>
  <c r="J376" i="1" s="1"/>
  <c r="S376" i="1"/>
  <c r="R376" i="1" s="1"/>
  <c r="T376" i="1" s="1"/>
  <c r="S377" i="1"/>
  <c r="H377" i="1"/>
  <c r="Q377" i="1"/>
  <c r="P377" i="1" s="1"/>
  <c r="S385" i="1"/>
  <c r="K385" i="1"/>
  <c r="J385" i="1" s="1"/>
  <c r="C385" i="1"/>
  <c r="O385" i="1"/>
  <c r="N385" i="1" s="1"/>
  <c r="S389" i="1"/>
  <c r="K389" i="1"/>
  <c r="J389" i="1" s="1"/>
  <c r="C389" i="1"/>
  <c r="O389" i="1"/>
  <c r="N389" i="1" s="1"/>
  <c r="S390" i="1"/>
  <c r="R390" i="1" s="1"/>
  <c r="T390" i="1" s="1"/>
  <c r="M390" i="1"/>
  <c r="L390" i="1" s="1"/>
  <c r="O390" i="1"/>
  <c r="N390" i="1" s="1"/>
  <c r="O392" i="1"/>
  <c r="N392" i="1" s="1"/>
  <c r="Q392" i="1"/>
  <c r="P392" i="1" s="1"/>
  <c r="K392" i="1"/>
  <c r="J392" i="1" s="1"/>
  <c r="Q401" i="1"/>
  <c r="P401" i="1" s="1"/>
  <c r="H401" i="1"/>
  <c r="M401" i="1"/>
  <c r="L401" i="1" s="1"/>
  <c r="S401" i="1"/>
  <c r="S403" i="1"/>
  <c r="K403" i="1"/>
  <c r="J403" i="1" s="1"/>
  <c r="C403" i="1"/>
  <c r="Q403" i="1"/>
  <c r="P403" i="1" s="1"/>
  <c r="O403" i="1"/>
  <c r="N403" i="1" s="1"/>
  <c r="O414" i="1"/>
  <c r="N414" i="1" s="1"/>
  <c r="K414" i="1"/>
  <c r="J414" i="1" s="1"/>
  <c r="C414" i="1"/>
  <c r="S414" i="1"/>
  <c r="R414" i="1" s="1"/>
  <c r="T414" i="1" s="1"/>
  <c r="O418" i="1"/>
  <c r="N418" i="1" s="1"/>
  <c r="Q418" i="1"/>
  <c r="P418" i="1" s="1"/>
  <c r="K418" i="1"/>
  <c r="J418" i="1" s="1"/>
  <c r="W422" i="1"/>
  <c r="V422" i="1" s="1"/>
  <c r="X422" i="1" s="1"/>
  <c r="M422" i="1"/>
  <c r="L422" i="1" s="1"/>
  <c r="S422" i="1"/>
  <c r="R422" i="1" s="1"/>
  <c r="T422" i="1" s="1"/>
  <c r="H422" i="1"/>
  <c r="A422" i="1" s="1"/>
  <c r="Q422" i="1"/>
  <c r="P422" i="1" s="1"/>
  <c r="W426" i="1"/>
  <c r="V426" i="1" s="1"/>
  <c r="X426" i="1" s="1"/>
  <c r="M426" i="1"/>
  <c r="L426" i="1" s="1"/>
  <c r="Q426" i="1"/>
  <c r="P426" i="1" s="1"/>
  <c r="O426" i="1"/>
  <c r="N426" i="1" s="1"/>
  <c r="A430" i="1"/>
  <c r="W438" i="1"/>
  <c r="V438" i="1" s="1"/>
  <c r="X438" i="1" s="1"/>
  <c r="M438" i="1"/>
  <c r="L438" i="1" s="1"/>
  <c r="K438" i="1"/>
  <c r="J438" i="1" s="1"/>
  <c r="C438" i="1"/>
  <c r="Q438" i="1"/>
  <c r="P438" i="1" s="1"/>
  <c r="W442" i="1"/>
  <c r="V442" i="1" s="1"/>
  <c r="X442" i="1" s="1"/>
  <c r="M442" i="1"/>
  <c r="L442" i="1" s="1"/>
  <c r="S442" i="1"/>
  <c r="R442" i="1" s="1"/>
  <c r="T442" i="1" s="1"/>
  <c r="H442" i="1"/>
  <c r="Q442" i="1"/>
  <c r="P442" i="1" s="1"/>
  <c r="M174" i="1"/>
  <c r="L174" i="1" s="1"/>
  <c r="W174" i="1"/>
  <c r="V174" i="1" s="1"/>
  <c r="X174" i="1" s="1"/>
  <c r="A176" i="1"/>
  <c r="O177" i="1"/>
  <c r="N177" i="1" s="1"/>
  <c r="M178" i="1"/>
  <c r="L178" i="1" s="1"/>
  <c r="W178" i="1"/>
  <c r="M180" i="1"/>
  <c r="L180" i="1" s="1"/>
  <c r="Q188" i="1"/>
  <c r="P188" i="1" s="1"/>
  <c r="O191" i="1"/>
  <c r="N191" i="1" s="1"/>
  <c r="O201" i="1"/>
  <c r="N201" i="1" s="1"/>
  <c r="M215" i="1"/>
  <c r="L215" i="1" s="1"/>
  <c r="K276" i="1"/>
  <c r="S276" i="1"/>
  <c r="R276" i="1" s="1"/>
  <c r="T276" i="1" s="1"/>
  <c r="K281" i="1"/>
  <c r="S281" i="1"/>
  <c r="R281" i="1" s="1"/>
  <c r="T281" i="1" s="1"/>
  <c r="K285" i="1"/>
  <c r="S285" i="1"/>
  <c r="R285" i="1" s="1"/>
  <c r="T285" i="1" s="1"/>
  <c r="O289" i="1"/>
  <c r="N289" i="1" s="1"/>
  <c r="M302" i="1"/>
  <c r="L302" i="1" s="1"/>
  <c r="M304" i="1"/>
  <c r="L304" i="1" s="1"/>
  <c r="M315" i="1"/>
  <c r="L315" i="1" s="1"/>
  <c r="O318" i="1"/>
  <c r="N318" i="1" s="1"/>
  <c r="A322" i="1"/>
  <c r="M325" i="1"/>
  <c r="L325" i="1" s="1"/>
  <c r="H334" i="1"/>
  <c r="A334" i="1" s="1"/>
  <c r="S334" i="1"/>
  <c r="R334" i="1" s="1"/>
  <c r="T334" i="1" s="1"/>
  <c r="H336" i="1"/>
  <c r="A336" i="1" s="1"/>
  <c r="Q336" i="1"/>
  <c r="P336" i="1" s="1"/>
  <c r="M337" i="1"/>
  <c r="L337" i="1" s="1"/>
  <c r="M353" i="1"/>
  <c r="L353" i="1" s="1"/>
  <c r="W353" i="1"/>
  <c r="V353" i="1" s="1"/>
  <c r="X353" i="1" s="1"/>
  <c r="O354" i="1"/>
  <c r="N354" i="1" s="1"/>
  <c r="M355" i="1"/>
  <c r="L355" i="1" s="1"/>
  <c r="W355" i="1"/>
  <c r="V355" i="1" s="1"/>
  <c r="X355" i="1" s="1"/>
  <c r="M357" i="1"/>
  <c r="L357" i="1" s="1"/>
  <c r="W357" i="1"/>
  <c r="V357" i="1" s="1"/>
  <c r="X357" i="1" s="1"/>
  <c r="Q362" i="1"/>
  <c r="P362" i="1" s="1"/>
  <c r="O364" i="1"/>
  <c r="N364" i="1" s="1"/>
  <c r="K366" i="1"/>
  <c r="J366" i="1" s="1"/>
  <c r="S366" i="1"/>
  <c r="R366" i="1" s="1"/>
  <c r="T366" i="1" s="1"/>
  <c r="M367" i="1"/>
  <c r="L367" i="1" s="1"/>
  <c r="O368" i="1"/>
  <c r="N368" i="1" s="1"/>
  <c r="M369" i="1"/>
  <c r="L369" i="1" s="1"/>
  <c r="W369" i="1"/>
  <c r="V369" i="1" s="1"/>
  <c r="X369" i="1" s="1"/>
  <c r="M370" i="1"/>
  <c r="L370" i="1" s="1"/>
  <c r="K372" i="1"/>
  <c r="J372" i="1" s="1"/>
  <c r="S372" i="1"/>
  <c r="R372" i="1" s="1"/>
  <c r="T372" i="1" s="1"/>
  <c r="M373" i="1"/>
  <c r="L373" i="1" s="1"/>
  <c r="W373" i="1"/>
  <c r="V373" i="1" s="1"/>
  <c r="X373" i="1" s="1"/>
  <c r="O374" i="1"/>
  <c r="N374" i="1" s="1"/>
  <c r="M376" i="1"/>
  <c r="L376" i="1" s="1"/>
  <c r="W376" i="1"/>
  <c r="W377" i="1"/>
  <c r="V377" i="1" s="1"/>
  <c r="X377" i="1" s="1"/>
  <c r="O384" i="1"/>
  <c r="N384" i="1" s="1"/>
  <c r="Q389" i="1"/>
  <c r="P389" i="1" s="1"/>
  <c r="Q390" i="1"/>
  <c r="P390" i="1" s="1"/>
  <c r="M392" i="1"/>
  <c r="L392" i="1" s="1"/>
  <c r="H394" i="1"/>
  <c r="A394" i="1" s="1"/>
  <c r="O399" i="1"/>
  <c r="N399" i="1" s="1"/>
  <c r="K399" i="1"/>
  <c r="J399" i="1" s="1"/>
  <c r="C399" i="1"/>
  <c r="Q399" i="1"/>
  <c r="P399" i="1" s="1"/>
  <c r="H404" i="1"/>
  <c r="A404" i="1" s="1"/>
  <c r="S405" i="1"/>
  <c r="K405" i="1"/>
  <c r="J405" i="1" s="1"/>
  <c r="C405" i="1"/>
  <c r="H405" i="1"/>
  <c r="Q405" i="1"/>
  <c r="P405" i="1" s="1"/>
  <c r="S407" i="1"/>
  <c r="R407" i="1" s="1"/>
  <c r="T407" i="1" s="1"/>
  <c r="K407" i="1"/>
  <c r="J407" i="1" s="1"/>
  <c r="C407" i="1"/>
  <c r="H407" i="1"/>
  <c r="Q407" i="1"/>
  <c r="P407" i="1" s="1"/>
  <c r="K409" i="1"/>
  <c r="J409" i="1" s="1"/>
  <c r="H409" i="1"/>
  <c r="S409" i="1"/>
  <c r="S411" i="1"/>
  <c r="U411" i="1" s="1"/>
  <c r="K411" i="1"/>
  <c r="J411" i="1" s="1"/>
  <c r="C411" i="1"/>
  <c r="M411" i="1"/>
  <c r="L411" i="1" s="1"/>
  <c r="Q411" i="1"/>
  <c r="P411" i="1" s="1"/>
  <c r="M413" i="1"/>
  <c r="L413" i="1" s="1"/>
  <c r="W414" i="1"/>
  <c r="V414" i="1" s="1"/>
  <c r="X414" i="1" s="1"/>
  <c r="M418" i="1"/>
  <c r="L418" i="1" s="1"/>
  <c r="H420" i="1"/>
  <c r="A420" i="1" s="1"/>
  <c r="H423" i="1"/>
  <c r="S426" i="1"/>
  <c r="R426" i="1" s="1"/>
  <c r="T426" i="1" s="1"/>
  <c r="W432" i="1"/>
  <c r="V432" i="1" s="1"/>
  <c r="X432" i="1" s="1"/>
  <c r="W434" i="1"/>
  <c r="V434" i="1" s="1"/>
  <c r="X434" i="1" s="1"/>
  <c r="K435" i="1"/>
  <c r="J435" i="1" s="1"/>
  <c r="W436" i="1"/>
  <c r="V436" i="1" s="1"/>
  <c r="X436" i="1" s="1"/>
  <c r="M436" i="1"/>
  <c r="L436" i="1" s="1"/>
  <c r="S436" i="1"/>
  <c r="R436" i="1" s="1"/>
  <c r="T436" i="1" s="1"/>
  <c r="H436" i="1"/>
  <c r="A436" i="1" s="1"/>
  <c r="Q436" i="1"/>
  <c r="P436" i="1" s="1"/>
  <c r="M437" i="1"/>
  <c r="L437" i="1" s="1"/>
  <c r="S438" i="1"/>
  <c r="R438" i="1" s="1"/>
  <c r="T438" i="1" s="1"/>
  <c r="K439" i="1"/>
  <c r="J439" i="1" s="1"/>
  <c r="A442" i="1"/>
  <c r="H443" i="1"/>
  <c r="O451" i="1"/>
  <c r="N451" i="1" s="1"/>
  <c r="O456" i="1"/>
  <c r="N456" i="1" s="1"/>
  <c r="S456" i="1"/>
  <c r="R456" i="1" s="1"/>
  <c r="T456" i="1" s="1"/>
  <c r="K456" i="1"/>
  <c r="J456" i="1" s="1"/>
  <c r="Q457" i="1"/>
  <c r="P457" i="1" s="1"/>
  <c r="H468" i="1"/>
  <c r="A468" i="1" s="1"/>
  <c r="S468" i="1"/>
  <c r="R468" i="1" s="1"/>
  <c r="T468" i="1" s="1"/>
  <c r="K468" i="1"/>
  <c r="J468" i="1" s="1"/>
  <c r="A498" i="1"/>
  <c r="O510" i="1"/>
  <c r="N510" i="1" s="1"/>
  <c r="H510" i="1"/>
  <c r="A510" i="1" s="1"/>
  <c r="Q185" i="1"/>
  <c r="P185" i="1" s="1"/>
  <c r="A195" i="1"/>
  <c r="A196" i="1"/>
  <c r="Q198" i="1"/>
  <c r="P198" i="1" s="1"/>
  <c r="Q199" i="1"/>
  <c r="P199" i="1" s="1"/>
  <c r="Q207" i="1"/>
  <c r="P207" i="1" s="1"/>
  <c r="M208" i="1"/>
  <c r="L208" i="1" s="1"/>
  <c r="K275" i="1"/>
  <c r="S275" i="1"/>
  <c r="R275" i="1" s="1"/>
  <c r="T275" i="1" s="1"/>
  <c r="K282" i="1"/>
  <c r="J282" i="1" s="1"/>
  <c r="K284" i="1"/>
  <c r="O296" i="1"/>
  <c r="N296" i="1" s="1"/>
  <c r="O297" i="1"/>
  <c r="N297" i="1" s="1"/>
  <c r="M298" i="1"/>
  <c r="L298" i="1" s="1"/>
  <c r="M320" i="1"/>
  <c r="L320" i="1" s="1"/>
  <c r="W320" i="1"/>
  <c r="M330" i="1"/>
  <c r="L330" i="1" s="1"/>
  <c r="W330" i="1"/>
  <c r="Y330" i="1" s="1"/>
  <c r="H331" i="1"/>
  <c r="Q331" i="1"/>
  <c r="P331" i="1" s="1"/>
  <c r="M340" i="1"/>
  <c r="L340" i="1" s="1"/>
  <c r="W340" i="1"/>
  <c r="V340" i="1" s="1"/>
  <c r="X340" i="1" s="1"/>
  <c r="H341" i="1"/>
  <c r="Q341" i="1"/>
  <c r="P341" i="1" s="1"/>
  <c r="K344" i="1"/>
  <c r="J344" i="1" s="1"/>
  <c r="S344" i="1"/>
  <c r="R344" i="1" s="1"/>
  <c r="T344" i="1" s="1"/>
  <c r="K346" i="1"/>
  <c r="J346" i="1" s="1"/>
  <c r="S346" i="1"/>
  <c r="R346" i="1" s="1"/>
  <c r="T346" i="1" s="1"/>
  <c r="H347" i="1"/>
  <c r="Q347" i="1"/>
  <c r="P347" i="1" s="1"/>
  <c r="K348" i="1"/>
  <c r="J348" i="1" s="1"/>
  <c r="S348" i="1"/>
  <c r="R348" i="1" s="1"/>
  <c r="T348" i="1" s="1"/>
  <c r="A360" i="1"/>
  <c r="S382" i="1"/>
  <c r="R382" i="1" s="1"/>
  <c r="T382" i="1" s="1"/>
  <c r="H383" i="1"/>
  <c r="S383" i="1"/>
  <c r="Q385" i="1"/>
  <c r="P385" i="1" s="1"/>
  <c r="AD13" i="1"/>
  <c r="AD15" i="1"/>
  <c r="AD23" i="1"/>
  <c r="AD27" i="1"/>
  <c r="AD31" i="1"/>
  <c r="AD33" i="1"/>
  <c r="A75" i="1"/>
  <c r="A94" i="1"/>
  <c r="A97" i="1"/>
  <c r="M98" i="1"/>
  <c r="L98" i="1" s="1"/>
  <c r="A107" i="1"/>
  <c r="A111" i="1"/>
  <c r="A124" i="1"/>
  <c r="A134" i="1"/>
  <c r="M142" i="1"/>
  <c r="L142" i="1" s="1"/>
  <c r="A145" i="1"/>
  <c r="A146" i="1"/>
  <c r="A147" i="1"/>
  <c r="A149" i="1"/>
  <c r="A151" i="1"/>
  <c r="A152" i="1"/>
  <c r="A156" i="1"/>
  <c r="A166" i="1"/>
  <c r="A169" i="1"/>
  <c r="A174" i="1"/>
  <c r="A177" i="1"/>
  <c r="A178" i="1"/>
  <c r="O178" i="1"/>
  <c r="N178" i="1" s="1"/>
  <c r="A180" i="1"/>
  <c r="M183" i="1"/>
  <c r="L183" i="1" s="1"/>
  <c r="A185" i="1"/>
  <c r="A191" i="1"/>
  <c r="O192" i="1"/>
  <c r="N192" i="1" s="1"/>
  <c r="A198" i="1"/>
  <c r="A199" i="1"/>
  <c r="A201" i="1"/>
  <c r="M206" i="1"/>
  <c r="L206" i="1" s="1"/>
  <c r="A207" i="1"/>
  <c r="A208" i="1"/>
  <c r="M214" i="1"/>
  <c r="L214" i="1" s="1"/>
  <c r="A215" i="1"/>
  <c r="K274" i="1"/>
  <c r="J274" i="1" s="1"/>
  <c r="S274" i="1"/>
  <c r="R274" i="1" s="1"/>
  <c r="T274" i="1" s="1"/>
  <c r="M275" i="1"/>
  <c r="L275" i="1" s="1"/>
  <c r="W275" i="1"/>
  <c r="V275" i="1" s="1"/>
  <c r="X275" i="1" s="1"/>
  <c r="M276" i="1"/>
  <c r="L276" i="1" s="1"/>
  <c r="K279" i="1"/>
  <c r="S279" i="1"/>
  <c r="R279" i="1" s="1"/>
  <c r="T279" i="1" s="1"/>
  <c r="K280" i="1"/>
  <c r="S280" i="1"/>
  <c r="R280" i="1" s="1"/>
  <c r="T280" i="1" s="1"/>
  <c r="M281" i="1"/>
  <c r="L281" i="1" s="1"/>
  <c r="W281" i="1"/>
  <c r="V281" i="1" s="1"/>
  <c r="X281" i="1" s="1"/>
  <c r="O282" i="1"/>
  <c r="N282" i="1" s="1"/>
  <c r="K283" i="1"/>
  <c r="S283" i="1"/>
  <c r="R283" i="1" s="1"/>
  <c r="T283" i="1" s="1"/>
  <c r="Q284" i="1"/>
  <c r="P284" i="1" s="1"/>
  <c r="M285" i="1"/>
  <c r="L285" i="1" s="1"/>
  <c r="W285" i="1"/>
  <c r="V285" i="1" s="1"/>
  <c r="X285" i="1" s="1"/>
  <c r="M287" i="1"/>
  <c r="L287" i="1" s="1"/>
  <c r="M291" i="1"/>
  <c r="L291" i="1" s="1"/>
  <c r="M299" i="1"/>
  <c r="L299" i="1" s="1"/>
  <c r="M303" i="1"/>
  <c r="L303" i="1" s="1"/>
  <c r="M316" i="1"/>
  <c r="L316" i="1" s="1"/>
  <c r="A318" i="1"/>
  <c r="A320" i="1"/>
  <c r="M328" i="1"/>
  <c r="L328" i="1" s="1"/>
  <c r="A330" i="1"/>
  <c r="C331" i="1"/>
  <c r="K331" i="1"/>
  <c r="J331" i="1" s="1"/>
  <c r="C334" i="1"/>
  <c r="K334" i="1"/>
  <c r="J334" i="1" s="1"/>
  <c r="K336" i="1"/>
  <c r="J336" i="1" s="1"/>
  <c r="M338" i="1"/>
  <c r="L338" i="1" s="1"/>
  <c r="A340" i="1"/>
  <c r="C341" i="1"/>
  <c r="K341" i="1"/>
  <c r="J341" i="1" s="1"/>
  <c r="M343" i="1"/>
  <c r="L343" i="1" s="1"/>
  <c r="M344" i="1"/>
  <c r="L344" i="1" s="1"/>
  <c r="C347" i="1"/>
  <c r="K347" i="1"/>
  <c r="J347" i="1" s="1"/>
  <c r="M351" i="1"/>
  <c r="L351" i="1" s="1"/>
  <c r="C354" i="1"/>
  <c r="H354" i="1"/>
  <c r="A354" i="1" s="1"/>
  <c r="M359" i="1"/>
  <c r="L359" i="1" s="1"/>
  <c r="M361" i="1"/>
  <c r="L361" i="1" s="1"/>
  <c r="H362" i="1"/>
  <c r="A362" i="1" s="1"/>
  <c r="C364" i="1"/>
  <c r="H364" i="1"/>
  <c r="A364" i="1" s="1"/>
  <c r="M365" i="1"/>
  <c r="L365" i="1" s="1"/>
  <c r="M366" i="1"/>
  <c r="L366" i="1" s="1"/>
  <c r="C368" i="1"/>
  <c r="H368" i="1"/>
  <c r="A368" i="1" s="1"/>
  <c r="M371" i="1"/>
  <c r="L371" i="1" s="1"/>
  <c r="M372" i="1"/>
  <c r="L372" i="1" s="1"/>
  <c r="C374" i="1"/>
  <c r="H374" i="1"/>
  <c r="A374" i="1" s="1"/>
  <c r="O376" i="1"/>
  <c r="N376" i="1" s="1"/>
  <c r="K377" i="1"/>
  <c r="J377" i="1" s="1"/>
  <c r="K380" i="1"/>
  <c r="J380" i="1" s="1"/>
  <c r="C382" i="1"/>
  <c r="H382" i="1"/>
  <c r="A382" i="1" s="1"/>
  <c r="C383" i="1"/>
  <c r="K383" i="1"/>
  <c r="J383" i="1" s="1"/>
  <c r="W383" i="1"/>
  <c r="V383" i="1" s="1"/>
  <c r="X383" i="1" s="1"/>
  <c r="Q384" i="1"/>
  <c r="P384" i="1" s="1"/>
  <c r="H385" i="1"/>
  <c r="W385" i="1"/>
  <c r="V385" i="1" s="1"/>
  <c r="X385" i="1" s="1"/>
  <c r="H389" i="1"/>
  <c r="W389" i="1"/>
  <c r="V389" i="1" s="1"/>
  <c r="X389" i="1" s="1"/>
  <c r="H390" i="1"/>
  <c r="A390" i="1" s="1"/>
  <c r="W390" i="1"/>
  <c r="S392" i="1"/>
  <c r="R392" i="1" s="1"/>
  <c r="T392" i="1" s="1"/>
  <c r="C394" i="1"/>
  <c r="K394" i="1"/>
  <c r="J394" i="1" s="1"/>
  <c r="S395" i="1"/>
  <c r="S399" i="1"/>
  <c r="K401" i="1"/>
  <c r="J401" i="1" s="1"/>
  <c r="H403" i="1"/>
  <c r="C404" i="1"/>
  <c r="M404" i="1"/>
  <c r="L404" i="1" s="1"/>
  <c r="Q406" i="1"/>
  <c r="P406" i="1" s="1"/>
  <c r="H406" i="1"/>
  <c r="A406" i="1" s="1"/>
  <c r="C406" i="1"/>
  <c r="O406" i="1"/>
  <c r="N406" i="1" s="1"/>
  <c r="O408" i="1"/>
  <c r="N408" i="1" s="1"/>
  <c r="S408" i="1"/>
  <c r="R408" i="1" s="1"/>
  <c r="T408" i="1" s="1"/>
  <c r="H408" i="1"/>
  <c r="A408" i="1" s="1"/>
  <c r="C408" i="1"/>
  <c r="M408" i="1"/>
  <c r="L408" i="1" s="1"/>
  <c r="C413" i="1"/>
  <c r="O413" i="1"/>
  <c r="N413" i="1" s="1"/>
  <c r="H414" i="1"/>
  <c r="A414" i="1" s="1"/>
  <c r="Q415" i="1"/>
  <c r="P415" i="1" s="1"/>
  <c r="H415" i="1"/>
  <c r="M415" i="1"/>
  <c r="L415" i="1" s="1"/>
  <c r="C415" i="1"/>
  <c r="S415" i="1"/>
  <c r="S418" i="1"/>
  <c r="R418" i="1" s="1"/>
  <c r="T418" i="1" s="1"/>
  <c r="C420" i="1"/>
  <c r="K420" i="1"/>
  <c r="J420" i="1" s="1"/>
  <c r="Q421" i="1"/>
  <c r="P421" i="1" s="1"/>
  <c r="H421" i="1"/>
  <c r="S421" i="1"/>
  <c r="O421" i="1"/>
  <c r="N421" i="1" s="1"/>
  <c r="K422" i="1"/>
  <c r="J422" i="1" s="1"/>
  <c r="C423" i="1"/>
  <c r="K423" i="1"/>
  <c r="J423" i="1" s="1"/>
  <c r="H426" i="1"/>
  <c r="M430" i="1"/>
  <c r="L430" i="1" s="1"/>
  <c r="S431" i="1"/>
  <c r="U431" i="1" s="1"/>
  <c r="K431" i="1"/>
  <c r="J431" i="1" s="1"/>
  <c r="C431" i="1"/>
  <c r="H431" i="1"/>
  <c r="Q431" i="1"/>
  <c r="P431" i="1" s="1"/>
  <c r="K432" i="1"/>
  <c r="J432" i="1" s="1"/>
  <c r="S433" i="1"/>
  <c r="K433" i="1"/>
  <c r="J433" i="1" s="1"/>
  <c r="H433" i="1"/>
  <c r="Q433" i="1"/>
  <c r="P433" i="1" s="1"/>
  <c r="K434" i="1"/>
  <c r="J434" i="1" s="1"/>
  <c r="C435" i="1"/>
  <c r="M435" i="1"/>
  <c r="L435" i="1" s="1"/>
  <c r="O437" i="1"/>
  <c r="N437" i="1" s="1"/>
  <c r="H438" i="1"/>
  <c r="A438" i="1" s="1"/>
  <c r="C439" i="1"/>
  <c r="M439" i="1"/>
  <c r="L439" i="1" s="1"/>
  <c r="Q441" i="1"/>
  <c r="P441" i="1" s="1"/>
  <c r="S441" i="1"/>
  <c r="M441" i="1"/>
  <c r="L441" i="1" s="1"/>
  <c r="K442" i="1"/>
  <c r="J442" i="1" s="1"/>
  <c r="C443" i="1"/>
  <c r="K443" i="1"/>
  <c r="J443" i="1" s="1"/>
  <c r="Q452" i="1"/>
  <c r="P452" i="1" s="1"/>
  <c r="H452" i="1"/>
  <c r="A452" i="1" s="1"/>
  <c r="C452" i="1"/>
  <c r="O452" i="1"/>
  <c r="N452" i="1" s="1"/>
  <c r="K452" i="1"/>
  <c r="J452" i="1" s="1"/>
  <c r="S452" i="1"/>
  <c r="R452" i="1" s="1"/>
  <c r="T452" i="1" s="1"/>
  <c r="C455" i="1"/>
  <c r="S455" i="1"/>
  <c r="U455" i="1" s="1"/>
  <c r="H455" i="1"/>
  <c r="A455" i="1" s="1"/>
  <c r="Q455" i="1"/>
  <c r="P455" i="1" s="1"/>
  <c r="K455" i="1"/>
  <c r="J455" i="1" s="1"/>
  <c r="Q491" i="1"/>
  <c r="P491" i="1" s="1"/>
  <c r="K378" i="1"/>
  <c r="J378" i="1" s="1"/>
  <c r="M379" i="1"/>
  <c r="L379" i="1" s="1"/>
  <c r="M381" i="1"/>
  <c r="L381" i="1" s="1"/>
  <c r="K386" i="1"/>
  <c r="J386" i="1" s="1"/>
  <c r="M387" i="1"/>
  <c r="L387" i="1" s="1"/>
  <c r="Q393" i="1"/>
  <c r="P393" i="1" s="1"/>
  <c r="H393" i="1"/>
  <c r="O393" i="1"/>
  <c r="N393" i="1" s="1"/>
  <c r="S396" i="1"/>
  <c r="R396" i="1" s="1"/>
  <c r="T396" i="1" s="1"/>
  <c r="H396" i="1"/>
  <c r="A396" i="1" s="1"/>
  <c r="C396" i="1"/>
  <c r="O396" i="1"/>
  <c r="N396" i="1" s="1"/>
  <c r="M397" i="1"/>
  <c r="L397" i="1" s="1"/>
  <c r="Q402" i="1"/>
  <c r="P402" i="1" s="1"/>
  <c r="Q410" i="1"/>
  <c r="P410" i="1" s="1"/>
  <c r="H410" i="1"/>
  <c r="A410" i="1" s="1"/>
  <c r="C410" i="1"/>
  <c r="M410" i="1"/>
  <c r="L410" i="1" s="1"/>
  <c r="O412" i="1"/>
  <c r="N412" i="1" s="1"/>
  <c r="K412" i="1"/>
  <c r="J412" i="1" s="1"/>
  <c r="W416" i="1"/>
  <c r="V416" i="1" s="1"/>
  <c r="X416" i="1" s="1"/>
  <c r="M416" i="1"/>
  <c r="L416" i="1" s="1"/>
  <c r="O416" i="1"/>
  <c r="N416" i="1" s="1"/>
  <c r="S417" i="1"/>
  <c r="R417" i="1" s="1"/>
  <c r="T417" i="1" s="1"/>
  <c r="H417" i="1"/>
  <c r="Q417" i="1"/>
  <c r="P417" i="1" s="1"/>
  <c r="Q419" i="1"/>
  <c r="P419" i="1" s="1"/>
  <c r="H419" i="1"/>
  <c r="O419" i="1"/>
  <c r="N419" i="1" s="1"/>
  <c r="M425" i="1"/>
  <c r="L425" i="1" s="1"/>
  <c r="A426" i="1"/>
  <c r="M427" i="1"/>
  <c r="L427" i="1" s="1"/>
  <c r="Q446" i="1"/>
  <c r="P446" i="1" s="1"/>
  <c r="H446" i="1"/>
  <c r="A446" i="1" s="1"/>
  <c r="C446" i="1"/>
  <c r="M446" i="1"/>
  <c r="L446" i="1" s="1"/>
  <c r="O448" i="1"/>
  <c r="N448" i="1" s="1"/>
  <c r="K448" i="1"/>
  <c r="J448" i="1" s="1"/>
  <c r="W448" i="1"/>
  <c r="V448" i="1" s="1"/>
  <c r="X448" i="1" s="1"/>
  <c r="O450" i="1"/>
  <c r="N450" i="1" s="1"/>
  <c r="K450" i="1"/>
  <c r="J450" i="1" s="1"/>
  <c r="C463" i="1"/>
  <c r="S463" i="1"/>
  <c r="U463" i="1" s="1"/>
  <c r="H463" i="1"/>
  <c r="A463" i="1" s="1"/>
  <c r="M463" i="1"/>
  <c r="L463" i="1" s="1"/>
  <c r="C465" i="1"/>
  <c r="S465" i="1"/>
  <c r="U465" i="1" s="1"/>
  <c r="H465" i="1"/>
  <c r="A465" i="1" s="1"/>
  <c r="M465" i="1"/>
  <c r="L465" i="1" s="1"/>
  <c r="C469" i="1"/>
  <c r="H469" i="1"/>
  <c r="A469" i="1" s="1"/>
  <c r="Q469" i="1"/>
  <c r="P469" i="1" s="1"/>
  <c r="O488" i="1"/>
  <c r="N488" i="1" s="1"/>
  <c r="S492" i="1"/>
  <c r="R492" i="1" s="1"/>
  <c r="T492" i="1" s="1"/>
  <c r="H496" i="1"/>
  <c r="A496" i="1" s="1"/>
  <c r="Q499" i="1"/>
  <c r="P499" i="1" s="1"/>
  <c r="M504" i="1"/>
  <c r="L504" i="1" s="1"/>
  <c r="M508" i="1"/>
  <c r="L508" i="1" s="1"/>
  <c r="O512" i="1"/>
  <c r="N512" i="1" s="1"/>
  <c r="M520" i="1"/>
  <c r="L520" i="1" s="1"/>
  <c r="H528" i="1"/>
  <c r="A528" i="1" s="1"/>
  <c r="Q535" i="1"/>
  <c r="P535" i="1" s="1"/>
  <c r="H540" i="1"/>
  <c r="A540" i="1" s="1"/>
  <c r="C544" i="1"/>
  <c r="S544" i="1"/>
  <c r="U544" i="1" s="1"/>
  <c r="H544" i="1"/>
  <c r="A544" i="1" s="1"/>
  <c r="Q544" i="1"/>
  <c r="P544" i="1" s="1"/>
  <c r="M544" i="1"/>
  <c r="L544" i="1" s="1"/>
  <c r="H568" i="1"/>
  <c r="Q568" i="1"/>
  <c r="P568" i="1" s="1"/>
  <c r="S581" i="1"/>
  <c r="H581" i="1"/>
  <c r="AA589" i="1"/>
  <c r="Z589" i="1" s="1"/>
  <c r="AB589" i="1" s="1"/>
  <c r="O589" i="1"/>
  <c r="N589" i="1" s="1"/>
  <c r="S589" i="1"/>
  <c r="R589" i="1" s="1"/>
  <c r="T589" i="1" s="1"/>
  <c r="Q589" i="1"/>
  <c r="P589" i="1" s="1"/>
  <c r="H589" i="1"/>
  <c r="Q612" i="1"/>
  <c r="P612" i="1" s="1"/>
  <c r="M612" i="1"/>
  <c r="L612" i="1" s="1"/>
  <c r="H612" i="1"/>
  <c r="AA616" i="1"/>
  <c r="Z616" i="1" s="1"/>
  <c r="AB616" i="1" s="1"/>
  <c r="O616" i="1"/>
  <c r="N616" i="1" s="1"/>
  <c r="S616" i="1"/>
  <c r="R616" i="1" s="1"/>
  <c r="T616" i="1" s="1"/>
  <c r="K616" i="1"/>
  <c r="J616" i="1" s="1"/>
  <c r="H616" i="1"/>
  <c r="W616" i="1"/>
  <c r="V616" i="1" s="1"/>
  <c r="X616" i="1" s="1"/>
  <c r="S620" i="1"/>
  <c r="R620" i="1" s="1"/>
  <c r="T620" i="1" s="1"/>
  <c r="K620" i="1"/>
  <c r="J620" i="1" s="1"/>
  <c r="C620" i="1"/>
  <c r="O620" i="1"/>
  <c r="N620" i="1" s="1"/>
  <c r="M620" i="1"/>
  <c r="L620" i="1" s="1"/>
  <c r="H620" i="1"/>
  <c r="O625" i="1"/>
  <c r="N625" i="1" s="1"/>
  <c r="O629" i="1"/>
  <c r="N629" i="1" s="1"/>
  <c r="S629" i="1"/>
  <c r="R629" i="1" s="1"/>
  <c r="T629" i="1" s="1"/>
  <c r="K629" i="1"/>
  <c r="J629" i="1" s="1"/>
  <c r="C629" i="1"/>
  <c r="H629" i="1"/>
  <c r="W629" i="1"/>
  <c r="V629" i="1" s="1"/>
  <c r="X629" i="1" s="1"/>
  <c r="M629" i="1"/>
  <c r="L629" i="1" s="1"/>
  <c r="O446" i="1"/>
  <c r="N446" i="1" s="1"/>
  <c r="S447" i="1"/>
  <c r="R447" i="1" s="1"/>
  <c r="T447" i="1" s="1"/>
  <c r="K447" i="1"/>
  <c r="J447" i="1" s="1"/>
  <c r="C447" i="1"/>
  <c r="O447" i="1"/>
  <c r="N447" i="1" s="1"/>
  <c r="A448" i="1"/>
  <c r="M448" i="1"/>
  <c r="L448" i="1" s="1"/>
  <c r="S449" i="1"/>
  <c r="R449" i="1" s="1"/>
  <c r="T449" i="1" s="1"/>
  <c r="K449" i="1"/>
  <c r="J449" i="1" s="1"/>
  <c r="O449" i="1"/>
  <c r="N449" i="1" s="1"/>
  <c r="A450" i="1"/>
  <c r="M450" i="1"/>
  <c r="L450" i="1" s="1"/>
  <c r="S458" i="1"/>
  <c r="R458" i="1" s="1"/>
  <c r="T458" i="1" s="1"/>
  <c r="C461" i="1"/>
  <c r="M461" i="1"/>
  <c r="L461" i="1" s="1"/>
  <c r="Q461" i="1"/>
  <c r="P461" i="1" s="1"/>
  <c r="Q463" i="1"/>
  <c r="P463" i="1" s="1"/>
  <c r="Q465" i="1"/>
  <c r="P465" i="1" s="1"/>
  <c r="C467" i="1"/>
  <c r="Q467" i="1"/>
  <c r="P467" i="1" s="1"/>
  <c r="K467" i="1"/>
  <c r="J467" i="1" s="1"/>
  <c r="S469" i="1"/>
  <c r="U469" i="1" s="1"/>
  <c r="C473" i="1"/>
  <c r="Q473" i="1"/>
  <c r="P473" i="1" s="1"/>
  <c r="S473" i="1"/>
  <c r="U473" i="1" s="1"/>
  <c r="A490" i="1"/>
  <c r="M496" i="1"/>
  <c r="L496" i="1" s="1"/>
  <c r="S520" i="1"/>
  <c r="R520" i="1" s="1"/>
  <c r="T520" i="1" s="1"/>
  <c r="A522" i="1"/>
  <c r="M528" i="1"/>
  <c r="L528" i="1" s="1"/>
  <c r="O539" i="1"/>
  <c r="N539" i="1" s="1"/>
  <c r="H545" i="1"/>
  <c r="A545" i="1" s="1"/>
  <c r="S545" i="1"/>
  <c r="R545" i="1" s="1"/>
  <c r="T545" i="1" s="1"/>
  <c r="O545" i="1"/>
  <c r="N545" i="1" s="1"/>
  <c r="Q546" i="1"/>
  <c r="P546" i="1" s="1"/>
  <c r="A553" i="1"/>
  <c r="A568" i="1"/>
  <c r="H580" i="1"/>
  <c r="A580" i="1" s="1"/>
  <c r="Q580" i="1"/>
  <c r="P580" i="1" s="1"/>
  <c r="Q586" i="1"/>
  <c r="P586" i="1" s="1"/>
  <c r="W586" i="1"/>
  <c r="V586" i="1" s="1"/>
  <c r="X586" i="1" s="1"/>
  <c r="H586" i="1"/>
  <c r="A586" i="1" s="1"/>
  <c r="O586" i="1"/>
  <c r="N586" i="1" s="1"/>
  <c r="K606" i="1"/>
  <c r="J606" i="1" s="1"/>
  <c r="C606" i="1"/>
  <c r="Q606" i="1"/>
  <c r="P606" i="1" s="1"/>
  <c r="O606" i="1"/>
  <c r="N606" i="1" s="1"/>
  <c r="H606" i="1"/>
  <c r="K615" i="1"/>
  <c r="J615" i="1" s="1"/>
  <c r="C615" i="1"/>
  <c r="S615" i="1"/>
  <c r="R615" i="1" s="1"/>
  <c r="T615" i="1" s="1"/>
  <c r="H615" i="1"/>
  <c r="Q539" i="1"/>
  <c r="P539" i="1" s="1"/>
  <c r="S546" i="1"/>
  <c r="U546" i="1" s="1"/>
  <c r="C550" i="1"/>
  <c r="S550" i="1"/>
  <c r="Q550" i="1"/>
  <c r="P550" i="1" s="1"/>
  <c r="Q565" i="1"/>
  <c r="P565" i="1" s="1"/>
  <c r="H565" i="1"/>
  <c r="AA588" i="1"/>
  <c r="Z588" i="1" s="1"/>
  <c r="AB588" i="1" s="1"/>
  <c r="H588" i="1"/>
  <c r="A588" i="1" s="1"/>
  <c r="C588" i="1"/>
  <c r="S588" i="1"/>
  <c r="R588" i="1" s="1"/>
  <c r="T588" i="1" s="1"/>
  <c r="W588" i="1"/>
  <c r="V588" i="1" s="1"/>
  <c r="X588" i="1" s="1"/>
  <c r="Q588" i="1"/>
  <c r="P588" i="1" s="1"/>
  <c r="S596" i="1"/>
  <c r="R596" i="1" s="1"/>
  <c r="T596" i="1" s="1"/>
  <c r="AA596" i="1"/>
  <c r="Z596" i="1" s="1"/>
  <c r="AB596" i="1" s="1"/>
  <c r="M596" i="1"/>
  <c r="L596" i="1" s="1"/>
  <c r="C596" i="1"/>
  <c r="Q596" i="1"/>
  <c r="P596" i="1" s="1"/>
  <c r="H596" i="1"/>
  <c r="S622" i="1"/>
  <c r="R622" i="1" s="1"/>
  <c r="T622" i="1" s="1"/>
  <c r="AA622" i="1"/>
  <c r="Z622" i="1" s="1"/>
  <c r="AB622" i="1" s="1"/>
  <c r="K622" i="1"/>
  <c r="J622" i="1" s="1"/>
  <c r="C622" i="1"/>
  <c r="Q622" i="1"/>
  <c r="P622" i="1" s="1"/>
  <c r="H622" i="1"/>
  <c r="K625" i="1"/>
  <c r="J625" i="1" s="1"/>
  <c r="C625" i="1"/>
  <c r="Q625" i="1"/>
  <c r="P625" i="1" s="1"/>
  <c r="H625" i="1"/>
  <c r="K453" i="1"/>
  <c r="J453" i="1" s="1"/>
  <c r="C453" i="1"/>
  <c r="Q453" i="1"/>
  <c r="P453" i="1" s="1"/>
  <c r="M454" i="1"/>
  <c r="L454" i="1" s="1"/>
  <c r="O454" i="1"/>
  <c r="N454" i="1" s="1"/>
  <c r="C459" i="1"/>
  <c r="H459" i="1"/>
  <c r="A459" i="1" s="1"/>
  <c r="Q459" i="1"/>
  <c r="P459" i="1" s="1"/>
  <c r="S460" i="1"/>
  <c r="R460" i="1" s="1"/>
  <c r="T460" i="1" s="1"/>
  <c r="H461" i="1"/>
  <c r="A461" i="1" s="1"/>
  <c r="K463" i="1"/>
  <c r="J463" i="1" s="1"/>
  <c r="S464" i="1"/>
  <c r="R464" i="1" s="1"/>
  <c r="T464" i="1" s="1"/>
  <c r="K465" i="1"/>
  <c r="J465" i="1" s="1"/>
  <c r="S466" i="1"/>
  <c r="R466" i="1" s="1"/>
  <c r="T466" i="1" s="1"/>
  <c r="S467" i="1"/>
  <c r="U467" i="1" s="1"/>
  <c r="M469" i="1"/>
  <c r="L469" i="1" s="1"/>
  <c r="H473" i="1"/>
  <c r="A473" i="1" s="1"/>
  <c r="C475" i="1"/>
  <c r="S475" i="1"/>
  <c r="U475" i="1" s="1"/>
  <c r="H475" i="1"/>
  <c r="A475" i="1" s="1"/>
  <c r="M475" i="1"/>
  <c r="L475" i="1" s="1"/>
  <c r="C481" i="1"/>
  <c r="Q481" i="1"/>
  <c r="P481" i="1" s="1"/>
  <c r="K481" i="1"/>
  <c r="J481" i="1" s="1"/>
  <c r="C483" i="1"/>
  <c r="S483" i="1"/>
  <c r="U483" i="1" s="1"/>
  <c r="H483" i="1"/>
  <c r="A483" i="1" s="1"/>
  <c r="M483" i="1"/>
  <c r="L483" i="1" s="1"/>
  <c r="H488" i="1"/>
  <c r="A488" i="1" s="1"/>
  <c r="O492" i="1"/>
  <c r="N492" i="1" s="1"/>
  <c r="M494" i="1"/>
  <c r="L494" i="1" s="1"/>
  <c r="H504" i="1"/>
  <c r="A504" i="1" s="1"/>
  <c r="H508" i="1"/>
  <c r="A508" i="1" s="1"/>
  <c r="M512" i="1"/>
  <c r="L512" i="1" s="1"/>
  <c r="M516" i="1"/>
  <c r="L516" i="1" s="1"/>
  <c r="H520" i="1"/>
  <c r="A520" i="1" s="1"/>
  <c r="W526" i="1"/>
  <c r="V526" i="1" s="1"/>
  <c r="X526" i="1" s="1"/>
  <c r="Q527" i="1"/>
  <c r="P527" i="1" s="1"/>
  <c r="Q541" i="1"/>
  <c r="P541" i="1" s="1"/>
  <c r="K544" i="1"/>
  <c r="J544" i="1" s="1"/>
  <c r="A546" i="1"/>
  <c r="C552" i="1"/>
  <c r="H552" i="1"/>
  <c r="A552" i="1" s="1"/>
  <c r="K552" i="1"/>
  <c r="J552" i="1" s="1"/>
  <c r="S552" i="1"/>
  <c r="U552" i="1" s="1"/>
  <c r="Q554" i="1"/>
  <c r="P554" i="1" s="1"/>
  <c r="M554" i="1"/>
  <c r="L554" i="1" s="1"/>
  <c r="H554" i="1"/>
  <c r="A554" i="1" s="1"/>
  <c r="Q569" i="1"/>
  <c r="P569" i="1" s="1"/>
  <c r="H569" i="1"/>
  <c r="Q577" i="1"/>
  <c r="P577" i="1" s="1"/>
  <c r="H577" i="1"/>
  <c r="S586" i="1"/>
  <c r="R586" i="1" s="1"/>
  <c r="T586" i="1" s="1"/>
  <c r="S590" i="1"/>
  <c r="R590" i="1" s="1"/>
  <c r="T590" i="1" s="1"/>
  <c r="H590" i="1"/>
  <c r="M590" i="1"/>
  <c r="L590" i="1" s="1"/>
  <c r="K590" i="1"/>
  <c r="J590" i="1" s="1"/>
  <c r="M601" i="1"/>
  <c r="L601" i="1" s="1"/>
  <c r="Q601" i="1"/>
  <c r="P601" i="1" s="1"/>
  <c r="H601" i="1"/>
  <c r="A601" i="1" s="1"/>
  <c r="C601" i="1"/>
  <c r="K601" i="1"/>
  <c r="J601" i="1" s="1"/>
  <c r="S612" i="1"/>
  <c r="R612" i="1" s="1"/>
  <c r="T612" i="1" s="1"/>
  <c r="Q615" i="1"/>
  <c r="P615" i="1" s="1"/>
  <c r="Q616" i="1"/>
  <c r="P616" i="1" s="1"/>
  <c r="W620" i="1"/>
  <c r="V620" i="1" s="1"/>
  <c r="X620" i="1" s="1"/>
  <c r="O641" i="1"/>
  <c r="N641" i="1" s="1"/>
  <c r="S641" i="1"/>
  <c r="R641" i="1" s="1"/>
  <c r="T641" i="1" s="1"/>
  <c r="Q646" i="1"/>
  <c r="P646" i="1" s="1"/>
  <c r="M646" i="1"/>
  <c r="L646" i="1" s="1"/>
  <c r="S646" i="1"/>
  <c r="R646" i="1" s="1"/>
  <c r="T646" i="1" s="1"/>
  <c r="Q649" i="1"/>
  <c r="P649" i="1" s="1"/>
  <c r="M649" i="1"/>
  <c r="L649" i="1" s="1"/>
  <c r="S649" i="1"/>
  <c r="R649" i="1" s="1"/>
  <c r="T649" i="1" s="1"/>
  <c r="AA659" i="1"/>
  <c r="Z659" i="1" s="1"/>
  <c r="AB659" i="1" s="1"/>
  <c r="O659" i="1"/>
  <c r="N659" i="1" s="1"/>
  <c r="S659" i="1"/>
  <c r="R659" i="1" s="1"/>
  <c r="T659" i="1" s="1"/>
  <c r="K659" i="1"/>
  <c r="J659" i="1" s="1"/>
  <c r="C659" i="1"/>
  <c r="Q659" i="1"/>
  <c r="P659" i="1" s="1"/>
  <c r="S672" i="1"/>
  <c r="R672" i="1" s="1"/>
  <c r="T672" i="1" s="1"/>
  <c r="K672" i="1"/>
  <c r="J672" i="1" s="1"/>
  <c r="C672" i="1"/>
  <c r="O672" i="1"/>
  <c r="N672" i="1" s="1"/>
  <c r="Q672" i="1"/>
  <c r="P672" i="1" s="1"/>
  <c r="S674" i="1"/>
  <c r="R674" i="1" s="1"/>
  <c r="T674" i="1" s="1"/>
  <c r="K674" i="1"/>
  <c r="J674" i="1" s="1"/>
  <c r="C674" i="1"/>
  <c r="O674" i="1"/>
  <c r="N674" i="1" s="1"/>
  <c r="Q674" i="1"/>
  <c r="P674" i="1" s="1"/>
  <c r="Z31" i="6"/>
  <c r="U31" i="6"/>
  <c r="Q647" i="1"/>
  <c r="P647" i="1" s="1"/>
  <c r="W647" i="1"/>
  <c r="V647" i="1" s="1"/>
  <c r="X647" i="1" s="1"/>
  <c r="K647" i="1"/>
  <c r="J647" i="1" s="1"/>
  <c r="C647" i="1"/>
  <c r="S647" i="1"/>
  <c r="R647" i="1" s="1"/>
  <c r="T647" i="1" s="1"/>
  <c r="S650" i="1"/>
  <c r="R650" i="1" s="1"/>
  <c r="T650" i="1" s="1"/>
  <c r="K650" i="1"/>
  <c r="J650" i="1" s="1"/>
  <c r="C650" i="1"/>
  <c r="M651" i="1"/>
  <c r="L651" i="1" s="1"/>
  <c r="Q651" i="1"/>
  <c r="P651" i="1" s="1"/>
  <c r="S651" i="1"/>
  <c r="R651" i="1" s="1"/>
  <c r="T651" i="1" s="1"/>
  <c r="Q664" i="1"/>
  <c r="P664" i="1" s="1"/>
  <c r="K664" i="1"/>
  <c r="J664" i="1" s="1"/>
  <c r="C664" i="1"/>
  <c r="S664" i="1"/>
  <c r="R664" i="1" s="1"/>
  <c r="T664" i="1" s="1"/>
  <c r="U7" i="6"/>
  <c r="Z7" i="6"/>
  <c r="Q657" i="1"/>
  <c r="P657" i="1" s="1"/>
  <c r="Q655" i="1"/>
  <c r="P655" i="1" s="1"/>
  <c r="S654" i="1"/>
  <c r="R654" i="1" s="1"/>
  <c r="T654" i="1" s="1"/>
  <c r="S648" i="1"/>
  <c r="R648" i="1" s="1"/>
  <c r="T648" i="1" s="1"/>
  <c r="W645" i="1"/>
  <c r="V645" i="1" s="1"/>
  <c r="X645" i="1" s="1"/>
  <c r="S635" i="1"/>
  <c r="R635" i="1" s="1"/>
  <c r="T635" i="1" s="1"/>
  <c r="S633" i="1"/>
  <c r="R633" i="1" s="1"/>
  <c r="T633" i="1" s="1"/>
  <c r="Q631" i="1"/>
  <c r="P631" i="1" s="1"/>
  <c r="W630" i="1"/>
  <c r="V630" i="1" s="1"/>
  <c r="X630" i="1" s="1"/>
  <c r="Q628" i="1"/>
  <c r="P628" i="1" s="1"/>
  <c r="S627" i="1"/>
  <c r="R627" i="1" s="1"/>
  <c r="T627" i="1" s="1"/>
  <c r="Q619" i="1"/>
  <c r="P619" i="1" s="1"/>
  <c r="W618" i="1"/>
  <c r="V618" i="1" s="1"/>
  <c r="X618" i="1" s="1"/>
  <c r="S611" i="1"/>
  <c r="R611" i="1" s="1"/>
  <c r="T611" i="1" s="1"/>
  <c r="S607" i="1"/>
  <c r="R607" i="1" s="1"/>
  <c r="T607" i="1" s="1"/>
  <c r="Q605" i="1"/>
  <c r="P605" i="1" s="1"/>
  <c r="S604" i="1"/>
  <c r="R604" i="1" s="1"/>
  <c r="T604" i="1" s="1"/>
  <c r="Q599" i="1"/>
  <c r="P599" i="1" s="1"/>
  <c r="S597" i="1"/>
  <c r="R597" i="1" s="1"/>
  <c r="T597" i="1" s="1"/>
  <c r="AA591" i="1"/>
  <c r="Z591" i="1" s="1"/>
  <c r="AB591" i="1" s="1"/>
  <c r="W585" i="1"/>
  <c r="V585" i="1" s="1"/>
  <c r="X585" i="1" s="1"/>
  <c r="S582" i="1"/>
  <c r="R582" i="1" s="1"/>
  <c r="T582" i="1" s="1"/>
  <c r="O58" i="1"/>
  <c r="N58" i="1" s="1"/>
  <c r="M558" i="1"/>
  <c r="L558" i="1" s="1"/>
  <c r="C560" i="1"/>
  <c r="S560" i="1"/>
  <c r="U560" i="1" s="1"/>
  <c r="A582" i="1"/>
  <c r="A584" i="1"/>
  <c r="A590" i="1"/>
  <c r="AA593" i="1"/>
  <c r="Z593" i="1" s="1"/>
  <c r="AB593" i="1" s="1"/>
  <c r="O593" i="1"/>
  <c r="N593" i="1" s="1"/>
  <c r="S593" i="1"/>
  <c r="R593" i="1" s="1"/>
  <c r="T593" i="1" s="1"/>
  <c r="H593" i="1"/>
  <c r="A593" i="1" s="1"/>
  <c r="W593" i="1"/>
  <c r="S595" i="1"/>
  <c r="R595" i="1" s="1"/>
  <c r="T595" i="1" s="1"/>
  <c r="K595" i="1"/>
  <c r="J595" i="1" s="1"/>
  <c r="C595" i="1"/>
  <c r="O595" i="1"/>
  <c r="N595" i="1" s="1"/>
  <c r="Q595" i="1"/>
  <c r="P595" i="1" s="1"/>
  <c r="S608" i="1"/>
  <c r="R608" i="1" s="1"/>
  <c r="T608" i="1" s="1"/>
  <c r="M608" i="1"/>
  <c r="L608" i="1" s="1"/>
  <c r="Q613" i="1"/>
  <c r="P613" i="1" s="1"/>
  <c r="K613" i="1"/>
  <c r="J613" i="1" s="1"/>
  <c r="C613" i="1"/>
  <c r="S613" i="1"/>
  <c r="R613" i="1" s="1"/>
  <c r="T613" i="1" s="1"/>
  <c r="S623" i="1"/>
  <c r="R623" i="1" s="1"/>
  <c r="T623" i="1" s="1"/>
  <c r="S626" i="1"/>
  <c r="R626" i="1" s="1"/>
  <c r="T626" i="1" s="1"/>
  <c r="W626" i="1"/>
  <c r="V626" i="1" s="1"/>
  <c r="X626" i="1" s="1"/>
  <c r="W628" i="1"/>
  <c r="V628" i="1" s="1"/>
  <c r="X628" i="1" s="1"/>
  <c r="O628" i="1"/>
  <c r="N628" i="1" s="1"/>
  <c r="O630" i="1"/>
  <c r="N630" i="1" s="1"/>
  <c r="S631" i="1"/>
  <c r="R631" i="1" s="1"/>
  <c r="T631" i="1" s="1"/>
  <c r="K632" i="1"/>
  <c r="J632" i="1" s="1"/>
  <c r="O633" i="1"/>
  <c r="N633" i="1" s="1"/>
  <c r="Q633" i="1"/>
  <c r="P633" i="1" s="1"/>
  <c r="C636" i="1"/>
  <c r="K636" i="1"/>
  <c r="J636" i="1" s="1"/>
  <c r="M637" i="1"/>
  <c r="L637" i="1" s="1"/>
  <c r="Q639" i="1"/>
  <c r="P639" i="1" s="1"/>
  <c r="W639" i="1"/>
  <c r="V639" i="1" s="1"/>
  <c r="X639" i="1" s="1"/>
  <c r="K639" i="1"/>
  <c r="J639" i="1" s="1"/>
  <c r="C639" i="1"/>
  <c r="S639" i="1"/>
  <c r="R639" i="1" s="1"/>
  <c r="T639" i="1" s="1"/>
  <c r="H641" i="1"/>
  <c r="Q643" i="1"/>
  <c r="P643" i="1" s="1"/>
  <c r="K643" i="1"/>
  <c r="J643" i="1" s="1"/>
  <c r="C643" i="1"/>
  <c r="S643" i="1"/>
  <c r="R643" i="1" s="1"/>
  <c r="T643" i="1" s="1"/>
  <c r="S644" i="1"/>
  <c r="R644" i="1" s="1"/>
  <c r="T644" i="1" s="1"/>
  <c r="O645" i="1"/>
  <c r="N645" i="1" s="1"/>
  <c r="H646" i="1"/>
  <c r="C648" i="1"/>
  <c r="K648" i="1"/>
  <c r="J648" i="1" s="1"/>
  <c r="H649" i="1"/>
  <c r="Q652" i="1"/>
  <c r="P652" i="1" s="1"/>
  <c r="S652" i="1"/>
  <c r="R652" i="1" s="1"/>
  <c r="T652" i="1" s="1"/>
  <c r="C655" i="1"/>
  <c r="K655" i="1"/>
  <c r="J655" i="1" s="1"/>
  <c r="O656" i="1"/>
  <c r="N656" i="1" s="1"/>
  <c r="S656" i="1"/>
  <c r="R656" i="1" s="1"/>
  <c r="T656" i="1" s="1"/>
  <c r="K656" i="1"/>
  <c r="J656" i="1" s="1"/>
  <c r="C656" i="1"/>
  <c r="Q656" i="1"/>
  <c r="P656" i="1" s="1"/>
  <c r="H659" i="1"/>
  <c r="C660" i="1"/>
  <c r="Q660" i="1"/>
  <c r="P660" i="1" s="1"/>
  <c r="K661" i="1"/>
  <c r="J661" i="1" s="1"/>
  <c r="K662" i="1"/>
  <c r="J662" i="1" s="1"/>
  <c r="C662" i="1"/>
  <c r="Q662" i="1"/>
  <c r="P662" i="1" s="1"/>
  <c r="S662" i="1"/>
  <c r="R662" i="1" s="1"/>
  <c r="T662" i="1" s="1"/>
  <c r="O665" i="1"/>
  <c r="N665" i="1" s="1"/>
  <c r="S665" i="1"/>
  <c r="R665" i="1" s="1"/>
  <c r="T665" i="1" s="1"/>
  <c r="K665" i="1"/>
  <c r="J665" i="1" s="1"/>
  <c r="C665" i="1"/>
  <c r="Q665" i="1"/>
  <c r="P665" i="1" s="1"/>
  <c r="AA667" i="1"/>
  <c r="Z667" i="1" s="1"/>
  <c r="AB667" i="1" s="1"/>
  <c r="O667" i="1"/>
  <c r="N667" i="1" s="1"/>
  <c r="S667" i="1"/>
  <c r="R667" i="1" s="1"/>
  <c r="T667" i="1" s="1"/>
  <c r="K667" i="1"/>
  <c r="J667" i="1" s="1"/>
  <c r="C667" i="1"/>
  <c r="Q667" i="1"/>
  <c r="P667" i="1" s="1"/>
  <c r="O669" i="1"/>
  <c r="N669" i="1" s="1"/>
  <c r="S669" i="1"/>
  <c r="R669" i="1" s="1"/>
  <c r="T669" i="1" s="1"/>
  <c r="K669" i="1"/>
  <c r="J669" i="1" s="1"/>
  <c r="C669" i="1"/>
  <c r="Q669" i="1"/>
  <c r="P669" i="1" s="1"/>
  <c r="Q671" i="1"/>
  <c r="P671" i="1" s="1"/>
  <c r="S671" i="1"/>
  <c r="R671" i="1" s="1"/>
  <c r="T671" i="1" s="1"/>
  <c r="H672" i="1"/>
  <c r="Q673" i="1"/>
  <c r="P673" i="1" s="1"/>
  <c r="S673" i="1"/>
  <c r="R673" i="1" s="1"/>
  <c r="T673" i="1" s="1"/>
  <c r="H674" i="1"/>
  <c r="K677" i="1"/>
  <c r="J677" i="1" s="1"/>
  <c r="U1" i="6"/>
  <c r="Z1" i="6"/>
  <c r="Z9" i="6"/>
  <c r="Z13" i="6"/>
  <c r="U13" i="6"/>
  <c r="U19" i="6"/>
  <c r="Z19" i="6"/>
  <c r="Z28" i="6"/>
  <c r="K66" i="1"/>
  <c r="J66" i="1" s="1"/>
  <c r="M391" i="1"/>
  <c r="L391" i="1" s="1"/>
  <c r="K398" i="1"/>
  <c r="J398" i="1" s="1"/>
  <c r="K400" i="1"/>
  <c r="J400" i="1" s="1"/>
  <c r="K424" i="1"/>
  <c r="J424" i="1" s="1"/>
  <c r="K428" i="1"/>
  <c r="J428" i="1" s="1"/>
  <c r="K440" i="1"/>
  <c r="J440" i="1" s="1"/>
  <c r="K444" i="1"/>
  <c r="J444" i="1" s="1"/>
  <c r="K471" i="1"/>
  <c r="J471" i="1" s="1"/>
  <c r="K477" i="1"/>
  <c r="J477" i="1" s="1"/>
  <c r="K479" i="1"/>
  <c r="J479" i="1" s="1"/>
  <c r="K485" i="1"/>
  <c r="J485" i="1" s="1"/>
  <c r="K487" i="1"/>
  <c r="O534" i="1"/>
  <c r="N534" i="1" s="1"/>
  <c r="O538" i="1"/>
  <c r="N538" i="1" s="1"/>
  <c r="K548" i="1"/>
  <c r="A558" i="1"/>
  <c r="Q558" i="1"/>
  <c r="P558" i="1" s="1"/>
  <c r="A560" i="1"/>
  <c r="C562" i="1"/>
  <c r="S562" i="1"/>
  <c r="U562" i="1" s="1"/>
  <c r="M562" i="1"/>
  <c r="L562" i="1" s="1"/>
  <c r="A569" i="1"/>
  <c r="W595" i="1"/>
  <c r="S598" i="1"/>
  <c r="R598" i="1" s="1"/>
  <c r="T598" i="1" s="1"/>
  <c r="AA598" i="1"/>
  <c r="Z598" i="1" s="1"/>
  <c r="AB598" i="1" s="1"/>
  <c r="M598" i="1"/>
  <c r="L598" i="1" s="1"/>
  <c r="W598" i="1"/>
  <c r="V598" i="1" s="1"/>
  <c r="X598" i="1" s="1"/>
  <c r="W600" i="1"/>
  <c r="V600" i="1" s="1"/>
  <c r="X600" i="1" s="1"/>
  <c r="K600" i="1"/>
  <c r="J600" i="1" s="1"/>
  <c r="C600" i="1"/>
  <c r="Q600" i="1"/>
  <c r="P600" i="1" s="1"/>
  <c r="S600" i="1"/>
  <c r="R600" i="1" s="1"/>
  <c r="T600" i="1" s="1"/>
  <c r="O603" i="1"/>
  <c r="N603" i="1" s="1"/>
  <c r="S603" i="1"/>
  <c r="R603" i="1" s="1"/>
  <c r="T603" i="1" s="1"/>
  <c r="H603" i="1"/>
  <c r="A603" i="1" s="1"/>
  <c r="C603" i="1"/>
  <c r="A605" i="1"/>
  <c r="Q614" i="1"/>
  <c r="P614" i="1" s="1"/>
  <c r="W614" i="1"/>
  <c r="V614" i="1" s="1"/>
  <c r="X614" i="1" s="1"/>
  <c r="K614" i="1"/>
  <c r="J614" i="1" s="1"/>
  <c r="C614" i="1"/>
  <c r="S614" i="1"/>
  <c r="R614" i="1" s="1"/>
  <c r="T614" i="1" s="1"/>
  <c r="K617" i="1"/>
  <c r="J617" i="1" s="1"/>
  <c r="Q617" i="1"/>
  <c r="P617" i="1" s="1"/>
  <c r="S617" i="1"/>
  <c r="R617" i="1" s="1"/>
  <c r="T617" i="1" s="1"/>
  <c r="Q624" i="1"/>
  <c r="P624" i="1" s="1"/>
  <c r="W624" i="1"/>
  <c r="V624" i="1" s="1"/>
  <c r="X624" i="1" s="1"/>
  <c r="K624" i="1"/>
  <c r="J624" i="1" s="1"/>
  <c r="C624" i="1"/>
  <c r="S624" i="1"/>
  <c r="R624" i="1" s="1"/>
  <c r="T624" i="1" s="1"/>
  <c r="C627" i="1"/>
  <c r="M627" i="1"/>
  <c r="L627" i="1" s="1"/>
  <c r="S628" i="1"/>
  <c r="R628" i="1" s="1"/>
  <c r="T628" i="1" s="1"/>
  <c r="Q630" i="1"/>
  <c r="P630" i="1" s="1"/>
  <c r="S630" i="1"/>
  <c r="R630" i="1" s="1"/>
  <c r="T630" i="1" s="1"/>
  <c r="C632" i="1"/>
  <c r="O632" i="1"/>
  <c r="N632" i="1" s="1"/>
  <c r="Q634" i="1"/>
  <c r="P634" i="1" s="1"/>
  <c r="W634" i="1"/>
  <c r="V634" i="1" s="1"/>
  <c r="X634" i="1" s="1"/>
  <c r="K634" i="1"/>
  <c r="J634" i="1" s="1"/>
  <c r="S634" i="1"/>
  <c r="R634" i="1" s="1"/>
  <c r="T634" i="1" s="1"/>
  <c r="Q636" i="1"/>
  <c r="P636" i="1" s="1"/>
  <c r="S636" i="1"/>
  <c r="R636" i="1" s="1"/>
  <c r="T636" i="1" s="1"/>
  <c r="Q637" i="1"/>
  <c r="P637" i="1" s="1"/>
  <c r="K638" i="1"/>
  <c r="J638" i="1" s="1"/>
  <c r="C640" i="1"/>
  <c r="Q640" i="1"/>
  <c r="P640" i="1" s="1"/>
  <c r="Q641" i="1"/>
  <c r="P641" i="1" s="1"/>
  <c r="Q645" i="1"/>
  <c r="P645" i="1" s="1"/>
  <c r="S645" i="1"/>
  <c r="R645" i="1" s="1"/>
  <c r="T645" i="1" s="1"/>
  <c r="O646" i="1"/>
  <c r="N646" i="1" s="1"/>
  <c r="H647" i="1"/>
  <c r="O648" i="1"/>
  <c r="N648" i="1" s="1"/>
  <c r="Q648" i="1"/>
  <c r="P648" i="1" s="1"/>
  <c r="O649" i="1"/>
  <c r="N649" i="1" s="1"/>
  <c r="H650" i="1"/>
  <c r="H651" i="1"/>
  <c r="Q653" i="1"/>
  <c r="P653" i="1" s="1"/>
  <c r="W653" i="1"/>
  <c r="V653" i="1" s="1"/>
  <c r="X653" i="1" s="1"/>
  <c r="K653" i="1"/>
  <c r="J653" i="1" s="1"/>
  <c r="C653" i="1"/>
  <c r="S653" i="1"/>
  <c r="R653" i="1" s="1"/>
  <c r="T653" i="1" s="1"/>
  <c r="O655" i="1"/>
  <c r="N655" i="1" s="1"/>
  <c r="C657" i="1"/>
  <c r="K657" i="1"/>
  <c r="J657" i="1" s="1"/>
  <c r="Q658" i="1"/>
  <c r="P658" i="1" s="1"/>
  <c r="M658" i="1"/>
  <c r="L658" i="1" s="1"/>
  <c r="C658" i="1"/>
  <c r="S658" i="1"/>
  <c r="R658" i="1" s="1"/>
  <c r="T658" i="1" s="1"/>
  <c r="M659" i="1"/>
  <c r="L659" i="1" s="1"/>
  <c r="S660" i="1"/>
  <c r="R660" i="1" s="1"/>
  <c r="T660" i="1" s="1"/>
  <c r="C661" i="1"/>
  <c r="O661" i="1"/>
  <c r="N661" i="1" s="1"/>
  <c r="S663" i="1"/>
  <c r="R663" i="1" s="1"/>
  <c r="T663" i="1" s="1"/>
  <c r="K663" i="1"/>
  <c r="J663" i="1" s="1"/>
  <c r="C663" i="1"/>
  <c r="O663" i="1"/>
  <c r="N663" i="1" s="1"/>
  <c r="Q663" i="1"/>
  <c r="P663" i="1" s="1"/>
  <c r="H664" i="1"/>
  <c r="W665" i="1"/>
  <c r="V665" i="1" s="1"/>
  <c r="X665" i="1" s="1"/>
  <c r="K666" i="1"/>
  <c r="J666" i="1" s="1"/>
  <c r="W667" i="1"/>
  <c r="V667" i="1" s="1"/>
  <c r="X667" i="1" s="1"/>
  <c r="K668" i="1"/>
  <c r="J668" i="1" s="1"/>
  <c r="K670" i="1"/>
  <c r="J670" i="1" s="1"/>
  <c r="AA671" i="1"/>
  <c r="Z671" i="1" s="1"/>
  <c r="AB671" i="1" s="1"/>
  <c r="M672" i="1"/>
  <c r="L672" i="1" s="1"/>
  <c r="AA673" i="1"/>
  <c r="Z673" i="1" s="1"/>
  <c r="AB673" i="1" s="1"/>
  <c r="M674" i="1"/>
  <c r="L674" i="1" s="1"/>
  <c r="Q676" i="1"/>
  <c r="P676" i="1" s="1"/>
  <c r="S676" i="1"/>
  <c r="R676" i="1" s="1"/>
  <c r="T676" i="1" s="1"/>
  <c r="M676" i="1"/>
  <c r="L676" i="1" s="1"/>
  <c r="C676" i="1"/>
  <c r="C677" i="1"/>
  <c r="Q677" i="1"/>
  <c r="P677" i="1" s="1"/>
  <c r="Z15" i="6"/>
  <c r="Z21" i="6"/>
  <c r="Z26" i="6"/>
  <c r="U26" i="6"/>
  <c r="Q583" i="1"/>
  <c r="P583" i="1" s="1"/>
  <c r="M584" i="1"/>
  <c r="L584" i="1" s="1"/>
  <c r="A589" i="1"/>
  <c r="M594" i="1"/>
  <c r="L594" i="1" s="1"/>
  <c r="W594" i="1"/>
  <c r="V594" i="1" s="1"/>
  <c r="X594" i="1" s="1"/>
  <c r="A595" i="1"/>
  <c r="M609" i="1"/>
  <c r="L609" i="1" s="1"/>
  <c r="Q610" i="1"/>
  <c r="P610" i="1" s="1"/>
  <c r="M632" i="1"/>
  <c r="L632" i="1" s="1"/>
  <c r="W632" i="1"/>
  <c r="V632" i="1" s="1"/>
  <c r="X632" i="1" s="1"/>
  <c r="O637" i="1"/>
  <c r="N637" i="1" s="1"/>
  <c r="M638" i="1"/>
  <c r="L638" i="1" s="1"/>
  <c r="Q644" i="1"/>
  <c r="P644" i="1" s="1"/>
  <c r="M660" i="1"/>
  <c r="L660" i="1" s="1"/>
  <c r="M661" i="1"/>
  <c r="L661" i="1" s="1"/>
  <c r="M666" i="1"/>
  <c r="L666" i="1" s="1"/>
  <c r="M668" i="1"/>
  <c r="L668" i="1" s="1"/>
  <c r="M670" i="1"/>
  <c r="L670" i="1" s="1"/>
  <c r="M671" i="1"/>
  <c r="L671" i="1" s="1"/>
  <c r="W671" i="1"/>
  <c r="V671" i="1" s="1"/>
  <c r="X671" i="1" s="1"/>
  <c r="M673" i="1"/>
  <c r="L673" i="1" s="1"/>
  <c r="W673" i="1"/>
  <c r="V673" i="1" s="1"/>
  <c r="X673" i="1" s="1"/>
  <c r="M675" i="1"/>
  <c r="L675" i="1" s="1"/>
  <c r="O675" i="1"/>
  <c r="N675" i="1" s="1"/>
  <c r="O677" i="1"/>
  <c r="N677" i="1" s="1"/>
  <c r="M677" i="1"/>
  <c r="L677" i="1" s="1"/>
  <c r="Z22" i="6"/>
  <c r="K57" i="1"/>
  <c r="J57" i="1" s="1"/>
  <c r="Q574" i="1"/>
  <c r="P574" i="1" s="1"/>
  <c r="O582" i="1"/>
  <c r="N582" i="1" s="1"/>
  <c r="H583" i="1"/>
  <c r="H594" i="1"/>
  <c r="H609" i="1"/>
  <c r="M628" i="1"/>
  <c r="L628" i="1" s="1"/>
  <c r="M631" i="1"/>
  <c r="L631" i="1" s="1"/>
  <c r="H632" i="1"/>
  <c r="H637" i="1"/>
  <c r="H638" i="1"/>
  <c r="M655" i="1"/>
  <c r="L655" i="1" s="1"/>
  <c r="M657" i="1"/>
  <c r="L657" i="1" s="1"/>
  <c r="H660" i="1"/>
  <c r="H661" i="1"/>
  <c r="H666" i="1"/>
  <c r="H668" i="1"/>
  <c r="H670" i="1"/>
  <c r="H671" i="1"/>
  <c r="H673" i="1"/>
  <c r="H675" i="1"/>
  <c r="S675" i="1"/>
  <c r="R675" i="1" s="1"/>
  <c r="T675" i="1" s="1"/>
  <c r="H677" i="1"/>
  <c r="S677" i="1"/>
  <c r="R677" i="1" s="1"/>
  <c r="T677" i="1" s="1"/>
  <c r="Z2" i="6"/>
  <c r="U2" i="6"/>
  <c r="Z34" i="6"/>
  <c r="O60" i="1"/>
  <c r="N60" i="1" s="1"/>
  <c r="M63" i="1"/>
  <c r="L63" i="1" s="1"/>
  <c r="M66" i="1"/>
  <c r="L66" i="1" s="1"/>
  <c r="M72" i="1"/>
  <c r="L72" i="1" s="1"/>
  <c r="O74" i="1"/>
  <c r="N74" i="1" s="1"/>
  <c r="K79" i="1"/>
  <c r="J79" i="1" s="1"/>
  <c r="O80" i="1"/>
  <c r="N80" i="1" s="1"/>
  <c r="O83" i="1"/>
  <c r="N83" i="1" s="1"/>
  <c r="K87" i="1"/>
  <c r="J87" i="1" s="1"/>
  <c r="O88" i="1"/>
  <c r="N88" i="1" s="1"/>
  <c r="K95" i="1"/>
  <c r="J95" i="1" s="1"/>
  <c r="O96" i="1"/>
  <c r="N96" i="1" s="1"/>
  <c r="K103" i="1"/>
  <c r="J103" i="1" s="1"/>
  <c r="O104" i="1"/>
  <c r="N104" i="1" s="1"/>
  <c r="K111" i="1"/>
  <c r="J111" i="1" s="1"/>
  <c r="M114" i="1"/>
  <c r="L114" i="1" s="1"/>
  <c r="K119" i="1"/>
  <c r="J119" i="1" s="1"/>
  <c r="M122" i="1"/>
  <c r="L122" i="1" s="1"/>
  <c r="K127" i="1"/>
  <c r="J127" i="1" s="1"/>
  <c r="M130" i="1"/>
  <c r="L130" i="1" s="1"/>
  <c r="O131" i="1"/>
  <c r="N131" i="1" s="1"/>
  <c r="M138" i="1"/>
  <c r="L138" i="1" s="1"/>
  <c r="O139" i="1"/>
  <c r="N139" i="1" s="1"/>
  <c r="M146" i="1"/>
  <c r="L146" i="1" s="1"/>
  <c r="O147" i="1"/>
  <c r="N147" i="1" s="1"/>
  <c r="M154" i="1"/>
  <c r="L154" i="1" s="1"/>
  <c r="O155" i="1"/>
  <c r="N155" i="1" s="1"/>
  <c r="M162" i="1"/>
  <c r="L162" i="1" s="1"/>
  <c r="O163" i="1"/>
  <c r="N163" i="1" s="1"/>
  <c r="O172" i="1"/>
  <c r="N172" i="1" s="1"/>
  <c r="V127" i="4"/>
  <c r="L127" i="4" s="1"/>
  <c r="AA179" i="1" s="1"/>
  <c r="Z179" i="1" s="1"/>
  <c r="AB179" i="1" s="1"/>
  <c r="M182" i="1"/>
  <c r="L182" i="1" s="1"/>
  <c r="K185" i="1"/>
  <c r="J185" i="1" s="1"/>
  <c r="O188" i="1"/>
  <c r="N188" i="1" s="1"/>
  <c r="V139" i="4"/>
  <c r="L139" i="4" s="1"/>
  <c r="AA191" i="1" s="1"/>
  <c r="AC191" i="1" s="1"/>
  <c r="M197" i="1"/>
  <c r="L197" i="1" s="1"/>
  <c r="M198" i="1"/>
  <c r="L198" i="1" s="1"/>
  <c r="M199" i="1"/>
  <c r="L199" i="1" s="1"/>
  <c r="M200" i="1"/>
  <c r="L200" i="1" s="1"/>
  <c r="M201" i="1"/>
  <c r="L201" i="1" s="1"/>
  <c r="M202" i="1"/>
  <c r="L202" i="1" s="1"/>
  <c r="K205" i="1"/>
  <c r="J205" i="1" s="1"/>
  <c r="K207" i="1"/>
  <c r="J207" i="1" s="1"/>
  <c r="O209" i="1"/>
  <c r="N209" i="1" s="1"/>
  <c r="V158" i="4"/>
  <c r="L158" i="4" s="1"/>
  <c r="V293" i="4"/>
  <c r="L293" i="4" s="1"/>
  <c r="AA344" i="1" s="1"/>
  <c r="Z344" i="1" s="1"/>
  <c r="AB344" i="1" s="1"/>
  <c r="K293" i="4"/>
  <c r="W344" i="1" s="1"/>
  <c r="O69" i="1"/>
  <c r="N69" i="1" s="1"/>
  <c r="O77" i="1"/>
  <c r="N77" i="1" s="1"/>
  <c r="O85" i="1"/>
  <c r="N85" i="1" s="1"/>
  <c r="O93" i="1"/>
  <c r="N93" i="1" s="1"/>
  <c r="O101" i="1"/>
  <c r="N101" i="1" s="1"/>
  <c r="O109" i="1"/>
  <c r="N109" i="1" s="1"/>
  <c r="K116" i="1"/>
  <c r="J116" i="1" s="1"/>
  <c r="O122" i="1"/>
  <c r="N122" i="1" s="1"/>
  <c r="K124" i="1"/>
  <c r="J124" i="1" s="1"/>
  <c r="K132" i="1"/>
  <c r="J132" i="1" s="1"/>
  <c r="K140" i="1"/>
  <c r="J140" i="1" s="1"/>
  <c r="K148" i="1"/>
  <c r="J148" i="1" s="1"/>
  <c r="K156" i="1"/>
  <c r="J156" i="1" s="1"/>
  <c r="K164" i="1"/>
  <c r="J164" i="1" s="1"/>
  <c r="V116" i="4"/>
  <c r="L116" i="4" s="1"/>
  <c r="AA168" i="1" s="1"/>
  <c r="Z168" i="1" s="1"/>
  <c r="AB168" i="1" s="1"/>
  <c r="V118" i="4"/>
  <c r="L118" i="4" s="1"/>
  <c r="AA170" i="1" s="1"/>
  <c r="V126" i="4"/>
  <c r="L126" i="4" s="1"/>
  <c r="AA178" i="1" s="1"/>
  <c r="U131" i="4"/>
  <c r="K131" i="4" s="1"/>
  <c r="W183" i="1" s="1"/>
  <c r="M185" i="1"/>
  <c r="L185" i="1" s="1"/>
  <c r="O189" i="1"/>
  <c r="N189" i="1" s="1"/>
  <c r="V138" i="4"/>
  <c r="L138" i="4" s="1"/>
  <c r="AA190" i="1" s="1"/>
  <c r="K191" i="1"/>
  <c r="J191" i="1" s="1"/>
  <c r="U141" i="4"/>
  <c r="K141" i="4" s="1"/>
  <c r="W193" i="1" s="1"/>
  <c r="V193" i="1" s="1"/>
  <c r="X193" i="1" s="1"/>
  <c r="O194" i="1"/>
  <c r="N194" i="1" s="1"/>
  <c r="O198" i="1"/>
  <c r="N198" i="1" s="1"/>
  <c r="O199" i="1"/>
  <c r="N199" i="1" s="1"/>
  <c r="O200" i="1"/>
  <c r="N200" i="1" s="1"/>
  <c r="O202" i="1"/>
  <c r="N202" i="1" s="1"/>
  <c r="V152" i="4"/>
  <c r="L152" i="4" s="1"/>
  <c r="AA204" i="1" s="1"/>
  <c r="M205" i="1"/>
  <c r="L205" i="1" s="1"/>
  <c r="V154" i="4"/>
  <c r="L154" i="4" s="1"/>
  <c r="AA206" i="1" s="1"/>
  <c r="Z206" i="1" s="1"/>
  <c r="AB206" i="1" s="1"/>
  <c r="M207" i="1"/>
  <c r="L207" i="1" s="1"/>
  <c r="V156" i="4"/>
  <c r="L156" i="4" s="1"/>
  <c r="AA208" i="1" s="1"/>
  <c r="Z4" i="6"/>
  <c r="K64" i="1"/>
  <c r="J64" i="1" s="1"/>
  <c r="K68" i="1"/>
  <c r="J68" i="1" s="1"/>
  <c r="M71" i="1"/>
  <c r="L71" i="1" s="1"/>
  <c r="K75" i="1"/>
  <c r="J75" i="1" s="1"/>
  <c r="K83" i="1"/>
  <c r="J83" i="1" s="1"/>
  <c r="O84" i="1"/>
  <c r="N84" i="1" s="1"/>
  <c r="K91" i="1"/>
  <c r="J91" i="1" s="1"/>
  <c r="O92" i="1"/>
  <c r="N92" i="1" s="1"/>
  <c r="K99" i="1"/>
  <c r="J99" i="1" s="1"/>
  <c r="O100" i="1"/>
  <c r="N100" i="1" s="1"/>
  <c r="K107" i="1"/>
  <c r="J107" i="1" s="1"/>
  <c r="O108" i="1"/>
  <c r="N108" i="1" s="1"/>
  <c r="M112" i="1"/>
  <c r="L112" i="1" s="1"/>
  <c r="O113" i="1"/>
  <c r="N113" i="1" s="1"/>
  <c r="K115" i="1"/>
  <c r="J115" i="1" s="1"/>
  <c r="M120" i="1"/>
  <c r="L120" i="1" s="1"/>
  <c r="O121" i="1"/>
  <c r="N121" i="1" s="1"/>
  <c r="K123" i="1"/>
  <c r="J123" i="1" s="1"/>
  <c r="M128" i="1"/>
  <c r="L128" i="1" s="1"/>
  <c r="O129" i="1"/>
  <c r="N129" i="1" s="1"/>
  <c r="M136" i="1"/>
  <c r="L136" i="1" s="1"/>
  <c r="O137" i="1"/>
  <c r="N137" i="1" s="1"/>
  <c r="M140" i="1"/>
  <c r="L140" i="1" s="1"/>
  <c r="M144" i="1"/>
  <c r="L144" i="1" s="1"/>
  <c r="O145" i="1"/>
  <c r="N145" i="1" s="1"/>
  <c r="O151" i="1"/>
  <c r="N151" i="1" s="1"/>
  <c r="M152" i="1"/>
  <c r="L152" i="1" s="1"/>
  <c r="O159" i="1"/>
  <c r="N159" i="1" s="1"/>
  <c r="M160" i="1"/>
  <c r="L160" i="1" s="1"/>
  <c r="K170" i="1"/>
  <c r="J170" i="1" s="1"/>
  <c r="K181" i="1"/>
  <c r="J181" i="1" s="1"/>
  <c r="M186" i="1"/>
  <c r="L186" i="1" s="1"/>
  <c r="O190" i="1"/>
  <c r="N190" i="1" s="1"/>
  <c r="K192" i="1"/>
  <c r="J192" i="1" s="1"/>
  <c r="U142" i="4"/>
  <c r="K142" i="4" s="1"/>
  <c r="W194" i="1" s="1"/>
  <c r="U144" i="4"/>
  <c r="K144" i="4" s="1"/>
  <c r="W196" i="1" s="1"/>
  <c r="V196" i="1" s="1"/>
  <c r="X196" i="1" s="1"/>
  <c r="U146" i="4"/>
  <c r="K146" i="4" s="1"/>
  <c r="W198" i="1" s="1"/>
  <c r="V198" i="1" s="1"/>
  <c r="X198" i="1" s="1"/>
  <c r="U148" i="4"/>
  <c r="K148" i="4" s="1"/>
  <c r="W200" i="1" s="1"/>
  <c r="U150" i="4"/>
  <c r="K150" i="4" s="1"/>
  <c r="W202" i="1" s="1"/>
  <c r="V202" i="1" s="1"/>
  <c r="X202" i="1" s="1"/>
  <c r="O208" i="1"/>
  <c r="N208" i="1" s="1"/>
  <c r="K173" i="4"/>
  <c r="V173" i="4"/>
  <c r="L173" i="4" s="1"/>
  <c r="K327" i="4"/>
  <c r="W374" i="1" s="1"/>
  <c r="Y374" i="1" s="1"/>
  <c r="V327" i="4"/>
  <c r="L327" i="4" s="1"/>
  <c r="AA374" i="1" s="1"/>
  <c r="O81" i="1"/>
  <c r="N81" i="1" s="1"/>
  <c r="O89" i="1"/>
  <c r="N89" i="1" s="1"/>
  <c r="O97" i="1"/>
  <c r="N97" i="1" s="1"/>
  <c r="O105" i="1"/>
  <c r="N105" i="1" s="1"/>
  <c r="K114" i="1"/>
  <c r="J114" i="1" s="1"/>
  <c r="K122" i="1"/>
  <c r="J122" i="1" s="1"/>
  <c r="K130" i="1"/>
  <c r="J130" i="1" s="1"/>
  <c r="O133" i="1"/>
  <c r="N133" i="1" s="1"/>
  <c r="K138" i="1"/>
  <c r="J138" i="1" s="1"/>
  <c r="O141" i="1"/>
  <c r="N141" i="1" s="1"/>
  <c r="K146" i="1"/>
  <c r="J146" i="1" s="1"/>
  <c r="O149" i="1"/>
  <c r="N149" i="1" s="1"/>
  <c r="K154" i="1"/>
  <c r="J154" i="1" s="1"/>
  <c r="O157" i="1"/>
  <c r="N157" i="1" s="1"/>
  <c r="K162" i="1"/>
  <c r="J162" i="1" s="1"/>
  <c r="O164" i="1"/>
  <c r="N164" i="1" s="1"/>
  <c r="O165" i="1"/>
  <c r="N165" i="1" s="1"/>
  <c r="M168" i="1"/>
  <c r="L168" i="1" s="1"/>
  <c r="M169" i="1"/>
  <c r="L169" i="1" s="1"/>
  <c r="M177" i="1"/>
  <c r="L177" i="1" s="1"/>
  <c r="V136" i="4"/>
  <c r="L136" i="4" s="1"/>
  <c r="AA188" i="1" s="1"/>
  <c r="Z188" i="1" s="1"/>
  <c r="AB188" i="1" s="1"/>
  <c r="M188" i="1"/>
  <c r="L188" i="1" s="1"/>
  <c r="V140" i="4"/>
  <c r="L140" i="4" s="1"/>
  <c r="AA192" i="1" s="1"/>
  <c r="K195" i="1"/>
  <c r="J195" i="1" s="1"/>
  <c r="K197" i="1"/>
  <c r="J197" i="1" s="1"/>
  <c r="K203" i="1"/>
  <c r="J203" i="1" s="1"/>
  <c r="M209" i="1"/>
  <c r="L209" i="1" s="1"/>
  <c r="V174" i="4"/>
  <c r="L174" i="4" s="1"/>
  <c r="M292" i="1"/>
  <c r="L292" i="1" s="1"/>
  <c r="V252" i="4"/>
  <c r="L252" i="4" s="1"/>
  <c r="AA303" i="1" s="1"/>
  <c r="AC303" i="1" s="1"/>
  <c r="M311" i="1"/>
  <c r="L311" i="1" s="1"/>
  <c r="M319" i="1"/>
  <c r="L319" i="1" s="1"/>
  <c r="M327" i="1"/>
  <c r="L327" i="1" s="1"/>
  <c r="M335" i="1"/>
  <c r="L335" i="1" s="1"/>
  <c r="O349" i="1"/>
  <c r="N349" i="1" s="1"/>
  <c r="V319" i="4"/>
  <c r="L319" i="4" s="1"/>
  <c r="AA366" i="1" s="1"/>
  <c r="Z366" i="1" s="1"/>
  <c r="AB366" i="1" s="1"/>
  <c r="V325" i="4"/>
  <c r="L325" i="4" s="1"/>
  <c r="AA372" i="1" s="1"/>
  <c r="Z372" i="1" s="1"/>
  <c r="AB372" i="1" s="1"/>
  <c r="M375" i="1"/>
  <c r="L375" i="1" s="1"/>
  <c r="V331" i="4"/>
  <c r="L331" i="4" s="1"/>
  <c r="AA378" i="1" s="1"/>
  <c r="AC378" i="1" s="1"/>
  <c r="V336" i="4"/>
  <c r="L336" i="4" s="1"/>
  <c r="AA383" i="1" s="1"/>
  <c r="U340" i="4"/>
  <c r="K340" i="4" s="1"/>
  <c r="W387" i="1" s="1"/>
  <c r="K395" i="1"/>
  <c r="J395" i="1" s="1"/>
  <c r="K396" i="1"/>
  <c r="J396" i="1" s="1"/>
  <c r="U359" i="4"/>
  <c r="K359" i="4" s="1"/>
  <c r="W406" i="1" s="1"/>
  <c r="U361" i="4"/>
  <c r="K361" i="4" s="1"/>
  <c r="W408" i="1" s="1"/>
  <c r="V408" i="1" s="1"/>
  <c r="X408" i="1" s="1"/>
  <c r="U363" i="4"/>
  <c r="K363" i="4" s="1"/>
  <c r="W410" i="1" s="1"/>
  <c r="V410" i="1" s="1"/>
  <c r="X410" i="1" s="1"/>
  <c r="U365" i="4"/>
  <c r="K365" i="4" s="1"/>
  <c r="W412" i="1" s="1"/>
  <c r="V367" i="4"/>
  <c r="L367" i="4" s="1"/>
  <c r="AA414" i="1" s="1"/>
  <c r="V369" i="4"/>
  <c r="L369" i="4" s="1"/>
  <c r="AA416" i="1" s="1"/>
  <c r="Z416" i="1" s="1"/>
  <c r="AB416" i="1" s="1"/>
  <c r="V371" i="4"/>
  <c r="L371" i="4" s="1"/>
  <c r="AA418" i="1" s="1"/>
  <c r="V373" i="4"/>
  <c r="L373" i="4" s="1"/>
  <c r="AA420" i="1" s="1"/>
  <c r="V375" i="4"/>
  <c r="L375" i="4" s="1"/>
  <c r="AA422" i="1" s="1"/>
  <c r="V377" i="4"/>
  <c r="L377" i="4" s="1"/>
  <c r="AA424" i="1" s="1"/>
  <c r="AC424" i="1" s="1"/>
  <c r="V379" i="4"/>
  <c r="L379" i="4" s="1"/>
  <c r="AA426" i="1" s="1"/>
  <c r="V381" i="4"/>
  <c r="L381" i="4" s="1"/>
  <c r="AA428" i="1" s="1"/>
  <c r="Z428" i="1" s="1"/>
  <c r="AB428" i="1" s="1"/>
  <c r="V383" i="4"/>
  <c r="L383" i="4" s="1"/>
  <c r="AA430" i="1" s="1"/>
  <c r="V385" i="4"/>
  <c r="L385" i="4" s="1"/>
  <c r="AA432" i="1" s="1"/>
  <c r="V387" i="4"/>
  <c r="L387" i="4" s="1"/>
  <c r="AA434" i="1" s="1"/>
  <c r="V389" i="4"/>
  <c r="L389" i="4" s="1"/>
  <c r="AA436" i="1" s="1"/>
  <c r="V391" i="4"/>
  <c r="L391" i="4" s="1"/>
  <c r="AA438" i="1" s="1"/>
  <c r="V393" i="4"/>
  <c r="L393" i="4" s="1"/>
  <c r="AA440" i="1" s="1"/>
  <c r="AC440" i="1" s="1"/>
  <c r="V395" i="4"/>
  <c r="L395" i="4" s="1"/>
  <c r="AA442" i="1" s="1"/>
  <c r="V397" i="4"/>
  <c r="L397" i="4" s="1"/>
  <c r="AA444" i="1" s="1"/>
  <c r="AC444" i="1" s="1"/>
  <c r="V399" i="4"/>
  <c r="L399" i="4" s="1"/>
  <c r="AA446" i="1" s="1"/>
  <c r="U404" i="4"/>
  <c r="K404" i="4" s="1"/>
  <c r="W451" i="1" s="1"/>
  <c r="U407" i="4"/>
  <c r="K407" i="4" s="1"/>
  <c r="W454" i="1" s="1"/>
  <c r="V407" i="4"/>
  <c r="L407" i="4" s="1"/>
  <c r="AA454" i="1" s="1"/>
  <c r="U412" i="4"/>
  <c r="K412" i="4" s="1"/>
  <c r="W459" i="1" s="1"/>
  <c r="M459" i="1"/>
  <c r="L459" i="1" s="1"/>
  <c r="U415" i="4"/>
  <c r="K415" i="4" s="1"/>
  <c r="U420" i="4"/>
  <c r="K420" i="4" s="1"/>
  <c r="W467" i="1" s="1"/>
  <c r="V467" i="1" s="1"/>
  <c r="X467" i="1" s="1"/>
  <c r="U423" i="4"/>
  <c r="K423" i="4" s="1"/>
  <c r="U428" i="4"/>
  <c r="K428" i="4" s="1"/>
  <c r="W475" i="1" s="1"/>
  <c r="V475" i="1" s="1"/>
  <c r="X475" i="1" s="1"/>
  <c r="U431" i="4"/>
  <c r="K431" i="4" s="1"/>
  <c r="U436" i="4"/>
  <c r="K436" i="4" s="1"/>
  <c r="W483" i="1" s="1"/>
  <c r="V483" i="1" s="1"/>
  <c r="X483" i="1" s="1"/>
  <c r="U439" i="4"/>
  <c r="K439" i="4" s="1"/>
  <c r="U444" i="4"/>
  <c r="K444" i="4" s="1"/>
  <c r="W491" i="1" s="1"/>
  <c r="U447" i="4"/>
  <c r="K447" i="4" s="1"/>
  <c r="W494" i="1" s="1"/>
  <c r="K210" i="1"/>
  <c r="J210" i="1" s="1"/>
  <c r="M284" i="1"/>
  <c r="L284" i="1" s="1"/>
  <c r="K289" i="1"/>
  <c r="J289" i="1" s="1"/>
  <c r="M290" i="1"/>
  <c r="L290" i="1" s="1"/>
  <c r="M310" i="1"/>
  <c r="L310" i="1" s="1"/>
  <c r="M318" i="1"/>
  <c r="L318" i="1" s="1"/>
  <c r="M326" i="1"/>
  <c r="L326" i="1" s="1"/>
  <c r="M334" i="1"/>
  <c r="L334" i="1" s="1"/>
  <c r="M342" i="1"/>
  <c r="L342" i="1" s="1"/>
  <c r="V292" i="4"/>
  <c r="L292" i="4" s="1"/>
  <c r="AA343" i="1" s="1"/>
  <c r="Z343" i="1" s="1"/>
  <c r="AB343" i="1" s="1"/>
  <c r="O345" i="1"/>
  <c r="N345" i="1" s="1"/>
  <c r="O362" i="1"/>
  <c r="N362" i="1" s="1"/>
  <c r="V324" i="4"/>
  <c r="L324" i="4" s="1"/>
  <c r="AA371" i="1" s="1"/>
  <c r="Z371" i="1" s="1"/>
  <c r="AB371" i="1" s="1"/>
  <c r="M377" i="1"/>
  <c r="L377" i="1" s="1"/>
  <c r="V343" i="4"/>
  <c r="L343" i="4" s="1"/>
  <c r="AA390" i="1" s="1"/>
  <c r="U406" i="4"/>
  <c r="K406" i="4" s="1"/>
  <c r="W453" i="1" s="1"/>
  <c r="U409" i="4"/>
  <c r="K409" i="4" s="1"/>
  <c r="U414" i="4"/>
  <c r="K414" i="4" s="1"/>
  <c r="W461" i="1" s="1"/>
  <c r="U417" i="4"/>
  <c r="K417" i="4" s="1"/>
  <c r="U422" i="4"/>
  <c r="K422" i="4" s="1"/>
  <c r="W469" i="1" s="1"/>
  <c r="U425" i="4"/>
  <c r="K425" i="4" s="1"/>
  <c r="U430" i="4"/>
  <c r="K430" i="4" s="1"/>
  <c r="W477" i="1" s="1"/>
  <c r="U433" i="4"/>
  <c r="K433" i="4" s="1"/>
  <c r="U438" i="4"/>
  <c r="K438" i="4" s="1"/>
  <c r="W485" i="1" s="1"/>
  <c r="U441" i="4"/>
  <c r="K441" i="4" s="1"/>
  <c r="W488" i="1" s="1"/>
  <c r="M488" i="1"/>
  <c r="L488" i="1" s="1"/>
  <c r="U446" i="4"/>
  <c r="K446" i="4" s="1"/>
  <c r="U449" i="4"/>
  <c r="K449" i="4" s="1"/>
  <c r="W496" i="1" s="1"/>
  <c r="K211" i="1"/>
  <c r="J211" i="1" s="1"/>
  <c r="V161" i="4"/>
  <c r="L161" i="4" s="1"/>
  <c r="AA212" i="1" s="1"/>
  <c r="V165" i="4"/>
  <c r="L165" i="4" s="1"/>
  <c r="M216" i="1"/>
  <c r="L216" i="1" s="1"/>
  <c r="V167" i="4"/>
  <c r="L167" i="4" s="1"/>
  <c r="V169" i="4"/>
  <c r="L169" i="4" s="1"/>
  <c r="V171" i="4"/>
  <c r="L171" i="4" s="1"/>
  <c r="U176" i="4"/>
  <c r="K176" i="4" s="1"/>
  <c r="U177" i="4"/>
  <c r="K177" i="4" s="1"/>
  <c r="U179" i="4"/>
  <c r="K179" i="4" s="1"/>
  <c r="W230" i="1" s="1"/>
  <c r="M282" i="1"/>
  <c r="L282" i="1" s="1"/>
  <c r="O284" i="1"/>
  <c r="N284" i="1" s="1"/>
  <c r="M297" i="1"/>
  <c r="L297" i="1" s="1"/>
  <c r="K252" i="4"/>
  <c r="W303" i="1" s="1"/>
  <c r="M307" i="1"/>
  <c r="L307" i="1" s="1"/>
  <c r="V313" i="4"/>
  <c r="L313" i="4" s="1"/>
  <c r="AA364" i="1" s="1"/>
  <c r="V320" i="4"/>
  <c r="L320" i="4" s="1"/>
  <c r="AA367" i="1" s="1"/>
  <c r="O395" i="1"/>
  <c r="N395" i="1" s="1"/>
  <c r="M414" i="1"/>
  <c r="L414" i="1" s="1"/>
  <c r="O417" i="1"/>
  <c r="N417" i="1" s="1"/>
  <c r="O425" i="1"/>
  <c r="N425" i="1" s="1"/>
  <c r="U403" i="4"/>
  <c r="K403" i="4" s="1"/>
  <c r="W450" i="1" s="1"/>
  <c r="U408" i="4"/>
  <c r="K408" i="4" s="1"/>
  <c r="W455" i="1" s="1"/>
  <c r="U411" i="4"/>
  <c r="K411" i="4" s="1"/>
  <c r="U416" i="4"/>
  <c r="K416" i="4" s="1"/>
  <c r="W463" i="1" s="1"/>
  <c r="V463" i="1" s="1"/>
  <c r="X463" i="1" s="1"/>
  <c r="U419" i="4"/>
  <c r="K419" i="4" s="1"/>
  <c r="U424" i="4"/>
  <c r="K424" i="4" s="1"/>
  <c r="W471" i="1" s="1"/>
  <c r="U427" i="4"/>
  <c r="K427" i="4" s="1"/>
  <c r="U432" i="4"/>
  <c r="K432" i="4" s="1"/>
  <c r="W479" i="1" s="1"/>
  <c r="Y479" i="1" s="1"/>
  <c r="M479" i="1"/>
  <c r="L479" i="1" s="1"/>
  <c r="U435" i="4"/>
  <c r="K435" i="4" s="1"/>
  <c r="U440" i="4"/>
  <c r="K440" i="4" s="1"/>
  <c r="W487" i="1" s="1"/>
  <c r="U443" i="4"/>
  <c r="K443" i="4" s="1"/>
  <c r="U448" i="4"/>
  <c r="K448" i="4" s="1"/>
  <c r="U451" i="4"/>
  <c r="K451" i="4" s="1"/>
  <c r="V451" i="4"/>
  <c r="L451" i="4" s="1"/>
  <c r="V160" i="4"/>
  <c r="L160" i="4" s="1"/>
  <c r="AA211" i="1" s="1"/>
  <c r="M211" i="1"/>
  <c r="L211" i="1" s="1"/>
  <c r="U162" i="4"/>
  <c r="K162" i="4" s="1"/>
  <c r="W213" i="1" s="1"/>
  <c r="O215" i="1"/>
  <c r="N215" i="1" s="1"/>
  <c r="K273" i="1"/>
  <c r="J273" i="1" s="1"/>
  <c r="O277" i="1"/>
  <c r="N277" i="1" s="1"/>
  <c r="M296" i="1"/>
  <c r="L296" i="1" s="1"/>
  <c r="M306" i="1"/>
  <c r="L306" i="1" s="1"/>
  <c r="O367" i="1"/>
  <c r="N367" i="1" s="1"/>
  <c r="V329" i="4"/>
  <c r="L329" i="4" s="1"/>
  <c r="AA376" i="1" s="1"/>
  <c r="M382" i="1"/>
  <c r="L382" i="1" s="1"/>
  <c r="M388" i="1"/>
  <c r="L388" i="1" s="1"/>
  <c r="V345" i="4"/>
  <c r="L345" i="4" s="1"/>
  <c r="AA392" i="1" s="1"/>
  <c r="K402" i="1"/>
  <c r="J402" i="1" s="1"/>
  <c r="K404" i="1"/>
  <c r="J404" i="1" s="1"/>
  <c r="M406" i="1"/>
  <c r="L406" i="1" s="1"/>
  <c r="O409" i="1"/>
  <c r="N409" i="1" s="1"/>
  <c r="U405" i="4"/>
  <c r="K405" i="4" s="1"/>
  <c r="W452" i="1" s="1"/>
  <c r="U410" i="4"/>
  <c r="K410" i="4" s="1"/>
  <c r="W457" i="1" s="1"/>
  <c r="U413" i="4"/>
  <c r="K413" i="4" s="1"/>
  <c r="U418" i="4"/>
  <c r="K418" i="4" s="1"/>
  <c r="W465" i="1" s="1"/>
  <c r="V465" i="1" s="1"/>
  <c r="X465" i="1" s="1"/>
  <c r="U421" i="4"/>
  <c r="K421" i="4" s="1"/>
  <c r="U426" i="4"/>
  <c r="K426" i="4" s="1"/>
  <c r="W473" i="1" s="1"/>
  <c r="Y473" i="1" s="1"/>
  <c r="U429" i="4"/>
  <c r="K429" i="4" s="1"/>
  <c r="U434" i="4"/>
  <c r="K434" i="4" s="1"/>
  <c r="W481" i="1" s="1"/>
  <c r="Y481" i="1" s="1"/>
  <c r="U437" i="4"/>
  <c r="K437" i="4" s="1"/>
  <c r="U442" i="4"/>
  <c r="K442" i="4" s="1"/>
  <c r="U445" i="4"/>
  <c r="K445" i="4" s="1"/>
  <c r="W492" i="1" s="1"/>
  <c r="V492" i="1" s="1"/>
  <c r="X492" i="1" s="1"/>
  <c r="M492" i="1"/>
  <c r="L492" i="1" s="1"/>
  <c r="U450" i="4"/>
  <c r="K450" i="4" s="1"/>
  <c r="K469" i="4"/>
  <c r="W516" i="1" s="1"/>
  <c r="V516" i="1" s="1"/>
  <c r="X516" i="1" s="1"/>
  <c r="V469" i="4"/>
  <c r="L469" i="4" s="1"/>
  <c r="O441" i="1"/>
  <c r="N441" i="1" s="1"/>
  <c r="U471" i="4"/>
  <c r="K471" i="4" s="1"/>
  <c r="W518" i="1" s="1"/>
  <c r="U494" i="4"/>
  <c r="K494" i="4" s="1"/>
  <c r="W538" i="1" s="1"/>
  <c r="V538" i="1" s="1"/>
  <c r="X538" i="1" s="1"/>
  <c r="O553" i="1"/>
  <c r="N553" i="1" s="1"/>
  <c r="V517" i="4"/>
  <c r="L517" i="4" s="1"/>
  <c r="V519" i="4"/>
  <c r="L519" i="4" s="1"/>
  <c r="U540" i="4"/>
  <c r="K540" i="4" s="1"/>
  <c r="W584" i="1" s="1"/>
  <c r="K596" i="1"/>
  <c r="J596" i="1" s="1"/>
  <c r="K631" i="4"/>
  <c r="W675" i="1" s="1"/>
  <c r="V631" i="4"/>
  <c r="L631" i="4" s="1"/>
  <c r="AA675" i="1" s="1"/>
  <c r="K457" i="1"/>
  <c r="J457" i="1" s="1"/>
  <c r="K469" i="1"/>
  <c r="J469" i="1" s="1"/>
  <c r="K473" i="1"/>
  <c r="J473" i="1" s="1"/>
  <c r="U538" i="4"/>
  <c r="K538" i="4" s="1"/>
  <c r="W582" i="1" s="1"/>
  <c r="O583" i="1"/>
  <c r="N583" i="1" s="1"/>
  <c r="V580" i="4"/>
  <c r="L580" i="4" s="1"/>
  <c r="AA624" i="1" s="1"/>
  <c r="Z624" i="1" s="1"/>
  <c r="AB624" i="1" s="1"/>
  <c r="K646" i="1"/>
  <c r="J646" i="1" s="1"/>
  <c r="O502" i="1"/>
  <c r="N502" i="1" s="1"/>
  <c r="O507" i="1"/>
  <c r="N507" i="1" s="1"/>
  <c r="M540" i="1"/>
  <c r="L540" i="1" s="1"/>
  <c r="U509" i="4"/>
  <c r="K509" i="4" s="1"/>
  <c r="U511" i="4"/>
  <c r="K511" i="4" s="1"/>
  <c r="U513" i="4"/>
  <c r="K513" i="4" s="1"/>
  <c r="U515" i="4"/>
  <c r="K515" i="4" s="1"/>
  <c r="O587" i="1"/>
  <c r="N587" i="1" s="1"/>
  <c r="U546" i="4"/>
  <c r="K546" i="4" s="1"/>
  <c r="W590" i="1" s="1"/>
  <c r="V590" i="1" s="1"/>
  <c r="X590" i="1" s="1"/>
  <c r="M603" i="1"/>
  <c r="L603" i="1" s="1"/>
  <c r="M606" i="1"/>
  <c r="L606" i="1" s="1"/>
  <c r="M613" i="1"/>
  <c r="L613" i="1" s="1"/>
  <c r="K627" i="1"/>
  <c r="J627" i="1" s="1"/>
  <c r="V588" i="4"/>
  <c r="L588" i="4" s="1"/>
  <c r="AA632" i="1" s="1"/>
  <c r="Z632" i="1" s="1"/>
  <c r="AB632" i="1" s="1"/>
  <c r="O634" i="1"/>
  <c r="N634" i="1" s="1"/>
  <c r="K611" i="4"/>
  <c r="W655" i="1" s="1"/>
  <c r="V611" i="4"/>
  <c r="L611" i="4" s="1"/>
  <c r="AA655" i="1" s="1"/>
  <c r="Z655" i="1" s="1"/>
  <c r="AB655" i="1" s="1"/>
  <c r="O453" i="1"/>
  <c r="N453" i="1" s="1"/>
  <c r="V478" i="4"/>
  <c r="L478" i="4" s="1"/>
  <c r="V480" i="4"/>
  <c r="L480" i="4" s="1"/>
  <c r="V481" i="4"/>
  <c r="L481" i="4" s="1"/>
  <c r="V483" i="4"/>
  <c r="L483" i="4" s="1"/>
  <c r="V495" i="4"/>
  <c r="L495" i="4" s="1"/>
  <c r="O547" i="1"/>
  <c r="N547" i="1" s="1"/>
  <c r="U520" i="4"/>
  <c r="K520" i="4" s="1"/>
  <c r="U522" i="4"/>
  <c r="K522" i="4" s="1"/>
  <c r="V528" i="4"/>
  <c r="L528" i="4" s="1"/>
  <c r="U532" i="4"/>
  <c r="K532" i="4" s="1"/>
  <c r="U534" i="4"/>
  <c r="K534" i="4" s="1"/>
  <c r="U536" i="4"/>
  <c r="K536" i="4" s="1"/>
  <c r="U543" i="4"/>
  <c r="K543" i="4" s="1"/>
  <c r="W587" i="1" s="1"/>
  <c r="V548" i="4"/>
  <c r="L548" i="4" s="1"/>
  <c r="AA592" i="1" s="1"/>
  <c r="M602" i="1"/>
  <c r="L602" i="1" s="1"/>
  <c r="O608" i="1"/>
  <c r="N608" i="1" s="1"/>
  <c r="O615" i="1"/>
  <c r="N615" i="1" s="1"/>
  <c r="O622" i="1"/>
  <c r="N622" i="1" s="1"/>
  <c r="V582" i="4"/>
  <c r="L582" i="4" s="1"/>
  <c r="AA626" i="1" s="1"/>
  <c r="V586" i="4"/>
  <c r="L586" i="4" s="1"/>
  <c r="AA630" i="1" s="1"/>
  <c r="Z630" i="1" s="1"/>
  <c r="AB630" i="1" s="1"/>
  <c r="O636" i="1"/>
  <c r="N636" i="1" s="1"/>
  <c r="O650" i="1"/>
  <c r="N650" i="1" s="1"/>
  <c r="K654" i="1"/>
  <c r="J654" i="1" s="1"/>
  <c r="K625" i="4"/>
  <c r="W669" i="1" s="1"/>
  <c r="V625" i="4"/>
  <c r="L625" i="4" s="1"/>
  <c r="AA669" i="1" s="1"/>
  <c r="K546" i="1"/>
  <c r="J546" i="1" s="1"/>
  <c r="O555" i="1"/>
  <c r="N555" i="1" s="1"/>
  <c r="O559" i="1"/>
  <c r="N559" i="1" s="1"/>
  <c r="M588" i="1"/>
  <c r="L588" i="1" s="1"/>
  <c r="K592" i="1"/>
  <c r="J592" i="1" s="1"/>
  <c r="O585" i="1"/>
  <c r="N585" i="1" s="1"/>
  <c r="K610" i="1"/>
  <c r="J610" i="1" s="1"/>
  <c r="K602" i="1"/>
  <c r="J602" i="1" s="1"/>
  <c r="M622" i="1"/>
  <c r="L622" i="1" s="1"/>
  <c r="K626" i="1"/>
  <c r="J626" i="1" s="1"/>
  <c r="K633" i="1"/>
  <c r="J633" i="1" s="1"/>
  <c r="M641" i="1"/>
  <c r="L641" i="1" s="1"/>
  <c r="M644" i="1"/>
  <c r="L644" i="1" s="1"/>
  <c r="M648" i="1"/>
  <c r="L648" i="1" s="1"/>
  <c r="K652" i="1"/>
  <c r="J652" i="1" s="1"/>
  <c r="K587" i="1"/>
  <c r="J587" i="1" s="1"/>
  <c r="O596" i="1"/>
  <c r="N596" i="1" s="1"/>
  <c r="O660" i="1"/>
  <c r="N660" i="1" s="1"/>
  <c r="K676" i="1"/>
  <c r="J676" i="1" s="1"/>
  <c r="V633" i="4"/>
  <c r="L633" i="4" s="1"/>
  <c r="AA677" i="1" s="1"/>
  <c r="O528" i="1"/>
  <c r="N528" i="1" s="1"/>
  <c r="M546" i="1"/>
  <c r="L546" i="1" s="1"/>
  <c r="O549" i="1"/>
  <c r="N549" i="1" s="1"/>
  <c r="K554" i="1"/>
  <c r="J554" i="1" s="1"/>
  <c r="K558" i="1"/>
  <c r="K560" i="1"/>
  <c r="J560" i="1" s="1"/>
  <c r="K562" i="1"/>
  <c r="O588" i="1"/>
  <c r="N588" i="1" s="1"/>
  <c r="K591" i="1"/>
  <c r="J591" i="1" s="1"/>
  <c r="M592" i="1"/>
  <c r="L592" i="1" s="1"/>
  <c r="K582" i="1"/>
  <c r="J582" i="1" s="1"/>
  <c r="K584" i="1"/>
  <c r="J584" i="1" s="1"/>
  <c r="K608" i="1"/>
  <c r="J608" i="1" s="1"/>
  <c r="M610" i="1"/>
  <c r="L610" i="1" s="1"/>
  <c r="M597" i="1"/>
  <c r="L597" i="1" s="1"/>
  <c r="M605" i="1"/>
  <c r="L605" i="1" s="1"/>
  <c r="M623" i="1"/>
  <c r="L623" i="1" s="1"/>
  <c r="M626" i="1"/>
  <c r="L626" i="1" s="1"/>
  <c r="O639" i="1"/>
  <c r="N639" i="1" s="1"/>
  <c r="K642" i="1"/>
  <c r="J642" i="1" s="1"/>
  <c r="K645" i="1"/>
  <c r="J645" i="1" s="1"/>
  <c r="M653" i="1"/>
  <c r="L653" i="1" s="1"/>
  <c r="O598" i="1"/>
  <c r="N598" i="1" s="1"/>
  <c r="O618" i="1"/>
  <c r="N618" i="1" s="1"/>
  <c r="K641" i="1"/>
  <c r="J641" i="1" s="1"/>
  <c r="K649" i="1"/>
  <c r="J649" i="1" s="1"/>
  <c r="K658" i="1"/>
  <c r="J658" i="1" s="1"/>
  <c r="U617" i="4"/>
  <c r="K617" i="4" s="1"/>
  <c r="W661" i="1" s="1"/>
  <c r="O662" i="1"/>
  <c r="N662" i="1" s="1"/>
  <c r="O664" i="1"/>
  <c r="N664" i="1" s="1"/>
  <c r="M548" i="1"/>
  <c r="L548" i="1" s="1"/>
  <c r="K550" i="1"/>
  <c r="J550" i="1" s="1"/>
  <c r="M552" i="1"/>
  <c r="L552" i="1" s="1"/>
  <c r="M556" i="1"/>
  <c r="L556" i="1" s="1"/>
  <c r="M560" i="1"/>
  <c r="L560" i="1" s="1"/>
  <c r="K589" i="1"/>
  <c r="J589" i="1" s="1"/>
  <c r="M591" i="1"/>
  <c r="L591" i="1" s="1"/>
  <c r="K593" i="1"/>
  <c r="J593" i="1" s="1"/>
  <c r="M582" i="1"/>
  <c r="L582" i="1" s="1"/>
  <c r="O584" i="1"/>
  <c r="N584" i="1" s="1"/>
  <c r="K586" i="1"/>
  <c r="J586" i="1" s="1"/>
  <c r="M575" i="1"/>
  <c r="L575" i="1" s="1"/>
  <c r="O600" i="1"/>
  <c r="N600" i="1" s="1"/>
  <c r="M615" i="1"/>
  <c r="L615" i="1" s="1"/>
  <c r="O617" i="1"/>
  <c r="N617" i="1" s="1"/>
  <c r="O621" i="1"/>
  <c r="N621" i="1" s="1"/>
  <c r="M625" i="1"/>
  <c r="L625" i="1" s="1"/>
  <c r="O635" i="1"/>
  <c r="N635" i="1" s="1"/>
  <c r="K640" i="1"/>
  <c r="J640" i="1" s="1"/>
  <c r="M643" i="1"/>
  <c r="L643" i="1" s="1"/>
  <c r="M645" i="1"/>
  <c r="L645" i="1" s="1"/>
  <c r="M650" i="1"/>
  <c r="L650" i="1" s="1"/>
  <c r="O590" i="1"/>
  <c r="N590" i="1" s="1"/>
  <c r="K611" i="1"/>
  <c r="J611" i="1" s="1"/>
  <c r="O604" i="1"/>
  <c r="N604" i="1" s="1"/>
  <c r="K623" i="1"/>
  <c r="J623" i="1" s="1"/>
  <c r="K637" i="1"/>
  <c r="J637" i="1" s="1"/>
  <c r="O642" i="1"/>
  <c r="N642" i="1" s="1"/>
  <c r="K651" i="1"/>
  <c r="J651" i="1" s="1"/>
  <c r="V524" i="4"/>
  <c r="L524" i="4" s="1"/>
  <c r="V526" i="4"/>
  <c r="L526" i="4" s="1"/>
  <c r="V530" i="4"/>
  <c r="L530" i="4" s="1"/>
  <c r="V542" i="4"/>
  <c r="L542" i="4" s="1"/>
  <c r="AA586" i="1" s="1"/>
  <c r="O592" i="1"/>
  <c r="N592" i="1" s="1"/>
  <c r="K621" i="1"/>
  <c r="J621" i="1" s="1"/>
  <c r="O626" i="1"/>
  <c r="N626" i="1" s="1"/>
  <c r="M630" i="1"/>
  <c r="L630" i="1" s="1"/>
  <c r="O670" i="1"/>
  <c r="N670" i="1" s="1"/>
  <c r="M550" i="1"/>
  <c r="L550" i="1" s="1"/>
  <c r="K588" i="1"/>
  <c r="J588" i="1" s="1"/>
  <c r="M589" i="1"/>
  <c r="L589" i="1" s="1"/>
  <c r="O591" i="1"/>
  <c r="N591" i="1" s="1"/>
  <c r="M583" i="1"/>
  <c r="L583" i="1" s="1"/>
  <c r="M585" i="1"/>
  <c r="L585" i="1" s="1"/>
  <c r="M586" i="1"/>
  <c r="L586" i="1" s="1"/>
  <c r="O607" i="1"/>
  <c r="N607" i="1" s="1"/>
  <c r="O609" i="1"/>
  <c r="N609" i="1" s="1"/>
  <c r="K598" i="1"/>
  <c r="J598" i="1" s="1"/>
  <c r="K612" i="1"/>
  <c r="J612" i="1" s="1"/>
  <c r="M618" i="1"/>
  <c r="L618" i="1" s="1"/>
  <c r="K630" i="1"/>
  <c r="J630" i="1" s="1"/>
  <c r="M636" i="1"/>
  <c r="L636" i="1" s="1"/>
  <c r="M640" i="1"/>
  <c r="L640" i="1" s="1"/>
  <c r="M647" i="1"/>
  <c r="L647" i="1" s="1"/>
  <c r="K553" i="1"/>
  <c r="J553" i="1" s="1"/>
  <c r="O614" i="1"/>
  <c r="N614" i="1" s="1"/>
  <c r="O624" i="1"/>
  <c r="N624" i="1" s="1"/>
  <c r="O640" i="1"/>
  <c r="N640" i="1" s="1"/>
  <c r="O644" i="1"/>
  <c r="N644" i="1" s="1"/>
  <c r="O652" i="1"/>
  <c r="N652" i="1" s="1"/>
  <c r="AN563" i="4"/>
  <c r="C607" i="1"/>
  <c r="AN573" i="4"/>
  <c r="C617" i="1"/>
  <c r="F503" i="4"/>
  <c r="AN572" i="4"/>
  <c r="C616" i="1"/>
  <c r="AN587" i="4"/>
  <c r="C631" i="1"/>
  <c r="O581" i="1"/>
  <c r="N581" i="1" s="1"/>
  <c r="C556" i="1"/>
  <c r="AN567" i="4"/>
  <c r="C611" i="1"/>
  <c r="AN582" i="4"/>
  <c r="C626" i="1"/>
  <c r="AN601" i="4"/>
  <c r="C645" i="1"/>
  <c r="AN605" i="4"/>
  <c r="C649" i="1"/>
  <c r="AN546" i="4"/>
  <c r="C590" i="1"/>
  <c r="AN549" i="4"/>
  <c r="C593" i="1"/>
  <c r="AN593" i="4"/>
  <c r="C637" i="1"/>
  <c r="AN597" i="4"/>
  <c r="C641" i="1"/>
  <c r="AN542" i="4"/>
  <c r="C586" i="1"/>
  <c r="AN558" i="4"/>
  <c r="C602" i="1"/>
  <c r="AN608" i="4"/>
  <c r="C652" i="1"/>
  <c r="C546" i="1"/>
  <c r="AN378" i="4"/>
  <c r="C425" i="1"/>
  <c r="AN390" i="4"/>
  <c r="C437" i="1"/>
  <c r="U339" i="1"/>
  <c r="AN91" i="4"/>
  <c r="C143" i="1"/>
  <c r="AN607" i="4"/>
  <c r="C651" i="1"/>
  <c r="AN11" i="4"/>
  <c r="C63" i="1"/>
  <c r="AN57" i="4"/>
  <c r="C109" i="1"/>
  <c r="AN354" i="4"/>
  <c r="C401" i="1"/>
  <c r="AC622" i="1"/>
  <c r="Y190" i="1"/>
  <c r="AN67" i="4"/>
  <c r="C119" i="1"/>
  <c r="AN362" i="4"/>
  <c r="C409" i="1"/>
  <c r="AN39" i="4"/>
  <c r="C91" i="1"/>
  <c r="AN545" i="4"/>
  <c r="C589" i="1"/>
  <c r="AN554" i="4"/>
  <c r="C598" i="1"/>
  <c r="AN568" i="4"/>
  <c r="C612" i="1"/>
  <c r="AN575" i="4"/>
  <c r="C619" i="1"/>
  <c r="AN586" i="4"/>
  <c r="C630" i="1"/>
  <c r="AN589" i="4"/>
  <c r="C633" i="1"/>
  <c r="AN543" i="4"/>
  <c r="C587" i="1"/>
  <c r="C270" i="1"/>
  <c r="C554" i="1"/>
  <c r="Y172" i="1"/>
  <c r="C558" i="1"/>
  <c r="AN247" i="4"/>
  <c r="C298" i="1"/>
  <c r="AN306" i="4"/>
  <c r="C357" i="1"/>
  <c r="AN102" i="4"/>
  <c r="C154" i="1"/>
  <c r="AN302" i="4"/>
  <c r="C353" i="1"/>
  <c r="AN5" i="4"/>
  <c r="C57" i="1"/>
  <c r="AN99" i="4"/>
  <c r="C151" i="1"/>
  <c r="AN107" i="4"/>
  <c r="C159" i="1"/>
  <c r="AN285" i="4"/>
  <c r="C336" i="1"/>
  <c r="AN298" i="4"/>
  <c r="C349" i="1"/>
  <c r="AN394" i="4"/>
  <c r="C441" i="1"/>
  <c r="AN75" i="4"/>
  <c r="C127" i="1"/>
  <c r="AN31" i="4"/>
  <c r="C83" i="1"/>
  <c r="AN70" i="4"/>
  <c r="C122" i="1"/>
  <c r="AN250" i="4"/>
  <c r="C301" i="1"/>
  <c r="AN294" i="4"/>
  <c r="C345" i="1"/>
  <c r="AN311" i="4"/>
  <c r="C362" i="1"/>
  <c r="AN370" i="4"/>
  <c r="C417" i="1"/>
  <c r="C238" i="1"/>
  <c r="AN30" i="4"/>
  <c r="C82" i="1"/>
  <c r="AN590" i="4"/>
  <c r="C634" i="1"/>
  <c r="AN62" i="4"/>
  <c r="C114" i="1"/>
  <c r="AN55" i="4"/>
  <c r="C107" i="1"/>
  <c r="AN83" i="4"/>
  <c r="C135" i="1"/>
  <c r="AN32" i="4"/>
  <c r="C84" i="1"/>
  <c r="AN374" i="4"/>
  <c r="C421" i="1"/>
  <c r="AN564" i="4"/>
  <c r="C608" i="1"/>
  <c r="AN277" i="4"/>
  <c r="C328" i="1"/>
  <c r="AN574" i="4"/>
  <c r="C618" i="1"/>
  <c r="C246" i="1"/>
  <c r="Y355" i="1"/>
  <c r="AC593" i="1"/>
  <c r="U602" i="1"/>
  <c r="Y108" i="1"/>
  <c r="U132" i="1"/>
  <c r="Y381" i="1"/>
  <c r="U618" i="1"/>
  <c r="K489" i="1"/>
  <c r="J489" i="1" s="1"/>
  <c r="U160" i="1"/>
  <c r="R166" i="1"/>
  <c r="T166" i="1" s="1"/>
  <c r="U166" i="1"/>
  <c r="AN314" i="4"/>
  <c r="C365" i="1"/>
  <c r="AN602" i="4"/>
  <c r="C646" i="1"/>
  <c r="U61" i="1"/>
  <c r="U63" i="1"/>
  <c r="Y88" i="1"/>
  <c r="Y96" i="1"/>
  <c r="U107" i="1"/>
  <c r="U111" i="1"/>
  <c r="U156" i="1"/>
  <c r="AN269" i="4"/>
  <c r="C320" i="1"/>
  <c r="AN402" i="4"/>
  <c r="C449" i="1"/>
  <c r="AN594" i="4"/>
  <c r="C638" i="1"/>
  <c r="U99" i="1"/>
  <c r="U134" i="1"/>
  <c r="U136" i="1"/>
  <c r="U152" i="1"/>
  <c r="R158" i="1"/>
  <c r="T158" i="1" s="1"/>
  <c r="U158" i="1"/>
  <c r="V178" i="1"/>
  <c r="X178" i="1" s="1"/>
  <c r="Y178" i="1"/>
  <c r="AN78" i="4"/>
  <c r="C130" i="1"/>
  <c r="AN386" i="4"/>
  <c r="C433" i="1"/>
  <c r="AN600" i="4"/>
  <c r="C644" i="1"/>
  <c r="R140" i="1"/>
  <c r="T140" i="1" s="1"/>
  <c r="U140" i="1"/>
  <c r="AN328" i="4"/>
  <c r="C375" i="1"/>
  <c r="O466" i="1"/>
  <c r="N466" i="1" s="1"/>
  <c r="U588" i="1"/>
  <c r="C542" i="1"/>
  <c r="U288" i="1"/>
  <c r="U318" i="1"/>
  <c r="U370" i="1"/>
  <c r="U376" i="1"/>
  <c r="U450" i="1"/>
  <c r="Y80" i="1"/>
  <c r="U91" i="1"/>
  <c r="U75" i="1"/>
  <c r="U83" i="1"/>
  <c r="Y104" i="1"/>
  <c r="U128" i="1"/>
  <c r="U142" i="1"/>
  <c r="U144" i="1"/>
  <c r="U150" i="1"/>
  <c r="R164" i="1"/>
  <c r="T164" i="1" s="1"/>
  <c r="U164" i="1"/>
  <c r="U184" i="1"/>
  <c r="AN110" i="4"/>
  <c r="C162" i="1"/>
  <c r="U59" i="1"/>
  <c r="V176" i="1"/>
  <c r="X176" i="1" s="1"/>
  <c r="Y176" i="1"/>
  <c r="C79" i="1"/>
  <c r="C88" i="1"/>
  <c r="R170" i="1"/>
  <c r="T170" i="1" s="1"/>
  <c r="U170" i="1"/>
  <c r="R206" i="1"/>
  <c r="T206" i="1" s="1"/>
  <c r="U206" i="1"/>
  <c r="R148" i="1"/>
  <c r="T148" i="1" s="1"/>
  <c r="U148" i="1"/>
  <c r="C188" i="1"/>
  <c r="U312" i="1"/>
  <c r="U341" i="1"/>
  <c r="AC614" i="1"/>
  <c r="C226" i="1"/>
  <c r="U316" i="1"/>
  <c r="Y357" i="1"/>
  <c r="U390" i="1"/>
  <c r="U414" i="1"/>
  <c r="U422" i="1"/>
  <c r="U444" i="1"/>
  <c r="U452" i="1"/>
  <c r="U484" i="1"/>
  <c r="Y589" i="1"/>
  <c r="Y620" i="1"/>
  <c r="Y371" i="1"/>
  <c r="U454" i="1"/>
  <c r="R481" i="1"/>
  <c r="T481" i="1" s="1"/>
  <c r="R548" i="1"/>
  <c r="T548" i="1" s="1"/>
  <c r="U606" i="1"/>
  <c r="U615" i="1"/>
  <c r="U619" i="1"/>
  <c r="R314" i="1"/>
  <c r="T314" i="1" s="1"/>
  <c r="U314" i="1"/>
  <c r="R342" i="1"/>
  <c r="T342" i="1" s="1"/>
  <c r="U342" i="1"/>
  <c r="U127" i="1"/>
  <c r="Y170" i="1"/>
  <c r="U182" i="1"/>
  <c r="U198" i="1"/>
  <c r="AC207" i="1"/>
  <c r="Y349" i="1"/>
  <c r="Y363" i="1"/>
  <c r="U79" i="1"/>
  <c r="U87" i="1"/>
  <c r="U103" i="1"/>
  <c r="Y84" i="1"/>
  <c r="Y92" i="1"/>
  <c r="Y100" i="1"/>
  <c r="U119" i="1"/>
  <c r="U130" i="1"/>
  <c r="U138" i="1"/>
  <c r="U146" i="1"/>
  <c r="U154" i="1"/>
  <c r="U162" i="1"/>
  <c r="U168" i="1"/>
  <c r="Y174" i="1"/>
  <c r="U186" i="1"/>
  <c r="AC187" i="1"/>
  <c r="Y192" i="1"/>
  <c r="Y204" i="1"/>
  <c r="U210" i="1"/>
  <c r="U296" i="1"/>
  <c r="R362" i="1"/>
  <c r="T362" i="1" s="1"/>
  <c r="U362" i="1"/>
  <c r="R485" i="1"/>
  <c r="T485" i="1" s="1"/>
  <c r="U605" i="1"/>
  <c r="U622" i="1"/>
  <c r="U646" i="1"/>
  <c r="U378" i="1"/>
  <c r="Y389" i="1"/>
  <c r="U430" i="1"/>
  <c r="V531" i="1"/>
  <c r="X531" i="1" s="1"/>
  <c r="R546" i="1"/>
  <c r="T546" i="1" s="1"/>
  <c r="U604" i="1"/>
  <c r="U610" i="1"/>
  <c r="U627" i="1"/>
  <c r="U354" i="1"/>
  <c r="U392" i="1"/>
  <c r="U410" i="1"/>
  <c r="U426" i="1"/>
  <c r="V527" i="1"/>
  <c r="X527" i="1" s="1"/>
  <c r="R552" i="1"/>
  <c r="T552" i="1" s="1"/>
  <c r="U584" i="1"/>
  <c r="U594" i="1"/>
  <c r="U623" i="1"/>
  <c r="Y624" i="1"/>
  <c r="U668" i="1"/>
  <c r="R69" i="1"/>
  <c r="T69" i="1" s="1"/>
  <c r="U69" i="1"/>
  <c r="V118" i="1"/>
  <c r="X118" i="1" s="1"/>
  <c r="Y118" i="1"/>
  <c r="U121" i="1"/>
  <c r="U123" i="1"/>
  <c r="U125" i="1"/>
  <c r="V128" i="1"/>
  <c r="X128" i="1" s="1"/>
  <c r="Y128" i="1"/>
  <c r="V134" i="1"/>
  <c r="X134" i="1" s="1"/>
  <c r="Y134" i="1"/>
  <c r="V136" i="1"/>
  <c r="X136" i="1" s="1"/>
  <c r="Y136" i="1"/>
  <c r="V142" i="1"/>
  <c r="X142" i="1" s="1"/>
  <c r="Y142" i="1"/>
  <c r="V144" i="1"/>
  <c r="X144" i="1" s="1"/>
  <c r="Y144" i="1"/>
  <c r="V150" i="1"/>
  <c r="X150" i="1" s="1"/>
  <c r="Y150" i="1"/>
  <c r="V152" i="1"/>
  <c r="X152" i="1" s="1"/>
  <c r="Y152" i="1"/>
  <c r="V158" i="1"/>
  <c r="X158" i="1" s="1"/>
  <c r="Y158" i="1"/>
  <c r="V160" i="1"/>
  <c r="X160" i="1" s="1"/>
  <c r="Y160" i="1"/>
  <c r="V166" i="1"/>
  <c r="X166" i="1" s="1"/>
  <c r="Y166" i="1"/>
  <c r="AN21" i="4"/>
  <c r="C73" i="1"/>
  <c r="AN64" i="4"/>
  <c r="C116" i="1"/>
  <c r="AN65" i="4"/>
  <c r="C117" i="1"/>
  <c r="AN69" i="4"/>
  <c r="C121" i="1"/>
  <c r="AN80" i="4"/>
  <c r="C132" i="1"/>
  <c r="AN96" i="4"/>
  <c r="C148" i="1"/>
  <c r="AN112" i="4"/>
  <c r="C164" i="1"/>
  <c r="AN116" i="4"/>
  <c r="C168" i="1"/>
  <c r="AN125" i="4"/>
  <c r="C177" i="1"/>
  <c r="AN132" i="4"/>
  <c r="C184" i="1"/>
  <c r="V122" i="1"/>
  <c r="X122" i="1" s="1"/>
  <c r="Y122" i="1"/>
  <c r="V124" i="1"/>
  <c r="X124" i="1" s="1"/>
  <c r="Y124" i="1"/>
  <c r="V132" i="1"/>
  <c r="X132" i="1" s="1"/>
  <c r="V140" i="1"/>
  <c r="X140" i="1" s="1"/>
  <c r="Y140" i="1"/>
  <c r="V148" i="1"/>
  <c r="X148" i="1" s="1"/>
  <c r="Y148" i="1"/>
  <c r="V156" i="1"/>
  <c r="X156" i="1" s="1"/>
  <c r="Y156" i="1"/>
  <c r="V164" i="1"/>
  <c r="X164" i="1" s="1"/>
  <c r="Y164" i="1"/>
  <c r="R172" i="1"/>
  <c r="T172" i="1" s="1"/>
  <c r="R176" i="1"/>
  <c r="T176" i="1" s="1"/>
  <c r="U176" i="1"/>
  <c r="R178" i="1"/>
  <c r="T178" i="1" s="1"/>
  <c r="U178" i="1"/>
  <c r="V208" i="1"/>
  <c r="X208" i="1" s="1"/>
  <c r="Y208" i="1"/>
  <c r="AN4" i="4"/>
  <c r="C56" i="1"/>
  <c r="AN66" i="4"/>
  <c r="C118" i="1"/>
  <c r="AN82" i="4"/>
  <c r="C134" i="1"/>
  <c r="AN98" i="4"/>
  <c r="C150" i="1"/>
  <c r="AN114" i="4"/>
  <c r="C166" i="1"/>
  <c r="AN144" i="4"/>
  <c r="C196" i="1"/>
  <c r="AN146" i="4"/>
  <c r="C198" i="1"/>
  <c r="AN148" i="4"/>
  <c r="C200" i="1"/>
  <c r="R65" i="1"/>
  <c r="T65" i="1" s="1"/>
  <c r="U65" i="1"/>
  <c r="R71" i="1"/>
  <c r="T71" i="1" s="1"/>
  <c r="U71" i="1"/>
  <c r="V120" i="1"/>
  <c r="X120" i="1" s="1"/>
  <c r="Y120" i="1"/>
  <c r="U67" i="1"/>
  <c r="U73" i="1"/>
  <c r="V78" i="1"/>
  <c r="X78" i="1" s="1"/>
  <c r="V82" i="1"/>
  <c r="X82" i="1" s="1"/>
  <c r="Y82" i="1"/>
  <c r="V86" i="1"/>
  <c r="X86" i="1" s="1"/>
  <c r="Y86" i="1"/>
  <c r="V90" i="1"/>
  <c r="X90" i="1" s="1"/>
  <c r="Y90" i="1"/>
  <c r="V94" i="1"/>
  <c r="X94" i="1" s="1"/>
  <c r="Y94" i="1"/>
  <c r="V98" i="1"/>
  <c r="X98" i="1" s="1"/>
  <c r="Y98" i="1"/>
  <c r="V102" i="1"/>
  <c r="X102" i="1" s="1"/>
  <c r="V106" i="1"/>
  <c r="X106" i="1" s="1"/>
  <c r="Y106" i="1"/>
  <c r="V110" i="1"/>
  <c r="X110" i="1" s="1"/>
  <c r="Y110" i="1"/>
  <c r="U113" i="1"/>
  <c r="U115" i="1"/>
  <c r="U117" i="1"/>
  <c r="Y126" i="1"/>
  <c r="U180" i="1"/>
  <c r="R190" i="1"/>
  <c r="T190" i="1" s="1"/>
  <c r="U190" i="1"/>
  <c r="U192" i="1"/>
  <c r="R196" i="1"/>
  <c r="T196" i="1" s="1"/>
  <c r="U196" i="1"/>
  <c r="Z197" i="1"/>
  <c r="AB197" i="1" s="1"/>
  <c r="AC197" i="1"/>
  <c r="U204" i="1"/>
  <c r="AN61" i="4"/>
  <c r="C113" i="1"/>
  <c r="AN72" i="4"/>
  <c r="C124" i="1"/>
  <c r="AN73" i="4"/>
  <c r="C125" i="1"/>
  <c r="AN88" i="4"/>
  <c r="C140" i="1"/>
  <c r="AN104" i="4"/>
  <c r="C156" i="1"/>
  <c r="AN118" i="4"/>
  <c r="C170" i="1"/>
  <c r="AN130" i="4"/>
  <c r="C182" i="1"/>
  <c r="V112" i="1"/>
  <c r="X112" i="1" s="1"/>
  <c r="Y112" i="1"/>
  <c r="Y114" i="1"/>
  <c r="V116" i="1"/>
  <c r="X116" i="1" s="1"/>
  <c r="Y116" i="1"/>
  <c r="V130" i="1"/>
  <c r="X130" i="1" s="1"/>
  <c r="Y130" i="1"/>
  <c r="V138" i="1"/>
  <c r="X138" i="1" s="1"/>
  <c r="Y138" i="1"/>
  <c r="V146" i="1"/>
  <c r="X146" i="1" s="1"/>
  <c r="Y146" i="1"/>
  <c r="V154" i="1"/>
  <c r="X154" i="1" s="1"/>
  <c r="Y154" i="1"/>
  <c r="Y162" i="1"/>
  <c r="V168" i="1"/>
  <c r="X168" i="1" s="1"/>
  <c r="Y168" i="1"/>
  <c r="R174" i="1"/>
  <c r="T174" i="1" s="1"/>
  <c r="U174" i="1"/>
  <c r="V188" i="1"/>
  <c r="X188" i="1" s="1"/>
  <c r="Y188" i="1"/>
  <c r="R194" i="1"/>
  <c r="T194" i="1" s="1"/>
  <c r="U194" i="1"/>
  <c r="Z205" i="1"/>
  <c r="AB205" i="1" s="1"/>
  <c r="AC205" i="1"/>
  <c r="AN74" i="4"/>
  <c r="C126" i="1"/>
  <c r="AN90" i="4"/>
  <c r="C142" i="1"/>
  <c r="AN106" i="4"/>
  <c r="C158" i="1"/>
  <c r="AN128" i="4"/>
  <c r="C180" i="1"/>
  <c r="AN134" i="4"/>
  <c r="C186" i="1"/>
  <c r="AN143" i="4"/>
  <c r="C195" i="1"/>
  <c r="AN145" i="4"/>
  <c r="C197" i="1"/>
  <c r="AN147" i="4"/>
  <c r="C199" i="1"/>
  <c r="AN151" i="4"/>
  <c r="C203" i="1"/>
  <c r="U434" i="1"/>
  <c r="U436" i="1"/>
  <c r="U446" i="1"/>
  <c r="U476" i="1"/>
  <c r="U545" i="1"/>
  <c r="U641" i="1"/>
  <c r="C230" i="1"/>
  <c r="U293" i="1"/>
  <c r="U301" i="1"/>
  <c r="U344" i="1"/>
  <c r="U358" i="1"/>
  <c r="U368" i="1"/>
  <c r="U382" i="1"/>
  <c r="U384" i="1"/>
  <c r="U386" i="1"/>
  <c r="U394" i="1"/>
  <c r="U396" i="1"/>
  <c r="U398" i="1"/>
  <c r="U400" i="1"/>
  <c r="U402" i="1"/>
  <c r="U412" i="1"/>
  <c r="U420" i="1"/>
  <c r="U428" i="1"/>
  <c r="U440" i="1"/>
  <c r="U448" i="1"/>
  <c r="R459" i="1"/>
  <c r="T459" i="1" s="1"/>
  <c r="R477" i="1"/>
  <c r="T477" i="1" s="1"/>
  <c r="U632" i="1"/>
  <c r="U633" i="1"/>
  <c r="AC195" i="1"/>
  <c r="U202" i="1"/>
  <c r="U212" i="1"/>
  <c r="Y214" i="1"/>
  <c r="U299" i="1"/>
  <c r="U303" i="1"/>
  <c r="U305" i="1"/>
  <c r="U307" i="1"/>
  <c r="U337" i="1"/>
  <c r="Y343" i="1"/>
  <c r="Y351" i="1"/>
  <c r="U352" i="1"/>
  <c r="Y359" i="1"/>
  <c r="U360" i="1"/>
  <c r="Y365" i="1"/>
  <c r="Y367" i="1"/>
  <c r="Y369" i="1"/>
  <c r="Y375" i="1"/>
  <c r="Y385" i="1"/>
  <c r="U404" i="1"/>
  <c r="U406" i="1"/>
  <c r="V539" i="1"/>
  <c r="X539" i="1" s="1"/>
  <c r="R544" i="1"/>
  <c r="T544" i="1" s="1"/>
  <c r="R554" i="1"/>
  <c r="T554" i="1" s="1"/>
  <c r="R556" i="1"/>
  <c r="T556" i="1" s="1"/>
  <c r="R558" i="1"/>
  <c r="T558" i="1" s="1"/>
  <c r="R560" i="1"/>
  <c r="T560" i="1" s="1"/>
  <c r="Y592" i="1"/>
  <c r="Y596" i="1"/>
  <c r="AC600" i="1"/>
  <c r="U601" i="1"/>
  <c r="U612" i="1"/>
  <c r="Y614" i="1"/>
  <c r="AC616" i="1"/>
  <c r="Y618" i="1"/>
  <c r="Y622" i="1"/>
  <c r="AC628" i="1"/>
  <c r="U638" i="1"/>
  <c r="U657" i="1"/>
  <c r="AC663" i="1"/>
  <c r="U666" i="1"/>
  <c r="U77" i="1"/>
  <c r="U81" i="1"/>
  <c r="U89" i="1"/>
  <c r="U93" i="1"/>
  <c r="U97" i="1"/>
  <c r="U101" i="1"/>
  <c r="U105" i="1"/>
  <c r="U109" i="1"/>
  <c r="U188" i="1"/>
  <c r="U200" i="1"/>
  <c r="Y206" i="1"/>
  <c r="U208" i="1"/>
  <c r="U214" i="1"/>
  <c r="C231" i="1"/>
  <c r="C237" i="1"/>
  <c r="C245" i="1"/>
  <c r="Y283" i="1"/>
  <c r="U289" i="1"/>
  <c r="U297" i="1"/>
  <c r="Y306" i="1"/>
  <c r="Y308" i="1"/>
  <c r="Y310" i="1"/>
  <c r="Y312" i="1"/>
  <c r="Y314" i="1"/>
  <c r="Y316" i="1"/>
  <c r="Y318" i="1"/>
  <c r="U335" i="1"/>
  <c r="U346" i="1"/>
  <c r="U348" i="1"/>
  <c r="Y353" i="1"/>
  <c r="U356" i="1"/>
  <c r="Y361" i="1"/>
  <c r="U364" i="1"/>
  <c r="U366" i="1"/>
  <c r="U372" i="1"/>
  <c r="U374" i="1"/>
  <c r="Y377" i="1"/>
  <c r="Y379" i="1"/>
  <c r="U380" i="1"/>
  <c r="U388" i="1"/>
  <c r="Y391" i="1"/>
  <c r="U416" i="1"/>
  <c r="U424" i="1"/>
  <c r="U432" i="1"/>
  <c r="U458" i="1"/>
  <c r="U468" i="1"/>
  <c r="Y583" i="1"/>
  <c r="AC589" i="1"/>
  <c r="U592" i="1"/>
  <c r="Y594" i="1"/>
  <c r="AD24" i="1"/>
  <c r="AD6" i="1"/>
  <c r="AD8" i="1"/>
  <c r="AD20" i="1"/>
  <c r="AD34" i="1"/>
  <c r="Z56" i="1"/>
  <c r="AB56" i="1" s="1"/>
  <c r="AD56" i="1" s="1"/>
  <c r="AA216" i="1"/>
  <c r="W216" i="1"/>
  <c r="S216" i="1"/>
  <c r="O216" i="1"/>
  <c r="N216" i="1" s="1"/>
  <c r="K216" i="1"/>
  <c r="J216" i="1" s="1"/>
  <c r="Q216" i="1"/>
  <c r="P216" i="1" s="1"/>
  <c r="Y271" i="1"/>
  <c r="Y273" i="1"/>
  <c r="Y275" i="1"/>
  <c r="Y277" i="1"/>
  <c r="Y279" i="1"/>
  <c r="Y281" i="1"/>
  <c r="F288" i="1"/>
  <c r="D288" i="1" s="1"/>
  <c r="A288" i="1" s="1"/>
  <c r="F293" i="1"/>
  <c r="D293" i="1" s="1"/>
  <c r="F296" i="1"/>
  <c r="D296" i="1" s="1"/>
  <c r="A296" i="1" s="1"/>
  <c r="R300" i="1"/>
  <c r="T300" i="1" s="1"/>
  <c r="U300" i="1"/>
  <c r="R302" i="1"/>
  <c r="T302" i="1" s="1"/>
  <c r="U302" i="1"/>
  <c r="AD12" i="1"/>
  <c r="AD44" i="1"/>
  <c r="AD38" i="1"/>
  <c r="AD45" i="1"/>
  <c r="U66" i="1"/>
  <c r="U78" i="1"/>
  <c r="U86" i="1"/>
  <c r="U90" i="1"/>
  <c r="U106" i="1"/>
  <c r="U112" i="1"/>
  <c r="U118" i="1"/>
  <c r="U122" i="1"/>
  <c r="U126" i="1"/>
  <c r="W217" i="1"/>
  <c r="S217" i="1"/>
  <c r="O217" i="1"/>
  <c r="N217" i="1" s="1"/>
  <c r="K217" i="1"/>
  <c r="Q217" i="1"/>
  <c r="P217" i="1" s="1"/>
  <c r="Q219" i="1"/>
  <c r="P219" i="1" s="1"/>
  <c r="M219" i="1"/>
  <c r="L219" i="1" s="1"/>
  <c r="H219" i="1"/>
  <c r="A219" i="1" s="1"/>
  <c r="W219" i="1"/>
  <c r="S219" i="1"/>
  <c r="O219" i="1"/>
  <c r="N219" i="1" s="1"/>
  <c r="K219" i="1"/>
  <c r="Q221" i="1"/>
  <c r="P221" i="1" s="1"/>
  <c r="M221" i="1"/>
  <c r="L221" i="1" s="1"/>
  <c r="H221" i="1"/>
  <c r="W221" i="1"/>
  <c r="S221" i="1"/>
  <c r="O221" i="1"/>
  <c r="N221" i="1" s="1"/>
  <c r="K221" i="1"/>
  <c r="Q223" i="1"/>
  <c r="P223" i="1" s="1"/>
  <c r="M223" i="1"/>
  <c r="L223" i="1" s="1"/>
  <c r="H223" i="1"/>
  <c r="A223" i="1" s="1"/>
  <c r="W223" i="1"/>
  <c r="S223" i="1"/>
  <c r="O223" i="1"/>
  <c r="N223" i="1" s="1"/>
  <c r="K223" i="1"/>
  <c r="Q225" i="1"/>
  <c r="P225" i="1" s="1"/>
  <c r="M225" i="1"/>
  <c r="L225" i="1" s="1"/>
  <c r="H225" i="1"/>
  <c r="A225" i="1" s="1"/>
  <c r="AA225" i="1"/>
  <c r="W225" i="1"/>
  <c r="S225" i="1"/>
  <c r="O225" i="1"/>
  <c r="N225" i="1" s="1"/>
  <c r="K225" i="1"/>
  <c r="Q227" i="1"/>
  <c r="P227" i="1" s="1"/>
  <c r="M227" i="1"/>
  <c r="L227" i="1" s="1"/>
  <c r="H227" i="1"/>
  <c r="A227" i="1" s="1"/>
  <c r="W227" i="1"/>
  <c r="S227" i="1"/>
  <c r="O227" i="1"/>
  <c r="N227" i="1" s="1"/>
  <c r="K227" i="1"/>
  <c r="Q229" i="1"/>
  <c r="P229" i="1" s="1"/>
  <c r="M229" i="1"/>
  <c r="L229" i="1" s="1"/>
  <c r="H229" i="1"/>
  <c r="A229" i="1" s="1"/>
  <c r="W229" i="1"/>
  <c r="S229" i="1"/>
  <c r="O229" i="1"/>
  <c r="N229" i="1" s="1"/>
  <c r="K229" i="1"/>
  <c r="Q231" i="1"/>
  <c r="P231" i="1" s="1"/>
  <c r="M231" i="1"/>
  <c r="L231" i="1" s="1"/>
  <c r="H231" i="1"/>
  <c r="A231" i="1" s="1"/>
  <c r="W231" i="1"/>
  <c r="S231" i="1"/>
  <c r="O231" i="1"/>
  <c r="N231" i="1" s="1"/>
  <c r="K231" i="1"/>
  <c r="Q233" i="1"/>
  <c r="P233" i="1" s="1"/>
  <c r="M233" i="1"/>
  <c r="L233" i="1" s="1"/>
  <c r="H233" i="1"/>
  <c r="W233" i="1"/>
  <c r="S233" i="1"/>
  <c r="O233" i="1"/>
  <c r="N233" i="1" s="1"/>
  <c r="K233" i="1"/>
  <c r="Q235" i="1"/>
  <c r="P235" i="1" s="1"/>
  <c r="M235" i="1"/>
  <c r="L235" i="1" s="1"/>
  <c r="H235" i="1"/>
  <c r="A235" i="1" s="1"/>
  <c r="W235" i="1"/>
  <c r="S235" i="1"/>
  <c r="O235" i="1"/>
  <c r="N235" i="1" s="1"/>
  <c r="K235" i="1"/>
  <c r="Q237" i="1"/>
  <c r="P237" i="1" s="1"/>
  <c r="M237" i="1"/>
  <c r="L237" i="1" s="1"/>
  <c r="H237" i="1"/>
  <c r="A237" i="1" s="1"/>
  <c r="W237" i="1"/>
  <c r="S237" i="1"/>
  <c r="O237" i="1"/>
  <c r="N237" i="1" s="1"/>
  <c r="K237" i="1"/>
  <c r="Q239" i="1"/>
  <c r="P239" i="1" s="1"/>
  <c r="M239" i="1"/>
  <c r="L239" i="1" s="1"/>
  <c r="H239" i="1"/>
  <c r="A239" i="1" s="1"/>
  <c r="W239" i="1"/>
  <c r="S239" i="1"/>
  <c r="O239" i="1"/>
  <c r="N239" i="1" s="1"/>
  <c r="K239" i="1"/>
  <c r="Q241" i="1"/>
  <c r="P241" i="1" s="1"/>
  <c r="M241" i="1"/>
  <c r="L241" i="1" s="1"/>
  <c r="H241" i="1"/>
  <c r="A241" i="1" s="1"/>
  <c r="W241" i="1"/>
  <c r="S241" i="1"/>
  <c r="O241" i="1"/>
  <c r="N241" i="1" s="1"/>
  <c r="K241" i="1"/>
  <c r="Q243" i="1"/>
  <c r="P243" i="1" s="1"/>
  <c r="M243" i="1"/>
  <c r="L243" i="1" s="1"/>
  <c r="H243" i="1"/>
  <c r="A243" i="1" s="1"/>
  <c r="W243" i="1"/>
  <c r="S243" i="1"/>
  <c r="O243" i="1"/>
  <c r="N243" i="1" s="1"/>
  <c r="K243" i="1"/>
  <c r="Q245" i="1"/>
  <c r="P245" i="1" s="1"/>
  <c r="M245" i="1"/>
  <c r="L245" i="1" s="1"/>
  <c r="H245" i="1"/>
  <c r="A245" i="1" s="1"/>
  <c r="W245" i="1"/>
  <c r="S245" i="1"/>
  <c r="O245" i="1"/>
  <c r="N245" i="1" s="1"/>
  <c r="K245" i="1"/>
  <c r="Q247" i="1"/>
  <c r="P247" i="1" s="1"/>
  <c r="M247" i="1"/>
  <c r="L247" i="1" s="1"/>
  <c r="H247" i="1"/>
  <c r="W247" i="1"/>
  <c r="S247" i="1"/>
  <c r="O247" i="1"/>
  <c r="N247" i="1" s="1"/>
  <c r="K247" i="1"/>
  <c r="Q249" i="1"/>
  <c r="P249" i="1" s="1"/>
  <c r="M249" i="1"/>
  <c r="L249" i="1" s="1"/>
  <c r="H249" i="1"/>
  <c r="A249" i="1" s="1"/>
  <c r="W249" i="1"/>
  <c r="S249" i="1"/>
  <c r="O249" i="1"/>
  <c r="N249" i="1" s="1"/>
  <c r="K249" i="1"/>
  <c r="Q251" i="1"/>
  <c r="P251" i="1" s="1"/>
  <c r="M251" i="1"/>
  <c r="L251" i="1" s="1"/>
  <c r="H251" i="1"/>
  <c r="A251" i="1" s="1"/>
  <c r="W251" i="1"/>
  <c r="S251" i="1"/>
  <c r="O251" i="1"/>
  <c r="N251" i="1" s="1"/>
  <c r="K251" i="1"/>
  <c r="Q253" i="1"/>
  <c r="P253" i="1" s="1"/>
  <c r="M253" i="1"/>
  <c r="L253" i="1" s="1"/>
  <c r="H253" i="1"/>
  <c r="A253" i="1" s="1"/>
  <c r="W253" i="1"/>
  <c r="S253" i="1"/>
  <c r="O253" i="1"/>
  <c r="N253" i="1" s="1"/>
  <c r="K253" i="1"/>
  <c r="Q255" i="1"/>
  <c r="P255" i="1" s="1"/>
  <c r="M255" i="1"/>
  <c r="L255" i="1" s="1"/>
  <c r="H255" i="1"/>
  <c r="A255" i="1" s="1"/>
  <c r="W255" i="1"/>
  <c r="S255" i="1"/>
  <c r="O255" i="1"/>
  <c r="N255" i="1" s="1"/>
  <c r="K255" i="1"/>
  <c r="Q257" i="1"/>
  <c r="P257" i="1" s="1"/>
  <c r="M257" i="1"/>
  <c r="L257" i="1" s="1"/>
  <c r="H257" i="1"/>
  <c r="A257" i="1" s="1"/>
  <c r="W257" i="1"/>
  <c r="S257" i="1"/>
  <c r="O257" i="1"/>
  <c r="N257" i="1" s="1"/>
  <c r="K257" i="1"/>
  <c r="Q259" i="1"/>
  <c r="P259" i="1" s="1"/>
  <c r="M259" i="1"/>
  <c r="L259" i="1" s="1"/>
  <c r="H259" i="1"/>
  <c r="A259" i="1" s="1"/>
  <c r="W259" i="1"/>
  <c r="S259" i="1"/>
  <c r="O259" i="1"/>
  <c r="N259" i="1" s="1"/>
  <c r="K259" i="1"/>
  <c r="Q261" i="1"/>
  <c r="P261" i="1" s="1"/>
  <c r="M261" i="1"/>
  <c r="L261" i="1" s="1"/>
  <c r="H261" i="1"/>
  <c r="A261" i="1" s="1"/>
  <c r="W261" i="1"/>
  <c r="S261" i="1"/>
  <c r="O261" i="1"/>
  <c r="N261" i="1" s="1"/>
  <c r="K261" i="1"/>
  <c r="Q263" i="1"/>
  <c r="P263" i="1" s="1"/>
  <c r="M263" i="1"/>
  <c r="L263" i="1" s="1"/>
  <c r="H263" i="1"/>
  <c r="W263" i="1"/>
  <c r="S263" i="1"/>
  <c r="O263" i="1"/>
  <c r="N263" i="1" s="1"/>
  <c r="K263" i="1"/>
  <c r="Q265" i="1"/>
  <c r="P265" i="1" s="1"/>
  <c r="M265" i="1"/>
  <c r="L265" i="1" s="1"/>
  <c r="H265" i="1"/>
  <c r="A265" i="1" s="1"/>
  <c r="W265" i="1"/>
  <c r="S265" i="1"/>
  <c r="O265" i="1"/>
  <c r="N265" i="1" s="1"/>
  <c r="K265" i="1"/>
  <c r="Q267" i="1"/>
  <c r="P267" i="1" s="1"/>
  <c r="M267" i="1"/>
  <c r="L267" i="1" s="1"/>
  <c r="H267" i="1"/>
  <c r="A267" i="1" s="1"/>
  <c r="W267" i="1"/>
  <c r="S267" i="1"/>
  <c r="O267" i="1"/>
  <c r="N267" i="1" s="1"/>
  <c r="K267" i="1"/>
  <c r="Q269" i="1"/>
  <c r="P269" i="1" s="1"/>
  <c r="M269" i="1"/>
  <c r="L269" i="1" s="1"/>
  <c r="H269" i="1"/>
  <c r="A269" i="1" s="1"/>
  <c r="W269" i="1"/>
  <c r="S269" i="1"/>
  <c r="O269" i="1"/>
  <c r="N269" i="1" s="1"/>
  <c r="K269" i="1"/>
  <c r="J271" i="1"/>
  <c r="J272" i="1"/>
  <c r="J275" i="1"/>
  <c r="J276" i="1"/>
  <c r="J277" i="1"/>
  <c r="J278" i="1"/>
  <c r="J279" i="1"/>
  <c r="J280" i="1"/>
  <c r="J281" i="1"/>
  <c r="J283" i="1"/>
  <c r="J284" i="1"/>
  <c r="J285" i="1"/>
  <c r="F287" i="1"/>
  <c r="D287" i="1" s="1"/>
  <c r="A287" i="1" s="1"/>
  <c r="U287" i="1"/>
  <c r="F290" i="1"/>
  <c r="D290" i="1" s="1"/>
  <c r="A290" i="1" s="1"/>
  <c r="U290" i="1"/>
  <c r="F295" i="1"/>
  <c r="D295" i="1" s="1"/>
  <c r="A295" i="1" s="1"/>
  <c r="U295" i="1"/>
  <c r="F298" i="1"/>
  <c r="D298" i="1" s="1"/>
  <c r="A298" i="1" s="1"/>
  <c r="U298" i="1"/>
  <c r="F300" i="1"/>
  <c r="D300" i="1" s="1"/>
  <c r="A300" i="1" s="1"/>
  <c r="F302" i="1"/>
  <c r="D302" i="1" s="1"/>
  <c r="A302" i="1" s="1"/>
  <c r="F308" i="1"/>
  <c r="D308" i="1" s="1"/>
  <c r="A308" i="1" s="1"/>
  <c r="AD10" i="1"/>
  <c r="AD18" i="1"/>
  <c r="U60" i="1"/>
  <c r="U62" i="1"/>
  <c r="U64" i="1"/>
  <c r="U68" i="1"/>
  <c r="U70" i="1"/>
  <c r="U72" i="1"/>
  <c r="U74" i="1"/>
  <c r="U76" i="1"/>
  <c r="U80" i="1"/>
  <c r="U84" i="1"/>
  <c r="U92" i="1"/>
  <c r="U98" i="1"/>
  <c r="U100" i="1"/>
  <c r="U102" i="1"/>
  <c r="U104" i="1"/>
  <c r="U108" i="1"/>
  <c r="U110" i="1"/>
  <c r="U114" i="1"/>
  <c r="U120" i="1"/>
  <c r="AD9" i="1"/>
  <c r="AD21" i="1"/>
  <c r="AD29" i="1"/>
  <c r="AD36" i="1"/>
  <c r="AD49" i="1"/>
  <c r="F60" i="1"/>
  <c r="D60" i="1" s="1"/>
  <c r="A60" i="1" s="1"/>
  <c r="Y61" i="1"/>
  <c r="F62" i="1"/>
  <c r="D62" i="1" s="1"/>
  <c r="A62" i="1" s="1"/>
  <c r="Y63" i="1"/>
  <c r="F64" i="1"/>
  <c r="D64" i="1" s="1"/>
  <c r="A64" i="1" s="1"/>
  <c r="Y65" i="1"/>
  <c r="F66" i="1"/>
  <c r="D66" i="1" s="1"/>
  <c r="A66" i="1" s="1"/>
  <c r="F68" i="1"/>
  <c r="D68" i="1" s="1"/>
  <c r="A68" i="1" s="1"/>
  <c r="F70" i="1"/>
  <c r="D70" i="1" s="1"/>
  <c r="A70" i="1" s="1"/>
  <c r="Y71" i="1"/>
  <c r="Y73" i="1"/>
  <c r="F74" i="1"/>
  <c r="D74" i="1" s="1"/>
  <c r="A74" i="1" s="1"/>
  <c r="Y75" i="1"/>
  <c r="F76" i="1"/>
  <c r="D76" i="1" s="1"/>
  <c r="A76" i="1" s="1"/>
  <c r="Y77" i="1"/>
  <c r="F78" i="1"/>
  <c r="D78" i="1" s="1"/>
  <c r="A78" i="1" s="1"/>
  <c r="Y79" i="1"/>
  <c r="F80" i="1"/>
  <c r="D80" i="1" s="1"/>
  <c r="A80" i="1" s="1"/>
  <c r="Y81" i="1"/>
  <c r="F82" i="1"/>
  <c r="D82" i="1" s="1"/>
  <c r="A82" i="1" s="1"/>
  <c r="Y83" i="1"/>
  <c r="F84" i="1"/>
  <c r="D84" i="1" s="1"/>
  <c r="A84" i="1" s="1"/>
  <c r="Y85" i="1"/>
  <c r="F86" i="1"/>
  <c r="D86" i="1" s="1"/>
  <c r="A86" i="1" s="1"/>
  <c r="Y87" i="1"/>
  <c r="Y89" i="1"/>
  <c r="F90" i="1"/>
  <c r="D90" i="1" s="1"/>
  <c r="A90" i="1" s="1"/>
  <c r="Y91" i="1"/>
  <c r="Y93" i="1"/>
  <c r="Y95" i="1"/>
  <c r="Y97" i="1"/>
  <c r="F98" i="1"/>
  <c r="D98" i="1" s="1"/>
  <c r="A98" i="1" s="1"/>
  <c r="Y99" i="1"/>
  <c r="Y101" i="1"/>
  <c r="F102" i="1"/>
  <c r="D102" i="1" s="1"/>
  <c r="A102" i="1" s="1"/>
  <c r="Y103" i="1"/>
  <c r="Y105" i="1"/>
  <c r="F106" i="1"/>
  <c r="D106" i="1" s="1"/>
  <c r="Y107" i="1"/>
  <c r="Y109" i="1"/>
  <c r="F112" i="1"/>
  <c r="D112" i="1" s="1"/>
  <c r="A112" i="1" s="1"/>
  <c r="F116" i="1"/>
  <c r="D116" i="1" s="1"/>
  <c r="A116" i="1" s="1"/>
  <c r="F118" i="1"/>
  <c r="D118" i="1" s="1"/>
  <c r="A118" i="1" s="1"/>
  <c r="F122" i="1"/>
  <c r="D122" i="1" s="1"/>
  <c r="A122" i="1" s="1"/>
  <c r="F126" i="1"/>
  <c r="D126" i="1" s="1"/>
  <c r="A126" i="1" s="1"/>
  <c r="Y181" i="1"/>
  <c r="Y185" i="1"/>
  <c r="Y211" i="1"/>
  <c r="Y215" i="1"/>
  <c r="H216" i="1"/>
  <c r="A216" i="1" s="1"/>
  <c r="M217" i="1"/>
  <c r="L217" i="1" s="1"/>
  <c r="Q218" i="1"/>
  <c r="P218" i="1" s="1"/>
  <c r="M218" i="1"/>
  <c r="L218" i="1" s="1"/>
  <c r="AA218" i="1"/>
  <c r="W218" i="1"/>
  <c r="S218" i="1"/>
  <c r="O218" i="1"/>
  <c r="N218" i="1" s="1"/>
  <c r="K218" i="1"/>
  <c r="J218" i="1" s="1"/>
  <c r="A221" i="1"/>
  <c r="A233" i="1"/>
  <c r="A247" i="1"/>
  <c r="A263" i="1"/>
  <c r="U271" i="1"/>
  <c r="U273" i="1"/>
  <c r="U274" i="1"/>
  <c r="U275" i="1"/>
  <c r="U277" i="1"/>
  <c r="U278" i="1"/>
  <c r="U279" i="1"/>
  <c r="U281" i="1"/>
  <c r="U282" i="1"/>
  <c r="U283" i="1"/>
  <c r="U284" i="1"/>
  <c r="F289" i="1"/>
  <c r="D289" i="1" s="1"/>
  <c r="A289" i="1" s="1"/>
  <c r="F292" i="1"/>
  <c r="D292" i="1" s="1"/>
  <c r="A292" i="1" s="1"/>
  <c r="F297" i="1"/>
  <c r="D297" i="1" s="1"/>
  <c r="A297" i="1" s="1"/>
  <c r="R304" i="1"/>
  <c r="T304" i="1" s="1"/>
  <c r="U304" i="1"/>
  <c r="R306" i="1"/>
  <c r="T306" i="1" s="1"/>
  <c r="U306" i="1"/>
  <c r="AD30" i="1"/>
  <c r="U129" i="1"/>
  <c r="U131" i="1"/>
  <c r="U133" i="1"/>
  <c r="U135" i="1"/>
  <c r="U137" i="1"/>
  <c r="U139" i="1"/>
  <c r="U141" i="1"/>
  <c r="U143" i="1"/>
  <c r="U145" i="1"/>
  <c r="U147" i="1"/>
  <c r="U149" i="1"/>
  <c r="U151" i="1"/>
  <c r="U153" i="1"/>
  <c r="U155" i="1"/>
  <c r="U157" i="1"/>
  <c r="U159" i="1"/>
  <c r="U161" i="1"/>
  <c r="U163" i="1"/>
  <c r="U165" i="1"/>
  <c r="U167" i="1"/>
  <c r="U169" i="1"/>
  <c r="U171" i="1"/>
  <c r="U173" i="1"/>
  <c r="U175" i="1"/>
  <c r="U177" i="1"/>
  <c r="U179" i="1"/>
  <c r="U181" i="1"/>
  <c r="U183" i="1"/>
  <c r="U185" i="1"/>
  <c r="U187" i="1"/>
  <c r="U189" i="1"/>
  <c r="U191" i="1"/>
  <c r="U193" i="1"/>
  <c r="U195" i="1"/>
  <c r="U197" i="1"/>
  <c r="U199" i="1"/>
  <c r="U201" i="1"/>
  <c r="U203" i="1"/>
  <c r="U205" i="1"/>
  <c r="U207" i="1"/>
  <c r="U209" i="1"/>
  <c r="U211" i="1"/>
  <c r="U213" i="1"/>
  <c r="U215" i="1"/>
  <c r="C217" i="1"/>
  <c r="H217" i="1"/>
  <c r="A217" i="1" s="1"/>
  <c r="Q220" i="1"/>
  <c r="P220" i="1" s="1"/>
  <c r="M220" i="1"/>
  <c r="L220" i="1" s="1"/>
  <c r="H220" i="1"/>
  <c r="A220" i="1" s="1"/>
  <c r="AA220" i="1"/>
  <c r="W220" i="1"/>
  <c r="S220" i="1"/>
  <c r="O220" i="1"/>
  <c r="N220" i="1" s="1"/>
  <c r="K220" i="1"/>
  <c r="Q222" i="1"/>
  <c r="P222" i="1" s="1"/>
  <c r="M222" i="1"/>
  <c r="L222" i="1" s="1"/>
  <c r="H222" i="1"/>
  <c r="A222" i="1" s="1"/>
  <c r="AA222" i="1"/>
  <c r="W222" i="1"/>
  <c r="S222" i="1"/>
  <c r="O222" i="1"/>
  <c r="N222" i="1" s="1"/>
  <c r="K222" i="1"/>
  <c r="Q224" i="1"/>
  <c r="P224" i="1" s="1"/>
  <c r="M224" i="1"/>
  <c r="L224" i="1" s="1"/>
  <c r="H224" i="1"/>
  <c r="A224" i="1" s="1"/>
  <c r="AA224" i="1"/>
  <c r="W224" i="1"/>
  <c r="S224" i="1"/>
  <c r="O224" i="1"/>
  <c r="N224" i="1" s="1"/>
  <c r="K224" i="1"/>
  <c r="Q226" i="1"/>
  <c r="P226" i="1" s="1"/>
  <c r="M226" i="1"/>
  <c r="L226" i="1" s="1"/>
  <c r="H226" i="1"/>
  <c r="A226" i="1" s="1"/>
  <c r="S226" i="1"/>
  <c r="O226" i="1"/>
  <c r="N226" i="1" s="1"/>
  <c r="K226" i="1"/>
  <c r="Q228" i="1"/>
  <c r="P228" i="1" s="1"/>
  <c r="M228" i="1"/>
  <c r="L228" i="1" s="1"/>
  <c r="H228" i="1"/>
  <c r="A228" i="1" s="1"/>
  <c r="W228" i="1"/>
  <c r="S228" i="1"/>
  <c r="O228" i="1"/>
  <c r="N228" i="1" s="1"/>
  <c r="K228" i="1"/>
  <c r="Q230" i="1"/>
  <c r="P230" i="1" s="1"/>
  <c r="M230" i="1"/>
  <c r="L230" i="1" s="1"/>
  <c r="H230" i="1"/>
  <c r="A230" i="1" s="1"/>
  <c r="S230" i="1"/>
  <c r="O230" i="1"/>
  <c r="N230" i="1" s="1"/>
  <c r="K230" i="1"/>
  <c r="Q232" i="1"/>
  <c r="P232" i="1" s="1"/>
  <c r="M232" i="1"/>
  <c r="L232" i="1" s="1"/>
  <c r="H232" i="1"/>
  <c r="A232" i="1" s="1"/>
  <c r="S232" i="1"/>
  <c r="O232" i="1"/>
  <c r="N232" i="1" s="1"/>
  <c r="K232" i="1"/>
  <c r="Q234" i="1"/>
  <c r="P234" i="1" s="1"/>
  <c r="M234" i="1"/>
  <c r="L234" i="1" s="1"/>
  <c r="H234" i="1"/>
  <c r="A234" i="1" s="1"/>
  <c r="S234" i="1"/>
  <c r="O234" i="1"/>
  <c r="N234" i="1" s="1"/>
  <c r="K234" i="1"/>
  <c r="Q236" i="1"/>
  <c r="P236" i="1" s="1"/>
  <c r="M236" i="1"/>
  <c r="L236" i="1" s="1"/>
  <c r="H236" i="1"/>
  <c r="A236" i="1" s="1"/>
  <c r="S236" i="1"/>
  <c r="O236" i="1"/>
  <c r="N236" i="1" s="1"/>
  <c r="K236" i="1"/>
  <c r="Q238" i="1"/>
  <c r="P238" i="1" s="1"/>
  <c r="M238" i="1"/>
  <c r="L238" i="1" s="1"/>
  <c r="H238" i="1"/>
  <c r="A238" i="1" s="1"/>
  <c r="S238" i="1"/>
  <c r="O238" i="1"/>
  <c r="N238" i="1" s="1"/>
  <c r="K238" i="1"/>
  <c r="Q240" i="1"/>
  <c r="P240" i="1" s="1"/>
  <c r="M240" i="1"/>
  <c r="L240" i="1" s="1"/>
  <c r="H240" i="1"/>
  <c r="A240" i="1" s="1"/>
  <c r="S240" i="1"/>
  <c r="O240" i="1"/>
  <c r="N240" i="1" s="1"/>
  <c r="K240" i="1"/>
  <c r="Q242" i="1"/>
  <c r="P242" i="1" s="1"/>
  <c r="M242" i="1"/>
  <c r="L242" i="1" s="1"/>
  <c r="H242" i="1"/>
  <c r="A242" i="1" s="1"/>
  <c r="S242" i="1"/>
  <c r="O242" i="1"/>
  <c r="N242" i="1" s="1"/>
  <c r="K242" i="1"/>
  <c r="Q244" i="1"/>
  <c r="P244" i="1" s="1"/>
  <c r="M244" i="1"/>
  <c r="L244" i="1" s="1"/>
  <c r="H244" i="1"/>
  <c r="A244" i="1" s="1"/>
  <c r="S244" i="1"/>
  <c r="O244" i="1"/>
  <c r="N244" i="1" s="1"/>
  <c r="K244" i="1"/>
  <c r="Q246" i="1"/>
  <c r="P246" i="1" s="1"/>
  <c r="M246" i="1"/>
  <c r="L246" i="1" s="1"/>
  <c r="H246" i="1"/>
  <c r="A246" i="1" s="1"/>
  <c r="S246" i="1"/>
  <c r="O246" i="1"/>
  <c r="N246" i="1" s="1"/>
  <c r="K246" i="1"/>
  <c r="Q248" i="1"/>
  <c r="P248" i="1" s="1"/>
  <c r="M248" i="1"/>
  <c r="L248" i="1" s="1"/>
  <c r="H248" i="1"/>
  <c r="A248" i="1" s="1"/>
  <c r="S248" i="1"/>
  <c r="O248" i="1"/>
  <c r="N248" i="1" s="1"/>
  <c r="K248" i="1"/>
  <c r="Q250" i="1"/>
  <c r="P250" i="1" s="1"/>
  <c r="M250" i="1"/>
  <c r="L250" i="1" s="1"/>
  <c r="H250" i="1"/>
  <c r="A250" i="1" s="1"/>
  <c r="S250" i="1"/>
  <c r="O250" i="1"/>
  <c r="N250" i="1" s="1"/>
  <c r="K250" i="1"/>
  <c r="Q252" i="1"/>
  <c r="P252" i="1" s="1"/>
  <c r="M252" i="1"/>
  <c r="L252" i="1" s="1"/>
  <c r="H252" i="1"/>
  <c r="A252" i="1" s="1"/>
  <c r="S252" i="1"/>
  <c r="O252" i="1"/>
  <c r="N252" i="1" s="1"/>
  <c r="K252" i="1"/>
  <c r="Q254" i="1"/>
  <c r="P254" i="1" s="1"/>
  <c r="M254" i="1"/>
  <c r="L254" i="1" s="1"/>
  <c r="H254" i="1"/>
  <c r="A254" i="1" s="1"/>
  <c r="S254" i="1"/>
  <c r="O254" i="1"/>
  <c r="N254" i="1" s="1"/>
  <c r="K254" i="1"/>
  <c r="Q256" i="1"/>
  <c r="P256" i="1" s="1"/>
  <c r="M256" i="1"/>
  <c r="L256" i="1" s="1"/>
  <c r="H256" i="1"/>
  <c r="A256" i="1" s="1"/>
  <c r="S256" i="1"/>
  <c r="O256" i="1"/>
  <c r="N256" i="1" s="1"/>
  <c r="K256" i="1"/>
  <c r="Q258" i="1"/>
  <c r="P258" i="1" s="1"/>
  <c r="M258" i="1"/>
  <c r="L258" i="1" s="1"/>
  <c r="H258" i="1"/>
  <c r="A258" i="1" s="1"/>
  <c r="S258" i="1"/>
  <c r="O258" i="1"/>
  <c r="N258" i="1" s="1"/>
  <c r="K258" i="1"/>
  <c r="Q260" i="1"/>
  <c r="P260" i="1" s="1"/>
  <c r="M260" i="1"/>
  <c r="L260" i="1" s="1"/>
  <c r="H260" i="1"/>
  <c r="A260" i="1" s="1"/>
  <c r="S260" i="1"/>
  <c r="O260" i="1"/>
  <c r="N260" i="1" s="1"/>
  <c r="K260" i="1"/>
  <c r="Q262" i="1"/>
  <c r="P262" i="1" s="1"/>
  <c r="M262" i="1"/>
  <c r="L262" i="1" s="1"/>
  <c r="H262" i="1"/>
  <c r="A262" i="1" s="1"/>
  <c r="S262" i="1"/>
  <c r="O262" i="1"/>
  <c r="N262" i="1" s="1"/>
  <c r="K262" i="1"/>
  <c r="Q264" i="1"/>
  <c r="P264" i="1" s="1"/>
  <c r="M264" i="1"/>
  <c r="L264" i="1" s="1"/>
  <c r="H264" i="1"/>
  <c r="A264" i="1" s="1"/>
  <c r="S264" i="1"/>
  <c r="O264" i="1"/>
  <c r="N264" i="1" s="1"/>
  <c r="K264" i="1"/>
  <c r="Q266" i="1"/>
  <c r="P266" i="1" s="1"/>
  <c r="M266" i="1"/>
  <c r="L266" i="1" s="1"/>
  <c r="H266" i="1"/>
  <c r="A266" i="1" s="1"/>
  <c r="S266" i="1"/>
  <c r="O266" i="1"/>
  <c r="N266" i="1" s="1"/>
  <c r="K266" i="1"/>
  <c r="Q268" i="1"/>
  <c r="P268" i="1" s="1"/>
  <c r="M268" i="1"/>
  <c r="L268" i="1" s="1"/>
  <c r="H268" i="1"/>
  <c r="A268" i="1" s="1"/>
  <c r="S268" i="1"/>
  <c r="O268" i="1"/>
  <c r="N268" i="1" s="1"/>
  <c r="K268" i="1"/>
  <c r="Q270" i="1"/>
  <c r="P270" i="1" s="1"/>
  <c r="M270" i="1"/>
  <c r="L270" i="1" s="1"/>
  <c r="H270" i="1"/>
  <c r="A270" i="1" s="1"/>
  <c r="S270" i="1"/>
  <c r="O270" i="1"/>
  <c r="N270" i="1" s="1"/>
  <c r="K270" i="1"/>
  <c r="F291" i="1"/>
  <c r="D291" i="1" s="1"/>
  <c r="A291" i="1" s="1"/>
  <c r="U291" i="1"/>
  <c r="F294" i="1"/>
  <c r="D294" i="1" s="1"/>
  <c r="A294" i="1" s="1"/>
  <c r="U294" i="1"/>
  <c r="F299" i="1"/>
  <c r="D299" i="1" s="1"/>
  <c r="A299" i="1" s="1"/>
  <c r="F304" i="1"/>
  <c r="D304" i="1" s="1"/>
  <c r="A304" i="1" s="1"/>
  <c r="F306" i="1"/>
  <c r="D306" i="1" s="1"/>
  <c r="A306" i="1" s="1"/>
  <c r="U308" i="1"/>
  <c r="V320" i="1"/>
  <c r="X320" i="1" s="1"/>
  <c r="Y320" i="1"/>
  <c r="F321" i="1"/>
  <c r="D321" i="1" s="1"/>
  <c r="A321" i="1" s="1"/>
  <c r="V322" i="1"/>
  <c r="X322" i="1" s="1"/>
  <c r="Y322" i="1"/>
  <c r="F323" i="1"/>
  <c r="D323" i="1" s="1"/>
  <c r="A323" i="1" s="1"/>
  <c r="Y324" i="1"/>
  <c r="F325" i="1"/>
  <c r="D325" i="1" s="1"/>
  <c r="A325" i="1" s="1"/>
  <c r="V326" i="1"/>
  <c r="X326" i="1" s="1"/>
  <c r="Y326" i="1"/>
  <c r="F327" i="1"/>
  <c r="D327" i="1" s="1"/>
  <c r="A327" i="1" s="1"/>
  <c r="V328" i="1"/>
  <c r="X328" i="1" s="1"/>
  <c r="Y328" i="1"/>
  <c r="F329" i="1"/>
  <c r="D329" i="1" s="1"/>
  <c r="A329" i="1" s="1"/>
  <c r="V330" i="1"/>
  <c r="X330" i="1" s="1"/>
  <c r="F331" i="1"/>
  <c r="D331" i="1" s="1"/>
  <c r="A331" i="1" s="1"/>
  <c r="V332" i="1"/>
  <c r="X332" i="1" s="1"/>
  <c r="Y332" i="1"/>
  <c r="F333" i="1"/>
  <c r="D333" i="1" s="1"/>
  <c r="A333" i="1" s="1"/>
  <c r="V334" i="1"/>
  <c r="X334" i="1" s="1"/>
  <c r="Y334" i="1"/>
  <c r="F335" i="1"/>
  <c r="D335" i="1" s="1"/>
  <c r="A335" i="1" s="1"/>
  <c r="Y336" i="1"/>
  <c r="F337" i="1"/>
  <c r="D337" i="1" s="1"/>
  <c r="A337" i="1" s="1"/>
  <c r="V338" i="1"/>
  <c r="X338" i="1" s="1"/>
  <c r="Y338" i="1"/>
  <c r="F339" i="1"/>
  <c r="D339" i="1" s="1"/>
  <c r="A339" i="1" s="1"/>
  <c r="Y340" i="1"/>
  <c r="F341" i="1"/>
  <c r="D341" i="1" s="1"/>
  <c r="A341" i="1" s="1"/>
  <c r="R343" i="1"/>
  <c r="T343" i="1" s="1"/>
  <c r="U343" i="1"/>
  <c r="F351" i="1"/>
  <c r="D351" i="1" s="1"/>
  <c r="A351" i="1" s="1"/>
  <c r="R353" i="1"/>
  <c r="T353" i="1" s="1"/>
  <c r="U353" i="1"/>
  <c r="F359" i="1"/>
  <c r="D359" i="1" s="1"/>
  <c r="A359" i="1" s="1"/>
  <c r="R361" i="1"/>
  <c r="T361" i="1" s="1"/>
  <c r="U361" i="1"/>
  <c r="F367" i="1"/>
  <c r="D367" i="1" s="1"/>
  <c r="A367" i="1" s="1"/>
  <c r="R373" i="1"/>
  <c r="T373" i="1" s="1"/>
  <c r="U373" i="1"/>
  <c r="F379" i="1"/>
  <c r="D379" i="1" s="1"/>
  <c r="A379" i="1" s="1"/>
  <c r="R381" i="1"/>
  <c r="T381" i="1" s="1"/>
  <c r="U381" i="1"/>
  <c r="F385" i="1"/>
  <c r="D385" i="1" s="1"/>
  <c r="V386" i="1"/>
  <c r="X386" i="1" s="1"/>
  <c r="Y386" i="1"/>
  <c r="F389" i="1"/>
  <c r="D389" i="1" s="1"/>
  <c r="A389" i="1" s="1"/>
  <c r="R391" i="1"/>
  <c r="T391" i="1" s="1"/>
  <c r="U391" i="1"/>
  <c r="V392" i="1"/>
  <c r="X392" i="1" s="1"/>
  <c r="Y392" i="1"/>
  <c r="V394" i="1"/>
  <c r="X394" i="1" s="1"/>
  <c r="Y394" i="1"/>
  <c r="V396" i="1"/>
  <c r="X396" i="1" s="1"/>
  <c r="Y396" i="1"/>
  <c r="V398" i="1"/>
  <c r="X398" i="1" s="1"/>
  <c r="Y398" i="1"/>
  <c r="V400" i="1"/>
  <c r="X400" i="1" s="1"/>
  <c r="Y400" i="1"/>
  <c r="V402" i="1"/>
  <c r="X402" i="1" s="1"/>
  <c r="Y402" i="1"/>
  <c r="F405" i="1"/>
  <c r="D405" i="1" s="1"/>
  <c r="A405" i="1" s="1"/>
  <c r="R411" i="1"/>
  <c r="T411" i="1" s="1"/>
  <c r="F413" i="1"/>
  <c r="D413" i="1" s="1"/>
  <c r="A413" i="1" s="1"/>
  <c r="R419" i="1"/>
  <c r="T419" i="1" s="1"/>
  <c r="U419" i="1"/>
  <c r="F421" i="1"/>
  <c r="D421" i="1" s="1"/>
  <c r="R427" i="1"/>
  <c r="T427" i="1" s="1"/>
  <c r="U427" i="1"/>
  <c r="F429" i="1"/>
  <c r="D429" i="1" s="1"/>
  <c r="A429" i="1" s="1"/>
  <c r="F441" i="1"/>
  <c r="D441" i="1" s="1"/>
  <c r="A441" i="1" s="1"/>
  <c r="R445" i="1"/>
  <c r="T445" i="1" s="1"/>
  <c r="U445" i="1"/>
  <c r="J505" i="1"/>
  <c r="Y287" i="1"/>
  <c r="Y289" i="1"/>
  <c r="Y291" i="1"/>
  <c r="Y293" i="1"/>
  <c r="Y295" i="1"/>
  <c r="Y297" i="1"/>
  <c r="Y299" i="1"/>
  <c r="U319" i="1"/>
  <c r="U321" i="1"/>
  <c r="U323" i="1"/>
  <c r="U325" i="1"/>
  <c r="U327" i="1"/>
  <c r="U329" i="1"/>
  <c r="U331" i="1"/>
  <c r="U333" i="1"/>
  <c r="F343" i="1"/>
  <c r="D343" i="1" s="1"/>
  <c r="A343" i="1" s="1"/>
  <c r="F353" i="1"/>
  <c r="D353" i="1" s="1"/>
  <c r="A353" i="1" s="1"/>
  <c r="R355" i="1"/>
  <c r="T355" i="1" s="1"/>
  <c r="U355" i="1"/>
  <c r="F361" i="1"/>
  <c r="D361" i="1" s="1"/>
  <c r="A361" i="1" s="1"/>
  <c r="R363" i="1"/>
  <c r="T363" i="1" s="1"/>
  <c r="U363" i="1"/>
  <c r="V364" i="1"/>
  <c r="X364" i="1" s="1"/>
  <c r="Y364" i="1"/>
  <c r="R369" i="1"/>
  <c r="T369" i="1" s="1"/>
  <c r="U369" i="1"/>
  <c r="F373" i="1"/>
  <c r="D373" i="1" s="1"/>
  <c r="A373" i="1" s="1"/>
  <c r="R375" i="1"/>
  <c r="T375" i="1" s="1"/>
  <c r="U375" i="1"/>
  <c r="V376" i="1"/>
  <c r="X376" i="1" s="1"/>
  <c r="Y376" i="1"/>
  <c r="F381" i="1"/>
  <c r="D381" i="1" s="1"/>
  <c r="A381" i="1" s="1"/>
  <c r="R383" i="1"/>
  <c r="T383" i="1" s="1"/>
  <c r="U383" i="1"/>
  <c r="R387" i="1"/>
  <c r="T387" i="1" s="1"/>
  <c r="U387" i="1"/>
  <c r="F391" i="1"/>
  <c r="D391" i="1" s="1"/>
  <c r="A391" i="1" s="1"/>
  <c r="R393" i="1"/>
  <c r="T393" i="1" s="1"/>
  <c r="U393" i="1"/>
  <c r="R395" i="1"/>
  <c r="T395" i="1" s="1"/>
  <c r="U395" i="1"/>
  <c r="R397" i="1"/>
  <c r="T397" i="1" s="1"/>
  <c r="U397" i="1"/>
  <c r="R399" i="1"/>
  <c r="T399" i="1" s="1"/>
  <c r="U399" i="1"/>
  <c r="R401" i="1"/>
  <c r="T401" i="1" s="1"/>
  <c r="U401" i="1"/>
  <c r="R403" i="1"/>
  <c r="T403" i="1" s="1"/>
  <c r="U403" i="1"/>
  <c r="R409" i="1"/>
  <c r="T409" i="1" s="1"/>
  <c r="U409" i="1"/>
  <c r="F411" i="1"/>
  <c r="D411" i="1" s="1"/>
  <c r="A411" i="1" s="1"/>
  <c r="U417" i="1"/>
  <c r="F419" i="1"/>
  <c r="D419" i="1" s="1"/>
  <c r="R425" i="1"/>
  <c r="T425" i="1" s="1"/>
  <c r="U425" i="1"/>
  <c r="F427" i="1"/>
  <c r="D427" i="1" s="1"/>
  <c r="A427" i="1" s="1"/>
  <c r="R433" i="1"/>
  <c r="T433" i="1" s="1"/>
  <c r="U433" i="1"/>
  <c r="F435" i="1"/>
  <c r="D435" i="1" s="1"/>
  <c r="A435" i="1" s="1"/>
  <c r="R437" i="1"/>
  <c r="T437" i="1" s="1"/>
  <c r="U437" i="1"/>
  <c r="F439" i="1"/>
  <c r="D439" i="1" s="1"/>
  <c r="A439" i="1" s="1"/>
  <c r="R443" i="1"/>
  <c r="T443" i="1" s="1"/>
  <c r="U443" i="1"/>
  <c r="F447" i="1"/>
  <c r="D447" i="1" s="1"/>
  <c r="A447" i="1" s="1"/>
  <c r="J529" i="1"/>
  <c r="U309" i="1"/>
  <c r="U311" i="1"/>
  <c r="U313" i="1"/>
  <c r="U315" i="1"/>
  <c r="U317" i="1"/>
  <c r="R345" i="1"/>
  <c r="T345" i="1" s="1"/>
  <c r="U345" i="1"/>
  <c r="R347" i="1"/>
  <c r="T347" i="1" s="1"/>
  <c r="U347" i="1"/>
  <c r="R349" i="1"/>
  <c r="T349" i="1" s="1"/>
  <c r="U349" i="1"/>
  <c r="F355" i="1"/>
  <c r="D355" i="1" s="1"/>
  <c r="A355" i="1" s="1"/>
  <c r="R357" i="1"/>
  <c r="T357" i="1" s="1"/>
  <c r="U357" i="1"/>
  <c r="F363" i="1"/>
  <c r="D363" i="1" s="1"/>
  <c r="A363" i="1" s="1"/>
  <c r="R365" i="1"/>
  <c r="T365" i="1" s="1"/>
  <c r="U365" i="1"/>
  <c r="V366" i="1"/>
  <c r="X366" i="1" s="1"/>
  <c r="Y366" i="1"/>
  <c r="F369" i="1"/>
  <c r="D369" i="1" s="1"/>
  <c r="A369" i="1" s="1"/>
  <c r="R371" i="1"/>
  <c r="T371" i="1" s="1"/>
  <c r="U371" i="1"/>
  <c r="F375" i="1"/>
  <c r="D375" i="1" s="1"/>
  <c r="A375" i="1" s="1"/>
  <c r="R377" i="1"/>
  <c r="T377" i="1" s="1"/>
  <c r="U377" i="1"/>
  <c r="V378" i="1"/>
  <c r="X378" i="1" s="1"/>
  <c r="Y378" i="1"/>
  <c r="F383" i="1"/>
  <c r="D383" i="1" s="1"/>
  <c r="A383" i="1" s="1"/>
  <c r="F387" i="1"/>
  <c r="D387" i="1" s="1"/>
  <c r="A387" i="1" s="1"/>
  <c r="F393" i="1"/>
  <c r="D393" i="1" s="1"/>
  <c r="A393" i="1" s="1"/>
  <c r="F395" i="1"/>
  <c r="D395" i="1" s="1"/>
  <c r="A395" i="1" s="1"/>
  <c r="F397" i="1"/>
  <c r="D397" i="1" s="1"/>
  <c r="A397" i="1" s="1"/>
  <c r="F399" i="1"/>
  <c r="D399" i="1" s="1"/>
  <c r="A399" i="1" s="1"/>
  <c r="F401" i="1"/>
  <c r="D401" i="1" s="1"/>
  <c r="F403" i="1"/>
  <c r="D403" i="1" s="1"/>
  <c r="A403" i="1" s="1"/>
  <c r="U407" i="1"/>
  <c r="F409" i="1"/>
  <c r="D409" i="1" s="1"/>
  <c r="A409" i="1" s="1"/>
  <c r="R415" i="1"/>
  <c r="T415" i="1" s="1"/>
  <c r="U415" i="1"/>
  <c r="F417" i="1"/>
  <c r="D417" i="1" s="1"/>
  <c r="A417" i="1" s="1"/>
  <c r="R423" i="1"/>
  <c r="T423" i="1" s="1"/>
  <c r="U423" i="1"/>
  <c r="F425" i="1"/>
  <c r="D425" i="1" s="1"/>
  <c r="A425" i="1" s="1"/>
  <c r="R431" i="1"/>
  <c r="T431" i="1" s="1"/>
  <c r="F433" i="1"/>
  <c r="D433" i="1" s="1"/>
  <c r="A433" i="1" s="1"/>
  <c r="R441" i="1"/>
  <c r="T441" i="1" s="1"/>
  <c r="U441" i="1"/>
  <c r="F445" i="1"/>
  <c r="D445" i="1" s="1"/>
  <c r="A445" i="1" s="1"/>
  <c r="J497" i="1"/>
  <c r="J513" i="1"/>
  <c r="J521" i="1"/>
  <c r="F301" i="1"/>
  <c r="D301" i="1" s="1"/>
  <c r="A301" i="1" s="1"/>
  <c r="F303" i="1"/>
  <c r="D303" i="1" s="1"/>
  <c r="A303" i="1" s="1"/>
  <c r="F305" i="1"/>
  <c r="D305" i="1" s="1"/>
  <c r="A305" i="1" s="1"/>
  <c r="F307" i="1"/>
  <c r="D307" i="1" s="1"/>
  <c r="A307" i="1" s="1"/>
  <c r="F309" i="1"/>
  <c r="D309" i="1" s="1"/>
  <c r="A309" i="1" s="1"/>
  <c r="F311" i="1"/>
  <c r="D311" i="1" s="1"/>
  <c r="A311" i="1" s="1"/>
  <c r="F313" i="1"/>
  <c r="D313" i="1" s="1"/>
  <c r="A313" i="1" s="1"/>
  <c r="F315" i="1"/>
  <c r="D315" i="1" s="1"/>
  <c r="A315" i="1" s="1"/>
  <c r="F317" i="1"/>
  <c r="D317" i="1" s="1"/>
  <c r="A317" i="1" s="1"/>
  <c r="F319" i="1"/>
  <c r="D319" i="1" s="1"/>
  <c r="A319" i="1" s="1"/>
  <c r="U320" i="1"/>
  <c r="U322" i="1"/>
  <c r="U324" i="1"/>
  <c r="U326" i="1"/>
  <c r="U328" i="1"/>
  <c r="U330" i="1"/>
  <c r="U334" i="1"/>
  <c r="U336" i="1"/>
  <c r="U338" i="1"/>
  <c r="U340" i="1"/>
  <c r="V342" i="1"/>
  <c r="X342" i="1" s="1"/>
  <c r="Y342" i="1"/>
  <c r="F345" i="1"/>
  <c r="D345" i="1" s="1"/>
  <c r="A345" i="1" s="1"/>
  <c r="F347" i="1"/>
  <c r="D347" i="1" s="1"/>
  <c r="F349" i="1"/>
  <c r="D349" i="1" s="1"/>
  <c r="A349" i="1" s="1"/>
  <c r="R351" i="1"/>
  <c r="T351" i="1" s="1"/>
  <c r="U351" i="1"/>
  <c r="F357" i="1"/>
  <c r="D357" i="1" s="1"/>
  <c r="A357" i="1" s="1"/>
  <c r="R359" i="1"/>
  <c r="T359" i="1" s="1"/>
  <c r="U359" i="1"/>
  <c r="F365" i="1"/>
  <c r="D365" i="1" s="1"/>
  <c r="A365" i="1" s="1"/>
  <c r="AC366" i="1"/>
  <c r="R367" i="1"/>
  <c r="T367" i="1" s="1"/>
  <c r="U367" i="1"/>
  <c r="F371" i="1"/>
  <c r="D371" i="1" s="1"/>
  <c r="A371" i="1" s="1"/>
  <c r="V372" i="1"/>
  <c r="X372" i="1" s="1"/>
  <c r="Y372" i="1"/>
  <c r="F377" i="1"/>
  <c r="D377" i="1" s="1"/>
  <c r="A377" i="1" s="1"/>
  <c r="Z378" i="1"/>
  <c r="AB378" i="1" s="1"/>
  <c r="R379" i="1"/>
  <c r="T379" i="1" s="1"/>
  <c r="U379" i="1"/>
  <c r="R385" i="1"/>
  <c r="T385" i="1" s="1"/>
  <c r="U385" i="1"/>
  <c r="R389" i="1"/>
  <c r="T389" i="1" s="1"/>
  <c r="U389" i="1"/>
  <c r="V390" i="1"/>
  <c r="X390" i="1" s="1"/>
  <c r="Y390" i="1"/>
  <c r="R405" i="1"/>
  <c r="T405" i="1" s="1"/>
  <c r="U405" i="1"/>
  <c r="F407" i="1"/>
  <c r="D407" i="1" s="1"/>
  <c r="A407" i="1" s="1"/>
  <c r="R413" i="1"/>
  <c r="T413" i="1" s="1"/>
  <c r="U413" i="1"/>
  <c r="F415" i="1"/>
  <c r="D415" i="1" s="1"/>
  <c r="A415" i="1" s="1"/>
  <c r="AC416" i="1"/>
  <c r="R421" i="1"/>
  <c r="T421" i="1" s="1"/>
  <c r="U421" i="1"/>
  <c r="F423" i="1"/>
  <c r="D423" i="1" s="1"/>
  <c r="A423" i="1" s="1"/>
  <c r="Z424" i="1"/>
  <c r="AB424" i="1" s="1"/>
  <c r="R429" i="1"/>
  <c r="T429" i="1" s="1"/>
  <c r="U429" i="1"/>
  <c r="F431" i="1"/>
  <c r="D431" i="1" s="1"/>
  <c r="A431" i="1" s="1"/>
  <c r="R435" i="1"/>
  <c r="T435" i="1" s="1"/>
  <c r="U435" i="1"/>
  <c r="F437" i="1"/>
  <c r="D437" i="1" s="1"/>
  <c r="R439" i="1"/>
  <c r="T439" i="1" s="1"/>
  <c r="F443" i="1"/>
  <c r="D443" i="1" s="1"/>
  <c r="A443" i="1" s="1"/>
  <c r="C462" i="1"/>
  <c r="W462" i="1"/>
  <c r="M462" i="1"/>
  <c r="L462" i="1" s="1"/>
  <c r="Q462" i="1"/>
  <c r="P462" i="1" s="1"/>
  <c r="C470" i="1"/>
  <c r="W470" i="1"/>
  <c r="M470" i="1"/>
  <c r="L470" i="1" s="1"/>
  <c r="Q470" i="1"/>
  <c r="P470" i="1" s="1"/>
  <c r="K472" i="1"/>
  <c r="S472" i="1"/>
  <c r="U474" i="1"/>
  <c r="C478" i="1"/>
  <c r="W478" i="1"/>
  <c r="M478" i="1"/>
  <c r="L478" i="1" s="1"/>
  <c r="Q478" i="1"/>
  <c r="P478" i="1" s="1"/>
  <c r="K480" i="1"/>
  <c r="S480" i="1"/>
  <c r="U482" i="1"/>
  <c r="Y483" i="1"/>
  <c r="C486" i="1"/>
  <c r="W486" i="1"/>
  <c r="M486" i="1"/>
  <c r="L486" i="1" s="1"/>
  <c r="Q486" i="1"/>
  <c r="P486" i="1" s="1"/>
  <c r="O489" i="1"/>
  <c r="N489" i="1" s="1"/>
  <c r="C490" i="1"/>
  <c r="Q490" i="1"/>
  <c r="P490" i="1" s="1"/>
  <c r="K490" i="1"/>
  <c r="S490" i="1"/>
  <c r="U492" i="1"/>
  <c r="J493" i="1"/>
  <c r="C495" i="1"/>
  <c r="S495" i="1"/>
  <c r="H495" i="1"/>
  <c r="A495" i="1" s="1"/>
  <c r="M495" i="1"/>
  <c r="L495" i="1" s="1"/>
  <c r="K495" i="1"/>
  <c r="O497" i="1"/>
  <c r="N497" i="1" s="1"/>
  <c r="C498" i="1"/>
  <c r="AA498" i="1"/>
  <c r="Q498" i="1"/>
  <c r="P498" i="1" s="1"/>
  <c r="K498" i="1"/>
  <c r="S498" i="1"/>
  <c r="U500" i="1"/>
  <c r="J501" i="1"/>
  <c r="C503" i="1"/>
  <c r="S503" i="1"/>
  <c r="H503" i="1"/>
  <c r="A503" i="1" s="1"/>
  <c r="M503" i="1"/>
  <c r="L503" i="1" s="1"/>
  <c r="K503" i="1"/>
  <c r="O505" i="1"/>
  <c r="N505" i="1" s="1"/>
  <c r="C506" i="1"/>
  <c r="Q506" i="1"/>
  <c r="P506" i="1" s="1"/>
  <c r="K506" i="1"/>
  <c r="S506" i="1"/>
  <c r="U508" i="1"/>
  <c r="J509" i="1"/>
  <c r="C511" i="1"/>
  <c r="S511" i="1"/>
  <c r="H511" i="1"/>
  <c r="A511" i="1" s="1"/>
  <c r="M511" i="1"/>
  <c r="L511" i="1" s="1"/>
  <c r="K511" i="1"/>
  <c r="O513" i="1"/>
  <c r="N513" i="1" s="1"/>
  <c r="C514" i="1"/>
  <c r="Q514" i="1"/>
  <c r="P514" i="1" s="1"/>
  <c r="K514" i="1"/>
  <c r="S514" i="1"/>
  <c r="U516" i="1"/>
  <c r="J517" i="1"/>
  <c r="C519" i="1"/>
  <c r="S519" i="1"/>
  <c r="H519" i="1"/>
  <c r="A519" i="1" s="1"/>
  <c r="M519" i="1"/>
  <c r="L519" i="1" s="1"/>
  <c r="K519" i="1"/>
  <c r="O521" i="1"/>
  <c r="N521" i="1" s="1"/>
  <c r="C522" i="1"/>
  <c r="AA522" i="1"/>
  <c r="Q522" i="1"/>
  <c r="P522" i="1" s="1"/>
  <c r="K522" i="1"/>
  <c r="S522" i="1"/>
  <c r="U524" i="1"/>
  <c r="C525" i="1"/>
  <c r="S525" i="1"/>
  <c r="H525" i="1"/>
  <c r="W525" i="1"/>
  <c r="Q525" i="1"/>
  <c r="P525" i="1" s="1"/>
  <c r="O525" i="1"/>
  <c r="N525" i="1" s="1"/>
  <c r="M525" i="1"/>
  <c r="L525" i="1" s="1"/>
  <c r="AA525" i="1"/>
  <c r="U528" i="1"/>
  <c r="H530" i="1"/>
  <c r="A530" i="1" s="1"/>
  <c r="C533" i="1"/>
  <c r="S533" i="1"/>
  <c r="H533" i="1"/>
  <c r="A533" i="1" s="1"/>
  <c r="AA533" i="1"/>
  <c r="M533" i="1"/>
  <c r="L533" i="1" s="1"/>
  <c r="W533" i="1"/>
  <c r="Q533" i="1"/>
  <c r="P533" i="1" s="1"/>
  <c r="O533" i="1"/>
  <c r="N533" i="1" s="1"/>
  <c r="C537" i="1"/>
  <c r="S537" i="1"/>
  <c r="H537" i="1"/>
  <c r="A537" i="1" s="1"/>
  <c r="M537" i="1"/>
  <c r="L537" i="1" s="1"/>
  <c r="Q537" i="1"/>
  <c r="P537" i="1" s="1"/>
  <c r="O537" i="1"/>
  <c r="N537" i="1" s="1"/>
  <c r="U449" i="1"/>
  <c r="U451" i="1"/>
  <c r="U453" i="1"/>
  <c r="U456" i="1"/>
  <c r="R457" i="1"/>
  <c r="T457" i="1" s="1"/>
  <c r="H458" i="1"/>
  <c r="A458" i="1" s="1"/>
  <c r="C460" i="1"/>
  <c r="W460" i="1"/>
  <c r="M460" i="1"/>
  <c r="Q460" i="1"/>
  <c r="P460" i="1" s="1"/>
  <c r="K462" i="1"/>
  <c r="S462" i="1"/>
  <c r="U464" i="1"/>
  <c r="Y465" i="1"/>
  <c r="H466" i="1"/>
  <c r="A466" i="1" s="1"/>
  <c r="C468" i="1"/>
  <c r="W468" i="1"/>
  <c r="M468" i="1"/>
  <c r="Q468" i="1"/>
  <c r="P468" i="1" s="1"/>
  <c r="K470" i="1"/>
  <c r="S470" i="1"/>
  <c r="R473" i="1"/>
  <c r="T473" i="1" s="1"/>
  <c r="C476" i="1"/>
  <c r="W476" i="1"/>
  <c r="M476" i="1"/>
  <c r="Q476" i="1"/>
  <c r="P476" i="1" s="1"/>
  <c r="K478" i="1"/>
  <c r="S478" i="1"/>
  <c r="C484" i="1"/>
  <c r="W484" i="1"/>
  <c r="M484" i="1"/>
  <c r="Q484" i="1"/>
  <c r="P484" i="1" s="1"/>
  <c r="K486" i="1"/>
  <c r="S486" i="1"/>
  <c r="M490" i="1"/>
  <c r="L490" i="1" s="1"/>
  <c r="W490" i="1"/>
  <c r="Y492" i="1"/>
  <c r="C493" i="1"/>
  <c r="S493" i="1"/>
  <c r="H493" i="1"/>
  <c r="A493" i="1" s="1"/>
  <c r="W493" i="1"/>
  <c r="Q493" i="1"/>
  <c r="P493" i="1" s="1"/>
  <c r="M493" i="1"/>
  <c r="L493" i="1" s="1"/>
  <c r="O495" i="1"/>
  <c r="N495" i="1" s="1"/>
  <c r="W495" i="1"/>
  <c r="M498" i="1"/>
  <c r="L498" i="1" s="1"/>
  <c r="W498" i="1"/>
  <c r="C501" i="1"/>
  <c r="S501" i="1"/>
  <c r="H501" i="1"/>
  <c r="A501" i="1" s="1"/>
  <c r="Q501" i="1"/>
  <c r="P501" i="1" s="1"/>
  <c r="M501" i="1"/>
  <c r="L501" i="1" s="1"/>
  <c r="O503" i="1"/>
  <c r="N503" i="1" s="1"/>
  <c r="M506" i="1"/>
  <c r="L506" i="1" s="1"/>
  <c r="C509" i="1"/>
  <c r="S509" i="1"/>
  <c r="H509" i="1"/>
  <c r="A509" i="1" s="1"/>
  <c r="Q509" i="1"/>
  <c r="P509" i="1" s="1"/>
  <c r="M509" i="1"/>
  <c r="L509" i="1" s="1"/>
  <c r="O511" i="1"/>
  <c r="N511" i="1" s="1"/>
  <c r="M514" i="1"/>
  <c r="L514" i="1" s="1"/>
  <c r="C517" i="1"/>
  <c r="S517" i="1"/>
  <c r="H517" i="1"/>
  <c r="A517" i="1" s="1"/>
  <c r="Q517" i="1"/>
  <c r="P517" i="1" s="1"/>
  <c r="M517" i="1"/>
  <c r="L517" i="1" s="1"/>
  <c r="O519" i="1"/>
  <c r="N519" i="1" s="1"/>
  <c r="M522" i="1"/>
  <c r="L522" i="1" s="1"/>
  <c r="W522" i="1"/>
  <c r="A525" i="1"/>
  <c r="C530" i="1"/>
  <c r="Q530" i="1"/>
  <c r="P530" i="1" s="1"/>
  <c r="K530" i="1"/>
  <c r="S530" i="1"/>
  <c r="M530" i="1"/>
  <c r="L530" i="1" s="1"/>
  <c r="Y404" i="1"/>
  <c r="Y410" i="1"/>
  <c r="Y414" i="1"/>
  <c r="Y416" i="1"/>
  <c r="Y418" i="1"/>
  <c r="Y420" i="1"/>
  <c r="Y422" i="1"/>
  <c r="Y424" i="1"/>
  <c r="Y426" i="1"/>
  <c r="Y428" i="1"/>
  <c r="Y430" i="1"/>
  <c r="Y432" i="1"/>
  <c r="Y434" i="1"/>
  <c r="Y436" i="1"/>
  <c r="Y438" i="1"/>
  <c r="Y440" i="1"/>
  <c r="Y442" i="1"/>
  <c r="Y444" i="1"/>
  <c r="Y446" i="1"/>
  <c r="R455" i="1"/>
  <c r="T455" i="1" s="1"/>
  <c r="H456" i="1"/>
  <c r="A456" i="1" s="1"/>
  <c r="C458" i="1"/>
  <c r="W458" i="1"/>
  <c r="M458" i="1"/>
  <c r="L458" i="1" s="1"/>
  <c r="Q458" i="1"/>
  <c r="P458" i="1" s="1"/>
  <c r="R463" i="1"/>
  <c r="T463" i="1" s="1"/>
  <c r="H464" i="1"/>
  <c r="A464" i="1" s="1"/>
  <c r="C466" i="1"/>
  <c r="W466" i="1"/>
  <c r="M466" i="1"/>
  <c r="L466" i="1" s="1"/>
  <c r="Q466" i="1"/>
  <c r="P466" i="1" s="1"/>
  <c r="R471" i="1"/>
  <c r="T471" i="1" s="1"/>
  <c r="H472" i="1"/>
  <c r="A472" i="1" s="1"/>
  <c r="C474" i="1"/>
  <c r="W474" i="1"/>
  <c r="M474" i="1"/>
  <c r="L474" i="1" s="1"/>
  <c r="Q474" i="1"/>
  <c r="P474" i="1" s="1"/>
  <c r="R479" i="1"/>
  <c r="T479" i="1" s="1"/>
  <c r="H480" i="1"/>
  <c r="A480" i="1" s="1"/>
  <c r="C482" i="1"/>
  <c r="W482" i="1"/>
  <c r="M482" i="1"/>
  <c r="L482" i="1" s="1"/>
  <c r="Q482" i="1"/>
  <c r="P482" i="1" s="1"/>
  <c r="J487" i="1"/>
  <c r="R487" i="1"/>
  <c r="T487" i="1" s="1"/>
  <c r="U488" i="1"/>
  <c r="O490" i="1"/>
  <c r="N490" i="1" s="1"/>
  <c r="C491" i="1"/>
  <c r="S491" i="1"/>
  <c r="H491" i="1"/>
  <c r="A491" i="1" s="1"/>
  <c r="M491" i="1"/>
  <c r="L491" i="1" s="1"/>
  <c r="K491" i="1"/>
  <c r="O493" i="1"/>
  <c r="N493" i="1" s="1"/>
  <c r="C494" i="1"/>
  <c r="Q494" i="1"/>
  <c r="P494" i="1" s="1"/>
  <c r="K494" i="1"/>
  <c r="S494" i="1"/>
  <c r="Q495" i="1"/>
  <c r="P495" i="1" s="1"/>
  <c r="U496" i="1"/>
  <c r="O498" i="1"/>
  <c r="N498" i="1" s="1"/>
  <c r="C499" i="1"/>
  <c r="S499" i="1"/>
  <c r="H499" i="1"/>
  <c r="A499" i="1" s="1"/>
  <c r="M499" i="1"/>
  <c r="L499" i="1" s="1"/>
  <c r="K499" i="1"/>
  <c r="O501" i="1"/>
  <c r="N501" i="1" s="1"/>
  <c r="C502" i="1"/>
  <c r="Q502" i="1"/>
  <c r="P502" i="1" s="1"/>
  <c r="K502" i="1"/>
  <c r="S502" i="1"/>
  <c r="Q503" i="1"/>
  <c r="P503" i="1" s="1"/>
  <c r="U504" i="1"/>
  <c r="O506" i="1"/>
  <c r="N506" i="1" s="1"/>
  <c r="C507" i="1"/>
  <c r="S507" i="1"/>
  <c r="H507" i="1"/>
  <c r="A507" i="1" s="1"/>
  <c r="M507" i="1"/>
  <c r="L507" i="1" s="1"/>
  <c r="K507" i="1"/>
  <c r="O509" i="1"/>
  <c r="N509" i="1" s="1"/>
  <c r="C510" i="1"/>
  <c r="Q510" i="1"/>
  <c r="P510" i="1" s="1"/>
  <c r="K510" i="1"/>
  <c r="S510" i="1"/>
  <c r="Q511" i="1"/>
  <c r="P511" i="1" s="1"/>
  <c r="U512" i="1"/>
  <c r="O514" i="1"/>
  <c r="N514" i="1" s="1"/>
  <c r="C515" i="1"/>
  <c r="S515" i="1"/>
  <c r="H515" i="1"/>
  <c r="A515" i="1" s="1"/>
  <c r="M515" i="1"/>
  <c r="L515" i="1" s="1"/>
  <c r="K515" i="1"/>
  <c r="O517" i="1"/>
  <c r="N517" i="1" s="1"/>
  <c r="C518" i="1"/>
  <c r="Q518" i="1"/>
  <c r="P518" i="1" s="1"/>
  <c r="K518" i="1"/>
  <c r="S518" i="1"/>
  <c r="Q519" i="1"/>
  <c r="P519" i="1" s="1"/>
  <c r="U520" i="1"/>
  <c r="O522" i="1"/>
  <c r="N522" i="1" s="1"/>
  <c r="C523" i="1"/>
  <c r="S523" i="1"/>
  <c r="H523" i="1"/>
  <c r="A523" i="1" s="1"/>
  <c r="AA523" i="1"/>
  <c r="M523" i="1"/>
  <c r="L523" i="1" s="1"/>
  <c r="K523" i="1"/>
  <c r="C526" i="1"/>
  <c r="Q526" i="1"/>
  <c r="P526" i="1" s="1"/>
  <c r="K526" i="1"/>
  <c r="S526" i="1"/>
  <c r="M526" i="1"/>
  <c r="L526" i="1" s="1"/>
  <c r="O530" i="1"/>
  <c r="N530" i="1" s="1"/>
  <c r="U532" i="1"/>
  <c r="R532" i="1"/>
  <c r="T532" i="1" s="1"/>
  <c r="U536" i="1"/>
  <c r="R536" i="1"/>
  <c r="T536" i="1" s="1"/>
  <c r="C456" i="1"/>
  <c r="W456" i="1"/>
  <c r="M456" i="1"/>
  <c r="L456" i="1" s="1"/>
  <c r="Q456" i="1"/>
  <c r="P456" i="1" s="1"/>
  <c r="R461" i="1"/>
  <c r="T461" i="1" s="1"/>
  <c r="H462" i="1"/>
  <c r="A462" i="1" s="1"/>
  <c r="O462" i="1"/>
  <c r="N462" i="1" s="1"/>
  <c r="C464" i="1"/>
  <c r="W464" i="1"/>
  <c r="M464" i="1"/>
  <c r="L464" i="1" s="1"/>
  <c r="Q464" i="1"/>
  <c r="P464" i="1" s="1"/>
  <c r="C472" i="1"/>
  <c r="W472" i="1"/>
  <c r="M472" i="1"/>
  <c r="L472" i="1" s="1"/>
  <c r="Q472" i="1"/>
  <c r="P472" i="1" s="1"/>
  <c r="C480" i="1"/>
  <c r="W480" i="1"/>
  <c r="M480" i="1"/>
  <c r="L480" i="1" s="1"/>
  <c r="Q480" i="1"/>
  <c r="P480" i="1" s="1"/>
  <c r="C489" i="1"/>
  <c r="S489" i="1"/>
  <c r="H489" i="1"/>
  <c r="A489" i="1" s="1"/>
  <c r="W489" i="1"/>
  <c r="Q489" i="1"/>
  <c r="P489" i="1" s="1"/>
  <c r="M489" i="1"/>
  <c r="L489" i="1" s="1"/>
  <c r="C497" i="1"/>
  <c r="S497" i="1"/>
  <c r="H497" i="1"/>
  <c r="A497" i="1" s="1"/>
  <c r="W497" i="1"/>
  <c r="Q497" i="1"/>
  <c r="P497" i="1" s="1"/>
  <c r="M497" i="1"/>
  <c r="L497" i="1" s="1"/>
  <c r="C505" i="1"/>
  <c r="S505" i="1"/>
  <c r="H505" i="1"/>
  <c r="A505" i="1" s="1"/>
  <c r="Q505" i="1"/>
  <c r="P505" i="1" s="1"/>
  <c r="M505" i="1"/>
  <c r="L505" i="1" s="1"/>
  <c r="C513" i="1"/>
  <c r="S513" i="1"/>
  <c r="H513" i="1"/>
  <c r="A513" i="1" s="1"/>
  <c r="Q513" i="1"/>
  <c r="P513" i="1" s="1"/>
  <c r="M513" i="1"/>
  <c r="L513" i="1" s="1"/>
  <c r="C521" i="1"/>
  <c r="S521" i="1"/>
  <c r="H521" i="1"/>
  <c r="A521" i="1" s="1"/>
  <c r="Q521" i="1"/>
  <c r="P521" i="1" s="1"/>
  <c r="M521" i="1"/>
  <c r="L521" i="1" s="1"/>
  <c r="J525" i="1"/>
  <c r="C529" i="1"/>
  <c r="S529" i="1"/>
  <c r="H529" i="1"/>
  <c r="A529" i="1" s="1"/>
  <c r="Q529" i="1"/>
  <c r="P529" i="1" s="1"/>
  <c r="O529" i="1"/>
  <c r="N529" i="1" s="1"/>
  <c r="M529" i="1"/>
  <c r="L529" i="1" s="1"/>
  <c r="J533" i="1"/>
  <c r="R534" i="1"/>
  <c r="T534" i="1" s="1"/>
  <c r="U534" i="1"/>
  <c r="J537" i="1"/>
  <c r="R538" i="1"/>
  <c r="T538" i="1" s="1"/>
  <c r="U538" i="1"/>
  <c r="C527" i="1"/>
  <c r="S527" i="1"/>
  <c r="H527" i="1"/>
  <c r="A527" i="1" s="1"/>
  <c r="K527" i="1"/>
  <c r="C531" i="1"/>
  <c r="S531" i="1"/>
  <c r="H531" i="1"/>
  <c r="A531" i="1" s="1"/>
  <c r="K531" i="1"/>
  <c r="M534" i="1"/>
  <c r="L534" i="1" s="1"/>
  <c r="C535" i="1"/>
  <c r="S535" i="1"/>
  <c r="H535" i="1"/>
  <c r="A535" i="1" s="1"/>
  <c r="K535" i="1"/>
  <c r="M538" i="1"/>
  <c r="L538" i="1" s="1"/>
  <c r="C539" i="1"/>
  <c r="S539" i="1"/>
  <c r="H539" i="1"/>
  <c r="A539" i="1" s="1"/>
  <c r="K539" i="1"/>
  <c r="C541" i="1"/>
  <c r="M541" i="1"/>
  <c r="L541" i="1" s="1"/>
  <c r="S541" i="1"/>
  <c r="S543" i="1"/>
  <c r="O455" i="1"/>
  <c r="N455" i="1" s="1"/>
  <c r="O457" i="1"/>
  <c r="O459" i="1"/>
  <c r="N459" i="1" s="1"/>
  <c r="O461" i="1"/>
  <c r="N461" i="1" s="1"/>
  <c r="O463" i="1"/>
  <c r="N463" i="1" s="1"/>
  <c r="O465" i="1"/>
  <c r="O467" i="1"/>
  <c r="O469" i="1"/>
  <c r="N469" i="1" s="1"/>
  <c r="O471" i="1"/>
  <c r="N471" i="1" s="1"/>
  <c r="O473" i="1"/>
  <c r="O475" i="1"/>
  <c r="O477" i="1"/>
  <c r="N477" i="1" s="1"/>
  <c r="O479" i="1"/>
  <c r="N479" i="1" s="1"/>
  <c r="O481" i="1"/>
  <c r="O483" i="1"/>
  <c r="O485" i="1"/>
  <c r="N485" i="1" s="1"/>
  <c r="O487" i="1"/>
  <c r="N487" i="1" s="1"/>
  <c r="C488" i="1"/>
  <c r="Q488" i="1"/>
  <c r="P488" i="1" s="1"/>
  <c r="K488" i="1"/>
  <c r="C492" i="1"/>
  <c r="Q492" i="1"/>
  <c r="P492" i="1" s="1"/>
  <c r="K492" i="1"/>
  <c r="C496" i="1"/>
  <c r="Q496" i="1"/>
  <c r="P496" i="1" s="1"/>
  <c r="K496" i="1"/>
  <c r="C500" i="1"/>
  <c r="Q500" i="1"/>
  <c r="P500" i="1" s="1"/>
  <c r="K500" i="1"/>
  <c r="C504" i="1"/>
  <c r="Q504" i="1"/>
  <c r="P504" i="1" s="1"/>
  <c r="K504" i="1"/>
  <c r="C508" i="1"/>
  <c r="Q508" i="1"/>
  <c r="P508" i="1" s="1"/>
  <c r="K508" i="1"/>
  <c r="C512" i="1"/>
  <c r="Q512" i="1"/>
  <c r="P512" i="1" s="1"/>
  <c r="K512" i="1"/>
  <c r="C516" i="1"/>
  <c r="AA516" i="1"/>
  <c r="Q516" i="1"/>
  <c r="P516" i="1" s="1"/>
  <c r="K516" i="1"/>
  <c r="C520" i="1"/>
  <c r="Q520" i="1"/>
  <c r="P520" i="1" s="1"/>
  <c r="K520" i="1"/>
  <c r="C524" i="1"/>
  <c r="AA524" i="1"/>
  <c r="Q524" i="1"/>
  <c r="P524" i="1" s="1"/>
  <c r="K524" i="1"/>
  <c r="Y524" i="1"/>
  <c r="M527" i="1"/>
  <c r="L527" i="1" s="1"/>
  <c r="AA527" i="1"/>
  <c r="C528" i="1"/>
  <c r="Q528" i="1"/>
  <c r="P528" i="1" s="1"/>
  <c r="K528" i="1"/>
  <c r="M531" i="1"/>
  <c r="L531" i="1" s="1"/>
  <c r="AA531" i="1"/>
  <c r="C532" i="1"/>
  <c r="Q532" i="1"/>
  <c r="P532" i="1" s="1"/>
  <c r="K532" i="1"/>
  <c r="M535" i="1"/>
  <c r="L535" i="1" s="1"/>
  <c r="C536" i="1"/>
  <c r="Q536" i="1"/>
  <c r="P536" i="1" s="1"/>
  <c r="K536" i="1"/>
  <c r="M539" i="1"/>
  <c r="L539" i="1" s="1"/>
  <c r="AA539" i="1"/>
  <c r="C540" i="1"/>
  <c r="Q540" i="1"/>
  <c r="P540" i="1" s="1"/>
  <c r="K540" i="1"/>
  <c r="R540" i="1"/>
  <c r="T540" i="1" s="1"/>
  <c r="K541" i="1"/>
  <c r="C543" i="1"/>
  <c r="M543" i="1"/>
  <c r="L543" i="1" s="1"/>
  <c r="O543" i="1"/>
  <c r="N543" i="1" s="1"/>
  <c r="H543" i="1"/>
  <c r="A543" i="1" s="1"/>
  <c r="K543" i="1"/>
  <c r="U550" i="1"/>
  <c r="R550" i="1"/>
  <c r="T550" i="1" s="1"/>
  <c r="C551" i="1"/>
  <c r="M551" i="1"/>
  <c r="L551" i="1" s="1"/>
  <c r="O551" i="1"/>
  <c r="N551" i="1" s="1"/>
  <c r="H551" i="1"/>
  <c r="A551" i="1" s="1"/>
  <c r="K551" i="1"/>
  <c r="R561" i="1"/>
  <c r="T561" i="1" s="1"/>
  <c r="U561" i="1"/>
  <c r="J548" i="1"/>
  <c r="C549" i="1"/>
  <c r="M549" i="1"/>
  <c r="L549" i="1" s="1"/>
  <c r="S549" i="1"/>
  <c r="K549" i="1"/>
  <c r="Q551" i="1"/>
  <c r="P551" i="1" s="1"/>
  <c r="U553" i="1"/>
  <c r="C534" i="1"/>
  <c r="Q534" i="1"/>
  <c r="P534" i="1" s="1"/>
  <c r="K534" i="1"/>
  <c r="C538" i="1"/>
  <c r="Q538" i="1"/>
  <c r="P538" i="1" s="1"/>
  <c r="K538" i="1"/>
  <c r="U542" i="1"/>
  <c r="R542" i="1"/>
  <c r="T542" i="1" s="1"/>
  <c r="J545" i="1"/>
  <c r="R551" i="1"/>
  <c r="T551" i="1" s="1"/>
  <c r="U551" i="1"/>
  <c r="J556" i="1"/>
  <c r="J558" i="1"/>
  <c r="H561" i="1"/>
  <c r="A561" i="1" s="1"/>
  <c r="A564" i="1"/>
  <c r="C561" i="1"/>
  <c r="AA561" i="1"/>
  <c r="Q561" i="1"/>
  <c r="P561" i="1" s="1"/>
  <c r="K561" i="1"/>
  <c r="W561" i="1"/>
  <c r="M561" i="1"/>
  <c r="L561" i="1" s="1"/>
  <c r="C566" i="1"/>
  <c r="W566" i="1"/>
  <c r="S566" i="1"/>
  <c r="O566" i="1"/>
  <c r="N566" i="1" s="1"/>
  <c r="K566" i="1"/>
  <c r="Q566" i="1"/>
  <c r="P566" i="1" s="1"/>
  <c r="H566" i="1"/>
  <c r="A566" i="1" s="1"/>
  <c r="C567" i="1"/>
  <c r="AA567" i="1"/>
  <c r="S567" i="1"/>
  <c r="O567" i="1"/>
  <c r="N567" i="1" s="1"/>
  <c r="K567" i="1"/>
  <c r="Q567" i="1"/>
  <c r="P567" i="1" s="1"/>
  <c r="H567" i="1"/>
  <c r="A567" i="1" s="1"/>
  <c r="C547" i="1"/>
  <c r="M547" i="1"/>
  <c r="L547" i="1" s="1"/>
  <c r="Q547" i="1"/>
  <c r="P547" i="1" s="1"/>
  <c r="C555" i="1"/>
  <c r="W555" i="1"/>
  <c r="M555" i="1"/>
  <c r="L555" i="1" s="1"/>
  <c r="Q555" i="1"/>
  <c r="P555" i="1" s="1"/>
  <c r="C559" i="1"/>
  <c r="Q559" i="1"/>
  <c r="P559" i="1" s="1"/>
  <c r="K559" i="1"/>
  <c r="W559" i="1"/>
  <c r="M559" i="1"/>
  <c r="L559" i="1" s="1"/>
  <c r="U559" i="1"/>
  <c r="J562" i="1"/>
  <c r="C575" i="1"/>
  <c r="AA575" i="1"/>
  <c r="S575" i="1"/>
  <c r="O575" i="1"/>
  <c r="N575" i="1" s="1"/>
  <c r="K575" i="1"/>
  <c r="Q575" i="1"/>
  <c r="P575" i="1" s="1"/>
  <c r="H575" i="1"/>
  <c r="A575" i="1" s="1"/>
  <c r="C545" i="1"/>
  <c r="M545" i="1"/>
  <c r="L545" i="1" s="1"/>
  <c r="Q545" i="1"/>
  <c r="P545" i="1" s="1"/>
  <c r="K547" i="1"/>
  <c r="S547" i="1"/>
  <c r="C553" i="1"/>
  <c r="W553" i="1"/>
  <c r="M553" i="1"/>
  <c r="L553" i="1" s="1"/>
  <c r="Q553" i="1"/>
  <c r="P553" i="1" s="1"/>
  <c r="K555" i="1"/>
  <c r="S555" i="1"/>
  <c r="C557" i="1"/>
  <c r="Q557" i="1"/>
  <c r="P557" i="1" s="1"/>
  <c r="K557" i="1"/>
  <c r="W557" i="1"/>
  <c r="M557" i="1"/>
  <c r="L557" i="1" s="1"/>
  <c r="U557" i="1"/>
  <c r="O561" i="1"/>
  <c r="N561" i="1" s="1"/>
  <c r="C563" i="1"/>
  <c r="AA563" i="1"/>
  <c r="S563" i="1"/>
  <c r="O563" i="1"/>
  <c r="N563" i="1" s="1"/>
  <c r="K563" i="1"/>
  <c r="Q563" i="1"/>
  <c r="P563" i="1" s="1"/>
  <c r="H563" i="1"/>
  <c r="A563" i="1" s="1"/>
  <c r="A565" i="1"/>
  <c r="M567" i="1"/>
  <c r="L567" i="1" s="1"/>
  <c r="C570" i="1"/>
  <c r="AA570" i="1"/>
  <c r="W570" i="1"/>
  <c r="S570" i="1"/>
  <c r="O570" i="1"/>
  <c r="N570" i="1" s="1"/>
  <c r="K570" i="1"/>
  <c r="Q570" i="1"/>
  <c r="P570" i="1" s="1"/>
  <c r="H570" i="1"/>
  <c r="A570" i="1" s="1"/>
  <c r="C571" i="1"/>
  <c r="AA571" i="1"/>
  <c r="S571" i="1"/>
  <c r="O571" i="1"/>
  <c r="N571" i="1" s="1"/>
  <c r="K571" i="1"/>
  <c r="Q571" i="1"/>
  <c r="P571" i="1" s="1"/>
  <c r="H571" i="1"/>
  <c r="A571" i="1" s="1"/>
  <c r="O542" i="1"/>
  <c r="N542" i="1" s="1"/>
  <c r="O544" i="1"/>
  <c r="N544" i="1" s="1"/>
  <c r="O546" i="1"/>
  <c r="N546" i="1" s="1"/>
  <c r="O548" i="1"/>
  <c r="N548" i="1" s="1"/>
  <c r="O550" i="1"/>
  <c r="N550" i="1" s="1"/>
  <c r="O552" i="1"/>
  <c r="O554" i="1"/>
  <c r="N554" i="1" s="1"/>
  <c r="O556" i="1"/>
  <c r="N556" i="1" s="1"/>
  <c r="O558" i="1"/>
  <c r="N558" i="1" s="1"/>
  <c r="O560" i="1"/>
  <c r="N560" i="1" s="1"/>
  <c r="O562" i="1"/>
  <c r="N562" i="1" s="1"/>
  <c r="C564" i="1"/>
  <c r="W564" i="1"/>
  <c r="S564" i="1"/>
  <c r="O564" i="1"/>
  <c r="N564" i="1" s="1"/>
  <c r="K564" i="1"/>
  <c r="M564" i="1"/>
  <c r="L564" i="1" s="1"/>
  <c r="C568" i="1"/>
  <c r="AA568" i="1"/>
  <c r="W568" i="1"/>
  <c r="S568" i="1"/>
  <c r="O568" i="1"/>
  <c r="N568" i="1" s="1"/>
  <c r="K568" i="1"/>
  <c r="M568" i="1"/>
  <c r="L568" i="1" s="1"/>
  <c r="C572" i="1"/>
  <c r="AA572" i="1"/>
  <c r="W572" i="1"/>
  <c r="S572" i="1"/>
  <c r="O572" i="1"/>
  <c r="N572" i="1" s="1"/>
  <c r="K572" i="1"/>
  <c r="M572" i="1"/>
  <c r="L572" i="1" s="1"/>
  <c r="H574" i="1"/>
  <c r="A574" i="1" s="1"/>
  <c r="C576" i="1"/>
  <c r="W576" i="1"/>
  <c r="S576" i="1"/>
  <c r="O576" i="1"/>
  <c r="N576" i="1" s="1"/>
  <c r="K576" i="1"/>
  <c r="M576" i="1"/>
  <c r="L576" i="1" s="1"/>
  <c r="H578" i="1"/>
  <c r="A578" i="1" s="1"/>
  <c r="C580" i="1"/>
  <c r="W580" i="1"/>
  <c r="S580" i="1"/>
  <c r="O580" i="1"/>
  <c r="N580" i="1" s="1"/>
  <c r="K580" i="1"/>
  <c r="M580" i="1"/>
  <c r="L580" i="1" s="1"/>
  <c r="F585" i="1"/>
  <c r="D585" i="1" s="1"/>
  <c r="A585" i="1" s="1"/>
  <c r="C579" i="1"/>
  <c r="AA579" i="1"/>
  <c r="S579" i="1"/>
  <c r="O579" i="1"/>
  <c r="N579" i="1" s="1"/>
  <c r="K579" i="1"/>
  <c r="M579" i="1"/>
  <c r="L579" i="1" s="1"/>
  <c r="R581" i="1"/>
  <c r="T581" i="1" s="1"/>
  <c r="U581" i="1"/>
  <c r="V582" i="1"/>
  <c r="X582" i="1" s="1"/>
  <c r="Y582" i="1"/>
  <c r="R583" i="1"/>
  <c r="T583" i="1" s="1"/>
  <c r="U583" i="1"/>
  <c r="A573" i="1"/>
  <c r="C574" i="1"/>
  <c r="AA574" i="1"/>
  <c r="W574" i="1"/>
  <c r="S574" i="1"/>
  <c r="O574" i="1"/>
  <c r="N574" i="1" s="1"/>
  <c r="K574" i="1"/>
  <c r="M574" i="1"/>
  <c r="L574" i="1" s="1"/>
  <c r="A577" i="1"/>
  <c r="C578" i="1"/>
  <c r="W578" i="1"/>
  <c r="S578" i="1"/>
  <c r="O578" i="1"/>
  <c r="N578" i="1" s="1"/>
  <c r="K578" i="1"/>
  <c r="M578" i="1"/>
  <c r="L578" i="1" s="1"/>
  <c r="A581" i="1"/>
  <c r="V584" i="1"/>
  <c r="X584" i="1" s="1"/>
  <c r="Y584" i="1"/>
  <c r="C565" i="1"/>
  <c r="AA565" i="1"/>
  <c r="S565" i="1"/>
  <c r="O565" i="1"/>
  <c r="N565" i="1" s="1"/>
  <c r="K565" i="1"/>
  <c r="M565" i="1"/>
  <c r="L565" i="1" s="1"/>
  <c r="C569" i="1"/>
  <c r="AA569" i="1"/>
  <c r="S569" i="1"/>
  <c r="O569" i="1"/>
  <c r="N569" i="1" s="1"/>
  <c r="K569" i="1"/>
  <c r="M569" i="1"/>
  <c r="L569" i="1" s="1"/>
  <c r="C573" i="1"/>
  <c r="AA573" i="1"/>
  <c r="S573" i="1"/>
  <c r="O573" i="1"/>
  <c r="N573" i="1" s="1"/>
  <c r="K573" i="1"/>
  <c r="M573" i="1"/>
  <c r="L573" i="1" s="1"/>
  <c r="C577" i="1"/>
  <c r="AA577" i="1"/>
  <c r="S577" i="1"/>
  <c r="O577" i="1"/>
  <c r="N577" i="1" s="1"/>
  <c r="K577" i="1"/>
  <c r="M577" i="1"/>
  <c r="L577" i="1" s="1"/>
  <c r="H579" i="1"/>
  <c r="A579" i="1" s="1"/>
  <c r="Q579" i="1"/>
  <c r="P579" i="1" s="1"/>
  <c r="Q581" i="1"/>
  <c r="P581" i="1" s="1"/>
  <c r="C581" i="1"/>
  <c r="AA581" i="1"/>
  <c r="K581" i="1"/>
  <c r="J581" i="1" s="1"/>
  <c r="M581" i="1"/>
  <c r="L581" i="1" s="1"/>
  <c r="F583" i="1"/>
  <c r="D583" i="1" s="1"/>
  <c r="A583" i="1" s="1"/>
  <c r="V595" i="1"/>
  <c r="X595" i="1" s="1"/>
  <c r="Y595" i="1"/>
  <c r="F596" i="1"/>
  <c r="D596" i="1" s="1"/>
  <c r="A596" i="1" s="1"/>
  <c r="F630" i="1"/>
  <c r="D630" i="1" s="1"/>
  <c r="A630" i="1" s="1"/>
  <c r="F631" i="1"/>
  <c r="D631" i="1" s="1"/>
  <c r="A631" i="1" s="1"/>
  <c r="F638" i="1"/>
  <c r="D638" i="1" s="1"/>
  <c r="F647" i="1"/>
  <c r="D647" i="1" s="1"/>
  <c r="A647" i="1" s="1"/>
  <c r="F654" i="1"/>
  <c r="D654" i="1" s="1"/>
  <c r="A654" i="1" s="1"/>
  <c r="U654" i="1"/>
  <c r="F659" i="1"/>
  <c r="D659" i="1" s="1"/>
  <c r="A659" i="1" s="1"/>
  <c r="AC659" i="1"/>
  <c r="F662" i="1"/>
  <c r="D662" i="1" s="1"/>
  <c r="A662" i="1" s="1"/>
  <c r="U662" i="1"/>
  <c r="F664" i="1"/>
  <c r="D664" i="1" s="1"/>
  <c r="A664" i="1" s="1"/>
  <c r="U664" i="1"/>
  <c r="F669" i="1"/>
  <c r="D669" i="1" s="1"/>
  <c r="A669" i="1" s="1"/>
  <c r="U669" i="1"/>
  <c r="F672" i="1"/>
  <c r="D672" i="1" s="1"/>
  <c r="A672" i="1" s="1"/>
  <c r="U672" i="1"/>
  <c r="F677" i="1"/>
  <c r="D677" i="1" s="1"/>
  <c r="U677" i="1"/>
  <c r="Z16" i="6"/>
  <c r="Z27" i="6"/>
  <c r="U585" i="1"/>
  <c r="U587" i="1"/>
  <c r="AC588" i="1"/>
  <c r="U589" i="1"/>
  <c r="AD589" i="1" s="1"/>
  <c r="U591" i="1"/>
  <c r="AC594" i="1"/>
  <c r="F598" i="1"/>
  <c r="D598" i="1" s="1"/>
  <c r="A598" i="1" s="1"/>
  <c r="U599" i="1"/>
  <c r="F607" i="1"/>
  <c r="D607" i="1" s="1"/>
  <c r="A607" i="1" s="1"/>
  <c r="U607" i="1"/>
  <c r="F609" i="1"/>
  <c r="D609" i="1" s="1"/>
  <c r="A609" i="1" s="1"/>
  <c r="U609" i="1"/>
  <c r="F611" i="1"/>
  <c r="D611" i="1" s="1"/>
  <c r="A611" i="1" s="1"/>
  <c r="U611" i="1"/>
  <c r="F613" i="1"/>
  <c r="D613" i="1" s="1"/>
  <c r="A613" i="1" s="1"/>
  <c r="U613" i="1"/>
  <c r="F616" i="1"/>
  <c r="D616" i="1" s="1"/>
  <c r="A616" i="1" s="1"/>
  <c r="U616" i="1"/>
  <c r="F617" i="1"/>
  <c r="D617" i="1" s="1"/>
  <c r="A617" i="1" s="1"/>
  <c r="U617" i="1"/>
  <c r="F620" i="1"/>
  <c r="D620" i="1" s="1"/>
  <c r="A620" i="1" s="1"/>
  <c r="U620" i="1"/>
  <c r="F621" i="1"/>
  <c r="D621" i="1" s="1"/>
  <c r="A621" i="1" s="1"/>
  <c r="U621" i="1"/>
  <c r="F624" i="1"/>
  <c r="D624" i="1" s="1"/>
  <c r="A624" i="1" s="1"/>
  <c r="U624" i="1"/>
  <c r="F625" i="1"/>
  <c r="D625" i="1" s="1"/>
  <c r="A625" i="1" s="1"/>
  <c r="U625" i="1"/>
  <c r="F628" i="1"/>
  <c r="D628" i="1" s="1"/>
  <c r="A628" i="1" s="1"/>
  <c r="U628" i="1"/>
  <c r="F629" i="1"/>
  <c r="D629" i="1" s="1"/>
  <c r="A629" i="1" s="1"/>
  <c r="U629" i="1"/>
  <c r="AC630" i="1"/>
  <c r="F634" i="1"/>
  <c r="D634" i="1" s="1"/>
  <c r="A634" i="1" s="1"/>
  <c r="U634" i="1"/>
  <c r="F635" i="1"/>
  <c r="D635" i="1" s="1"/>
  <c r="A635" i="1" s="1"/>
  <c r="U635" i="1"/>
  <c r="F637" i="1"/>
  <c r="D637" i="1" s="1"/>
  <c r="A637" i="1" s="1"/>
  <c r="U637" i="1"/>
  <c r="F640" i="1"/>
  <c r="D640" i="1" s="1"/>
  <c r="A640" i="1" s="1"/>
  <c r="U640" i="1"/>
  <c r="F642" i="1"/>
  <c r="D642" i="1" s="1"/>
  <c r="A642" i="1" s="1"/>
  <c r="U642" i="1"/>
  <c r="F644" i="1"/>
  <c r="D644" i="1" s="1"/>
  <c r="A644" i="1" s="1"/>
  <c r="U644" i="1"/>
  <c r="F649" i="1"/>
  <c r="D649" i="1" s="1"/>
  <c r="A649" i="1" s="1"/>
  <c r="U649" i="1"/>
  <c r="F651" i="1"/>
  <c r="D651" i="1" s="1"/>
  <c r="A651" i="1" s="1"/>
  <c r="U651" i="1"/>
  <c r="F653" i="1"/>
  <c r="D653" i="1" s="1"/>
  <c r="A653" i="1" s="1"/>
  <c r="U653" i="1"/>
  <c r="F656" i="1"/>
  <c r="D656" i="1" s="1"/>
  <c r="A656" i="1" s="1"/>
  <c r="F661" i="1"/>
  <c r="D661" i="1" s="1"/>
  <c r="A661" i="1" s="1"/>
  <c r="U661" i="1"/>
  <c r="F666" i="1"/>
  <c r="D666" i="1" s="1"/>
  <c r="A666" i="1" s="1"/>
  <c r="F671" i="1"/>
  <c r="D671" i="1" s="1"/>
  <c r="F674" i="1"/>
  <c r="D674" i="1" s="1"/>
  <c r="A674" i="1" s="1"/>
  <c r="Y586" i="1"/>
  <c r="Y588" i="1"/>
  <c r="Y590" i="1"/>
  <c r="V591" i="1"/>
  <c r="X591" i="1" s="1"/>
  <c r="Y591" i="1"/>
  <c r="AC591" i="1"/>
  <c r="F592" i="1"/>
  <c r="D592" i="1" s="1"/>
  <c r="A592" i="1" s="1"/>
  <c r="U598" i="1"/>
  <c r="F600" i="1"/>
  <c r="D600" i="1" s="1"/>
  <c r="A600" i="1" s="1"/>
  <c r="F639" i="1"/>
  <c r="D639" i="1" s="1"/>
  <c r="A639" i="1" s="1"/>
  <c r="F646" i="1"/>
  <c r="D646" i="1" s="1"/>
  <c r="F655" i="1"/>
  <c r="D655" i="1" s="1"/>
  <c r="A655" i="1" s="1"/>
  <c r="U655" i="1"/>
  <c r="F658" i="1"/>
  <c r="D658" i="1" s="1"/>
  <c r="A658" i="1" s="1"/>
  <c r="F663" i="1"/>
  <c r="D663" i="1" s="1"/>
  <c r="A663" i="1" s="1"/>
  <c r="F665" i="1"/>
  <c r="D665" i="1" s="1"/>
  <c r="A665" i="1" s="1"/>
  <c r="F668" i="1"/>
  <c r="D668" i="1" s="1"/>
  <c r="A668" i="1" s="1"/>
  <c r="F673" i="1"/>
  <c r="D673" i="1" s="1"/>
  <c r="A673" i="1" s="1"/>
  <c r="F676" i="1"/>
  <c r="D676" i="1" s="1"/>
  <c r="A676" i="1" s="1"/>
  <c r="V593" i="1"/>
  <c r="X593" i="1" s="1"/>
  <c r="Y593" i="1"/>
  <c r="F594" i="1"/>
  <c r="D594" i="1" s="1"/>
  <c r="A594" i="1" s="1"/>
  <c r="AC598" i="1"/>
  <c r="F599" i="1"/>
  <c r="D599" i="1" s="1"/>
  <c r="A599" i="1" s="1"/>
  <c r="F602" i="1"/>
  <c r="D602" i="1" s="1"/>
  <c r="A602" i="1" s="1"/>
  <c r="F604" i="1"/>
  <c r="D604" i="1" s="1"/>
  <c r="A604" i="1" s="1"/>
  <c r="F606" i="1"/>
  <c r="D606" i="1" s="1"/>
  <c r="A606" i="1" s="1"/>
  <c r="F608" i="1"/>
  <c r="D608" i="1" s="1"/>
  <c r="A608" i="1" s="1"/>
  <c r="F610" i="1"/>
  <c r="D610" i="1" s="1"/>
  <c r="A610" i="1" s="1"/>
  <c r="F612" i="1"/>
  <c r="D612" i="1" s="1"/>
  <c r="A612" i="1" s="1"/>
  <c r="F614" i="1"/>
  <c r="D614" i="1" s="1"/>
  <c r="A614" i="1" s="1"/>
  <c r="F615" i="1"/>
  <c r="D615" i="1" s="1"/>
  <c r="A615" i="1" s="1"/>
  <c r="F618" i="1"/>
  <c r="D618" i="1" s="1"/>
  <c r="A618" i="1" s="1"/>
  <c r="F619" i="1"/>
  <c r="D619" i="1" s="1"/>
  <c r="A619" i="1" s="1"/>
  <c r="F622" i="1"/>
  <c r="D622" i="1" s="1"/>
  <c r="A622" i="1" s="1"/>
  <c r="F623" i="1"/>
  <c r="D623" i="1" s="1"/>
  <c r="A623" i="1" s="1"/>
  <c r="F626" i="1"/>
  <c r="D626" i="1" s="1"/>
  <c r="A626" i="1" s="1"/>
  <c r="F627" i="1"/>
  <c r="D627" i="1" s="1"/>
  <c r="A627" i="1" s="1"/>
  <c r="F632" i="1"/>
  <c r="D632" i="1" s="1"/>
  <c r="A632" i="1" s="1"/>
  <c r="F633" i="1"/>
  <c r="D633" i="1" s="1"/>
  <c r="A633" i="1" s="1"/>
  <c r="F636" i="1"/>
  <c r="D636" i="1" s="1"/>
  <c r="A636" i="1" s="1"/>
  <c r="F641" i="1"/>
  <c r="D641" i="1" s="1"/>
  <c r="A641" i="1" s="1"/>
  <c r="F643" i="1"/>
  <c r="D643" i="1" s="1"/>
  <c r="A643" i="1" s="1"/>
  <c r="F645" i="1"/>
  <c r="D645" i="1" s="1"/>
  <c r="A645" i="1" s="1"/>
  <c r="F648" i="1"/>
  <c r="D648" i="1" s="1"/>
  <c r="A648" i="1" s="1"/>
  <c r="F650" i="1"/>
  <c r="D650" i="1" s="1"/>
  <c r="A650" i="1" s="1"/>
  <c r="F652" i="1"/>
  <c r="D652" i="1" s="1"/>
  <c r="A652" i="1" s="1"/>
  <c r="F657" i="1"/>
  <c r="D657" i="1" s="1"/>
  <c r="A657" i="1" s="1"/>
  <c r="F660" i="1"/>
  <c r="D660" i="1" s="1"/>
  <c r="A660" i="1" s="1"/>
  <c r="F667" i="1"/>
  <c r="D667" i="1" s="1"/>
  <c r="A667" i="1" s="1"/>
  <c r="F670" i="1"/>
  <c r="D670" i="1" s="1"/>
  <c r="A670" i="1" s="1"/>
  <c r="F675" i="1"/>
  <c r="D675" i="1" s="1"/>
  <c r="A675" i="1" s="1"/>
  <c r="U8" i="6"/>
  <c r="Z8" i="6"/>
  <c r="Z33" i="6"/>
  <c r="Y629" i="1"/>
  <c r="Y631" i="1"/>
  <c r="Y637" i="1"/>
  <c r="Y639" i="1"/>
  <c r="Y645" i="1"/>
  <c r="Y647" i="1"/>
  <c r="Y653" i="1"/>
  <c r="Y657" i="1"/>
  <c r="Y659" i="1"/>
  <c r="Y665" i="1"/>
  <c r="Y667" i="1"/>
  <c r="Y671" i="1"/>
  <c r="Y677" i="1"/>
  <c r="V8" i="4"/>
  <c r="L8" i="4" s="1"/>
  <c r="AA60" i="1" s="1"/>
  <c r="K8" i="4"/>
  <c r="W60" i="1" s="1"/>
  <c r="V16" i="4"/>
  <c r="L16" i="4" s="1"/>
  <c r="AA68" i="1" s="1"/>
  <c r="K16" i="4"/>
  <c r="W68" i="1" s="1"/>
  <c r="V22" i="4"/>
  <c r="L22" i="4" s="1"/>
  <c r="AA74" i="1" s="1"/>
  <c r="K22" i="4"/>
  <c r="W74" i="1" s="1"/>
  <c r="V10" i="4"/>
  <c r="L10" i="4" s="1"/>
  <c r="AA62" i="1" s="1"/>
  <c r="K10" i="4"/>
  <c r="W62" i="1" s="1"/>
  <c r="V2" i="4"/>
  <c r="L2" i="4" s="1"/>
  <c r="AA54" i="1" s="1"/>
  <c r="K7" i="4"/>
  <c r="V7" i="4"/>
  <c r="L7" i="4" s="1"/>
  <c r="AA59" i="1" s="1"/>
  <c r="V12" i="4"/>
  <c r="L12" i="4" s="1"/>
  <c r="AA64" i="1" s="1"/>
  <c r="K12" i="4"/>
  <c r="W64" i="1" s="1"/>
  <c r="K15" i="4"/>
  <c r="W67" i="1" s="1"/>
  <c r="V15" i="4"/>
  <c r="L15" i="4" s="1"/>
  <c r="AA67" i="1" s="1"/>
  <c r="V18" i="4"/>
  <c r="L18" i="4" s="1"/>
  <c r="AA70" i="1" s="1"/>
  <c r="K18" i="4"/>
  <c r="W70" i="1" s="1"/>
  <c r="V14" i="4"/>
  <c r="L14" i="4" s="1"/>
  <c r="AA66" i="1" s="1"/>
  <c r="K14" i="4"/>
  <c r="W66" i="1" s="1"/>
  <c r="V20" i="4"/>
  <c r="L20" i="4" s="1"/>
  <c r="AA72" i="1" s="1"/>
  <c r="K20" i="4"/>
  <c r="W72" i="1" s="1"/>
  <c r="V5" i="4"/>
  <c r="L5" i="4" s="1"/>
  <c r="AA57" i="1" s="1"/>
  <c r="V9" i="4"/>
  <c r="L9" i="4" s="1"/>
  <c r="AA61" i="1" s="1"/>
  <c r="V11" i="4"/>
  <c r="L11" i="4" s="1"/>
  <c r="AA63" i="1" s="1"/>
  <c r="V13" i="4"/>
  <c r="L13" i="4" s="1"/>
  <c r="AA65" i="1" s="1"/>
  <c r="V17" i="4"/>
  <c r="L17" i="4" s="1"/>
  <c r="AA69" i="1" s="1"/>
  <c r="V19" i="4"/>
  <c r="L19" i="4" s="1"/>
  <c r="AA71" i="1" s="1"/>
  <c r="V21" i="4"/>
  <c r="L21" i="4" s="1"/>
  <c r="AA73" i="1" s="1"/>
  <c r="V23" i="4"/>
  <c r="L23" i="4" s="1"/>
  <c r="AA75" i="1" s="1"/>
  <c r="V25" i="4"/>
  <c r="L25" i="4" s="1"/>
  <c r="AA77" i="1" s="1"/>
  <c r="V26" i="4"/>
  <c r="L26" i="4" s="1"/>
  <c r="AA78" i="1" s="1"/>
  <c r="V27" i="4"/>
  <c r="L27" i="4" s="1"/>
  <c r="AA79" i="1" s="1"/>
  <c r="V28" i="4"/>
  <c r="L28" i="4" s="1"/>
  <c r="AA80" i="1" s="1"/>
  <c r="V29" i="4"/>
  <c r="L29" i="4" s="1"/>
  <c r="AA81" i="1" s="1"/>
  <c r="V30" i="4"/>
  <c r="L30" i="4" s="1"/>
  <c r="AA82" i="1" s="1"/>
  <c r="V31" i="4"/>
  <c r="L31" i="4" s="1"/>
  <c r="AA83" i="1" s="1"/>
  <c r="V32" i="4"/>
  <c r="L32" i="4" s="1"/>
  <c r="AA84" i="1" s="1"/>
  <c r="V33" i="4"/>
  <c r="L33" i="4" s="1"/>
  <c r="AA85" i="1" s="1"/>
  <c r="V34" i="4"/>
  <c r="L34" i="4" s="1"/>
  <c r="AA86" i="1" s="1"/>
  <c r="V35" i="4"/>
  <c r="L35" i="4" s="1"/>
  <c r="AA87" i="1" s="1"/>
  <c r="V36" i="4"/>
  <c r="L36" i="4" s="1"/>
  <c r="AA88" i="1" s="1"/>
  <c r="V37" i="4"/>
  <c r="L37" i="4" s="1"/>
  <c r="AA89" i="1" s="1"/>
  <c r="V38" i="4"/>
  <c r="L38" i="4" s="1"/>
  <c r="AA90" i="1" s="1"/>
  <c r="V39" i="4"/>
  <c r="L39" i="4" s="1"/>
  <c r="AA91" i="1" s="1"/>
  <c r="V40" i="4"/>
  <c r="L40" i="4" s="1"/>
  <c r="AA92" i="1" s="1"/>
  <c r="V41" i="4"/>
  <c r="L41" i="4" s="1"/>
  <c r="AA93" i="1" s="1"/>
  <c r="V42" i="4"/>
  <c r="L42" i="4" s="1"/>
  <c r="AA94" i="1" s="1"/>
  <c r="V43" i="4"/>
  <c r="L43" i="4" s="1"/>
  <c r="AA95" i="1" s="1"/>
  <c r="V44" i="4"/>
  <c r="L44" i="4" s="1"/>
  <c r="AA96" i="1" s="1"/>
  <c r="V45" i="4"/>
  <c r="L45" i="4" s="1"/>
  <c r="AA97" i="1" s="1"/>
  <c r="V46" i="4"/>
  <c r="L46" i="4" s="1"/>
  <c r="AA98" i="1" s="1"/>
  <c r="V47" i="4"/>
  <c r="L47" i="4" s="1"/>
  <c r="AA99" i="1" s="1"/>
  <c r="V48" i="4"/>
  <c r="L48" i="4" s="1"/>
  <c r="AA100" i="1" s="1"/>
  <c r="V49" i="4"/>
  <c r="L49" i="4" s="1"/>
  <c r="AA101" i="1" s="1"/>
  <c r="V50" i="4"/>
  <c r="L50" i="4" s="1"/>
  <c r="AA102" i="1" s="1"/>
  <c r="V51" i="4"/>
  <c r="L51" i="4" s="1"/>
  <c r="AA103" i="1" s="1"/>
  <c r="V52" i="4"/>
  <c r="L52" i="4" s="1"/>
  <c r="AA104" i="1" s="1"/>
  <c r="V53" i="4"/>
  <c r="L53" i="4" s="1"/>
  <c r="AA105" i="1" s="1"/>
  <c r="V54" i="4"/>
  <c r="L54" i="4" s="1"/>
  <c r="AA106" i="1" s="1"/>
  <c r="V55" i="4"/>
  <c r="L55" i="4" s="1"/>
  <c r="AA107" i="1" s="1"/>
  <c r="V56" i="4"/>
  <c r="L56" i="4" s="1"/>
  <c r="AA108" i="1" s="1"/>
  <c r="V57" i="4"/>
  <c r="L57" i="4" s="1"/>
  <c r="AA109" i="1" s="1"/>
  <c r="V58" i="4"/>
  <c r="L58" i="4" s="1"/>
  <c r="AA110" i="1" s="1"/>
  <c r="V60" i="4"/>
  <c r="L60" i="4" s="1"/>
  <c r="AA112" i="1" s="1"/>
  <c r="V62" i="4"/>
  <c r="L62" i="4" s="1"/>
  <c r="AA114" i="1" s="1"/>
  <c r="V64" i="4"/>
  <c r="L64" i="4" s="1"/>
  <c r="AA116" i="1" s="1"/>
  <c r="V66" i="4"/>
  <c r="L66" i="4" s="1"/>
  <c r="AA118" i="1" s="1"/>
  <c r="V68" i="4"/>
  <c r="L68" i="4" s="1"/>
  <c r="AA120" i="1" s="1"/>
  <c r="V70" i="4"/>
  <c r="L70" i="4" s="1"/>
  <c r="AA122" i="1" s="1"/>
  <c r="V72" i="4"/>
  <c r="L72" i="4" s="1"/>
  <c r="AA124" i="1" s="1"/>
  <c r="V74" i="4"/>
  <c r="L74" i="4" s="1"/>
  <c r="AA126" i="1" s="1"/>
  <c r="V76" i="4"/>
  <c r="L76" i="4" s="1"/>
  <c r="AA128" i="1" s="1"/>
  <c r="V78" i="4"/>
  <c r="L78" i="4" s="1"/>
  <c r="AA130" i="1" s="1"/>
  <c r="V80" i="4"/>
  <c r="L80" i="4" s="1"/>
  <c r="AA132" i="1" s="1"/>
  <c r="V82" i="4"/>
  <c r="L82" i="4" s="1"/>
  <c r="AA134" i="1" s="1"/>
  <c r="V84" i="4"/>
  <c r="L84" i="4" s="1"/>
  <c r="AA136" i="1" s="1"/>
  <c r="V86" i="4"/>
  <c r="L86" i="4" s="1"/>
  <c r="AA138" i="1" s="1"/>
  <c r="V88" i="4"/>
  <c r="L88" i="4" s="1"/>
  <c r="AA140" i="1" s="1"/>
  <c r="V90" i="4"/>
  <c r="L90" i="4" s="1"/>
  <c r="AA142" i="1" s="1"/>
  <c r="V92" i="4"/>
  <c r="L92" i="4" s="1"/>
  <c r="AA144" i="1" s="1"/>
  <c r="V94" i="4"/>
  <c r="L94" i="4" s="1"/>
  <c r="AA146" i="1" s="1"/>
  <c r="V96" i="4"/>
  <c r="L96" i="4" s="1"/>
  <c r="AA148" i="1" s="1"/>
  <c r="V98" i="4"/>
  <c r="L98" i="4" s="1"/>
  <c r="AA150" i="1" s="1"/>
  <c r="V100" i="4"/>
  <c r="L100" i="4" s="1"/>
  <c r="AA152" i="1" s="1"/>
  <c r="V102" i="4"/>
  <c r="L102" i="4" s="1"/>
  <c r="AA154" i="1" s="1"/>
  <c r="V104" i="4"/>
  <c r="L104" i="4" s="1"/>
  <c r="AA156" i="1" s="1"/>
  <c r="V106" i="4"/>
  <c r="L106" i="4" s="1"/>
  <c r="AA158" i="1" s="1"/>
  <c r="V108" i="4"/>
  <c r="L108" i="4" s="1"/>
  <c r="AA160" i="1" s="1"/>
  <c r="V110" i="4"/>
  <c r="L110" i="4" s="1"/>
  <c r="AA162" i="1" s="1"/>
  <c r="V112" i="4"/>
  <c r="L112" i="4" s="1"/>
  <c r="AA164" i="1" s="1"/>
  <c r="V114" i="4"/>
  <c r="L114" i="4" s="1"/>
  <c r="AA166" i="1" s="1"/>
  <c r="V120" i="4"/>
  <c r="L120" i="4" s="1"/>
  <c r="AA172" i="1" s="1"/>
  <c r="V122" i="4"/>
  <c r="L122" i="4" s="1"/>
  <c r="AA174" i="1" s="1"/>
  <c r="V124" i="4"/>
  <c r="L124" i="4" s="1"/>
  <c r="AA176" i="1" s="1"/>
  <c r="U6" i="4"/>
  <c r="K6" i="4" s="1"/>
  <c r="U24" i="4"/>
  <c r="K24" i="4" s="1"/>
  <c r="W76" i="1" s="1"/>
  <c r="K127" i="4"/>
  <c r="W179" i="1" s="1"/>
  <c r="U128" i="4"/>
  <c r="K128" i="4" s="1"/>
  <c r="W180" i="1" s="1"/>
  <c r="U132" i="4"/>
  <c r="K132" i="4" s="1"/>
  <c r="W184" i="1" s="1"/>
  <c r="U59" i="4"/>
  <c r="K59" i="4" s="1"/>
  <c r="W111" i="1" s="1"/>
  <c r="U61" i="4"/>
  <c r="K61" i="4" s="1"/>
  <c r="W113" i="1" s="1"/>
  <c r="U63" i="4"/>
  <c r="K63" i="4" s="1"/>
  <c r="W115" i="1" s="1"/>
  <c r="U65" i="4"/>
  <c r="K65" i="4" s="1"/>
  <c r="W117" i="1" s="1"/>
  <c r="U67" i="4"/>
  <c r="K67" i="4" s="1"/>
  <c r="W119" i="1" s="1"/>
  <c r="U69" i="4"/>
  <c r="K69" i="4" s="1"/>
  <c r="W121" i="1" s="1"/>
  <c r="U71" i="4"/>
  <c r="K71" i="4" s="1"/>
  <c r="W123" i="1" s="1"/>
  <c r="U73" i="4"/>
  <c r="K73" i="4" s="1"/>
  <c r="W125" i="1" s="1"/>
  <c r="U75" i="4"/>
  <c r="K75" i="4" s="1"/>
  <c r="W127" i="1" s="1"/>
  <c r="U77" i="4"/>
  <c r="K77" i="4" s="1"/>
  <c r="W129" i="1" s="1"/>
  <c r="U79" i="4"/>
  <c r="K79" i="4" s="1"/>
  <c r="W131" i="1" s="1"/>
  <c r="U81" i="4"/>
  <c r="K81" i="4" s="1"/>
  <c r="W133" i="1" s="1"/>
  <c r="U83" i="4"/>
  <c r="K83" i="4" s="1"/>
  <c r="W135" i="1" s="1"/>
  <c r="U85" i="4"/>
  <c r="K85" i="4" s="1"/>
  <c r="W137" i="1" s="1"/>
  <c r="U87" i="4"/>
  <c r="K87" i="4" s="1"/>
  <c r="W139" i="1" s="1"/>
  <c r="U89" i="4"/>
  <c r="K89" i="4" s="1"/>
  <c r="W141" i="1" s="1"/>
  <c r="U91" i="4"/>
  <c r="K91" i="4" s="1"/>
  <c r="W143" i="1" s="1"/>
  <c r="U93" i="4"/>
  <c r="K93" i="4" s="1"/>
  <c r="W145" i="1" s="1"/>
  <c r="U95" i="4"/>
  <c r="K95" i="4" s="1"/>
  <c r="W147" i="1" s="1"/>
  <c r="U97" i="4"/>
  <c r="K97" i="4" s="1"/>
  <c r="W149" i="1" s="1"/>
  <c r="U99" i="4"/>
  <c r="K99" i="4" s="1"/>
  <c r="W151" i="1" s="1"/>
  <c r="U101" i="4"/>
  <c r="K101" i="4" s="1"/>
  <c r="W153" i="1" s="1"/>
  <c r="U103" i="4"/>
  <c r="K103" i="4" s="1"/>
  <c r="W155" i="1" s="1"/>
  <c r="U105" i="4"/>
  <c r="K105" i="4" s="1"/>
  <c r="W157" i="1" s="1"/>
  <c r="U107" i="4"/>
  <c r="K107" i="4" s="1"/>
  <c r="W159" i="1" s="1"/>
  <c r="U109" i="4"/>
  <c r="K109" i="4" s="1"/>
  <c r="W161" i="1" s="1"/>
  <c r="U111" i="4"/>
  <c r="K111" i="4" s="1"/>
  <c r="W163" i="1" s="1"/>
  <c r="U113" i="4"/>
  <c r="K113" i="4" s="1"/>
  <c r="W165" i="1" s="1"/>
  <c r="U115" i="4"/>
  <c r="K115" i="4" s="1"/>
  <c r="W167" i="1" s="1"/>
  <c r="U117" i="4"/>
  <c r="K117" i="4" s="1"/>
  <c r="W169" i="1" s="1"/>
  <c r="U119" i="4"/>
  <c r="K119" i="4" s="1"/>
  <c r="W171" i="1" s="1"/>
  <c r="U121" i="4"/>
  <c r="K121" i="4" s="1"/>
  <c r="W173" i="1" s="1"/>
  <c r="U123" i="4"/>
  <c r="K123" i="4" s="1"/>
  <c r="W175" i="1" s="1"/>
  <c r="U125" i="4"/>
  <c r="K125" i="4" s="1"/>
  <c r="W177" i="1" s="1"/>
  <c r="V129" i="4"/>
  <c r="L129" i="4" s="1"/>
  <c r="AA181" i="1" s="1"/>
  <c r="U130" i="4"/>
  <c r="K130" i="4" s="1"/>
  <c r="W182" i="1" s="1"/>
  <c r="V133" i="4"/>
  <c r="L133" i="4" s="1"/>
  <c r="AA185" i="1" s="1"/>
  <c r="U134" i="4"/>
  <c r="K134" i="4" s="1"/>
  <c r="W186" i="1" s="1"/>
  <c r="K251" i="4"/>
  <c r="W302" i="1" s="1"/>
  <c r="V251" i="4"/>
  <c r="L251" i="4" s="1"/>
  <c r="AA302" i="1" s="1"/>
  <c r="V297" i="4"/>
  <c r="L297" i="4" s="1"/>
  <c r="AA348" i="1" s="1"/>
  <c r="K297" i="4"/>
  <c r="W348" i="1" s="1"/>
  <c r="V301" i="4"/>
  <c r="L301" i="4" s="1"/>
  <c r="AA352" i="1" s="1"/>
  <c r="K301" i="4"/>
  <c r="W352" i="1" s="1"/>
  <c r="V305" i="4"/>
  <c r="L305" i="4" s="1"/>
  <c r="AA356" i="1" s="1"/>
  <c r="K305" i="4"/>
  <c r="W356" i="1" s="1"/>
  <c r="V309" i="4"/>
  <c r="L309" i="4" s="1"/>
  <c r="AA360" i="1" s="1"/>
  <c r="K309" i="4"/>
  <c r="W360" i="1" s="1"/>
  <c r="V323" i="4"/>
  <c r="L323" i="4" s="1"/>
  <c r="AA370" i="1" s="1"/>
  <c r="K323" i="4"/>
  <c r="W370" i="1" s="1"/>
  <c r="K135" i="4"/>
  <c r="W187" i="1" s="1"/>
  <c r="K137" i="4"/>
  <c r="W189" i="1" s="1"/>
  <c r="K139" i="4"/>
  <c r="W191" i="1" s="1"/>
  <c r="K143" i="4"/>
  <c r="W195" i="1" s="1"/>
  <c r="K145" i="4"/>
  <c r="W197" i="1" s="1"/>
  <c r="K147" i="4"/>
  <c r="W199" i="1" s="1"/>
  <c r="K149" i="4"/>
  <c r="W201" i="1" s="1"/>
  <c r="K151" i="4"/>
  <c r="W203" i="1" s="1"/>
  <c r="K153" i="4"/>
  <c r="W205" i="1" s="1"/>
  <c r="K155" i="4"/>
  <c r="W207" i="1" s="1"/>
  <c r="U157" i="4"/>
  <c r="K157" i="4" s="1"/>
  <c r="W209" i="1" s="1"/>
  <c r="K159" i="4"/>
  <c r="W210" i="1" s="1"/>
  <c r="V164" i="4"/>
  <c r="L164" i="4" s="1"/>
  <c r="AA215" i="1" s="1"/>
  <c r="V166" i="4"/>
  <c r="L166" i="4" s="1"/>
  <c r="AA217" i="1" s="1"/>
  <c r="V168" i="4"/>
  <c r="L168" i="4" s="1"/>
  <c r="AA219" i="1" s="1"/>
  <c r="V170" i="4"/>
  <c r="L170" i="4" s="1"/>
  <c r="AA221" i="1" s="1"/>
  <c r="V172" i="4"/>
  <c r="L172" i="4" s="1"/>
  <c r="AA223" i="1" s="1"/>
  <c r="V178" i="4"/>
  <c r="L178" i="4" s="1"/>
  <c r="AA229" i="1" s="1"/>
  <c r="V180" i="4"/>
  <c r="L180" i="4" s="1"/>
  <c r="AA231" i="1" s="1"/>
  <c r="V182" i="4"/>
  <c r="L182" i="4" s="1"/>
  <c r="AA233" i="1" s="1"/>
  <c r="V184" i="4"/>
  <c r="L184" i="4" s="1"/>
  <c r="AA235" i="1" s="1"/>
  <c r="V186" i="4"/>
  <c r="L186" i="4" s="1"/>
  <c r="AA237" i="1" s="1"/>
  <c r="V188" i="4"/>
  <c r="L188" i="4" s="1"/>
  <c r="AA239" i="1" s="1"/>
  <c r="V190" i="4"/>
  <c r="L190" i="4" s="1"/>
  <c r="AA241" i="1" s="1"/>
  <c r="V192" i="4"/>
  <c r="L192" i="4" s="1"/>
  <c r="AA243" i="1" s="1"/>
  <c r="V194" i="4"/>
  <c r="L194" i="4" s="1"/>
  <c r="AA245" i="1" s="1"/>
  <c r="V196" i="4"/>
  <c r="L196" i="4" s="1"/>
  <c r="AA247" i="1" s="1"/>
  <c r="V198" i="4"/>
  <c r="L198" i="4" s="1"/>
  <c r="AA249" i="1" s="1"/>
  <c r="V200" i="4"/>
  <c r="L200" i="4" s="1"/>
  <c r="AA251" i="1" s="1"/>
  <c r="V202" i="4"/>
  <c r="L202" i="4" s="1"/>
  <c r="AA253" i="1" s="1"/>
  <c r="V204" i="4"/>
  <c r="L204" i="4" s="1"/>
  <c r="AA255" i="1" s="1"/>
  <c r="V206" i="4"/>
  <c r="L206" i="4" s="1"/>
  <c r="AA257" i="1" s="1"/>
  <c r="V208" i="4"/>
  <c r="L208" i="4" s="1"/>
  <c r="AA259" i="1" s="1"/>
  <c r="V210" i="4"/>
  <c r="L210" i="4" s="1"/>
  <c r="AA261" i="1" s="1"/>
  <c r="V212" i="4"/>
  <c r="L212" i="4" s="1"/>
  <c r="AA263" i="1" s="1"/>
  <c r="V214" i="4"/>
  <c r="L214" i="4" s="1"/>
  <c r="AA265" i="1" s="1"/>
  <c r="V216" i="4"/>
  <c r="L216" i="4" s="1"/>
  <c r="AA267" i="1" s="1"/>
  <c r="V218" i="4"/>
  <c r="L218" i="4" s="1"/>
  <c r="AA269" i="1" s="1"/>
  <c r="V220" i="4"/>
  <c r="L220" i="4" s="1"/>
  <c r="AA271" i="1" s="1"/>
  <c r="V222" i="4"/>
  <c r="L222" i="4" s="1"/>
  <c r="AA273" i="1" s="1"/>
  <c r="V224" i="4"/>
  <c r="L224" i="4" s="1"/>
  <c r="AA275" i="1" s="1"/>
  <c r="V226" i="4"/>
  <c r="L226" i="4" s="1"/>
  <c r="AA277" i="1" s="1"/>
  <c r="V228" i="4"/>
  <c r="L228" i="4" s="1"/>
  <c r="AA279" i="1" s="1"/>
  <c r="V230" i="4"/>
  <c r="L230" i="4" s="1"/>
  <c r="AA281" i="1" s="1"/>
  <c r="V232" i="4"/>
  <c r="L232" i="4" s="1"/>
  <c r="AA283" i="1" s="1"/>
  <c r="V234" i="4"/>
  <c r="L234" i="4" s="1"/>
  <c r="AA285" i="1" s="1"/>
  <c r="V236" i="4"/>
  <c r="L236" i="4" s="1"/>
  <c r="AA287" i="1" s="1"/>
  <c r="V238" i="4"/>
  <c r="L238" i="4" s="1"/>
  <c r="AA289" i="1" s="1"/>
  <c r="V240" i="4"/>
  <c r="L240" i="4" s="1"/>
  <c r="AA291" i="1" s="1"/>
  <c r="V242" i="4"/>
  <c r="L242" i="4" s="1"/>
  <c r="AA293" i="1" s="1"/>
  <c r="V244" i="4"/>
  <c r="L244" i="4" s="1"/>
  <c r="AA295" i="1" s="1"/>
  <c r="V246" i="4"/>
  <c r="L246" i="4" s="1"/>
  <c r="AA297" i="1" s="1"/>
  <c r="V248" i="4"/>
  <c r="L248" i="4" s="1"/>
  <c r="AA299" i="1" s="1"/>
  <c r="U249" i="4"/>
  <c r="K249" i="4" s="1"/>
  <c r="W300" i="1" s="1"/>
  <c r="U253" i="4"/>
  <c r="K253" i="4" s="1"/>
  <c r="W304" i="1" s="1"/>
  <c r="V255" i="4"/>
  <c r="L255" i="4" s="1"/>
  <c r="AA306" i="1" s="1"/>
  <c r="V257" i="4"/>
  <c r="L257" i="4" s="1"/>
  <c r="AA308" i="1" s="1"/>
  <c r="V259" i="4"/>
  <c r="L259" i="4" s="1"/>
  <c r="AA310" i="1" s="1"/>
  <c r="V261" i="4"/>
  <c r="L261" i="4" s="1"/>
  <c r="AA312" i="1" s="1"/>
  <c r="V263" i="4"/>
  <c r="L263" i="4" s="1"/>
  <c r="AA314" i="1" s="1"/>
  <c r="V265" i="4"/>
  <c r="L265" i="4" s="1"/>
  <c r="AA316" i="1" s="1"/>
  <c r="V267" i="4"/>
  <c r="L267" i="4" s="1"/>
  <c r="AA318" i="1" s="1"/>
  <c r="V269" i="4"/>
  <c r="L269" i="4" s="1"/>
  <c r="AA320" i="1" s="1"/>
  <c r="V271" i="4"/>
  <c r="L271" i="4" s="1"/>
  <c r="AA322" i="1" s="1"/>
  <c r="V273" i="4"/>
  <c r="L273" i="4" s="1"/>
  <c r="AA324" i="1" s="1"/>
  <c r="V275" i="4"/>
  <c r="L275" i="4" s="1"/>
  <c r="AA326" i="1" s="1"/>
  <c r="V277" i="4"/>
  <c r="L277" i="4" s="1"/>
  <c r="AA328" i="1" s="1"/>
  <c r="V279" i="4"/>
  <c r="L279" i="4" s="1"/>
  <c r="AA330" i="1" s="1"/>
  <c r="V281" i="4"/>
  <c r="L281" i="4" s="1"/>
  <c r="AA332" i="1" s="1"/>
  <c r="V283" i="4"/>
  <c r="L283" i="4" s="1"/>
  <c r="AA334" i="1" s="1"/>
  <c r="V285" i="4"/>
  <c r="L285" i="4" s="1"/>
  <c r="AA336" i="1" s="1"/>
  <c r="V287" i="4"/>
  <c r="L287" i="4" s="1"/>
  <c r="AA338" i="1" s="1"/>
  <c r="V289" i="4"/>
  <c r="L289" i="4" s="1"/>
  <c r="AA340" i="1" s="1"/>
  <c r="V291" i="4"/>
  <c r="L291" i="4" s="1"/>
  <c r="AA342" i="1" s="1"/>
  <c r="K296" i="4"/>
  <c r="W347" i="1" s="1"/>
  <c r="V296" i="4"/>
  <c r="L296" i="4" s="1"/>
  <c r="AA347" i="1" s="1"/>
  <c r="V315" i="4"/>
  <c r="L315" i="4" s="1"/>
  <c r="K315" i="4"/>
  <c r="V321" i="4"/>
  <c r="L321" i="4" s="1"/>
  <c r="AA368" i="1" s="1"/>
  <c r="K321" i="4"/>
  <c r="W368" i="1" s="1"/>
  <c r="U175" i="4"/>
  <c r="K175" i="4" s="1"/>
  <c r="W226" i="1" s="1"/>
  <c r="U181" i="4"/>
  <c r="K181" i="4" s="1"/>
  <c r="W232" i="1" s="1"/>
  <c r="U183" i="4"/>
  <c r="K183" i="4" s="1"/>
  <c r="W234" i="1" s="1"/>
  <c r="U185" i="4"/>
  <c r="K185" i="4" s="1"/>
  <c r="W236" i="1" s="1"/>
  <c r="U187" i="4"/>
  <c r="K187" i="4" s="1"/>
  <c r="W238" i="1" s="1"/>
  <c r="U189" i="4"/>
  <c r="K189" i="4" s="1"/>
  <c r="W240" i="1" s="1"/>
  <c r="U191" i="4"/>
  <c r="K191" i="4" s="1"/>
  <c r="W242" i="1" s="1"/>
  <c r="U193" i="4"/>
  <c r="K193" i="4" s="1"/>
  <c r="W244" i="1" s="1"/>
  <c r="U195" i="4"/>
  <c r="K195" i="4" s="1"/>
  <c r="W246" i="1" s="1"/>
  <c r="U197" i="4"/>
  <c r="K197" i="4" s="1"/>
  <c r="W248" i="1" s="1"/>
  <c r="U199" i="4"/>
  <c r="K199" i="4" s="1"/>
  <c r="W250" i="1" s="1"/>
  <c r="U201" i="4"/>
  <c r="K201" i="4" s="1"/>
  <c r="W252" i="1" s="1"/>
  <c r="U203" i="4"/>
  <c r="K203" i="4" s="1"/>
  <c r="W254" i="1" s="1"/>
  <c r="U205" i="4"/>
  <c r="K205" i="4" s="1"/>
  <c r="W256" i="1" s="1"/>
  <c r="U207" i="4"/>
  <c r="K207" i="4" s="1"/>
  <c r="W258" i="1" s="1"/>
  <c r="U209" i="4"/>
  <c r="K209" i="4" s="1"/>
  <c r="W260" i="1" s="1"/>
  <c r="U211" i="4"/>
  <c r="K211" i="4" s="1"/>
  <c r="W262" i="1" s="1"/>
  <c r="U213" i="4"/>
  <c r="K213" i="4" s="1"/>
  <c r="W264" i="1" s="1"/>
  <c r="U215" i="4"/>
  <c r="K215" i="4" s="1"/>
  <c r="W266" i="1" s="1"/>
  <c r="U217" i="4"/>
  <c r="K217" i="4" s="1"/>
  <c r="W268" i="1" s="1"/>
  <c r="U219" i="4"/>
  <c r="K219" i="4" s="1"/>
  <c r="W270" i="1" s="1"/>
  <c r="U221" i="4"/>
  <c r="K221" i="4" s="1"/>
  <c r="W272" i="1" s="1"/>
  <c r="U223" i="4"/>
  <c r="K223" i="4" s="1"/>
  <c r="W274" i="1" s="1"/>
  <c r="U225" i="4"/>
  <c r="K225" i="4" s="1"/>
  <c r="W276" i="1" s="1"/>
  <c r="U227" i="4"/>
  <c r="K227" i="4" s="1"/>
  <c r="W278" i="1" s="1"/>
  <c r="U229" i="4"/>
  <c r="K229" i="4" s="1"/>
  <c r="W280" i="1" s="1"/>
  <c r="U231" i="4"/>
  <c r="K231" i="4" s="1"/>
  <c r="W282" i="1" s="1"/>
  <c r="U233" i="4"/>
  <c r="K233" i="4" s="1"/>
  <c r="W284" i="1" s="1"/>
  <c r="U235" i="4"/>
  <c r="K235" i="4" s="1"/>
  <c r="W286" i="1" s="1"/>
  <c r="U237" i="4"/>
  <c r="K237" i="4" s="1"/>
  <c r="W288" i="1" s="1"/>
  <c r="U239" i="4"/>
  <c r="K239" i="4" s="1"/>
  <c r="W290" i="1" s="1"/>
  <c r="U241" i="4"/>
  <c r="K241" i="4" s="1"/>
  <c r="W292" i="1" s="1"/>
  <c r="U243" i="4"/>
  <c r="K243" i="4" s="1"/>
  <c r="W294" i="1" s="1"/>
  <c r="U245" i="4"/>
  <c r="K245" i="4" s="1"/>
  <c r="W296" i="1" s="1"/>
  <c r="U247" i="4"/>
  <c r="K247" i="4" s="1"/>
  <c r="W298" i="1" s="1"/>
  <c r="U250" i="4"/>
  <c r="K250" i="4" s="1"/>
  <c r="W301" i="1" s="1"/>
  <c r="U254" i="4"/>
  <c r="K254" i="4" s="1"/>
  <c r="W305" i="1" s="1"/>
  <c r="U256" i="4"/>
  <c r="K256" i="4" s="1"/>
  <c r="W307" i="1" s="1"/>
  <c r="U258" i="4"/>
  <c r="K258" i="4" s="1"/>
  <c r="W309" i="1" s="1"/>
  <c r="U260" i="4"/>
  <c r="K260" i="4" s="1"/>
  <c r="W311" i="1" s="1"/>
  <c r="U262" i="4"/>
  <c r="K262" i="4" s="1"/>
  <c r="W313" i="1" s="1"/>
  <c r="U264" i="4"/>
  <c r="K264" i="4" s="1"/>
  <c r="W315" i="1" s="1"/>
  <c r="U266" i="4"/>
  <c r="K266" i="4" s="1"/>
  <c r="W317" i="1" s="1"/>
  <c r="U268" i="4"/>
  <c r="K268" i="4" s="1"/>
  <c r="W319" i="1" s="1"/>
  <c r="U270" i="4"/>
  <c r="K270" i="4" s="1"/>
  <c r="W321" i="1" s="1"/>
  <c r="U272" i="4"/>
  <c r="K272" i="4" s="1"/>
  <c r="W323" i="1" s="1"/>
  <c r="U274" i="4"/>
  <c r="K274" i="4" s="1"/>
  <c r="W325" i="1" s="1"/>
  <c r="U276" i="4"/>
  <c r="K276" i="4" s="1"/>
  <c r="W327" i="1" s="1"/>
  <c r="U278" i="4"/>
  <c r="K278" i="4" s="1"/>
  <c r="W329" i="1" s="1"/>
  <c r="U280" i="4"/>
  <c r="K280" i="4" s="1"/>
  <c r="W331" i="1" s="1"/>
  <c r="U282" i="4"/>
  <c r="K282" i="4" s="1"/>
  <c r="W333" i="1" s="1"/>
  <c r="U284" i="4"/>
  <c r="K284" i="4" s="1"/>
  <c r="W335" i="1" s="1"/>
  <c r="U286" i="4"/>
  <c r="K286" i="4" s="1"/>
  <c r="W337" i="1" s="1"/>
  <c r="U288" i="4"/>
  <c r="K288" i="4" s="1"/>
  <c r="W339" i="1" s="1"/>
  <c r="U290" i="4"/>
  <c r="K290" i="4" s="1"/>
  <c r="W341" i="1" s="1"/>
  <c r="V295" i="4"/>
  <c r="L295" i="4" s="1"/>
  <c r="AA346" i="1" s="1"/>
  <c r="K295" i="4"/>
  <c r="W346" i="1" s="1"/>
  <c r="V299" i="4"/>
  <c r="L299" i="4" s="1"/>
  <c r="AA350" i="1" s="1"/>
  <c r="K299" i="4"/>
  <c r="W350" i="1" s="1"/>
  <c r="V303" i="4"/>
  <c r="L303" i="4" s="1"/>
  <c r="AA354" i="1" s="1"/>
  <c r="K303" i="4"/>
  <c r="W354" i="1" s="1"/>
  <c r="V307" i="4"/>
  <c r="L307" i="4" s="1"/>
  <c r="AA358" i="1" s="1"/>
  <c r="K307" i="4"/>
  <c r="W358" i="1" s="1"/>
  <c r="U294" i="4"/>
  <c r="K294" i="4" s="1"/>
  <c r="W345" i="1" s="1"/>
  <c r="V311" i="4"/>
  <c r="L311" i="4" s="1"/>
  <c r="AA362" i="1" s="1"/>
  <c r="K311" i="4"/>
  <c r="W362" i="1" s="1"/>
  <c r="V298" i="4"/>
  <c r="L298" i="4" s="1"/>
  <c r="AA349" i="1" s="1"/>
  <c r="V300" i="4"/>
  <c r="L300" i="4" s="1"/>
  <c r="AA351" i="1" s="1"/>
  <c r="V302" i="4"/>
  <c r="L302" i="4" s="1"/>
  <c r="AA353" i="1" s="1"/>
  <c r="V304" i="4"/>
  <c r="L304" i="4" s="1"/>
  <c r="AA355" i="1" s="1"/>
  <c r="V306" i="4"/>
  <c r="L306" i="4" s="1"/>
  <c r="AA357" i="1" s="1"/>
  <c r="V308" i="4"/>
  <c r="L308" i="4" s="1"/>
  <c r="AA359" i="1" s="1"/>
  <c r="V310" i="4"/>
  <c r="L310" i="4" s="1"/>
  <c r="AA361" i="1" s="1"/>
  <c r="V312" i="4"/>
  <c r="L312" i="4" s="1"/>
  <c r="AA363" i="1" s="1"/>
  <c r="V314" i="4"/>
  <c r="L314" i="4" s="1"/>
  <c r="AA365" i="1" s="1"/>
  <c r="V316" i="4"/>
  <c r="L316" i="4" s="1"/>
  <c r="V318" i="4"/>
  <c r="L318" i="4" s="1"/>
  <c r="V322" i="4"/>
  <c r="L322" i="4" s="1"/>
  <c r="AA369" i="1" s="1"/>
  <c r="V326" i="4"/>
  <c r="L326" i="4" s="1"/>
  <c r="AA373" i="1" s="1"/>
  <c r="V328" i="4"/>
  <c r="L328" i="4" s="1"/>
  <c r="AA375" i="1" s="1"/>
  <c r="V330" i="4"/>
  <c r="L330" i="4" s="1"/>
  <c r="AA377" i="1" s="1"/>
  <c r="V332" i="4"/>
  <c r="L332" i="4" s="1"/>
  <c r="AA379" i="1" s="1"/>
  <c r="V334" i="4"/>
  <c r="L334" i="4" s="1"/>
  <c r="AA381" i="1" s="1"/>
  <c r="V342" i="4"/>
  <c r="L342" i="4" s="1"/>
  <c r="AA389" i="1" s="1"/>
  <c r="V344" i="4"/>
  <c r="L344" i="4" s="1"/>
  <c r="AA391" i="1" s="1"/>
  <c r="U358" i="4"/>
  <c r="K358" i="4" s="1"/>
  <c r="W405" i="1" s="1"/>
  <c r="U360" i="4"/>
  <c r="K360" i="4" s="1"/>
  <c r="W407" i="1" s="1"/>
  <c r="U362" i="4"/>
  <c r="K362" i="4" s="1"/>
  <c r="W409" i="1" s="1"/>
  <c r="U364" i="4"/>
  <c r="K364" i="4" s="1"/>
  <c r="W411" i="1" s="1"/>
  <c r="U366" i="4"/>
  <c r="K366" i="4" s="1"/>
  <c r="W413" i="1" s="1"/>
  <c r="U368" i="4"/>
  <c r="K368" i="4" s="1"/>
  <c r="W415" i="1" s="1"/>
  <c r="U370" i="4"/>
  <c r="K370" i="4" s="1"/>
  <c r="W417" i="1" s="1"/>
  <c r="U372" i="4"/>
  <c r="K372" i="4" s="1"/>
  <c r="W419" i="1" s="1"/>
  <c r="U374" i="4"/>
  <c r="K374" i="4" s="1"/>
  <c r="W421" i="1" s="1"/>
  <c r="U376" i="4"/>
  <c r="K376" i="4" s="1"/>
  <c r="W423" i="1" s="1"/>
  <c r="U378" i="4"/>
  <c r="K378" i="4" s="1"/>
  <c r="W425" i="1" s="1"/>
  <c r="U380" i="4"/>
  <c r="K380" i="4" s="1"/>
  <c r="W427" i="1" s="1"/>
  <c r="U382" i="4"/>
  <c r="K382" i="4" s="1"/>
  <c r="W429" i="1" s="1"/>
  <c r="U384" i="4"/>
  <c r="K384" i="4" s="1"/>
  <c r="W431" i="1" s="1"/>
  <c r="U386" i="4"/>
  <c r="K386" i="4" s="1"/>
  <c r="W433" i="1" s="1"/>
  <c r="U388" i="4"/>
  <c r="K388" i="4" s="1"/>
  <c r="W435" i="1" s="1"/>
  <c r="U390" i="4"/>
  <c r="K390" i="4" s="1"/>
  <c r="W437" i="1" s="1"/>
  <c r="U392" i="4"/>
  <c r="K392" i="4" s="1"/>
  <c r="W439" i="1" s="1"/>
  <c r="U394" i="4"/>
  <c r="K394" i="4" s="1"/>
  <c r="W441" i="1" s="1"/>
  <c r="U396" i="4"/>
  <c r="K396" i="4" s="1"/>
  <c r="W443" i="1" s="1"/>
  <c r="U398" i="4"/>
  <c r="K398" i="4" s="1"/>
  <c r="W445" i="1" s="1"/>
  <c r="U400" i="4"/>
  <c r="K400" i="4" s="1"/>
  <c r="W447" i="1" s="1"/>
  <c r="U402" i="4"/>
  <c r="K402" i="4" s="1"/>
  <c r="W449" i="1" s="1"/>
  <c r="U317" i="4"/>
  <c r="K317" i="4" s="1"/>
  <c r="U333" i="4"/>
  <c r="K333" i="4" s="1"/>
  <c r="W380" i="1" s="1"/>
  <c r="U335" i="4"/>
  <c r="K335" i="4" s="1"/>
  <c r="W382" i="1" s="1"/>
  <c r="U337" i="4"/>
  <c r="K337" i="4" s="1"/>
  <c r="W384" i="1" s="1"/>
  <c r="U341" i="4"/>
  <c r="K341" i="4" s="1"/>
  <c r="W388" i="1" s="1"/>
  <c r="V347" i="4"/>
  <c r="L347" i="4" s="1"/>
  <c r="AA394" i="1" s="1"/>
  <c r="V349" i="4"/>
  <c r="L349" i="4" s="1"/>
  <c r="AA396" i="1" s="1"/>
  <c r="V351" i="4"/>
  <c r="L351" i="4" s="1"/>
  <c r="AA398" i="1" s="1"/>
  <c r="V353" i="4"/>
  <c r="L353" i="4" s="1"/>
  <c r="AA400" i="1" s="1"/>
  <c r="V355" i="4"/>
  <c r="L355" i="4" s="1"/>
  <c r="AA402" i="1" s="1"/>
  <c r="V357" i="4"/>
  <c r="L357" i="4" s="1"/>
  <c r="AA404" i="1" s="1"/>
  <c r="U346" i="4"/>
  <c r="K346" i="4" s="1"/>
  <c r="W393" i="1" s="1"/>
  <c r="U348" i="4"/>
  <c r="K348" i="4" s="1"/>
  <c r="W395" i="1" s="1"/>
  <c r="U350" i="4"/>
  <c r="K350" i="4" s="1"/>
  <c r="W397" i="1" s="1"/>
  <c r="U352" i="4"/>
  <c r="K352" i="4" s="1"/>
  <c r="W399" i="1" s="1"/>
  <c r="U354" i="4"/>
  <c r="K354" i="4" s="1"/>
  <c r="W401" i="1" s="1"/>
  <c r="U356" i="4"/>
  <c r="K356" i="4" s="1"/>
  <c r="W403" i="1" s="1"/>
  <c r="V453" i="4"/>
  <c r="L453" i="4" s="1"/>
  <c r="AA500" i="1" s="1"/>
  <c r="K453" i="4"/>
  <c r="W500" i="1" s="1"/>
  <c r="V459" i="4"/>
  <c r="L459" i="4" s="1"/>
  <c r="AA506" i="1" s="1"/>
  <c r="K459" i="4"/>
  <c r="W506" i="1" s="1"/>
  <c r="V463" i="4"/>
  <c r="L463" i="4" s="1"/>
  <c r="AA510" i="1" s="1"/>
  <c r="K463" i="4"/>
  <c r="W510" i="1" s="1"/>
  <c r="V486" i="4"/>
  <c r="L486" i="4" s="1"/>
  <c r="AA530" i="1" s="1"/>
  <c r="K486" i="4"/>
  <c r="W530" i="1" s="1"/>
  <c r="V488" i="4"/>
  <c r="L488" i="4" s="1"/>
  <c r="AA532" i="1" s="1"/>
  <c r="K488" i="4"/>
  <c r="W532" i="1" s="1"/>
  <c r="V461" i="4"/>
  <c r="L461" i="4" s="1"/>
  <c r="AA508" i="1" s="1"/>
  <c r="K461" i="4"/>
  <c r="W508" i="1" s="1"/>
  <c r="V465" i="4"/>
  <c r="L465" i="4" s="1"/>
  <c r="AA512" i="1" s="1"/>
  <c r="K465" i="4"/>
  <c r="W512" i="1" s="1"/>
  <c r="V490" i="4"/>
  <c r="L490" i="4" s="1"/>
  <c r="AA534" i="1" s="1"/>
  <c r="K490" i="4"/>
  <c r="W534" i="1" s="1"/>
  <c r="U452" i="4"/>
  <c r="K452" i="4" s="1"/>
  <c r="W499" i="1" s="1"/>
  <c r="V455" i="4"/>
  <c r="L455" i="4" s="1"/>
  <c r="AA502" i="1" s="1"/>
  <c r="K455" i="4"/>
  <c r="W502" i="1" s="1"/>
  <c r="V467" i="4"/>
  <c r="L467" i="4" s="1"/>
  <c r="AA514" i="1" s="1"/>
  <c r="K467" i="4"/>
  <c r="W514" i="1" s="1"/>
  <c r="V473" i="4"/>
  <c r="L473" i="4" s="1"/>
  <c r="AA520" i="1" s="1"/>
  <c r="K473" i="4"/>
  <c r="W520" i="1" s="1"/>
  <c r="V485" i="4"/>
  <c r="L485" i="4" s="1"/>
  <c r="AA529" i="1" s="1"/>
  <c r="K485" i="4"/>
  <c r="W529" i="1" s="1"/>
  <c r="V457" i="4"/>
  <c r="L457" i="4" s="1"/>
  <c r="AA504" i="1" s="1"/>
  <c r="K457" i="4"/>
  <c r="W504" i="1" s="1"/>
  <c r="U454" i="4"/>
  <c r="K454" i="4" s="1"/>
  <c r="W501" i="1" s="1"/>
  <c r="U456" i="4"/>
  <c r="K456" i="4" s="1"/>
  <c r="W503" i="1" s="1"/>
  <c r="U458" i="4"/>
  <c r="K458" i="4" s="1"/>
  <c r="W505" i="1" s="1"/>
  <c r="U460" i="4"/>
  <c r="K460" i="4" s="1"/>
  <c r="W507" i="1" s="1"/>
  <c r="U462" i="4"/>
  <c r="K462" i="4" s="1"/>
  <c r="W509" i="1" s="1"/>
  <c r="U464" i="4"/>
  <c r="K464" i="4" s="1"/>
  <c r="W511" i="1" s="1"/>
  <c r="U466" i="4"/>
  <c r="K466" i="4" s="1"/>
  <c r="W513" i="1" s="1"/>
  <c r="U468" i="4"/>
  <c r="K468" i="4" s="1"/>
  <c r="W515" i="1" s="1"/>
  <c r="U470" i="4"/>
  <c r="K470" i="4" s="1"/>
  <c r="W517" i="1" s="1"/>
  <c r="U472" i="4"/>
  <c r="K472" i="4" s="1"/>
  <c r="W519" i="1" s="1"/>
  <c r="U474" i="4"/>
  <c r="K474" i="4" s="1"/>
  <c r="W521" i="1" s="1"/>
  <c r="U476" i="4"/>
  <c r="K476" i="4" s="1"/>
  <c r="U484" i="4"/>
  <c r="K484" i="4" s="1"/>
  <c r="W528" i="1" s="1"/>
  <c r="K498" i="4"/>
  <c r="W542" i="1" s="1"/>
  <c r="V498" i="4"/>
  <c r="L498" i="4" s="1"/>
  <c r="AA542" i="1" s="1"/>
  <c r="K479" i="4"/>
  <c r="W523" i="1" s="1"/>
  <c r="V482" i="4"/>
  <c r="L482" i="4" s="1"/>
  <c r="AA526" i="1" s="1"/>
  <c r="V501" i="4"/>
  <c r="L501" i="4" s="1"/>
  <c r="AA545" i="1" s="1"/>
  <c r="K501" i="4"/>
  <c r="W545" i="1" s="1"/>
  <c r="V505" i="4"/>
  <c r="L505" i="4" s="1"/>
  <c r="AA549" i="1" s="1"/>
  <c r="K505" i="4"/>
  <c r="W549" i="1" s="1"/>
  <c r="K496" i="4"/>
  <c r="W540" i="1" s="1"/>
  <c r="V496" i="4"/>
  <c r="L496" i="4" s="1"/>
  <c r="AA540" i="1" s="1"/>
  <c r="K500" i="4"/>
  <c r="W544" i="1" s="1"/>
  <c r="V500" i="4"/>
  <c r="L500" i="4" s="1"/>
  <c r="AA544" i="1" s="1"/>
  <c r="K492" i="4"/>
  <c r="W536" i="1" s="1"/>
  <c r="V492" i="4"/>
  <c r="L492" i="4" s="1"/>
  <c r="AA536" i="1" s="1"/>
  <c r="V503" i="4"/>
  <c r="L503" i="4" s="1"/>
  <c r="AA547" i="1" s="1"/>
  <c r="K503" i="4"/>
  <c r="W547" i="1" s="1"/>
  <c r="V507" i="4"/>
  <c r="L507" i="4" s="1"/>
  <c r="AA551" i="1" s="1"/>
  <c r="K507" i="4"/>
  <c r="W551" i="1" s="1"/>
  <c r="U502" i="4"/>
  <c r="K502" i="4" s="1"/>
  <c r="W546" i="1" s="1"/>
  <c r="U504" i="4"/>
  <c r="K504" i="4" s="1"/>
  <c r="W548" i="1" s="1"/>
  <c r="U506" i="4"/>
  <c r="K506" i="4" s="1"/>
  <c r="W550" i="1" s="1"/>
  <c r="U508" i="4"/>
  <c r="K508" i="4" s="1"/>
  <c r="W552" i="1" s="1"/>
  <c r="U510" i="4"/>
  <c r="K510" i="4" s="1"/>
  <c r="W554" i="1" s="1"/>
  <c r="U512" i="4"/>
  <c r="K512" i="4" s="1"/>
  <c r="W556" i="1" s="1"/>
  <c r="U514" i="4"/>
  <c r="K514" i="4" s="1"/>
  <c r="W558" i="1" s="1"/>
  <c r="U516" i="4"/>
  <c r="K516" i="4" s="1"/>
  <c r="W560" i="1" s="1"/>
  <c r="U518" i="4"/>
  <c r="K518" i="4" s="1"/>
  <c r="W562" i="1" s="1"/>
  <c r="V551" i="4"/>
  <c r="L551" i="4" s="1"/>
  <c r="AA595" i="1" s="1"/>
  <c r="U555" i="4"/>
  <c r="K555" i="4" s="1"/>
  <c r="W599" i="1" s="1"/>
  <c r="K558" i="4"/>
  <c r="W602" i="1" s="1"/>
  <c r="V558" i="4"/>
  <c r="L558" i="4" s="1"/>
  <c r="AA602" i="1" s="1"/>
  <c r="K562" i="4"/>
  <c r="W606" i="1" s="1"/>
  <c r="V562" i="4"/>
  <c r="L562" i="4" s="1"/>
  <c r="AA606" i="1" s="1"/>
  <c r="K566" i="4"/>
  <c r="W610" i="1" s="1"/>
  <c r="V566" i="4"/>
  <c r="L566" i="4" s="1"/>
  <c r="AA610" i="1" s="1"/>
  <c r="K519" i="4"/>
  <c r="W563" i="1" s="1"/>
  <c r="K521" i="4"/>
  <c r="W565" i="1" s="1"/>
  <c r="K523" i="4"/>
  <c r="W567" i="1" s="1"/>
  <c r="K525" i="4"/>
  <c r="W569" i="1" s="1"/>
  <c r="K527" i="4"/>
  <c r="W571" i="1" s="1"/>
  <c r="K529" i="4"/>
  <c r="W573" i="1" s="1"/>
  <c r="K531" i="4"/>
  <c r="W575" i="1" s="1"/>
  <c r="K533" i="4"/>
  <c r="W577" i="1" s="1"/>
  <c r="K535" i="4"/>
  <c r="W579" i="1" s="1"/>
  <c r="K537" i="4"/>
  <c r="W581" i="1" s="1"/>
  <c r="V539" i="4"/>
  <c r="L539" i="4" s="1"/>
  <c r="AA583" i="1" s="1"/>
  <c r="V541" i="4"/>
  <c r="L541" i="4" s="1"/>
  <c r="AA585" i="1" s="1"/>
  <c r="U557" i="4"/>
  <c r="K557" i="4" s="1"/>
  <c r="W601" i="1" s="1"/>
  <c r="U491" i="4"/>
  <c r="K491" i="4" s="1"/>
  <c r="W535" i="1" s="1"/>
  <c r="U493" i="4"/>
  <c r="K493" i="4" s="1"/>
  <c r="W537" i="1" s="1"/>
  <c r="U497" i="4"/>
  <c r="K497" i="4" s="1"/>
  <c r="W541" i="1" s="1"/>
  <c r="U499" i="4"/>
  <c r="K499" i="4" s="1"/>
  <c r="W543" i="1" s="1"/>
  <c r="K560" i="4"/>
  <c r="W604" i="1" s="1"/>
  <c r="V560" i="4"/>
  <c r="L560" i="4" s="1"/>
  <c r="AA604" i="1" s="1"/>
  <c r="K564" i="4"/>
  <c r="W608" i="1" s="1"/>
  <c r="V564" i="4"/>
  <c r="L564" i="4" s="1"/>
  <c r="AA608" i="1" s="1"/>
  <c r="K568" i="4"/>
  <c r="W612" i="1" s="1"/>
  <c r="V568" i="4"/>
  <c r="L568" i="4" s="1"/>
  <c r="AA612" i="1" s="1"/>
  <c r="U553" i="4"/>
  <c r="K553" i="4" s="1"/>
  <c r="W597" i="1" s="1"/>
  <c r="U592" i="4"/>
  <c r="K592" i="4" s="1"/>
  <c r="W636" i="1" s="1"/>
  <c r="U600" i="4"/>
  <c r="K600" i="4" s="1"/>
  <c r="W644" i="1" s="1"/>
  <c r="U608" i="4"/>
  <c r="K608" i="4" s="1"/>
  <c r="W652" i="1" s="1"/>
  <c r="U559" i="4"/>
  <c r="K559" i="4" s="1"/>
  <c r="W603" i="1" s="1"/>
  <c r="U561" i="4"/>
  <c r="K561" i="4" s="1"/>
  <c r="W605" i="1" s="1"/>
  <c r="U563" i="4"/>
  <c r="K563" i="4" s="1"/>
  <c r="W607" i="1" s="1"/>
  <c r="U565" i="4"/>
  <c r="K565" i="4" s="1"/>
  <c r="W609" i="1" s="1"/>
  <c r="U567" i="4"/>
  <c r="K567" i="4" s="1"/>
  <c r="W611" i="1" s="1"/>
  <c r="U569" i="4"/>
  <c r="K569" i="4" s="1"/>
  <c r="W613" i="1" s="1"/>
  <c r="U571" i="4"/>
  <c r="K571" i="4" s="1"/>
  <c r="W615" i="1" s="1"/>
  <c r="U573" i="4"/>
  <c r="K573" i="4" s="1"/>
  <c r="W617" i="1" s="1"/>
  <c r="U575" i="4"/>
  <c r="K575" i="4" s="1"/>
  <c r="W619" i="1" s="1"/>
  <c r="U577" i="4"/>
  <c r="K577" i="4" s="1"/>
  <c r="W621" i="1" s="1"/>
  <c r="U579" i="4"/>
  <c r="K579" i="4" s="1"/>
  <c r="W623" i="1" s="1"/>
  <c r="U581" i="4"/>
  <c r="K581" i="4" s="1"/>
  <c r="W625" i="1" s="1"/>
  <c r="U583" i="4"/>
  <c r="K583" i="4" s="1"/>
  <c r="W627" i="1" s="1"/>
  <c r="V590" i="4"/>
  <c r="L590" i="4" s="1"/>
  <c r="AA634" i="1" s="1"/>
  <c r="U598" i="4"/>
  <c r="K598" i="4" s="1"/>
  <c r="W642" i="1" s="1"/>
  <c r="U606" i="4"/>
  <c r="K606" i="4" s="1"/>
  <c r="W650" i="1" s="1"/>
  <c r="U589" i="4"/>
  <c r="K589" i="4" s="1"/>
  <c r="W633" i="1" s="1"/>
  <c r="U591" i="4"/>
  <c r="K591" i="4" s="1"/>
  <c r="W635" i="1" s="1"/>
  <c r="V595" i="4"/>
  <c r="L595" i="4" s="1"/>
  <c r="AA639" i="1" s="1"/>
  <c r="U596" i="4"/>
  <c r="K596" i="4" s="1"/>
  <c r="W640" i="1" s="1"/>
  <c r="U599" i="4"/>
  <c r="K599" i="4" s="1"/>
  <c r="W643" i="1" s="1"/>
  <c r="V603" i="4"/>
  <c r="L603" i="4" s="1"/>
  <c r="AA647" i="1" s="1"/>
  <c r="U604" i="4"/>
  <c r="K604" i="4" s="1"/>
  <c r="W648" i="1" s="1"/>
  <c r="U607" i="4"/>
  <c r="K607" i="4" s="1"/>
  <c r="W651" i="1" s="1"/>
  <c r="V585" i="4"/>
  <c r="L585" i="4" s="1"/>
  <c r="AA629" i="1" s="1"/>
  <c r="V587" i="4"/>
  <c r="L587" i="4" s="1"/>
  <c r="AA631" i="1" s="1"/>
  <c r="V593" i="4"/>
  <c r="L593" i="4" s="1"/>
  <c r="AA637" i="1" s="1"/>
  <c r="U594" i="4"/>
  <c r="K594" i="4" s="1"/>
  <c r="W638" i="1" s="1"/>
  <c r="U597" i="4"/>
  <c r="K597" i="4" s="1"/>
  <c r="W641" i="1" s="1"/>
  <c r="V601" i="4"/>
  <c r="L601" i="4" s="1"/>
  <c r="AA645" i="1" s="1"/>
  <c r="U602" i="4"/>
  <c r="K602" i="4" s="1"/>
  <c r="W646" i="1" s="1"/>
  <c r="U605" i="4"/>
  <c r="K605" i="4" s="1"/>
  <c r="W649" i="1" s="1"/>
  <c r="V609" i="4"/>
  <c r="L609" i="4" s="1"/>
  <c r="AA653" i="1" s="1"/>
  <c r="U610" i="4"/>
  <c r="K610" i="4" s="1"/>
  <c r="W654" i="1" s="1"/>
  <c r="U612" i="4"/>
  <c r="K612" i="4" s="1"/>
  <c r="W656" i="1" s="1"/>
  <c r="U614" i="4"/>
  <c r="K614" i="4" s="1"/>
  <c r="W658" i="1" s="1"/>
  <c r="U616" i="4"/>
  <c r="K616" i="4" s="1"/>
  <c r="W660" i="1" s="1"/>
  <c r="U618" i="4"/>
  <c r="K618" i="4" s="1"/>
  <c r="W662" i="1" s="1"/>
  <c r="U620" i="4"/>
  <c r="K620" i="4" s="1"/>
  <c r="W664" i="1" s="1"/>
  <c r="U622" i="4"/>
  <c r="K622" i="4" s="1"/>
  <c r="W666" i="1" s="1"/>
  <c r="U624" i="4"/>
  <c r="K624" i="4" s="1"/>
  <c r="W668" i="1" s="1"/>
  <c r="U626" i="4"/>
  <c r="K626" i="4" s="1"/>
  <c r="W670" i="1" s="1"/>
  <c r="U628" i="4"/>
  <c r="K628" i="4" s="1"/>
  <c r="W672" i="1" s="1"/>
  <c r="U630" i="4"/>
  <c r="K630" i="4" s="1"/>
  <c r="W674" i="1" s="1"/>
  <c r="U632" i="4"/>
  <c r="K632" i="4" s="1"/>
  <c r="W676" i="1" s="1"/>
  <c r="K619" i="4"/>
  <c r="W663" i="1" s="1"/>
  <c r="U667" i="1" l="1"/>
  <c r="A646" i="1"/>
  <c r="A671" i="1"/>
  <c r="A677" i="1"/>
  <c r="A638" i="1"/>
  <c r="R465" i="1"/>
  <c r="T465" i="1" s="1"/>
  <c r="A421" i="1"/>
  <c r="A385" i="1"/>
  <c r="V374" i="1"/>
  <c r="X374" i="1" s="1"/>
  <c r="Y69" i="1"/>
  <c r="U116" i="1"/>
  <c r="U96" i="1"/>
  <c r="U82" i="1"/>
  <c r="A293" i="1"/>
  <c r="U648" i="1"/>
  <c r="U292" i="1"/>
  <c r="R469" i="1"/>
  <c r="T469" i="1" s="1"/>
  <c r="Y616" i="1"/>
  <c r="U95" i="1"/>
  <c r="U614" i="1"/>
  <c r="U310" i="1"/>
  <c r="U285" i="1"/>
  <c r="AD622" i="1"/>
  <c r="U460" i="1"/>
  <c r="Y285" i="1"/>
  <c r="R562" i="1"/>
  <c r="T562" i="1" s="1"/>
  <c r="U586" i="1"/>
  <c r="U442" i="1"/>
  <c r="U600" i="1"/>
  <c r="Y673" i="1"/>
  <c r="AD616" i="1"/>
  <c r="U596" i="1"/>
  <c r="U659" i="1"/>
  <c r="U647" i="1"/>
  <c r="Y526" i="1"/>
  <c r="Y448" i="1"/>
  <c r="U447" i="1"/>
  <c r="Z444" i="1"/>
  <c r="AB444" i="1" s="1"/>
  <c r="A437" i="1"/>
  <c r="A347" i="1"/>
  <c r="U332" i="1"/>
  <c r="A401" i="1"/>
  <c r="AC428" i="1"/>
  <c r="A419" i="1"/>
  <c r="U280" i="1"/>
  <c r="U276" i="1"/>
  <c r="U272" i="1"/>
  <c r="A106" i="1"/>
  <c r="U124" i="1"/>
  <c r="U88" i="1"/>
  <c r="U94" i="1"/>
  <c r="U408" i="1"/>
  <c r="U85" i="1"/>
  <c r="Y373" i="1"/>
  <c r="U639" i="1"/>
  <c r="U350" i="1"/>
  <c r="U286" i="1"/>
  <c r="U438" i="1"/>
  <c r="U418" i="1"/>
  <c r="Y632" i="1"/>
  <c r="U670" i="1"/>
  <c r="Y212" i="1"/>
  <c r="Y598" i="1"/>
  <c r="AD594" i="1"/>
  <c r="U650" i="1"/>
  <c r="R483" i="1"/>
  <c r="T483" i="1" s="1"/>
  <c r="AC596" i="1"/>
  <c r="AD596" i="1" s="1"/>
  <c r="U631" i="1"/>
  <c r="U590" i="1"/>
  <c r="U593" i="1"/>
  <c r="U674" i="1"/>
  <c r="Y626" i="1"/>
  <c r="U658" i="1"/>
  <c r="U652" i="1"/>
  <c r="Y196" i="1"/>
  <c r="U466" i="1"/>
  <c r="Y585" i="1"/>
  <c r="AC671" i="1"/>
  <c r="U643" i="1"/>
  <c r="U673" i="1"/>
  <c r="U656" i="1"/>
  <c r="U608" i="1"/>
  <c r="Y630" i="1"/>
  <c r="Y467" i="1"/>
  <c r="Y600" i="1"/>
  <c r="AD600" i="1" s="1"/>
  <c r="U626" i="1"/>
  <c r="U595" i="1"/>
  <c r="AC371" i="1"/>
  <c r="AD614" i="1"/>
  <c r="Y538" i="1"/>
  <c r="AC344" i="1"/>
  <c r="Y383" i="1"/>
  <c r="R467" i="1"/>
  <c r="T467" i="1" s="1"/>
  <c r="U582" i="1"/>
  <c r="U665" i="1"/>
  <c r="R475" i="1"/>
  <c r="T475" i="1" s="1"/>
  <c r="U603" i="1"/>
  <c r="Y516" i="1"/>
  <c r="Z440" i="1"/>
  <c r="AB440" i="1" s="1"/>
  <c r="V417" i="4"/>
  <c r="L417" i="4" s="1"/>
  <c r="AA464" i="1" s="1"/>
  <c r="U630" i="1"/>
  <c r="AD630" i="1" s="1"/>
  <c r="AC179" i="1"/>
  <c r="AC206" i="1"/>
  <c r="AC168" i="1"/>
  <c r="U597" i="1"/>
  <c r="Y628" i="1"/>
  <c r="AD628" i="1" s="1"/>
  <c r="Y634" i="1"/>
  <c r="U660" i="1"/>
  <c r="U636" i="1"/>
  <c r="V473" i="1"/>
  <c r="X473" i="1" s="1"/>
  <c r="U663" i="1"/>
  <c r="AC667" i="1"/>
  <c r="V479" i="1"/>
  <c r="X479" i="1" s="1"/>
  <c r="Y475" i="1"/>
  <c r="AC372" i="1"/>
  <c r="Y408" i="1"/>
  <c r="Z303" i="1"/>
  <c r="AB303" i="1" s="1"/>
  <c r="U671" i="1"/>
  <c r="AD671" i="1" s="1"/>
  <c r="Z191" i="1"/>
  <c r="AB191" i="1" s="1"/>
  <c r="AC188" i="1"/>
  <c r="Y193" i="1"/>
  <c r="U645" i="1"/>
  <c r="U675" i="1"/>
  <c r="U676" i="1"/>
  <c r="AC673" i="1"/>
  <c r="AD673" i="1" s="1"/>
  <c r="Z189" i="1"/>
  <c r="AB189" i="1" s="1"/>
  <c r="AC189" i="1"/>
  <c r="V574" i="4"/>
  <c r="L574" i="4" s="1"/>
  <c r="AA618" i="1" s="1"/>
  <c r="V3" i="4"/>
  <c r="L3" i="4" s="1"/>
  <c r="AA55" i="1" s="1"/>
  <c r="AC343" i="1"/>
  <c r="Y463" i="1"/>
  <c r="Y198" i="1"/>
  <c r="AC624" i="1"/>
  <c r="AD624" i="1" s="1"/>
  <c r="AC632" i="1"/>
  <c r="AD632" i="1" s="1"/>
  <c r="Z199" i="1"/>
  <c r="AB199" i="1" s="1"/>
  <c r="AC199" i="1"/>
  <c r="V435" i="4"/>
  <c r="L435" i="4" s="1"/>
  <c r="AA482" i="1" s="1"/>
  <c r="V97" i="4"/>
  <c r="L97" i="4" s="1"/>
  <c r="AA149" i="1" s="1"/>
  <c r="V443" i="4"/>
  <c r="L443" i="4" s="1"/>
  <c r="AA490" i="1" s="1"/>
  <c r="V409" i="4"/>
  <c r="L409" i="4" s="1"/>
  <c r="AA456" i="1" s="1"/>
  <c r="V613" i="4"/>
  <c r="L613" i="4" s="1"/>
  <c r="AA657" i="1" s="1"/>
  <c r="V621" i="4"/>
  <c r="L621" i="4" s="1"/>
  <c r="AA665" i="1" s="1"/>
  <c r="V510" i="4"/>
  <c r="L510" i="4" s="1"/>
  <c r="AA554" i="1" s="1"/>
  <c r="V191" i="4"/>
  <c r="L191" i="4" s="1"/>
  <c r="AA242" i="1" s="1"/>
  <c r="V450" i="4"/>
  <c r="L450" i="4" s="1"/>
  <c r="AA497" i="1" s="1"/>
  <c r="AC497" i="1" s="1"/>
  <c r="V441" i="4"/>
  <c r="L441" i="4" s="1"/>
  <c r="AA488" i="1" s="1"/>
  <c r="V576" i="4"/>
  <c r="L576" i="4" s="1"/>
  <c r="AA620" i="1" s="1"/>
  <c r="Z203" i="1"/>
  <c r="AB203" i="1" s="1"/>
  <c r="AC203" i="1"/>
  <c r="Z210" i="1"/>
  <c r="AB210" i="1" s="1"/>
  <c r="AC210" i="1"/>
  <c r="V448" i="4"/>
  <c r="L448" i="4" s="1"/>
  <c r="AA495" i="1" s="1"/>
  <c r="V440" i="4"/>
  <c r="L440" i="4" s="1"/>
  <c r="AA487" i="1" s="1"/>
  <c r="AC487" i="1" s="1"/>
  <c r="V433" i="4"/>
  <c r="L433" i="4" s="1"/>
  <c r="AA480" i="1" s="1"/>
  <c r="V598" i="4"/>
  <c r="L598" i="4" s="1"/>
  <c r="AA642" i="1" s="1"/>
  <c r="V65" i="4"/>
  <c r="L65" i="4" s="1"/>
  <c r="AA117" i="1" s="1"/>
  <c r="V513" i="4"/>
  <c r="L513" i="4" s="1"/>
  <c r="AA557" i="1" s="1"/>
  <c r="AC557" i="1" s="1"/>
  <c r="V536" i="4"/>
  <c r="L536" i="4" s="1"/>
  <c r="AA580" i="1" s="1"/>
  <c r="V477" i="4"/>
  <c r="L477" i="4" s="1"/>
  <c r="V589" i="4"/>
  <c r="L589" i="4" s="1"/>
  <c r="AA633" i="1" s="1"/>
  <c r="V592" i="4"/>
  <c r="L592" i="4" s="1"/>
  <c r="AA636" i="1" s="1"/>
  <c r="V425" i="4"/>
  <c r="L425" i="4" s="1"/>
  <c r="AA472" i="1" s="1"/>
  <c r="Z385" i="1"/>
  <c r="AB385" i="1" s="1"/>
  <c r="AC385" i="1"/>
  <c r="AD385" i="1" s="1"/>
  <c r="Z201" i="1"/>
  <c r="AB201" i="1" s="1"/>
  <c r="AC201" i="1"/>
  <c r="Z386" i="1"/>
  <c r="AB386" i="1" s="1"/>
  <c r="AC386" i="1"/>
  <c r="Z214" i="1"/>
  <c r="AB214" i="1" s="1"/>
  <c r="AC214" i="1"/>
  <c r="V460" i="4"/>
  <c r="L460" i="4" s="1"/>
  <c r="AA507" i="1" s="1"/>
  <c r="V474" i="4"/>
  <c r="L474" i="4" s="1"/>
  <c r="AA521" i="1" s="1"/>
  <c r="AC521" i="1" s="1"/>
  <c r="V213" i="4"/>
  <c r="L213" i="4" s="1"/>
  <c r="AA264" i="1" s="1"/>
  <c r="AC264" i="1" s="1"/>
  <c r="V128" i="4"/>
  <c r="L128" i="4" s="1"/>
  <c r="AA180" i="1" s="1"/>
  <c r="V148" i="4"/>
  <c r="L148" i="4" s="1"/>
  <c r="AA200" i="1" s="1"/>
  <c r="V181" i="4"/>
  <c r="L181" i="4" s="1"/>
  <c r="AA232" i="1" s="1"/>
  <c r="Z232" i="1" s="1"/>
  <c r="AB232" i="1" s="1"/>
  <c r="V626" i="4"/>
  <c r="L626" i="4" s="1"/>
  <c r="AA670" i="1" s="1"/>
  <c r="V458" i="4"/>
  <c r="L458" i="4" s="1"/>
  <c r="AA505" i="1" s="1"/>
  <c r="V452" i="4"/>
  <c r="L452" i="4" s="1"/>
  <c r="AA499" i="1" s="1"/>
  <c r="V95" i="4"/>
  <c r="L95" i="4" s="1"/>
  <c r="AA147" i="1" s="1"/>
  <c r="Z147" i="1" s="1"/>
  <c r="AB147" i="1" s="1"/>
  <c r="V63" i="4"/>
  <c r="L63" i="4" s="1"/>
  <c r="AA115" i="1" s="1"/>
  <c r="V6" i="4"/>
  <c r="L6" i="4" s="1"/>
  <c r="AA58" i="1" s="1"/>
  <c r="V481" i="1"/>
  <c r="X481" i="1" s="1"/>
  <c r="AC655" i="1"/>
  <c r="V520" i="4"/>
  <c r="L520" i="4" s="1"/>
  <c r="AA564" i="1" s="1"/>
  <c r="Z564" i="1" s="1"/>
  <c r="AB564" i="1" s="1"/>
  <c r="V131" i="4"/>
  <c r="L131" i="4" s="1"/>
  <c r="AA183" i="1" s="1"/>
  <c r="V111" i="4"/>
  <c r="L111" i="4" s="1"/>
  <c r="AA163" i="1" s="1"/>
  <c r="V79" i="4"/>
  <c r="L79" i="4" s="1"/>
  <c r="AA131" i="1" s="1"/>
  <c r="AC131" i="1" s="1"/>
  <c r="V557" i="4"/>
  <c r="L557" i="4" s="1"/>
  <c r="AA601" i="1" s="1"/>
  <c r="Z601" i="1" s="1"/>
  <c r="AB601" i="1" s="1"/>
  <c r="V491" i="4"/>
  <c r="L491" i="4" s="1"/>
  <c r="AA535" i="1" s="1"/>
  <c r="V335" i="4"/>
  <c r="L335" i="4" s="1"/>
  <c r="AA382" i="1" s="1"/>
  <c r="V113" i="4"/>
  <c r="L113" i="4" s="1"/>
  <c r="AA165" i="1" s="1"/>
  <c r="Z165" i="1" s="1"/>
  <c r="AB165" i="1" s="1"/>
  <c r="V81" i="4"/>
  <c r="L81" i="4" s="1"/>
  <c r="AA133" i="1" s="1"/>
  <c r="AC133" i="1" s="1"/>
  <c r="V438" i="4"/>
  <c r="L438" i="4" s="1"/>
  <c r="AA485" i="1" s="1"/>
  <c r="V430" i="4"/>
  <c r="L430" i="4" s="1"/>
  <c r="AA477" i="1" s="1"/>
  <c r="V422" i="4"/>
  <c r="L422" i="4" s="1"/>
  <c r="AA469" i="1" s="1"/>
  <c r="V414" i="4"/>
  <c r="L414" i="4" s="1"/>
  <c r="AA461" i="1" s="1"/>
  <c r="Z461" i="1" s="1"/>
  <c r="AB461" i="1" s="1"/>
  <c r="V406" i="4"/>
  <c r="L406" i="4" s="1"/>
  <c r="AA453" i="1" s="1"/>
  <c r="Z453" i="1" s="1"/>
  <c r="AB453" i="1" s="1"/>
  <c r="V162" i="4"/>
  <c r="L162" i="4" s="1"/>
  <c r="AA213" i="1" s="1"/>
  <c r="V412" i="4"/>
  <c r="L412" i="4" s="1"/>
  <c r="AA459" i="1" s="1"/>
  <c r="V404" i="4"/>
  <c r="L404" i="4" s="1"/>
  <c r="AA451" i="1" s="1"/>
  <c r="Z451" i="1" s="1"/>
  <c r="AB451" i="1" s="1"/>
  <c r="V177" i="4"/>
  <c r="L177" i="4" s="1"/>
  <c r="AA228" i="1" s="1"/>
  <c r="V401" i="4"/>
  <c r="L401" i="4" s="1"/>
  <c r="AA448" i="1" s="1"/>
  <c r="Y202" i="1"/>
  <c r="Z592" i="1"/>
  <c r="AB592" i="1" s="1"/>
  <c r="AC592" i="1"/>
  <c r="Z367" i="1"/>
  <c r="AB367" i="1" s="1"/>
  <c r="AC367" i="1"/>
  <c r="V494" i="1"/>
  <c r="X494" i="1" s="1"/>
  <c r="Y494" i="1"/>
  <c r="Z446" i="1"/>
  <c r="AB446" i="1" s="1"/>
  <c r="AC446" i="1"/>
  <c r="AC414" i="1"/>
  <c r="Z414" i="1"/>
  <c r="AB414" i="1" s="1"/>
  <c r="Z383" i="1"/>
  <c r="AB383" i="1" s="1"/>
  <c r="AC383" i="1"/>
  <c r="Z374" i="1"/>
  <c r="AB374" i="1" s="1"/>
  <c r="AC374" i="1"/>
  <c r="Z200" i="1"/>
  <c r="AB200" i="1" s="1"/>
  <c r="AC200" i="1"/>
  <c r="Z677" i="1"/>
  <c r="AB677" i="1" s="1"/>
  <c r="AC677" i="1"/>
  <c r="Z669" i="1"/>
  <c r="AB669" i="1" s="1"/>
  <c r="AC669" i="1"/>
  <c r="V587" i="1"/>
  <c r="X587" i="1" s="1"/>
  <c r="Y587" i="1"/>
  <c r="Z675" i="1"/>
  <c r="AB675" i="1" s="1"/>
  <c r="AC675" i="1"/>
  <c r="V518" i="1"/>
  <c r="X518" i="1" s="1"/>
  <c r="Y518" i="1"/>
  <c r="V457" i="1"/>
  <c r="X457" i="1" s="1"/>
  <c r="Y457" i="1"/>
  <c r="V213" i="1"/>
  <c r="X213" i="1" s="1"/>
  <c r="Y213" i="1"/>
  <c r="Z364" i="1"/>
  <c r="AB364" i="1" s="1"/>
  <c r="AC364" i="1"/>
  <c r="Y496" i="1"/>
  <c r="V496" i="1"/>
  <c r="X496" i="1" s="1"/>
  <c r="Y488" i="1"/>
  <c r="V488" i="1"/>
  <c r="X488" i="1" s="1"/>
  <c r="Y491" i="1"/>
  <c r="V491" i="1"/>
  <c r="X491" i="1" s="1"/>
  <c r="V454" i="1"/>
  <c r="X454" i="1" s="1"/>
  <c r="Y454" i="1"/>
  <c r="AC436" i="1"/>
  <c r="Z436" i="1"/>
  <c r="AB436" i="1" s="1"/>
  <c r="Z420" i="1"/>
  <c r="AB420" i="1" s="1"/>
  <c r="AC420" i="1"/>
  <c r="V412" i="1"/>
  <c r="X412" i="1" s="1"/>
  <c r="Y412" i="1"/>
  <c r="Z192" i="1"/>
  <c r="AB192" i="1" s="1"/>
  <c r="AC192" i="1"/>
  <c r="V183" i="1"/>
  <c r="X183" i="1" s="1"/>
  <c r="Y183" i="1"/>
  <c r="V675" i="1"/>
  <c r="X675" i="1" s="1"/>
  <c r="Y675" i="1"/>
  <c r="V452" i="1"/>
  <c r="X452" i="1" s="1"/>
  <c r="Y452" i="1"/>
  <c r="AC376" i="1"/>
  <c r="Z376" i="1"/>
  <c r="AB376" i="1" s="1"/>
  <c r="V471" i="1"/>
  <c r="X471" i="1" s="1"/>
  <c r="Y471" i="1"/>
  <c r="V455" i="1"/>
  <c r="X455" i="1" s="1"/>
  <c r="Y455" i="1"/>
  <c r="Z213" i="1"/>
  <c r="AB213" i="1" s="1"/>
  <c r="AC213" i="1"/>
  <c r="Z442" i="1"/>
  <c r="AB442" i="1" s="1"/>
  <c r="AC442" i="1"/>
  <c r="AC434" i="1"/>
  <c r="Z434" i="1"/>
  <c r="AB434" i="1" s="1"/>
  <c r="Z426" i="1"/>
  <c r="AB426" i="1" s="1"/>
  <c r="AC426" i="1"/>
  <c r="Z418" i="1"/>
  <c r="AB418" i="1" s="1"/>
  <c r="AC418" i="1"/>
  <c r="V194" i="1"/>
  <c r="X194" i="1" s="1"/>
  <c r="Y194" i="1"/>
  <c r="Z208" i="1"/>
  <c r="AB208" i="1" s="1"/>
  <c r="AC208" i="1"/>
  <c r="Z204" i="1"/>
  <c r="AB204" i="1" s="1"/>
  <c r="AC204" i="1"/>
  <c r="Z190" i="1"/>
  <c r="AB190" i="1" s="1"/>
  <c r="AC190" i="1"/>
  <c r="Z178" i="1"/>
  <c r="AB178" i="1" s="1"/>
  <c r="AC178" i="1"/>
  <c r="V655" i="1"/>
  <c r="X655" i="1" s="1"/>
  <c r="Y655" i="1"/>
  <c r="Y487" i="1"/>
  <c r="V487" i="1"/>
  <c r="X487" i="1" s="1"/>
  <c r="Z390" i="1"/>
  <c r="AB390" i="1" s="1"/>
  <c r="AC390" i="1"/>
  <c r="AC454" i="1"/>
  <c r="Z454" i="1"/>
  <c r="AB454" i="1" s="1"/>
  <c r="Z438" i="1"/>
  <c r="AB438" i="1" s="1"/>
  <c r="AC438" i="1"/>
  <c r="Z430" i="1"/>
  <c r="AB430" i="1" s="1"/>
  <c r="AC430" i="1"/>
  <c r="Z422" i="1"/>
  <c r="AB422" i="1" s="1"/>
  <c r="AC422" i="1"/>
  <c r="V406" i="1"/>
  <c r="X406" i="1" s="1"/>
  <c r="Y406" i="1"/>
  <c r="V661" i="1"/>
  <c r="X661" i="1" s="1"/>
  <c r="Y661" i="1"/>
  <c r="Z586" i="1"/>
  <c r="AB586" i="1" s="1"/>
  <c r="AC586" i="1"/>
  <c r="AD586" i="1" s="1"/>
  <c r="V669" i="1"/>
  <c r="X669" i="1" s="1"/>
  <c r="Y669" i="1"/>
  <c r="Z626" i="1"/>
  <c r="AB626" i="1" s="1"/>
  <c r="AC626" i="1"/>
  <c r="AC392" i="1"/>
  <c r="Z392" i="1"/>
  <c r="AB392" i="1" s="1"/>
  <c r="Z211" i="1"/>
  <c r="AB211" i="1" s="1"/>
  <c r="AC211" i="1"/>
  <c r="V450" i="1"/>
  <c r="X450" i="1" s="1"/>
  <c r="Y450" i="1"/>
  <c r="V303" i="1"/>
  <c r="X303" i="1" s="1"/>
  <c r="Y303" i="1"/>
  <c r="Z212" i="1"/>
  <c r="AB212" i="1" s="1"/>
  <c r="AC212" i="1"/>
  <c r="V485" i="1"/>
  <c r="X485" i="1" s="1"/>
  <c r="Y485" i="1"/>
  <c r="V477" i="1"/>
  <c r="X477" i="1" s="1"/>
  <c r="Y477" i="1"/>
  <c r="V469" i="1"/>
  <c r="X469" i="1" s="1"/>
  <c r="Y469" i="1"/>
  <c r="V461" i="1"/>
  <c r="X461" i="1" s="1"/>
  <c r="Y461" i="1"/>
  <c r="V453" i="1"/>
  <c r="X453" i="1" s="1"/>
  <c r="Y453" i="1"/>
  <c r="V459" i="1"/>
  <c r="X459" i="1" s="1"/>
  <c r="Y459" i="1"/>
  <c r="V451" i="1"/>
  <c r="X451" i="1" s="1"/>
  <c r="Y451" i="1"/>
  <c r="AC432" i="1"/>
  <c r="Z432" i="1"/>
  <c r="AB432" i="1" s="1"/>
  <c r="V387" i="1"/>
  <c r="X387" i="1" s="1"/>
  <c r="Y387" i="1"/>
  <c r="V200" i="1"/>
  <c r="X200" i="1" s="1"/>
  <c r="Y200" i="1"/>
  <c r="Z170" i="1"/>
  <c r="AB170" i="1" s="1"/>
  <c r="AC170" i="1"/>
  <c r="V344" i="1"/>
  <c r="X344" i="1" s="1"/>
  <c r="Y344" i="1"/>
  <c r="V622" i="4"/>
  <c r="L622" i="4" s="1"/>
  <c r="AA666" i="1" s="1"/>
  <c r="Z666" i="1" s="1"/>
  <c r="AB666" i="1" s="1"/>
  <c r="V561" i="4"/>
  <c r="L561" i="4" s="1"/>
  <c r="AA605" i="1" s="1"/>
  <c r="Z605" i="1" s="1"/>
  <c r="AB605" i="1" s="1"/>
  <c r="V577" i="4"/>
  <c r="L577" i="4" s="1"/>
  <c r="AA621" i="1" s="1"/>
  <c r="V506" i="4"/>
  <c r="L506" i="4" s="1"/>
  <c r="AA550" i="1" s="1"/>
  <c r="V470" i="4"/>
  <c r="L470" i="4" s="1"/>
  <c r="AA517" i="1" s="1"/>
  <c r="AC517" i="1" s="1"/>
  <c r="V266" i="4"/>
  <c r="L266" i="4" s="1"/>
  <c r="AA317" i="1" s="1"/>
  <c r="Z317" i="1" s="1"/>
  <c r="AB317" i="1" s="1"/>
  <c r="V207" i="4"/>
  <c r="L207" i="4" s="1"/>
  <c r="AA258" i="1" s="1"/>
  <c r="AC258" i="1" s="1"/>
  <c r="V268" i="4"/>
  <c r="L268" i="4" s="1"/>
  <c r="AA319" i="1" s="1"/>
  <c r="V185" i="4"/>
  <c r="L185" i="4" s="1"/>
  <c r="AA236" i="1" s="1"/>
  <c r="Z236" i="1" s="1"/>
  <c r="AB236" i="1" s="1"/>
  <c r="V121" i="4"/>
  <c r="L121" i="4" s="1"/>
  <c r="AA173" i="1" s="1"/>
  <c r="Z173" i="1" s="1"/>
  <c r="AB173" i="1" s="1"/>
  <c r="V105" i="4"/>
  <c r="L105" i="4" s="1"/>
  <c r="AA157" i="1" s="1"/>
  <c r="V89" i="4"/>
  <c r="L89" i="4" s="1"/>
  <c r="AA141" i="1" s="1"/>
  <c r="V73" i="4"/>
  <c r="L73" i="4" s="1"/>
  <c r="AA125" i="1" s="1"/>
  <c r="Z125" i="1" s="1"/>
  <c r="AB125" i="1" s="1"/>
  <c r="V509" i="4"/>
  <c r="L509" i="4" s="1"/>
  <c r="AA553" i="1" s="1"/>
  <c r="V359" i="4"/>
  <c r="L359" i="4" s="1"/>
  <c r="AA406" i="1" s="1"/>
  <c r="V142" i="4"/>
  <c r="L142" i="4" s="1"/>
  <c r="AA194" i="1" s="1"/>
  <c r="V569" i="4"/>
  <c r="L569" i="4" s="1"/>
  <c r="AA613" i="1" s="1"/>
  <c r="Z613" i="1" s="1"/>
  <c r="AB613" i="1" s="1"/>
  <c r="V618" i="4"/>
  <c r="L618" i="4" s="1"/>
  <c r="AA662" i="1" s="1"/>
  <c r="Z662" i="1" s="1"/>
  <c r="AB662" i="1" s="1"/>
  <c r="V608" i="4"/>
  <c r="L608" i="4" s="1"/>
  <c r="AA652" i="1" s="1"/>
  <c r="Z652" i="1" s="1"/>
  <c r="AB652" i="1" s="1"/>
  <c r="V497" i="4"/>
  <c r="L497" i="4" s="1"/>
  <c r="AA541" i="1" s="1"/>
  <c r="AC541" i="1" s="1"/>
  <c r="V484" i="4"/>
  <c r="L484" i="4" s="1"/>
  <c r="AA528" i="1" s="1"/>
  <c r="AC528" i="1" s="1"/>
  <c r="V454" i="4"/>
  <c r="L454" i="4" s="1"/>
  <c r="AA501" i="1" s="1"/>
  <c r="Z501" i="1" s="1"/>
  <c r="AB501" i="1" s="1"/>
  <c r="V247" i="4"/>
  <c r="L247" i="4" s="1"/>
  <c r="AA298" i="1" s="1"/>
  <c r="Z298" i="1" s="1"/>
  <c r="AB298" i="1" s="1"/>
  <c r="V250" i="4"/>
  <c r="L250" i="4" s="1"/>
  <c r="AA301" i="1" s="1"/>
  <c r="Z301" i="1" s="1"/>
  <c r="AB301" i="1" s="1"/>
  <c r="V239" i="4"/>
  <c r="L239" i="4" s="1"/>
  <c r="AA290" i="1" s="1"/>
  <c r="V199" i="4"/>
  <c r="L199" i="4" s="1"/>
  <c r="AA250" i="1" s="1"/>
  <c r="Z250" i="1" s="1"/>
  <c r="AB250" i="1" s="1"/>
  <c r="V241" i="4"/>
  <c r="L241" i="4" s="1"/>
  <c r="AA292" i="1" s="1"/>
  <c r="AC292" i="1" s="1"/>
  <c r="V157" i="4"/>
  <c r="L157" i="4" s="1"/>
  <c r="AA209" i="1" s="1"/>
  <c r="V119" i="4"/>
  <c r="L119" i="4" s="1"/>
  <c r="AA171" i="1" s="1"/>
  <c r="Z171" i="1" s="1"/>
  <c r="AB171" i="1" s="1"/>
  <c r="V103" i="4"/>
  <c r="L103" i="4" s="1"/>
  <c r="AA155" i="1" s="1"/>
  <c r="Z155" i="1" s="1"/>
  <c r="AB155" i="1" s="1"/>
  <c r="V87" i="4"/>
  <c r="L87" i="4" s="1"/>
  <c r="AA139" i="1" s="1"/>
  <c r="AC139" i="1" s="1"/>
  <c r="V71" i="4"/>
  <c r="L71" i="4" s="1"/>
  <c r="AA123" i="1" s="1"/>
  <c r="V543" i="4"/>
  <c r="L543" i="4" s="1"/>
  <c r="AA587" i="1" s="1"/>
  <c r="V534" i="4"/>
  <c r="L534" i="4" s="1"/>
  <c r="AA578" i="1" s="1"/>
  <c r="Z578" i="1" s="1"/>
  <c r="AB578" i="1" s="1"/>
  <c r="V546" i="4"/>
  <c r="L546" i="4" s="1"/>
  <c r="AA590" i="1" s="1"/>
  <c r="V532" i="4"/>
  <c r="L532" i="4" s="1"/>
  <c r="AA576" i="1" s="1"/>
  <c r="V445" i="4"/>
  <c r="L445" i="4" s="1"/>
  <c r="AA492" i="1" s="1"/>
  <c r="V437" i="4"/>
  <c r="L437" i="4" s="1"/>
  <c r="AA484" i="1" s="1"/>
  <c r="V429" i="4"/>
  <c r="L429" i="4" s="1"/>
  <c r="AA476" i="1" s="1"/>
  <c r="V421" i="4"/>
  <c r="L421" i="4" s="1"/>
  <c r="AA468" i="1" s="1"/>
  <c r="V413" i="4"/>
  <c r="L413" i="4" s="1"/>
  <c r="AA460" i="1" s="1"/>
  <c r="V405" i="4"/>
  <c r="L405" i="4" s="1"/>
  <c r="AA452" i="1" s="1"/>
  <c r="V494" i="4"/>
  <c r="L494" i="4" s="1"/>
  <c r="AA538" i="1" s="1"/>
  <c r="AC538" i="1" s="1"/>
  <c r="V432" i="4"/>
  <c r="L432" i="4" s="1"/>
  <c r="AA479" i="1" s="1"/>
  <c r="V424" i="4"/>
  <c r="L424" i="4" s="1"/>
  <c r="AA471" i="1" s="1"/>
  <c r="V416" i="4"/>
  <c r="L416" i="4" s="1"/>
  <c r="AA463" i="1" s="1"/>
  <c r="V408" i="4"/>
  <c r="L408" i="4" s="1"/>
  <c r="AA455" i="1" s="1"/>
  <c r="V446" i="4"/>
  <c r="L446" i="4" s="1"/>
  <c r="AA493" i="1" s="1"/>
  <c r="V447" i="4"/>
  <c r="L447" i="4" s="1"/>
  <c r="AA494" i="1" s="1"/>
  <c r="AC494" i="1" s="1"/>
  <c r="V439" i="4"/>
  <c r="L439" i="4" s="1"/>
  <c r="AA486" i="1" s="1"/>
  <c r="Z486" i="1" s="1"/>
  <c r="AB486" i="1" s="1"/>
  <c r="V431" i="4"/>
  <c r="L431" i="4" s="1"/>
  <c r="AA478" i="1" s="1"/>
  <c r="AC478" i="1" s="1"/>
  <c r="V423" i="4"/>
  <c r="L423" i="4" s="1"/>
  <c r="AA470" i="1" s="1"/>
  <c r="Z470" i="1" s="1"/>
  <c r="AB470" i="1" s="1"/>
  <c r="V415" i="4"/>
  <c r="L415" i="4" s="1"/>
  <c r="AA462" i="1" s="1"/>
  <c r="AC462" i="1" s="1"/>
  <c r="V363" i="4"/>
  <c r="L363" i="4" s="1"/>
  <c r="AA410" i="1" s="1"/>
  <c r="V361" i="4"/>
  <c r="L361" i="4" s="1"/>
  <c r="AA408" i="1" s="1"/>
  <c r="V340" i="4"/>
  <c r="L340" i="4" s="1"/>
  <c r="AA387" i="1" s="1"/>
  <c r="V146" i="4"/>
  <c r="L146" i="4" s="1"/>
  <c r="AA198" i="1" s="1"/>
  <c r="V231" i="4"/>
  <c r="L231" i="4" s="1"/>
  <c r="AA282" i="1" s="1"/>
  <c r="Z282" i="1" s="1"/>
  <c r="AB282" i="1" s="1"/>
  <c r="V217" i="4"/>
  <c r="L217" i="4" s="1"/>
  <c r="AA268" i="1" s="1"/>
  <c r="AC268" i="1" s="1"/>
  <c r="V617" i="4"/>
  <c r="L617" i="4" s="1"/>
  <c r="AA661" i="1" s="1"/>
  <c r="V522" i="4"/>
  <c r="L522" i="4" s="1"/>
  <c r="AA566" i="1" s="1"/>
  <c r="Z566" i="1" s="1"/>
  <c r="AB566" i="1" s="1"/>
  <c r="V515" i="4"/>
  <c r="L515" i="4" s="1"/>
  <c r="AA559" i="1" s="1"/>
  <c r="AC559" i="1" s="1"/>
  <c r="V511" i="4"/>
  <c r="L511" i="4" s="1"/>
  <c r="AA555" i="1" s="1"/>
  <c r="V179" i="4"/>
  <c r="L179" i="4" s="1"/>
  <c r="AA230" i="1" s="1"/>
  <c r="Z230" i="1" s="1"/>
  <c r="AB230" i="1" s="1"/>
  <c r="V141" i="4"/>
  <c r="L141" i="4" s="1"/>
  <c r="AA193" i="1" s="1"/>
  <c r="V614" i="4"/>
  <c r="L614" i="4" s="1"/>
  <c r="AA658" i="1" s="1"/>
  <c r="AC658" i="1" s="1"/>
  <c r="V553" i="4"/>
  <c r="L553" i="4" s="1"/>
  <c r="AA597" i="1" s="1"/>
  <c r="Z597" i="1" s="1"/>
  <c r="AB597" i="1" s="1"/>
  <c r="V565" i="4"/>
  <c r="L565" i="4" s="1"/>
  <c r="AA609" i="1" s="1"/>
  <c r="AC609" i="1" s="1"/>
  <c r="V581" i="4"/>
  <c r="L581" i="4" s="1"/>
  <c r="AA625" i="1" s="1"/>
  <c r="Z625" i="1" s="1"/>
  <c r="AB625" i="1" s="1"/>
  <c r="V462" i="4"/>
  <c r="L462" i="4" s="1"/>
  <c r="AA509" i="1" s="1"/>
  <c r="Z509" i="1" s="1"/>
  <c r="AB509" i="1" s="1"/>
  <c r="V341" i="4"/>
  <c r="L341" i="4" s="1"/>
  <c r="AA388" i="1" s="1"/>
  <c r="Z388" i="1" s="1"/>
  <c r="AB388" i="1" s="1"/>
  <c r="V282" i="4"/>
  <c r="L282" i="4" s="1"/>
  <c r="AA333" i="1" s="1"/>
  <c r="AC333" i="1" s="1"/>
  <c r="V223" i="4"/>
  <c r="L223" i="4" s="1"/>
  <c r="AA274" i="1" s="1"/>
  <c r="AC274" i="1" s="1"/>
  <c r="V284" i="4"/>
  <c r="L284" i="4" s="1"/>
  <c r="AA335" i="1" s="1"/>
  <c r="Z335" i="1" s="1"/>
  <c r="AB335" i="1" s="1"/>
  <c r="V209" i="4"/>
  <c r="L209" i="4" s="1"/>
  <c r="AA260" i="1" s="1"/>
  <c r="AC260" i="1" s="1"/>
  <c r="V538" i="4"/>
  <c r="L538" i="4" s="1"/>
  <c r="AA582" i="1" s="1"/>
  <c r="V540" i="4"/>
  <c r="L540" i="4" s="1"/>
  <c r="AA584" i="1" s="1"/>
  <c r="V471" i="4"/>
  <c r="L471" i="4" s="1"/>
  <c r="AA518" i="1" s="1"/>
  <c r="AC518" i="1" s="1"/>
  <c r="V442" i="4"/>
  <c r="L442" i="4" s="1"/>
  <c r="AA489" i="1" s="1"/>
  <c r="Z489" i="1" s="1"/>
  <c r="AB489" i="1" s="1"/>
  <c r="V434" i="4"/>
  <c r="L434" i="4" s="1"/>
  <c r="AA481" i="1" s="1"/>
  <c r="V426" i="4"/>
  <c r="L426" i="4" s="1"/>
  <c r="AA473" i="1" s="1"/>
  <c r="V418" i="4"/>
  <c r="L418" i="4" s="1"/>
  <c r="AA465" i="1" s="1"/>
  <c r="V410" i="4"/>
  <c r="L410" i="4" s="1"/>
  <c r="AA457" i="1" s="1"/>
  <c r="V427" i="4"/>
  <c r="L427" i="4" s="1"/>
  <c r="AA474" i="1" s="1"/>
  <c r="V419" i="4"/>
  <c r="L419" i="4" s="1"/>
  <c r="AA466" i="1" s="1"/>
  <c r="V411" i="4"/>
  <c r="L411" i="4" s="1"/>
  <c r="AA458" i="1" s="1"/>
  <c r="V403" i="4"/>
  <c r="L403" i="4" s="1"/>
  <c r="AA450" i="1" s="1"/>
  <c r="V449" i="4"/>
  <c r="L449" i="4" s="1"/>
  <c r="AA496" i="1" s="1"/>
  <c r="AC496" i="1" s="1"/>
  <c r="V444" i="4"/>
  <c r="L444" i="4" s="1"/>
  <c r="AA491" i="1" s="1"/>
  <c r="AC491" i="1" s="1"/>
  <c r="V436" i="4"/>
  <c r="L436" i="4" s="1"/>
  <c r="AA483" i="1" s="1"/>
  <c r="V428" i="4"/>
  <c r="L428" i="4" s="1"/>
  <c r="AA475" i="1" s="1"/>
  <c r="V420" i="4"/>
  <c r="L420" i="4" s="1"/>
  <c r="AA467" i="1" s="1"/>
  <c r="V176" i="4"/>
  <c r="L176" i="4" s="1"/>
  <c r="AA227" i="1" s="1"/>
  <c r="AC227" i="1" s="1"/>
  <c r="V365" i="4"/>
  <c r="L365" i="4" s="1"/>
  <c r="AA412" i="1" s="1"/>
  <c r="V150" i="4"/>
  <c r="L150" i="4" s="1"/>
  <c r="AA202" i="1" s="1"/>
  <c r="V144" i="4"/>
  <c r="L144" i="4" s="1"/>
  <c r="AA196" i="1" s="1"/>
  <c r="AD168" i="1"/>
  <c r="AD440" i="1"/>
  <c r="AD424" i="1"/>
  <c r="AD206" i="1"/>
  <c r="AD188" i="1"/>
  <c r="AD416" i="1"/>
  <c r="AD444" i="1"/>
  <c r="AD366" i="1"/>
  <c r="AD428" i="1"/>
  <c r="AD418" i="1"/>
  <c r="AD588" i="1"/>
  <c r="AD659" i="1"/>
  <c r="AD598" i="1"/>
  <c r="AD591" i="1"/>
  <c r="AD378" i="1"/>
  <c r="AD386" i="1"/>
  <c r="AD667" i="1"/>
  <c r="AD593" i="1"/>
  <c r="AD372" i="1"/>
  <c r="AD371" i="1"/>
  <c r="AD343" i="1"/>
  <c r="V543" i="1"/>
  <c r="X543" i="1" s="1"/>
  <c r="Y543" i="1"/>
  <c r="Y563" i="1"/>
  <c r="V563" i="1"/>
  <c r="X563" i="1" s="1"/>
  <c r="AC549" i="1"/>
  <c r="Z549" i="1"/>
  <c r="AB549" i="1" s="1"/>
  <c r="V569" i="1"/>
  <c r="X569" i="1" s="1"/>
  <c r="Y569" i="1"/>
  <c r="AC536" i="1"/>
  <c r="Z536" i="1"/>
  <c r="AB536" i="1" s="1"/>
  <c r="Y575" i="1"/>
  <c r="V575" i="1"/>
  <c r="X575" i="1" s="1"/>
  <c r="V581" i="1"/>
  <c r="X581" i="1" s="1"/>
  <c r="Y581" i="1"/>
  <c r="V573" i="1"/>
  <c r="X573" i="1" s="1"/>
  <c r="Y573" i="1"/>
  <c r="V565" i="1"/>
  <c r="X565" i="1" s="1"/>
  <c r="Y565" i="1"/>
  <c r="Y547" i="1"/>
  <c r="V547" i="1"/>
  <c r="X547" i="1" s="1"/>
  <c r="Y549" i="1"/>
  <c r="V549" i="1"/>
  <c r="X549" i="1" s="1"/>
  <c r="Z528" i="1"/>
  <c r="AB528" i="1" s="1"/>
  <c r="AC520" i="1"/>
  <c r="Z520" i="1"/>
  <c r="AB520" i="1" s="1"/>
  <c r="AC506" i="1"/>
  <c r="Z506" i="1"/>
  <c r="AB506" i="1" s="1"/>
  <c r="Y264" i="1"/>
  <c r="V264" i="1"/>
  <c r="X264" i="1" s="1"/>
  <c r="Y256" i="1"/>
  <c r="V256" i="1"/>
  <c r="X256" i="1" s="1"/>
  <c r="Y248" i="1"/>
  <c r="V248" i="1"/>
  <c r="X248" i="1" s="1"/>
  <c r="Y240" i="1"/>
  <c r="V240" i="1"/>
  <c r="X240" i="1" s="1"/>
  <c r="Y232" i="1"/>
  <c r="V232" i="1"/>
  <c r="X232" i="1" s="1"/>
  <c r="AC269" i="1"/>
  <c r="Z269" i="1"/>
  <c r="AB269" i="1" s="1"/>
  <c r="AC261" i="1"/>
  <c r="Z261" i="1"/>
  <c r="AB261" i="1" s="1"/>
  <c r="AC253" i="1"/>
  <c r="Z253" i="1"/>
  <c r="AB253" i="1" s="1"/>
  <c r="AC245" i="1"/>
  <c r="Z245" i="1"/>
  <c r="AB245" i="1" s="1"/>
  <c r="AC237" i="1"/>
  <c r="Z237" i="1"/>
  <c r="AB237" i="1" s="1"/>
  <c r="AC229" i="1"/>
  <c r="Z229" i="1"/>
  <c r="AB229" i="1" s="1"/>
  <c r="AC217" i="1"/>
  <c r="Z217" i="1"/>
  <c r="AB217" i="1" s="1"/>
  <c r="Y579" i="1"/>
  <c r="V579" i="1"/>
  <c r="X579" i="1" s="1"/>
  <c r="AC526" i="1"/>
  <c r="Z526" i="1"/>
  <c r="AB526" i="1" s="1"/>
  <c r="Y521" i="1"/>
  <c r="V521" i="1"/>
  <c r="X521" i="1" s="1"/>
  <c r="Y513" i="1"/>
  <c r="V513" i="1"/>
  <c r="X513" i="1" s="1"/>
  <c r="Y505" i="1"/>
  <c r="V505" i="1"/>
  <c r="X505" i="1" s="1"/>
  <c r="AC507" i="1"/>
  <c r="Z507" i="1"/>
  <c r="AB507" i="1" s="1"/>
  <c r="Y529" i="1"/>
  <c r="V529" i="1"/>
  <c r="X529" i="1" s="1"/>
  <c r="V514" i="1"/>
  <c r="X514" i="1" s="1"/>
  <c r="Y514" i="1"/>
  <c r="AC502" i="1"/>
  <c r="Z502" i="1"/>
  <c r="AB502" i="1" s="1"/>
  <c r="AC534" i="1"/>
  <c r="Z534" i="1"/>
  <c r="AB534" i="1" s="1"/>
  <c r="AC512" i="1"/>
  <c r="Z512" i="1"/>
  <c r="AB512" i="1" s="1"/>
  <c r="AC532" i="1"/>
  <c r="Z532" i="1"/>
  <c r="AB532" i="1" s="1"/>
  <c r="AC510" i="1"/>
  <c r="Z510" i="1"/>
  <c r="AB510" i="1" s="1"/>
  <c r="Y270" i="1"/>
  <c r="V270" i="1"/>
  <c r="X270" i="1" s="1"/>
  <c r="Y262" i="1"/>
  <c r="V262" i="1"/>
  <c r="X262" i="1" s="1"/>
  <c r="Y254" i="1"/>
  <c r="V254" i="1"/>
  <c r="X254" i="1" s="1"/>
  <c r="Y246" i="1"/>
  <c r="V246" i="1"/>
  <c r="X246" i="1" s="1"/>
  <c r="Y238" i="1"/>
  <c r="V238" i="1"/>
  <c r="X238" i="1" s="1"/>
  <c r="Y226" i="1"/>
  <c r="V226" i="1"/>
  <c r="X226" i="1" s="1"/>
  <c r="AC267" i="1"/>
  <c r="Z267" i="1"/>
  <c r="AB267" i="1" s="1"/>
  <c r="AC259" i="1"/>
  <c r="Z259" i="1"/>
  <c r="AB259" i="1" s="1"/>
  <c r="AC251" i="1"/>
  <c r="Z251" i="1"/>
  <c r="AB251" i="1" s="1"/>
  <c r="AC243" i="1"/>
  <c r="Z243" i="1"/>
  <c r="AB243" i="1" s="1"/>
  <c r="AC235" i="1"/>
  <c r="Z235" i="1"/>
  <c r="AB235" i="1" s="1"/>
  <c r="AC223" i="1"/>
  <c r="Z223" i="1"/>
  <c r="AB223" i="1" s="1"/>
  <c r="AC232" i="1"/>
  <c r="Z264" i="1"/>
  <c r="AB264" i="1" s="1"/>
  <c r="AC242" i="1"/>
  <c r="Z242" i="1"/>
  <c r="AB242" i="1" s="1"/>
  <c r="Y571" i="1"/>
  <c r="V571" i="1"/>
  <c r="X571" i="1" s="1"/>
  <c r="Y541" i="1"/>
  <c r="V541" i="1"/>
  <c r="X541" i="1" s="1"/>
  <c r="Y577" i="1"/>
  <c r="V577" i="1"/>
  <c r="X577" i="1" s="1"/>
  <c r="V551" i="1"/>
  <c r="X551" i="1" s="1"/>
  <c r="Y551" i="1"/>
  <c r="Z540" i="1"/>
  <c r="AB540" i="1" s="1"/>
  <c r="AC540" i="1"/>
  <c r="Y545" i="1"/>
  <c r="V545" i="1"/>
  <c r="X545" i="1" s="1"/>
  <c r="Z535" i="1"/>
  <c r="AB535" i="1" s="1"/>
  <c r="AC535" i="1"/>
  <c r="Y519" i="1"/>
  <c r="V519" i="1"/>
  <c r="X519" i="1" s="1"/>
  <c r="Y511" i="1"/>
  <c r="V511" i="1"/>
  <c r="X511" i="1" s="1"/>
  <c r="Y503" i="1"/>
  <c r="V503" i="1"/>
  <c r="X503" i="1" s="1"/>
  <c r="AC529" i="1"/>
  <c r="Z529" i="1"/>
  <c r="AB529" i="1" s="1"/>
  <c r="AC514" i="1"/>
  <c r="Z514" i="1"/>
  <c r="AB514" i="1" s="1"/>
  <c r="Z521" i="1"/>
  <c r="AB521" i="1" s="1"/>
  <c r="V530" i="1"/>
  <c r="X530" i="1" s="1"/>
  <c r="Y530" i="1"/>
  <c r="AC500" i="1"/>
  <c r="Z500" i="1"/>
  <c r="AB500" i="1" s="1"/>
  <c r="Y268" i="1"/>
  <c r="V268" i="1"/>
  <c r="X268" i="1" s="1"/>
  <c r="Y260" i="1"/>
  <c r="V260" i="1"/>
  <c r="X260" i="1" s="1"/>
  <c r="Y252" i="1"/>
  <c r="V252" i="1"/>
  <c r="X252" i="1" s="1"/>
  <c r="Y244" i="1"/>
  <c r="V244" i="1"/>
  <c r="X244" i="1" s="1"/>
  <c r="Y236" i="1"/>
  <c r="V236" i="1"/>
  <c r="X236" i="1" s="1"/>
  <c r="AC265" i="1"/>
  <c r="Z265" i="1"/>
  <c r="AB265" i="1" s="1"/>
  <c r="AC257" i="1"/>
  <c r="Z257" i="1"/>
  <c r="AB257" i="1" s="1"/>
  <c r="AC249" i="1"/>
  <c r="Z249" i="1"/>
  <c r="AB249" i="1" s="1"/>
  <c r="AC241" i="1"/>
  <c r="Z241" i="1"/>
  <c r="AB241" i="1" s="1"/>
  <c r="AC233" i="1"/>
  <c r="Z233" i="1"/>
  <c r="AB233" i="1" s="1"/>
  <c r="AC221" i="1"/>
  <c r="Z221" i="1"/>
  <c r="AB221" i="1" s="1"/>
  <c r="Y537" i="1"/>
  <c r="V537" i="1"/>
  <c r="X537" i="1" s="1"/>
  <c r="Y567" i="1"/>
  <c r="V567" i="1"/>
  <c r="X567" i="1" s="1"/>
  <c r="AC551" i="1"/>
  <c r="Z551" i="1"/>
  <c r="AB551" i="1" s="1"/>
  <c r="V540" i="1"/>
  <c r="X540" i="1" s="1"/>
  <c r="Y540" i="1"/>
  <c r="Y517" i="1"/>
  <c r="V517" i="1"/>
  <c r="X517" i="1" s="1"/>
  <c r="Y509" i="1"/>
  <c r="V509" i="1"/>
  <c r="X509" i="1" s="1"/>
  <c r="Y501" i="1"/>
  <c r="V501" i="1"/>
  <c r="X501" i="1" s="1"/>
  <c r="AC504" i="1"/>
  <c r="Z504" i="1"/>
  <c r="AB504" i="1" s="1"/>
  <c r="AC505" i="1"/>
  <c r="Z505" i="1"/>
  <c r="AB505" i="1" s="1"/>
  <c r="AC499" i="1"/>
  <c r="Z499" i="1"/>
  <c r="AB499" i="1" s="1"/>
  <c r="AC508" i="1"/>
  <c r="Z508" i="1"/>
  <c r="AB508" i="1" s="1"/>
  <c r="AC530" i="1"/>
  <c r="Z530" i="1"/>
  <c r="AB530" i="1" s="1"/>
  <c r="V506" i="1"/>
  <c r="X506" i="1" s="1"/>
  <c r="Y506" i="1"/>
  <c r="Y266" i="1"/>
  <c r="V266" i="1"/>
  <c r="X266" i="1" s="1"/>
  <c r="Y258" i="1"/>
  <c r="V258" i="1"/>
  <c r="X258" i="1" s="1"/>
  <c r="Y250" i="1"/>
  <c r="V250" i="1"/>
  <c r="X250" i="1" s="1"/>
  <c r="Y242" i="1"/>
  <c r="V242" i="1"/>
  <c r="X242" i="1" s="1"/>
  <c r="Y234" i="1"/>
  <c r="V234" i="1"/>
  <c r="X234" i="1" s="1"/>
  <c r="AC263" i="1"/>
  <c r="Z263" i="1"/>
  <c r="AB263" i="1" s="1"/>
  <c r="AC255" i="1"/>
  <c r="Z255" i="1"/>
  <c r="AB255" i="1" s="1"/>
  <c r="AC247" i="1"/>
  <c r="Z247" i="1"/>
  <c r="AB247" i="1" s="1"/>
  <c r="AC239" i="1"/>
  <c r="Z239" i="1"/>
  <c r="AB239" i="1" s="1"/>
  <c r="AC231" i="1"/>
  <c r="Z231" i="1"/>
  <c r="AB231" i="1" s="1"/>
  <c r="AC219" i="1"/>
  <c r="Z219" i="1"/>
  <c r="AB219" i="1" s="1"/>
  <c r="Z258" i="1"/>
  <c r="AB258" i="1" s="1"/>
  <c r="AC236" i="1"/>
  <c r="V656" i="1"/>
  <c r="X656" i="1" s="1"/>
  <c r="Y656" i="1"/>
  <c r="V676" i="1"/>
  <c r="X676" i="1" s="1"/>
  <c r="Y676" i="1"/>
  <c r="V660" i="1"/>
  <c r="X660" i="1" s="1"/>
  <c r="Y660" i="1"/>
  <c r="V620" i="4"/>
  <c r="L620" i="4" s="1"/>
  <c r="AA664" i="1" s="1"/>
  <c r="V632" i="4"/>
  <c r="L632" i="4" s="1"/>
  <c r="AA676" i="1" s="1"/>
  <c r="V646" i="1"/>
  <c r="X646" i="1" s="1"/>
  <c r="Y646" i="1"/>
  <c r="V651" i="1"/>
  <c r="X651" i="1" s="1"/>
  <c r="Y651" i="1"/>
  <c r="V643" i="1"/>
  <c r="X643" i="1" s="1"/>
  <c r="Y643" i="1"/>
  <c r="V650" i="1"/>
  <c r="X650" i="1" s="1"/>
  <c r="Y650" i="1"/>
  <c r="V597" i="4"/>
  <c r="L597" i="4" s="1"/>
  <c r="AA641" i="1" s="1"/>
  <c r="V623" i="1"/>
  <c r="X623" i="1" s="1"/>
  <c r="Y623" i="1"/>
  <c r="V607" i="1"/>
  <c r="X607" i="1" s="1"/>
  <c r="Y607" i="1"/>
  <c r="V607" i="4"/>
  <c r="L607" i="4" s="1"/>
  <c r="AA651" i="1" s="1"/>
  <c r="Z608" i="1"/>
  <c r="AB608" i="1" s="1"/>
  <c r="AC608" i="1"/>
  <c r="Z606" i="1"/>
  <c r="AB606" i="1" s="1"/>
  <c r="AC606" i="1"/>
  <c r="Y560" i="1"/>
  <c r="V560" i="1"/>
  <c r="X560" i="1" s="1"/>
  <c r="Z554" i="1"/>
  <c r="AB554" i="1" s="1"/>
  <c r="AC554" i="1"/>
  <c r="AC547" i="1"/>
  <c r="Z547" i="1"/>
  <c r="AB547" i="1" s="1"/>
  <c r="V508" i="4"/>
  <c r="L508" i="4" s="1"/>
  <c r="AA552" i="1" s="1"/>
  <c r="V516" i="4"/>
  <c r="L516" i="4" s="1"/>
  <c r="AA560" i="1" s="1"/>
  <c r="Z542" i="1"/>
  <c r="AB542" i="1" s="1"/>
  <c r="AC542" i="1"/>
  <c r="Y507" i="1"/>
  <c r="V507" i="1"/>
  <c r="X507" i="1" s="1"/>
  <c r="V520" i="1"/>
  <c r="X520" i="1" s="1"/>
  <c r="Y520" i="1"/>
  <c r="V532" i="1"/>
  <c r="X532" i="1" s="1"/>
  <c r="Y532" i="1"/>
  <c r="V472" i="4"/>
  <c r="L472" i="4" s="1"/>
  <c r="AA519" i="1" s="1"/>
  <c r="V397" i="1"/>
  <c r="X397" i="1" s="1"/>
  <c r="Y397" i="1"/>
  <c r="Z402" i="1"/>
  <c r="AB402" i="1" s="1"/>
  <c r="AC402" i="1"/>
  <c r="Z394" i="1"/>
  <c r="AB394" i="1" s="1"/>
  <c r="AC394" i="1"/>
  <c r="V350" i="4"/>
  <c r="L350" i="4" s="1"/>
  <c r="AA397" i="1" s="1"/>
  <c r="V384" i="1"/>
  <c r="X384" i="1" s="1"/>
  <c r="Y384" i="1"/>
  <c r="V449" i="1"/>
  <c r="X449" i="1" s="1"/>
  <c r="Y449" i="1"/>
  <c r="V445" i="1"/>
  <c r="X445" i="1" s="1"/>
  <c r="Y445" i="1"/>
  <c r="V441" i="1"/>
  <c r="X441" i="1" s="1"/>
  <c r="Y441" i="1"/>
  <c r="V437" i="1"/>
  <c r="X437" i="1" s="1"/>
  <c r="Y437" i="1"/>
  <c r="V433" i="1"/>
  <c r="X433" i="1" s="1"/>
  <c r="Y433" i="1"/>
  <c r="V429" i="1"/>
  <c r="X429" i="1" s="1"/>
  <c r="Y429" i="1"/>
  <c r="V425" i="1"/>
  <c r="X425" i="1" s="1"/>
  <c r="Y425" i="1"/>
  <c r="V421" i="1"/>
  <c r="X421" i="1" s="1"/>
  <c r="Y421" i="1"/>
  <c r="V417" i="1"/>
  <c r="X417" i="1" s="1"/>
  <c r="Y417" i="1"/>
  <c r="V413" i="1"/>
  <c r="X413" i="1" s="1"/>
  <c r="Y413" i="1"/>
  <c r="V409" i="1"/>
  <c r="X409" i="1" s="1"/>
  <c r="Y409" i="1"/>
  <c r="V405" i="1"/>
  <c r="X405" i="1" s="1"/>
  <c r="Y405" i="1"/>
  <c r="Z381" i="1"/>
  <c r="AB381" i="1" s="1"/>
  <c r="AC381" i="1"/>
  <c r="Z373" i="1"/>
  <c r="AB373" i="1" s="1"/>
  <c r="AC373" i="1"/>
  <c r="V674" i="1"/>
  <c r="X674" i="1" s="1"/>
  <c r="Y674" i="1"/>
  <c r="V666" i="1"/>
  <c r="X666" i="1" s="1"/>
  <c r="Y666" i="1"/>
  <c r="V658" i="1"/>
  <c r="X658" i="1" s="1"/>
  <c r="Y658" i="1"/>
  <c r="V624" i="4"/>
  <c r="L624" i="4" s="1"/>
  <c r="AA668" i="1" s="1"/>
  <c r="Z653" i="1"/>
  <c r="AB653" i="1" s="1"/>
  <c r="AC653" i="1"/>
  <c r="Z645" i="1"/>
  <c r="AB645" i="1" s="1"/>
  <c r="AC645" i="1"/>
  <c r="Z637" i="1"/>
  <c r="AB637" i="1" s="1"/>
  <c r="AC637" i="1"/>
  <c r="V604" i="4"/>
  <c r="L604" i="4" s="1"/>
  <c r="AA648" i="1" s="1"/>
  <c r="V596" i="4"/>
  <c r="L596" i="4" s="1"/>
  <c r="AA640" i="1" s="1"/>
  <c r="V633" i="1"/>
  <c r="X633" i="1" s="1"/>
  <c r="Y633" i="1"/>
  <c r="V605" i="4"/>
  <c r="L605" i="4" s="1"/>
  <c r="AA649" i="1" s="1"/>
  <c r="Z634" i="1"/>
  <c r="AB634" i="1" s="1"/>
  <c r="AC634" i="1"/>
  <c r="V621" i="1"/>
  <c r="X621" i="1" s="1"/>
  <c r="Y621" i="1"/>
  <c r="V613" i="1"/>
  <c r="X613" i="1" s="1"/>
  <c r="Y613" i="1"/>
  <c r="V605" i="1"/>
  <c r="X605" i="1" s="1"/>
  <c r="Y605" i="1"/>
  <c r="V612" i="4"/>
  <c r="L612" i="4" s="1"/>
  <c r="AA656" i="1" s="1"/>
  <c r="V600" i="4"/>
  <c r="L600" i="4" s="1"/>
  <c r="AA644" i="1" s="1"/>
  <c r="V636" i="1"/>
  <c r="X636" i="1" s="1"/>
  <c r="Y636" i="1"/>
  <c r="V563" i="4"/>
  <c r="L563" i="4" s="1"/>
  <c r="AA607" i="1" s="1"/>
  <c r="V571" i="4"/>
  <c r="L571" i="4" s="1"/>
  <c r="AA615" i="1" s="1"/>
  <c r="V608" i="1"/>
  <c r="X608" i="1" s="1"/>
  <c r="Y608" i="1"/>
  <c r="Z585" i="1"/>
  <c r="AB585" i="1" s="1"/>
  <c r="AC585" i="1"/>
  <c r="V583" i="4"/>
  <c r="L583" i="4" s="1"/>
  <c r="AA627" i="1" s="1"/>
  <c r="V575" i="4"/>
  <c r="L575" i="4" s="1"/>
  <c r="AA619" i="1" s="1"/>
  <c r="V606" i="1"/>
  <c r="X606" i="1" s="1"/>
  <c r="Y606" i="1"/>
  <c r="V555" i="4"/>
  <c r="L555" i="4" s="1"/>
  <c r="AA599" i="1" s="1"/>
  <c r="Y558" i="1"/>
  <c r="V558" i="1"/>
  <c r="X558" i="1" s="1"/>
  <c r="Y550" i="1"/>
  <c r="V550" i="1"/>
  <c r="X550" i="1" s="1"/>
  <c r="V499" i="4"/>
  <c r="L499" i="4" s="1"/>
  <c r="AA543" i="1" s="1"/>
  <c r="V504" i="4"/>
  <c r="L504" i="4" s="1"/>
  <c r="AA548" i="1" s="1"/>
  <c r="V514" i="4"/>
  <c r="L514" i="4" s="1"/>
  <c r="AA558" i="1" s="1"/>
  <c r="AC545" i="1"/>
  <c r="Z545" i="1"/>
  <c r="AB545" i="1" s="1"/>
  <c r="V512" i="4"/>
  <c r="L512" i="4" s="1"/>
  <c r="AA556" i="1" s="1"/>
  <c r="Y542" i="1"/>
  <c r="V542" i="1"/>
  <c r="X542" i="1" s="1"/>
  <c r="V464" i="4"/>
  <c r="L464" i="4" s="1"/>
  <c r="AA511" i="1" s="1"/>
  <c r="V502" i="1"/>
  <c r="X502" i="1" s="1"/>
  <c r="Y502" i="1"/>
  <c r="V534" i="1"/>
  <c r="X534" i="1" s="1"/>
  <c r="Y534" i="1"/>
  <c r="Z517" i="1"/>
  <c r="AB517" i="1" s="1"/>
  <c r="V508" i="1"/>
  <c r="X508" i="1" s="1"/>
  <c r="Y508" i="1"/>
  <c r="V466" i="4"/>
  <c r="L466" i="4" s="1"/>
  <c r="AA513" i="1" s="1"/>
  <c r="V403" i="1"/>
  <c r="X403" i="1" s="1"/>
  <c r="Y403" i="1"/>
  <c r="V395" i="1"/>
  <c r="X395" i="1" s="1"/>
  <c r="Y395" i="1"/>
  <c r="Z400" i="1"/>
  <c r="AB400" i="1" s="1"/>
  <c r="AC400" i="1"/>
  <c r="V356" i="4"/>
  <c r="L356" i="4" s="1"/>
  <c r="AA403" i="1" s="1"/>
  <c r="V348" i="4"/>
  <c r="L348" i="4" s="1"/>
  <c r="AA395" i="1" s="1"/>
  <c r="V382" i="1"/>
  <c r="X382" i="1" s="1"/>
  <c r="Y382" i="1"/>
  <c r="V402" i="4"/>
  <c r="L402" i="4" s="1"/>
  <c r="AA449" i="1" s="1"/>
  <c r="V398" i="4"/>
  <c r="L398" i="4" s="1"/>
  <c r="AA445" i="1" s="1"/>
  <c r="V394" i="4"/>
  <c r="L394" i="4" s="1"/>
  <c r="AA441" i="1" s="1"/>
  <c r="V390" i="4"/>
  <c r="L390" i="4" s="1"/>
  <c r="AA437" i="1" s="1"/>
  <c r="V386" i="4"/>
  <c r="L386" i="4" s="1"/>
  <c r="AA433" i="1" s="1"/>
  <c r="V382" i="4"/>
  <c r="L382" i="4" s="1"/>
  <c r="AA429" i="1" s="1"/>
  <c r="V378" i="4"/>
  <c r="L378" i="4" s="1"/>
  <c r="AA425" i="1" s="1"/>
  <c r="V374" i="4"/>
  <c r="L374" i="4" s="1"/>
  <c r="AA421" i="1" s="1"/>
  <c r="V370" i="4"/>
  <c r="L370" i="4" s="1"/>
  <c r="AA417" i="1" s="1"/>
  <c r="V366" i="4"/>
  <c r="L366" i="4" s="1"/>
  <c r="AA413" i="1" s="1"/>
  <c r="V362" i="4"/>
  <c r="L362" i="4" s="1"/>
  <c r="AA409" i="1" s="1"/>
  <c r="V358" i="4"/>
  <c r="L358" i="4" s="1"/>
  <c r="AA405" i="1" s="1"/>
  <c r="Z379" i="1"/>
  <c r="AB379" i="1" s="1"/>
  <c r="AC379" i="1"/>
  <c r="Z369" i="1"/>
  <c r="AB369" i="1" s="1"/>
  <c r="AC369" i="1"/>
  <c r="Z363" i="1"/>
  <c r="AB363" i="1" s="1"/>
  <c r="AC363" i="1"/>
  <c r="Z355" i="1"/>
  <c r="AB355" i="1" s="1"/>
  <c r="AC355" i="1"/>
  <c r="V294" i="4"/>
  <c r="L294" i="4" s="1"/>
  <c r="AA345" i="1" s="1"/>
  <c r="Z358" i="1"/>
  <c r="AB358" i="1" s="1"/>
  <c r="AC358" i="1"/>
  <c r="Z350" i="1"/>
  <c r="AB350" i="1" s="1"/>
  <c r="AC350" i="1"/>
  <c r="V339" i="1"/>
  <c r="X339" i="1" s="1"/>
  <c r="Y339" i="1"/>
  <c r="V331" i="1"/>
  <c r="X331" i="1" s="1"/>
  <c r="Y331" i="1"/>
  <c r="V323" i="1"/>
  <c r="X323" i="1" s="1"/>
  <c r="Y323" i="1"/>
  <c r="V315" i="1"/>
  <c r="X315" i="1" s="1"/>
  <c r="Y315" i="1"/>
  <c r="V307" i="1"/>
  <c r="X307" i="1" s="1"/>
  <c r="Y307" i="1"/>
  <c r="V296" i="1"/>
  <c r="X296" i="1" s="1"/>
  <c r="Y296" i="1"/>
  <c r="V288" i="1"/>
  <c r="X288" i="1" s="1"/>
  <c r="Y288" i="1"/>
  <c r="V280" i="1"/>
  <c r="X280" i="1" s="1"/>
  <c r="Y280" i="1"/>
  <c r="V272" i="1"/>
  <c r="X272" i="1" s="1"/>
  <c r="Y272" i="1"/>
  <c r="Z368" i="1"/>
  <c r="AB368" i="1" s="1"/>
  <c r="AC368" i="1"/>
  <c r="V347" i="1"/>
  <c r="X347" i="1" s="1"/>
  <c r="Y347" i="1"/>
  <c r="Z336" i="1"/>
  <c r="AB336" i="1" s="1"/>
  <c r="AC336" i="1"/>
  <c r="Z328" i="1"/>
  <c r="AB328" i="1" s="1"/>
  <c r="AC328" i="1"/>
  <c r="Z320" i="1"/>
  <c r="AB320" i="1" s="1"/>
  <c r="AC320" i="1"/>
  <c r="Z312" i="1"/>
  <c r="AB312" i="1" s="1"/>
  <c r="AC312" i="1"/>
  <c r="V304" i="1"/>
  <c r="X304" i="1" s="1"/>
  <c r="Y304" i="1"/>
  <c r="Z295" i="1"/>
  <c r="AB295" i="1" s="1"/>
  <c r="AC295" i="1"/>
  <c r="Z287" i="1"/>
  <c r="AB287" i="1" s="1"/>
  <c r="AC287" i="1"/>
  <c r="Z279" i="1"/>
  <c r="AB279" i="1" s="1"/>
  <c r="AC279" i="1"/>
  <c r="Z271" i="1"/>
  <c r="AB271" i="1" s="1"/>
  <c r="AC271" i="1"/>
  <c r="V209" i="1"/>
  <c r="X209" i="1" s="1"/>
  <c r="Y209" i="1"/>
  <c r="V201" i="1"/>
  <c r="X201" i="1" s="1"/>
  <c r="Y201" i="1"/>
  <c r="V191" i="1"/>
  <c r="X191" i="1" s="1"/>
  <c r="Y191" i="1"/>
  <c r="V370" i="1"/>
  <c r="X370" i="1" s="1"/>
  <c r="Y370" i="1"/>
  <c r="V356" i="1"/>
  <c r="X356" i="1" s="1"/>
  <c r="Y356" i="1"/>
  <c r="V348" i="1"/>
  <c r="X348" i="1" s="1"/>
  <c r="Y348" i="1"/>
  <c r="V219" i="4"/>
  <c r="L219" i="4" s="1"/>
  <c r="AA270" i="1" s="1"/>
  <c r="V187" i="4"/>
  <c r="L187" i="4" s="1"/>
  <c r="AA238" i="1" s="1"/>
  <c r="V286" i="4"/>
  <c r="L286" i="4" s="1"/>
  <c r="AA337" i="1" s="1"/>
  <c r="V270" i="4"/>
  <c r="L270" i="4" s="1"/>
  <c r="AA321" i="1" s="1"/>
  <c r="V254" i="4"/>
  <c r="L254" i="4" s="1"/>
  <c r="AA305" i="1" s="1"/>
  <c r="V221" i="4"/>
  <c r="L221" i="4" s="1"/>
  <c r="AA272" i="1" s="1"/>
  <c r="V189" i="4"/>
  <c r="L189" i="4" s="1"/>
  <c r="AA240" i="1" s="1"/>
  <c r="Z290" i="1"/>
  <c r="AB290" i="1" s="1"/>
  <c r="AC290" i="1"/>
  <c r="V288" i="4"/>
  <c r="L288" i="4" s="1"/>
  <c r="AA339" i="1" s="1"/>
  <c r="V272" i="4"/>
  <c r="L272" i="4" s="1"/>
  <c r="AA323" i="1" s="1"/>
  <c r="V256" i="4"/>
  <c r="L256" i="4" s="1"/>
  <c r="AA307" i="1" s="1"/>
  <c r="Z185" i="1"/>
  <c r="AB185" i="1" s="1"/>
  <c r="AC185" i="1"/>
  <c r="V177" i="1"/>
  <c r="X177" i="1" s="1"/>
  <c r="Y177" i="1"/>
  <c r="V169" i="1"/>
  <c r="X169" i="1" s="1"/>
  <c r="Y169" i="1"/>
  <c r="V161" i="1"/>
  <c r="X161" i="1" s="1"/>
  <c r="Y161" i="1"/>
  <c r="V153" i="1"/>
  <c r="X153" i="1" s="1"/>
  <c r="Y153" i="1"/>
  <c r="V145" i="1"/>
  <c r="X145" i="1" s="1"/>
  <c r="Y145" i="1"/>
  <c r="V137" i="1"/>
  <c r="X137" i="1" s="1"/>
  <c r="Y137" i="1"/>
  <c r="V129" i="1"/>
  <c r="X129" i="1" s="1"/>
  <c r="Y129" i="1"/>
  <c r="V121" i="1"/>
  <c r="X121" i="1" s="1"/>
  <c r="Y121" i="1"/>
  <c r="V113" i="1"/>
  <c r="X113" i="1" s="1"/>
  <c r="Y113" i="1"/>
  <c r="V180" i="1"/>
  <c r="X180" i="1" s="1"/>
  <c r="Y180" i="1"/>
  <c r="V123" i="4"/>
  <c r="L123" i="4" s="1"/>
  <c r="AA175" i="1" s="1"/>
  <c r="V115" i="4"/>
  <c r="L115" i="4" s="1"/>
  <c r="AA167" i="1" s="1"/>
  <c r="V107" i="4"/>
  <c r="L107" i="4" s="1"/>
  <c r="AA159" i="1" s="1"/>
  <c r="V99" i="4"/>
  <c r="L99" i="4" s="1"/>
  <c r="AA151" i="1" s="1"/>
  <c r="V91" i="4"/>
  <c r="L91" i="4" s="1"/>
  <c r="AA143" i="1" s="1"/>
  <c r="V83" i="4"/>
  <c r="L83" i="4" s="1"/>
  <c r="AA135" i="1" s="1"/>
  <c r="V75" i="4"/>
  <c r="L75" i="4" s="1"/>
  <c r="AA127" i="1" s="1"/>
  <c r="V67" i="4"/>
  <c r="L67" i="4" s="1"/>
  <c r="AA119" i="1" s="1"/>
  <c r="V59" i="4"/>
  <c r="L59" i="4" s="1"/>
  <c r="AA111" i="1" s="1"/>
  <c r="Z174" i="1"/>
  <c r="AB174" i="1" s="1"/>
  <c r="AC174" i="1"/>
  <c r="Z162" i="1"/>
  <c r="AB162" i="1" s="1"/>
  <c r="AC162" i="1"/>
  <c r="Z154" i="1"/>
  <c r="AB154" i="1" s="1"/>
  <c r="AC154" i="1"/>
  <c r="Z146" i="1"/>
  <c r="AB146" i="1" s="1"/>
  <c r="AC146" i="1"/>
  <c r="Z138" i="1"/>
  <c r="AB138" i="1" s="1"/>
  <c r="AC138" i="1"/>
  <c r="Z130" i="1"/>
  <c r="AB130" i="1" s="1"/>
  <c r="AC130" i="1"/>
  <c r="Z122" i="1"/>
  <c r="AB122" i="1" s="1"/>
  <c r="AC122" i="1"/>
  <c r="Z114" i="1"/>
  <c r="AB114" i="1" s="1"/>
  <c r="AC114" i="1"/>
  <c r="Z108" i="1"/>
  <c r="AB108" i="1" s="1"/>
  <c r="AC108" i="1"/>
  <c r="Z104" i="1"/>
  <c r="AB104" i="1" s="1"/>
  <c r="AC104" i="1"/>
  <c r="Z100" i="1"/>
  <c r="AB100" i="1" s="1"/>
  <c r="AC100" i="1"/>
  <c r="Z96" i="1"/>
  <c r="AB96" i="1" s="1"/>
  <c r="AC96" i="1"/>
  <c r="Z92" i="1"/>
  <c r="AB92" i="1" s="1"/>
  <c r="AC92" i="1"/>
  <c r="Z88" i="1"/>
  <c r="AB88" i="1" s="1"/>
  <c r="AC88" i="1"/>
  <c r="Z84" i="1"/>
  <c r="AB84" i="1" s="1"/>
  <c r="AC84" i="1"/>
  <c r="Z80" i="1"/>
  <c r="AB80" i="1" s="1"/>
  <c r="AC80" i="1"/>
  <c r="Z75" i="1"/>
  <c r="AB75" i="1" s="1"/>
  <c r="AC75" i="1"/>
  <c r="Z65" i="1"/>
  <c r="AB65" i="1" s="1"/>
  <c r="AC65" i="1"/>
  <c r="V24" i="4"/>
  <c r="L24" i="4" s="1"/>
  <c r="AA76" i="1" s="1"/>
  <c r="Z66" i="1"/>
  <c r="AB66" i="1" s="1"/>
  <c r="AC66" i="1"/>
  <c r="Z67" i="1"/>
  <c r="AB67" i="1" s="1"/>
  <c r="AC67" i="1"/>
  <c r="Z59" i="1"/>
  <c r="AB59" i="1" s="1"/>
  <c r="AC59" i="1"/>
  <c r="Z62" i="1"/>
  <c r="AB62" i="1" s="1"/>
  <c r="AC62" i="1"/>
  <c r="Z68" i="1"/>
  <c r="AB68" i="1" s="1"/>
  <c r="AC68" i="1"/>
  <c r="J577" i="1"/>
  <c r="AC577" i="1"/>
  <c r="Z577" i="1"/>
  <c r="AB577" i="1" s="1"/>
  <c r="U569" i="1"/>
  <c r="R569" i="1"/>
  <c r="T569" i="1" s="1"/>
  <c r="U578" i="1"/>
  <c r="R578" i="1"/>
  <c r="T578" i="1" s="1"/>
  <c r="U574" i="1"/>
  <c r="R574" i="1"/>
  <c r="T574" i="1" s="1"/>
  <c r="J579" i="1"/>
  <c r="AC579" i="1"/>
  <c r="Z579" i="1"/>
  <c r="AB579" i="1" s="1"/>
  <c r="R580" i="1"/>
  <c r="T580" i="1" s="1"/>
  <c r="U580" i="1"/>
  <c r="R576" i="1"/>
  <c r="T576" i="1" s="1"/>
  <c r="U576" i="1"/>
  <c r="R572" i="1"/>
  <c r="T572" i="1" s="1"/>
  <c r="U572" i="1"/>
  <c r="Y568" i="1"/>
  <c r="V568" i="1"/>
  <c r="X568" i="1" s="1"/>
  <c r="J564" i="1"/>
  <c r="AC564" i="1"/>
  <c r="V570" i="1"/>
  <c r="X570" i="1" s="1"/>
  <c r="Y570" i="1"/>
  <c r="R555" i="1"/>
  <c r="T555" i="1" s="1"/>
  <c r="U555" i="1"/>
  <c r="Y553" i="1"/>
  <c r="V553" i="1"/>
  <c r="X553" i="1" s="1"/>
  <c r="R575" i="1"/>
  <c r="T575" i="1" s="1"/>
  <c r="U575" i="1"/>
  <c r="V566" i="1"/>
  <c r="X566" i="1" s="1"/>
  <c r="Y566" i="1"/>
  <c r="V561" i="1"/>
  <c r="X561" i="1" s="1"/>
  <c r="Y561" i="1"/>
  <c r="J538" i="1"/>
  <c r="J534" i="1"/>
  <c r="J540" i="1"/>
  <c r="AC539" i="1"/>
  <c r="Z539" i="1"/>
  <c r="AB539" i="1" s="1"/>
  <c r="J532" i="1"/>
  <c r="Z531" i="1"/>
  <c r="AB531" i="1" s="1"/>
  <c r="AC531" i="1"/>
  <c r="N483" i="1"/>
  <c r="N475" i="1"/>
  <c r="N467" i="1"/>
  <c r="U539" i="1"/>
  <c r="R539" i="1"/>
  <c r="T539" i="1" s="1"/>
  <c r="J531" i="1"/>
  <c r="J527" i="1"/>
  <c r="U513" i="1"/>
  <c r="R513" i="1"/>
  <c r="T513" i="1" s="1"/>
  <c r="U497" i="1"/>
  <c r="R497" i="1"/>
  <c r="T497" i="1" s="1"/>
  <c r="U489" i="1"/>
  <c r="R489" i="1"/>
  <c r="T489" i="1" s="1"/>
  <c r="Y456" i="1"/>
  <c r="V456" i="1"/>
  <c r="X456" i="1" s="1"/>
  <c r="U518" i="1"/>
  <c r="R518" i="1"/>
  <c r="T518" i="1" s="1"/>
  <c r="U510" i="1"/>
  <c r="R510" i="1"/>
  <c r="T510" i="1" s="1"/>
  <c r="U502" i="1"/>
  <c r="R502" i="1"/>
  <c r="T502" i="1" s="1"/>
  <c r="U494" i="1"/>
  <c r="R494" i="1"/>
  <c r="T494" i="1" s="1"/>
  <c r="J491" i="1"/>
  <c r="U491" i="1"/>
  <c r="R491" i="1"/>
  <c r="T491" i="1" s="1"/>
  <c r="Y482" i="1"/>
  <c r="V482" i="1"/>
  <c r="X482" i="1" s="1"/>
  <c r="Y458" i="1"/>
  <c r="V458" i="1"/>
  <c r="X458" i="1" s="1"/>
  <c r="R517" i="1"/>
  <c r="T517" i="1" s="1"/>
  <c r="U517" i="1"/>
  <c r="R501" i="1"/>
  <c r="T501" i="1" s="1"/>
  <c r="U501" i="1"/>
  <c r="Z497" i="1"/>
  <c r="AB497" i="1" s="1"/>
  <c r="R478" i="1"/>
  <c r="T478" i="1" s="1"/>
  <c r="U478" i="1"/>
  <c r="L476" i="1"/>
  <c r="J470" i="1"/>
  <c r="Y468" i="1"/>
  <c r="V468" i="1"/>
  <c r="X468" i="1" s="1"/>
  <c r="AC456" i="1"/>
  <c r="Z456" i="1"/>
  <c r="AB456" i="1" s="1"/>
  <c r="U522" i="1"/>
  <c r="R522" i="1"/>
  <c r="T522" i="1" s="1"/>
  <c r="J511" i="1"/>
  <c r="U511" i="1"/>
  <c r="R511" i="1"/>
  <c r="T511" i="1" s="1"/>
  <c r="J503" i="1"/>
  <c r="U503" i="1"/>
  <c r="R503" i="1"/>
  <c r="T503" i="1" s="1"/>
  <c r="AC498" i="1"/>
  <c r="Z498" i="1"/>
  <c r="AB498" i="1" s="1"/>
  <c r="J495" i="1"/>
  <c r="U495" i="1"/>
  <c r="R495" i="1"/>
  <c r="T495" i="1" s="1"/>
  <c r="J490" i="1"/>
  <c r="V486" i="1"/>
  <c r="X486" i="1" s="1"/>
  <c r="Y486" i="1"/>
  <c r="R480" i="1"/>
  <c r="T480" i="1" s="1"/>
  <c r="U480" i="1"/>
  <c r="V462" i="1"/>
  <c r="X462" i="1" s="1"/>
  <c r="Y462" i="1"/>
  <c r="U218" i="1"/>
  <c r="R218" i="1"/>
  <c r="T218" i="1" s="1"/>
  <c r="J217" i="1"/>
  <c r="Y216" i="1"/>
  <c r="V216" i="1"/>
  <c r="X216" i="1" s="1"/>
  <c r="V664" i="1"/>
  <c r="X664" i="1" s="1"/>
  <c r="Y664" i="1"/>
  <c r="V641" i="1"/>
  <c r="X641" i="1" s="1"/>
  <c r="Y641" i="1"/>
  <c r="Z631" i="1"/>
  <c r="AB631" i="1" s="1"/>
  <c r="AC631" i="1"/>
  <c r="V640" i="1"/>
  <c r="X640" i="1" s="1"/>
  <c r="Y640" i="1"/>
  <c r="Z633" i="1"/>
  <c r="AB633" i="1" s="1"/>
  <c r="AC633" i="1"/>
  <c r="Z642" i="1"/>
  <c r="AB642" i="1" s="1"/>
  <c r="AC642" i="1"/>
  <c r="V627" i="1"/>
  <c r="X627" i="1" s="1"/>
  <c r="Y627" i="1"/>
  <c r="V619" i="1"/>
  <c r="X619" i="1" s="1"/>
  <c r="Y619" i="1"/>
  <c r="V611" i="1"/>
  <c r="X611" i="1" s="1"/>
  <c r="Y611" i="1"/>
  <c r="V603" i="1"/>
  <c r="X603" i="1" s="1"/>
  <c r="Y603" i="1"/>
  <c r="V644" i="1"/>
  <c r="X644" i="1" s="1"/>
  <c r="Y644" i="1"/>
  <c r="V591" i="4"/>
  <c r="L591" i="4" s="1"/>
  <c r="AA635" i="1" s="1"/>
  <c r="V559" i="4"/>
  <c r="L559" i="4" s="1"/>
  <c r="AA603" i="1" s="1"/>
  <c r="Z612" i="1"/>
  <c r="AB612" i="1" s="1"/>
  <c r="AC612" i="1"/>
  <c r="Z604" i="1"/>
  <c r="AB604" i="1" s="1"/>
  <c r="AC604" i="1"/>
  <c r="Z583" i="1"/>
  <c r="AB583" i="1" s="1"/>
  <c r="AC583" i="1"/>
  <c r="Z595" i="1"/>
  <c r="AB595" i="1" s="1"/>
  <c r="AC595" i="1"/>
  <c r="Y556" i="1"/>
  <c r="V556" i="1"/>
  <c r="X556" i="1" s="1"/>
  <c r="V548" i="1"/>
  <c r="X548" i="1" s="1"/>
  <c r="Y548" i="1"/>
  <c r="Z550" i="1"/>
  <c r="AB550" i="1" s="1"/>
  <c r="AC550" i="1"/>
  <c r="V468" i="4"/>
  <c r="L468" i="4" s="1"/>
  <c r="AA515" i="1" s="1"/>
  <c r="V401" i="1"/>
  <c r="X401" i="1" s="1"/>
  <c r="Y401" i="1"/>
  <c r="V393" i="1"/>
  <c r="X393" i="1" s="1"/>
  <c r="Y393" i="1"/>
  <c r="Z398" i="1"/>
  <c r="AB398" i="1" s="1"/>
  <c r="AC398" i="1"/>
  <c r="V354" i="4"/>
  <c r="L354" i="4" s="1"/>
  <c r="AA401" i="1" s="1"/>
  <c r="V346" i="4"/>
  <c r="L346" i="4" s="1"/>
  <c r="AA393" i="1" s="1"/>
  <c r="V380" i="1"/>
  <c r="X380" i="1" s="1"/>
  <c r="Y380" i="1"/>
  <c r="V443" i="1"/>
  <c r="X443" i="1" s="1"/>
  <c r="Y443" i="1"/>
  <c r="V431" i="1"/>
  <c r="X431" i="1" s="1"/>
  <c r="Y431" i="1"/>
  <c r="V427" i="1"/>
  <c r="X427" i="1" s="1"/>
  <c r="Y427" i="1"/>
  <c r="V419" i="1"/>
  <c r="X419" i="1" s="1"/>
  <c r="Y419" i="1"/>
  <c r="V415" i="1"/>
  <c r="X415" i="1" s="1"/>
  <c r="Y415" i="1"/>
  <c r="V411" i="1"/>
  <c r="X411" i="1" s="1"/>
  <c r="Y411" i="1"/>
  <c r="Z391" i="1"/>
  <c r="AB391" i="1" s="1"/>
  <c r="AC391" i="1"/>
  <c r="Z361" i="1"/>
  <c r="AB361" i="1" s="1"/>
  <c r="AC361" i="1"/>
  <c r="V345" i="1"/>
  <c r="X345" i="1" s="1"/>
  <c r="Y345" i="1"/>
  <c r="V321" i="1"/>
  <c r="X321" i="1" s="1"/>
  <c r="Y321" i="1"/>
  <c r="V313" i="1"/>
  <c r="X313" i="1" s="1"/>
  <c r="Y313" i="1"/>
  <c r="V294" i="1"/>
  <c r="X294" i="1" s="1"/>
  <c r="Y294" i="1"/>
  <c r="Z342" i="1"/>
  <c r="AB342" i="1" s="1"/>
  <c r="AC342" i="1"/>
  <c r="Z310" i="1"/>
  <c r="AB310" i="1" s="1"/>
  <c r="AC310" i="1"/>
  <c r="V207" i="1"/>
  <c r="X207" i="1" s="1"/>
  <c r="Y207" i="1"/>
  <c r="Z356" i="1"/>
  <c r="AB356" i="1" s="1"/>
  <c r="AC356" i="1"/>
  <c r="Z348" i="1"/>
  <c r="AB348" i="1" s="1"/>
  <c r="AC348" i="1"/>
  <c r="V243" i="4"/>
  <c r="L243" i="4" s="1"/>
  <c r="AA294" i="1" s="1"/>
  <c r="V211" i="4"/>
  <c r="L211" i="4" s="1"/>
  <c r="AA262" i="1" s="1"/>
  <c r="Z302" i="1"/>
  <c r="AB302" i="1" s="1"/>
  <c r="AC302" i="1"/>
  <c r="V159" i="1"/>
  <c r="X159" i="1" s="1"/>
  <c r="Y159" i="1"/>
  <c r="V151" i="1"/>
  <c r="X151" i="1" s="1"/>
  <c r="Y151" i="1"/>
  <c r="V127" i="1"/>
  <c r="X127" i="1" s="1"/>
  <c r="Y127" i="1"/>
  <c r="Y580" i="1"/>
  <c r="V580" i="1"/>
  <c r="X580" i="1" s="1"/>
  <c r="Y576" i="1"/>
  <c r="V576" i="1"/>
  <c r="X576" i="1" s="1"/>
  <c r="Y572" i="1"/>
  <c r="V572" i="1"/>
  <c r="X572" i="1" s="1"/>
  <c r="J568" i="1"/>
  <c r="Z568" i="1"/>
  <c r="AB568" i="1" s="1"/>
  <c r="AC568" i="1"/>
  <c r="J571" i="1"/>
  <c r="Z571" i="1"/>
  <c r="AB571" i="1" s="1"/>
  <c r="AC571" i="1"/>
  <c r="J570" i="1"/>
  <c r="AC570" i="1"/>
  <c r="Z570" i="1"/>
  <c r="AB570" i="1" s="1"/>
  <c r="R563" i="1"/>
  <c r="T563" i="1" s="1"/>
  <c r="U563" i="1"/>
  <c r="Z557" i="1"/>
  <c r="AB557" i="1" s="1"/>
  <c r="J555" i="1"/>
  <c r="Y555" i="1"/>
  <c r="V555" i="1"/>
  <c r="X555" i="1" s="1"/>
  <c r="J567" i="1"/>
  <c r="Z567" i="1"/>
  <c r="AB567" i="1" s="1"/>
  <c r="AC567" i="1"/>
  <c r="J566" i="1"/>
  <c r="AC566" i="1"/>
  <c r="J561" i="1"/>
  <c r="J549" i="1"/>
  <c r="J551" i="1"/>
  <c r="J541" i="1"/>
  <c r="J524" i="1"/>
  <c r="J520" i="1"/>
  <c r="J516" i="1"/>
  <c r="J512" i="1"/>
  <c r="J508" i="1"/>
  <c r="J504" i="1"/>
  <c r="J500" i="1"/>
  <c r="J496" i="1"/>
  <c r="J492" i="1"/>
  <c r="J488" i="1"/>
  <c r="Z487" i="1"/>
  <c r="AB487" i="1" s="1"/>
  <c r="N481" i="1"/>
  <c r="N473" i="1"/>
  <c r="N465" i="1"/>
  <c r="N457" i="1"/>
  <c r="R541" i="1"/>
  <c r="T541" i="1" s="1"/>
  <c r="U541" i="1"/>
  <c r="U535" i="1"/>
  <c r="R535" i="1"/>
  <c r="T535" i="1" s="1"/>
  <c r="AC523" i="1"/>
  <c r="Z523" i="1"/>
  <c r="AB523" i="1" s="1"/>
  <c r="J518" i="1"/>
  <c r="J510" i="1"/>
  <c r="J502" i="1"/>
  <c r="J494" i="1"/>
  <c r="Y474" i="1"/>
  <c r="V474" i="1"/>
  <c r="X474" i="1" s="1"/>
  <c r="U530" i="1"/>
  <c r="R530" i="1"/>
  <c r="T530" i="1" s="1"/>
  <c r="R509" i="1"/>
  <c r="T509" i="1" s="1"/>
  <c r="U509" i="1"/>
  <c r="Y495" i="1"/>
  <c r="V495" i="1"/>
  <c r="X495" i="1" s="1"/>
  <c r="Y493" i="1"/>
  <c r="V493" i="1"/>
  <c r="X493" i="1" s="1"/>
  <c r="J478" i="1"/>
  <c r="Y476" i="1"/>
  <c r="V476" i="1"/>
  <c r="X476" i="1" s="1"/>
  <c r="AC472" i="1"/>
  <c r="Z472" i="1"/>
  <c r="AB472" i="1" s="1"/>
  <c r="R462" i="1"/>
  <c r="T462" i="1" s="1"/>
  <c r="U462" i="1"/>
  <c r="L460" i="1"/>
  <c r="U537" i="1"/>
  <c r="R537" i="1"/>
  <c r="T537" i="1" s="1"/>
  <c r="Y533" i="1"/>
  <c r="V533" i="1"/>
  <c r="X533" i="1" s="1"/>
  <c r="U533" i="1"/>
  <c r="R533" i="1"/>
  <c r="T533" i="1" s="1"/>
  <c r="U525" i="1"/>
  <c r="R525" i="1"/>
  <c r="T525" i="1" s="1"/>
  <c r="J522" i="1"/>
  <c r="U514" i="1"/>
  <c r="R514" i="1"/>
  <c r="T514" i="1" s="1"/>
  <c r="U506" i="1"/>
  <c r="R506" i="1"/>
  <c r="T506" i="1" s="1"/>
  <c r="U498" i="1"/>
  <c r="R498" i="1"/>
  <c r="T498" i="1" s="1"/>
  <c r="J480" i="1"/>
  <c r="V478" i="1"/>
  <c r="X478" i="1" s="1"/>
  <c r="Y478" i="1"/>
  <c r="R472" i="1"/>
  <c r="T472" i="1" s="1"/>
  <c r="U472" i="1"/>
  <c r="U270" i="1"/>
  <c r="R270" i="1"/>
  <c r="T270" i="1" s="1"/>
  <c r="U268" i="1"/>
  <c r="R268" i="1"/>
  <c r="T268" i="1" s="1"/>
  <c r="U266" i="1"/>
  <c r="R266" i="1"/>
  <c r="T266" i="1" s="1"/>
  <c r="U264" i="1"/>
  <c r="R264" i="1"/>
  <c r="T264" i="1" s="1"/>
  <c r="U262" i="1"/>
  <c r="R262" i="1"/>
  <c r="T262" i="1" s="1"/>
  <c r="U260" i="1"/>
  <c r="R260" i="1"/>
  <c r="T260" i="1" s="1"/>
  <c r="U258" i="1"/>
  <c r="R258" i="1"/>
  <c r="T258" i="1" s="1"/>
  <c r="U256" i="1"/>
  <c r="R256" i="1"/>
  <c r="T256" i="1" s="1"/>
  <c r="U254" i="1"/>
  <c r="R254" i="1"/>
  <c r="T254" i="1" s="1"/>
  <c r="U252" i="1"/>
  <c r="R252" i="1"/>
  <c r="T252" i="1" s="1"/>
  <c r="U250" i="1"/>
  <c r="R250" i="1"/>
  <c r="T250" i="1" s="1"/>
  <c r="U248" i="1"/>
  <c r="R248" i="1"/>
  <c r="T248" i="1" s="1"/>
  <c r="U246" i="1"/>
  <c r="R246" i="1"/>
  <c r="T246" i="1" s="1"/>
  <c r="U244" i="1"/>
  <c r="R244" i="1"/>
  <c r="T244" i="1" s="1"/>
  <c r="U242" i="1"/>
  <c r="R242" i="1"/>
  <c r="T242" i="1" s="1"/>
  <c r="U240" i="1"/>
  <c r="R240" i="1"/>
  <c r="T240" i="1" s="1"/>
  <c r="U238" i="1"/>
  <c r="R238" i="1"/>
  <c r="T238" i="1" s="1"/>
  <c r="U236" i="1"/>
  <c r="R236" i="1"/>
  <c r="T236" i="1" s="1"/>
  <c r="U234" i="1"/>
  <c r="R234" i="1"/>
  <c r="T234" i="1" s="1"/>
  <c r="U232" i="1"/>
  <c r="R232" i="1"/>
  <c r="T232" i="1" s="1"/>
  <c r="U230" i="1"/>
  <c r="R230" i="1"/>
  <c r="T230" i="1" s="1"/>
  <c r="U228" i="1"/>
  <c r="R228" i="1"/>
  <c r="T228" i="1" s="1"/>
  <c r="U226" i="1"/>
  <c r="R226" i="1"/>
  <c r="T226" i="1" s="1"/>
  <c r="U224" i="1"/>
  <c r="R224" i="1"/>
  <c r="T224" i="1" s="1"/>
  <c r="U222" i="1"/>
  <c r="R222" i="1"/>
  <c r="T222" i="1" s="1"/>
  <c r="U220" i="1"/>
  <c r="R220" i="1"/>
  <c r="T220" i="1" s="1"/>
  <c r="Y218" i="1"/>
  <c r="V218" i="1"/>
  <c r="X218" i="1" s="1"/>
  <c r="U269" i="1"/>
  <c r="R269" i="1"/>
  <c r="T269" i="1" s="1"/>
  <c r="U267" i="1"/>
  <c r="R267" i="1"/>
  <c r="T267" i="1" s="1"/>
  <c r="U265" i="1"/>
  <c r="R265" i="1"/>
  <c r="T265" i="1" s="1"/>
  <c r="U263" i="1"/>
  <c r="R263" i="1"/>
  <c r="T263" i="1" s="1"/>
  <c r="U261" i="1"/>
  <c r="R261" i="1"/>
  <c r="T261" i="1" s="1"/>
  <c r="U259" i="1"/>
  <c r="R259" i="1"/>
  <c r="T259" i="1" s="1"/>
  <c r="U257" i="1"/>
  <c r="R257" i="1"/>
  <c r="T257" i="1" s="1"/>
  <c r="U255" i="1"/>
  <c r="R255" i="1"/>
  <c r="T255" i="1" s="1"/>
  <c r="U253" i="1"/>
  <c r="R253" i="1"/>
  <c r="T253" i="1" s="1"/>
  <c r="U251" i="1"/>
  <c r="R251" i="1"/>
  <c r="T251" i="1" s="1"/>
  <c r="U249" i="1"/>
  <c r="R249" i="1"/>
  <c r="T249" i="1" s="1"/>
  <c r="U247" i="1"/>
  <c r="R247" i="1"/>
  <c r="T247" i="1" s="1"/>
  <c r="U245" i="1"/>
  <c r="R245" i="1"/>
  <c r="T245" i="1" s="1"/>
  <c r="U243" i="1"/>
  <c r="R243" i="1"/>
  <c r="T243" i="1" s="1"/>
  <c r="U241" i="1"/>
  <c r="R241" i="1"/>
  <c r="T241" i="1" s="1"/>
  <c r="U239" i="1"/>
  <c r="R239" i="1"/>
  <c r="T239" i="1" s="1"/>
  <c r="U237" i="1"/>
  <c r="R237" i="1"/>
  <c r="T237" i="1" s="1"/>
  <c r="U235" i="1"/>
  <c r="R235" i="1"/>
  <c r="T235" i="1" s="1"/>
  <c r="U233" i="1"/>
  <c r="R233" i="1"/>
  <c r="T233" i="1" s="1"/>
  <c r="U231" i="1"/>
  <c r="R231" i="1"/>
  <c r="T231" i="1" s="1"/>
  <c r="U229" i="1"/>
  <c r="R229" i="1"/>
  <c r="T229" i="1" s="1"/>
  <c r="U227" i="1"/>
  <c r="R227" i="1"/>
  <c r="T227" i="1" s="1"/>
  <c r="U225" i="1"/>
  <c r="R225" i="1"/>
  <c r="T225" i="1" s="1"/>
  <c r="U223" i="1"/>
  <c r="R223" i="1"/>
  <c r="T223" i="1" s="1"/>
  <c r="U221" i="1"/>
  <c r="R221" i="1"/>
  <c r="T221" i="1" s="1"/>
  <c r="U219" i="1"/>
  <c r="R219" i="1"/>
  <c r="T219" i="1" s="1"/>
  <c r="Z216" i="1"/>
  <c r="AB216" i="1" s="1"/>
  <c r="AC216" i="1"/>
  <c r="Z610" i="1"/>
  <c r="AB610" i="1" s="1"/>
  <c r="AC610" i="1"/>
  <c r="Z602" i="1"/>
  <c r="AB602" i="1" s="1"/>
  <c r="AC602" i="1"/>
  <c r="Z544" i="1"/>
  <c r="AB544" i="1" s="1"/>
  <c r="AC544" i="1"/>
  <c r="V493" i="4"/>
  <c r="L493" i="4" s="1"/>
  <c r="AA537" i="1" s="1"/>
  <c r="V510" i="1"/>
  <c r="X510" i="1" s="1"/>
  <c r="Y510" i="1"/>
  <c r="V447" i="1"/>
  <c r="X447" i="1" s="1"/>
  <c r="Y447" i="1"/>
  <c r="V439" i="1"/>
  <c r="X439" i="1" s="1"/>
  <c r="Y439" i="1"/>
  <c r="V435" i="1"/>
  <c r="X435" i="1" s="1"/>
  <c r="Y435" i="1"/>
  <c r="V423" i="1"/>
  <c r="X423" i="1" s="1"/>
  <c r="Y423" i="1"/>
  <c r="V407" i="1"/>
  <c r="X407" i="1" s="1"/>
  <c r="Y407" i="1"/>
  <c r="Z377" i="1"/>
  <c r="AB377" i="1" s="1"/>
  <c r="AC377" i="1"/>
  <c r="Z353" i="1"/>
  <c r="AB353" i="1" s="1"/>
  <c r="AC353" i="1"/>
  <c r="Z382" i="1"/>
  <c r="AB382" i="1" s="1"/>
  <c r="AC382" i="1"/>
  <c r="V354" i="1"/>
  <c r="X354" i="1" s="1"/>
  <c r="Y354" i="1"/>
  <c r="V346" i="1"/>
  <c r="X346" i="1" s="1"/>
  <c r="Y346" i="1"/>
  <c r="V337" i="1"/>
  <c r="X337" i="1" s="1"/>
  <c r="Y337" i="1"/>
  <c r="V329" i="1"/>
  <c r="X329" i="1" s="1"/>
  <c r="Y329" i="1"/>
  <c r="V305" i="1"/>
  <c r="X305" i="1" s="1"/>
  <c r="Y305" i="1"/>
  <c r="V286" i="1"/>
  <c r="X286" i="1" s="1"/>
  <c r="Y286" i="1"/>
  <c r="V278" i="1"/>
  <c r="X278" i="1" s="1"/>
  <c r="Y278" i="1"/>
  <c r="Z334" i="1"/>
  <c r="AB334" i="1" s="1"/>
  <c r="AC334" i="1"/>
  <c r="Z326" i="1"/>
  <c r="AB326" i="1" s="1"/>
  <c r="AC326" i="1"/>
  <c r="Z318" i="1"/>
  <c r="AB318" i="1" s="1"/>
  <c r="AC318" i="1"/>
  <c r="V300" i="1"/>
  <c r="X300" i="1" s="1"/>
  <c r="Y300" i="1"/>
  <c r="Z293" i="1"/>
  <c r="AB293" i="1" s="1"/>
  <c r="AC293" i="1"/>
  <c r="Z285" i="1"/>
  <c r="AB285" i="1" s="1"/>
  <c r="AC285" i="1"/>
  <c r="Z277" i="1"/>
  <c r="AB277" i="1" s="1"/>
  <c r="AC277" i="1"/>
  <c r="V199" i="1"/>
  <c r="X199" i="1" s="1"/>
  <c r="Y199" i="1"/>
  <c r="V189" i="1"/>
  <c r="X189" i="1" s="1"/>
  <c r="Y189" i="1"/>
  <c r="Z370" i="1"/>
  <c r="AB370" i="1" s="1"/>
  <c r="AC370" i="1"/>
  <c r="AC301" i="1"/>
  <c r="Z319" i="1"/>
  <c r="AB319" i="1" s="1"/>
  <c r="AC319" i="1"/>
  <c r="Z209" i="1"/>
  <c r="AB209" i="1" s="1"/>
  <c r="AC209" i="1"/>
  <c r="V182" i="1"/>
  <c r="X182" i="1" s="1"/>
  <c r="Y182" i="1"/>
  <c r="V175" i="1"/>
  <c r="X175" i="1" s="1"/>
  <c r="Y175" i="1"/>
  <c r="V167" i="1"/>
  <c r="X167" i="1" s="1"/>
  <c r="Y167" i="1"/>
  <c r="V143" i="1"/>
  <c r="X143" i="1" s="1"/>
  <c r="Y143" i="1"/>
  <c r="V135" i="1"/>
  <c r="X135" i="1" s="1"/>
  <c r="Y135" i="1"/>
  <c r="V119" i="1"/>
  <c r="X119" i="1" s="1"/>
  <c r="Y119" i="1"/>
  <c r="V111" i="1"/>
  <c r="X111" i="1" s="1"/>
  <c r="Y111" i="1"/>
  <c r="Z180" i="1"/>
  <c r="AB180" i="1" s="1"/>
  <c r="AC180" i="1"/>
  <c r="Z157" i="1"/>
  <c r="AB157" i="1" s="1"/>
  <c r="AC157" i="1"/>
  <c r="Z149" i="1"/>
  <c r="AB149" i="1" s="1"/>
  <c r="AC149" i="1"/>
  <c r="Z141" i="1"/>
  <c r="AB141" i="1" s="1"/>
  <c r="AC141" i="1"/>
  <c r="Z133" i="1"/>
  <c r="AB133" i="1" s="1"/>
  <c r="Z117" i="1"/>
  <c r="AB117" i="1" s="1"/>
  <c r="AC117" i="1"/>
  <c r="V76" i="1"/>
  <c r="X76" i="1" s="1"/>
  <c r="Y76" i="1"/>
  <c r="Z172" i="1"/>
  <c r="AB172" i="1" s="1"/>
  <c r="AC172" i="1"/>
  <c r="Z160" i="1"/>
  <c r="AB160" i="1" s="1"/>
  <c r="AC160" i="1"/>
  <c r="Z152" i="1"/>
  <c r="AB152" i="1" s="1"/>
  <c r="AC152" i="1"/>
  <c r="Z144" i="1"/>
  <c r="AB144" i="1" s="1"/>
  <c r="AC144" i="1"/>
  <c r="Z136" i="1"/>
  <c r="AB136" i="1" s="1"/>
  <c r="AC136" i="1"/>
  <c r="Z128" i="1"/>
  <c r="AB128" i="1" s="1"/>
  <c r="AC128" i="1"/>
  <c r="Z120" i="1"/>
  <c r="AB120" i="1" s="1"/>
  <c r="AC120" i="1"/>
  <c r="Z112" i="1"/>
  <c r="AB112" i="1" s="1"/>
  <c r="AC112" i="1"/>
  <c r="Z107" i="1"/>
  <c r="AB107" i="1" s="1"/>
  <c r="AC107" i="1"/>
  <c r="Z103" i="1"/>
  <c r="AB103" i="1" s="1"/>
  <c r="AC103" i="1"/>
  <c r="Z99" i="1"/>
  <c r="AB99" i="1" s="1"/>
  <c r="AC99" i="1"/>
  <c r="Z95" i="1"/>
  <c r="AB95" i="1" s="1"/>
  <c r="AC95" i="1"/>
  <c r="Z91" i="1"/>
  <c r="AB91" i="1" s="1"/>
  <c r="AC91" i="1"/>
  <c r="Z87" i="1"/>
  <c r="AB87" i="1" s="1"/>
  <c r="AC87" i="1"/>
  <c r="Z83" i="1"/>
  <c r="AB83" i="1" s="1"/>
  <c r="AC83" i="1"/>
  <c r="Z79" i="1"/>
  <c r="AB79" i="1" s="1"/>
  <c r="AC79" i="1"/>
  <c r="Z73" i="1"/>
  <c r="AB73" i="1" s="1"/>
  <c r="AC73" i="1"/>
  <c r="Z63" i="1"/>
  <c r="AB63" i="1" s="1"/>
  <c r="AC63" i="1"/>
  <c r="V72" i="1"/>
  <c r="X72" i="1" s="1"/>
  <c r="Y72" i="1"/>
  <c r="Z58" i="1"/>
  <c r="AB58" i="1" s="1"/>
  <c r="AC58" i="1"/>
  <c r="V67" i="1"/>
  <c r="X67" i="1" s="1"/>
  <c r="Y67" i="1"/>
  <c r="V59" i="1"/>
  <c r="X59" i="1" s="1"/>
  <c r="Y59" i="1"/>
  <c r="V74" i="1"/>
  <c r="X74" i="1" s="1"/>
  <c r="Y74" i="1"/>
  <c r="V60" i="1"/>
  <c r="X60" i="1" s="1"/>
  <c r="Y60" i="1"/>
  <c r="Z581" i="1"/>
  <c r="AB581" i="1" s="1"/>
  <c r="AC581" i="1"/>
  <c r="U573" i="1"/>
  <c r="R573" i="1"/>
  <c r="T573" i="1" s="1"/>
  <c r="J565" i="1"/>
  <c r="AC565" i="1"/>
  <c r="Z565" i="1"/>
  <c r="AB565" i="1" s="1"/>
  <c r="V578" i="1"/>
  <c r="X578" i="1" s="1"/>
  <c r="Y578" i="1"/>
  <c r="V574" i="1"/>
  <c r="X574" i="1" s="1"/>
  <c r="Y574" i="1"/>
  <c r="V663" i="1"/>
  <c r="X663" i="1" s="1"/>
  <c r="Y663" i="1"/>
  <c r="V670" i="1"/>
  <c r="X670" i="1" s="1"/>
  <c r="Y670" i="1"/>
  <c r="V662" i="1"/>
  <c r="X662" i="1" s="1"/>
  <c r="Y662" i="1"/>
  <c r="V628" i="4"/>
  <c r="L628" i="4" s="1"/>
  <c r="AA672" i="1" s="1"/>
  <c r="V616" i="4"/>
  <c r="L616" i="4" s="1"/>
  <c r="AA660" i="1" s="1"/>
  <c r="V610" i="4"/>
  <c r="L610" i="4" s="1"/>
  <c r="AA654" i="1" s="1"/>
  <c r="V602" i="4"/>
  <c r="L602" i="4" s="1"/>
  <c r="AA646" i="1" s="1"/>
  <c r="V594" i="4"/>
  <c r="L594" i="4" s="1"/>
  <c r="AA638" i="1" s="1"/>
  <c r="Z629" i="1"/>
  <c r="AB629" i="1" s="1"/>
  <c r="AC629" i="1"/>
  <c r="Z647" i="1"/>
  <c r="AB647" i="1" s="1"/>
  <c r="AC647" i="1"/>
  <c r="Z639" i="1"/>
  <c r="AB639" i="1" s="1"/>
  <c r="AC639" i="1"/>
  <c r="V606" i="4"/>
  <c r="L606" i="4" s="1"/>
  <c r="AA650" i="1" s="1"/>
  <c r="V642" i="1"/>
  <c r="X642" i="1" s="1"/>
  <c r="Y642" i="1"/>
  <c r="V625" i="1"/>
  <c r="X625" i="1" s="1"/>
  <c r="Y625" i="1"/>
  <c r="V617" i="1"/>
  <c r="X617" i="1" s="1"/>
  <c r="Y617" i="1"/>
  <c r="V609" i="1"/>
  <c r="X609" i="1" s="1"/>
  <c r="Y609" i="1"/>
  <c r="V630" i="4"/>
  <c r="L630" i="4" s="1"/>
  <c r="AA674" i="1" s="1"/>
  <c r="V652" i="1"/>
  <c r="X652" i="1" s="1"/>
  <c r="Y652" i="1"/>
  <c r="V599" i="4"/>
  <c r="L599" i="4" s="1"/>
  <c r="AA643" i="1" s="1"/>
  <c r="V573" i="4"/>
  <c r="L573" i="4" s="1"/>
  <c r="AA617" i="1" s="1"/>
  <c r="V597" i="1"/>
  <c r="X597" i="1" s="1"/>
  <c r="Y597" i="1"/>
  <c r="V612" i="1"/>
  <c r="X612" i="1" s="1"/>
  <c r="Y612" i="1"/>
  <c r="V604" i="1"/>
  <c r="X604" i="1" s="1"/>
  <c r="Y604" i="1"/>
  <c r="Y535" i="1"/>
  <c r="V535" i="1"/>
  <c r="X535" i="1" s="1"/>
  <c r="V601" i="1"/>
  <c r="X601" i="1" s="1"/>
  <c r="Y601" i="1"/>
  <c r="V579" i="4"/>
  <c r="L579" i="4" s="1"/>
  <c r="AA623" i="1" s="1"/>
  <c r="V610" i="1"/>
  <c r="X610" i="1" s="1"/>
  <c r="Y610" i="1"/>
  <c r="V602" i="1"/>
  <c r="X602" i="1" s="1"/>
  <c r="Y602" i="1"/>
  <c r="Y562" i="1"/>
  <c r="V562" i="1"/>
  <c r="X562" i="1" s="1"/>
  <c r="V554" i="1"/>
  <c r="X554" i="1" s="1"/>
  <c r="Y554" i="1"/>
  <c r="V546" i="1"/>
  <c r="X546" i="1" s="1"/>
  <c r="Y546" i="1"/>
  <c r="V536" i="1"/>
  <c r="X536" i="1" s="1"/>
  <c r="Y536" i="1"/>
  <c r="Y544" i="1"/>
  <c r="V544" i="1"/>
  <c r="X544" i="1" s="1"/>
  <c r="V518" i="4"/>
  <c r="L518" i="4" s="1"/>
  <c r="AA562" i="1" s="1"/>
  <c r="V502" i="4"/>
  <c r="L502" i="4" s="1"/>
  <c r="AA546" i="1" s="1"/>
  <c r="V528" i="1"/>
  <c r="X528" i="1" s="1"/>
  <c r="Y528" i="1"/>
  <c r="V504" i="1"/>
  <c r="X504" i="1" s="1"/>
  <c r="Y504" i="1"/>
  <c r="Y499" i="1"/>
  <c r="V499" i="1"/>
  <c r="X499" i="1" s="1"/>
  <c r="V476" i="4"/>
  <c r="L476" i="4" s="1"/>
  <c r="V512" i="1"/>
  <c r="X512" i="1" s="1"/>
  <c r="Y512" i="1"/>
  <c r="V456" i="4"/>
  <c r="L456" i="4" s="1"/>
  <c r="AA503" i="1" s="1"/>
  <c r="V500" i="1"/>
  <c r="X500" i="1" s="1"/>
  <c r="Y500" i="1"/>
  <c r="V399" i="1"/>
  <c r="X399" i="1" s="1"/>
  <c r="Y399" i="1"/>
  <c r="Z404" i="1"/>
  <c r="AB404" i="1" s="1"/>
  <c r="AC404" i="1"/>
  <c r="Z396" i="1"/>
  <c r="AB396" i="1" s="1"/>
  <c r="AC396" i="1"/>
  <c r="V352" i="4"/>
  <c r="L352" i="4" s="1"/>
  <c r="AA399" i="1" s="1"/>
  <c r="V388" i="1"/>
  <c r="X388" i="1" s="1"/>
  <c r="Y388" i="1"/>
  <c r="V400" i="4"/>
  <c r="L400" i="4" s="1"/>
  <c r="AA447" i="1" s="1"/>
  <c r="V396" i="4"/>
  <c r="L396" i="4" s="1"/>
  <c r="AA443" i="1" s="1"/>
  <c r="V392" i="4"/>
  <c r="L392" i="4" s="1"/>
  <c r="AA439" i="1" s="1"/>
  <c r="V388" i="4"/>
  <c r="L388" i="4" s="1"/>
  <c r="AA435" i="1" s="1"/>
  <c r="V384" i="4"/>
  <c r="L384" i="4" s="1"/>
  <c r="AA431" i="1" s="1"/>
  <c r="V380" i="4"/>
  <c r="L380" i="4" s="1"/>
  <c r="AA427" i="1" s="1"/>
  <c r="V376" i="4"/>
  <c r="L376" i="4" s="1"/>
  <c r="AA423" i="1" s="1"/>
  <c r="V372" i="4"/>
  <c r="L372" i="4" s="1"/>
  <c r="AA419" i="1" s="1"/>
  <c r="V368" i="4"/>
  <c r="L368" i="4" s="1"/>
  <c r="AA415" i="1" s="1"/>
  <c r="V364" i="4"/>
  <c r="L364" i="4" s="1"/>
  <c r="AA411" i="1" s="1"/>
  <c r="V360" i="4"/>
  <c r="L360" i="4" s="1"/>
  <c r="AA407" i="1" s="1"/>
  <c r="Z389" i="1"/>
  <c r="AB389" i="1" s="1"/>
  <c r="AC389" i="1"/>
  <c r="Z375" i="1"/>
  <c r="AB375" i="1" s="1"/>
  <c r="AC375" i="1"/>
  <c r="Z359" i="1"/>
  <c r="AB359" i="1" s="1"/>
  <c r="AC359" i="1"/>
  <c r="Z351" i="1"/>
  <c r="AB351" i="1" s="1"/>
  <c r="AC351" i="1"/>
  <c r="V362" i="1"/>
  <c r="X362" i="1" s="1"/>
  <c r="Y362" i="1"/>
  <c r="V317" i="4"/>
  <c r="L317" i="4" s="1"/>
  <c r="Z354" i="1"/>
  <c r="AB354" i="1" s="1"/>
  <c r="AC354" i="1"/>
  <c r="Z346" i="1"/>
  <c r="AB346" i="1" s="1"/>
  <c r="AC346" i="1"/>
  <c r="V335" i="1"/>
  <c r="X335" i="1" s="1"/>
  <c r="Y335" i="1"/>
  <c r="V327" i="1"/>
  <c r="X327" i="1" s="1"/>
  <c r="Y327" i="1"/>
  <c r="V319" i="1"/>
  <c r="X319" i="1" s="1"/>
  <c r="Y319" i="1"/>
  <c r="V311" i="1"/>
  <c r="X311" i="1" s="1"/>
  <c r="Y311" i="1"/>
  <c r="V301" i="1"/>
  <c r="X301" i="1" s="1"/>
  <c r="Y301" i="1"/>
  <c r="V292" i="1"/>
  <c r="X292" i="1" s="1"/>
  <c r="Y292" i="1"/>
  <c r="V284" i="1"/>
  <c r="X284" i="1" s="1"/>
  <c r="Y284" i="1"/>
  <c r="V276" i="1"/>
  <c r="X276" i="1" s="1"/>
  <c r="Y276" i="1"/>
  <c r="V333" i="4"/>
  <c r="L333" i="4" s="1"/>
  <c r="AA380" i="1" s="1"/>
  <c r="Z340" i="1"/>
  <c r="AB340" i="1" s="1"/>
  <c r="AC340" i="1"/>
  <c r="Z332" i="1"/>
  <c r="AB332" i="1" s="1"/>
  <c r="AC332" i="1"/>
  <c r="Z324" i="1"/>
  <c r="AB324" i="1" s="1"/>
  <c r="AC324" i="1"/>
  <c r="Z316" i="1"/>
  <c r="AB316" i="1" s="1"/>
  <c r="AC316" i="1"/>
  <c r="Z308" i="1"/>
  <c r="AB308" i="1" s="1"/>
  <c r="AC308" i="1"/>
  <c r="Z299" i="1"/>
  <c r="AB299" i="1" s="1"/>
  <c r="AC299" i="1"/>
  <c r="Z291" i="1"/>
  <c r="AB291" i="1" s="1"/>
  <c r="AC291" i="1"/>
  <c r="Z283" i="1"/>
  <c r="AB283" i="1" s="1"/>
  <c r="AC283" i="1"/>
  <c r="Z275" i="1"/>
  <c r="AB275" i="1" s="1"/>
  <c r="AC275" i="1"/>
  <c r="Z215" i="1"/>
  <c r="AB215" i="1" s="1"/>
  <c r="AC215" i="1"/>
  <c r="V205" i="1"/>
  <c r="X205" i="1" s="1"/>
  <c r="Y205" i="1"/>
  <c r="V197" i="1"/>
  <c r="X197" i="1" s="1"/>
  <c r="Y197" i="1"/>
  <c r="V187" i="1"/>
  <c r="X187" i="1" s="1"/>
  <c r="Y187" i="1"/>
  <c r="V360" i="1"/>
  <c r="X360" i="1" s="1"/>
  <c r="Y360" i="1"/>
  <c r="V352" i="1"/>
  <c r="X352" i="1" s="1"/>
  <c r="Y352" i="1"/>
  <c r="V253" i="4"/>
  <c r="L253" i="4" s="1"/>
  <c r="AA304" i="1" s="1"/>
  <c r="V235" i="4"/>
  <c r="L235" i="4" s="1"/>
  <c r="AA286" i="1" s="1"/>
  <c r="V203" i="4"/>
  <c r="L203" i="4" s="1"/>
  <c r="AA254" i="1" s="1"/>
  <c r="V175" i="4"/>
  <c r="L175" i="4" s="1"/>
  <c r="AA226" i="1" s="1"/>
  <c r="V278" i="4"/>
  <c r="L278" i="4" s="1"/>
  <c r="AA329" i="1" s="1"/>
  <c r="V262" i="4"/>
  <c r="L262" i="4" s="1"/>
  <c r="AA313" i="1" s="1"/>
  <c r="V237" i="4"/>
  <c r="L237" i="4" s="1"/>
  <c r="AA288" i="1" s="1"/>
  <c r="V205" i="4"/>
  <c r="L205" i="4" s="1"/>
  <c r="AA256" i="1" s="1"/>
  <c r="V302" i="1"/>
  <c r="X302" i="1" s="1"/>
  <c r="Y302" i="1"/>
  <c r="Z274" i="1"/>
  <c r="AB274" i="1" s="1"/>
  <c r="V280" i="4"/>
  <c r="L280" i="4" s="1"/>
  <c r="AA331" i="1" s="1"/>
  <c r="V264" i="4"/>
  <c r="L264" i="4" s="1"/>
  <c r="AA315" i="1" s="1"/>
  <c r="V233" i="4"/>
  <c r="L233" i="4" s="1"/>
  <c r="AA284" i="1" s="1"/>
  <c r="V201" i="4"/>
  <c r="L201" i="4" s="1"/>
  <c r="AA252" i="1" s="1"/>
  <c r="V186" i="1"/>
  <c r="X186" i="1" s="1"/>
  <c r="Y186" i="1"/>
  <c r="V130" i="4"/>
  <c r="L130" i="4" s="1"/>
  <c r="AA182" i="1" s="1"/>
  <c r="V173" i="1"/>
  <c r="X173" i="1" s="1"/>
  <c r="Y173" i="1"/>
  <c r="V165" i="1"/>
  <c r="X165" i="1" s="1"/>
  <c r="Y165" i="1"/>
  <c r="V157" i="1"/>
  <c r="X157" i="1" s="1"/>
  <c r="Y157" i="1"/>
  <c r="V149" i="1"/>
  <c r="X149" i="1" s="1"/>
  <c r="Y149" i="1"/>
  <c r="V141" i="1"/>
  <c r="X141" i="1" s="1"/>
  <c r="Y141" i="1"/>
  <c r="V133" i="1"/>
  <c r="X133" i="1" s="1"/>
  <c r="Y133" i="1"/>
  <c r="V125" i="1"/>
  <c r="X125" i="1" s="1"/>
  <c r="Y125" i="1"/>
  <c r="V117" i="1"/>
  <c r="X117" i="1" s="1"/>
  <c r="Y117" i="1"/>
  <c r="V184" i="1"/>
  <c r="X184" i="1" s="1"/>
  <c r="Y184" i="1"/>
  <c r="V179" i="1"/>
  <c r="X179" i="1" s="1"/>
  <c r="Y179" i="1"/>
  <c r="Z163" i="1"/>
  <c r="AB163" i="1" s="1"/>
  <c r="AC163" i="1"/>
  <c r="AC147" i="1"/>
  <c r="Z139" i="1"/>
  <c r="AB139" i="1" s="1"/>
  <c r="Z131" i="1"/>
  <c r="AB131" i="1" s="1"/>
  <c r="Z123" i="1"/>
  <c r="AB123" i="1" s="1"/>
  <c r="AC123" i="1"/>
  <c r="Z115" i="1"/>
  <c r="AB115" i="1" s="1"/>
  <c r="AC115" i="1"/>
  <c r="Z166" i="1"/>
  <c r="AB166" i="1" s="1"/>
  <c r="AC166" i="1"/>
  <c r="Z158" i="1"/>
  <c r="AB158" i="1" s="1"/>
  <c r="AC158" i="1"/>
  <c r="Z150" i="1"/>
  <c r="AB150" i="1" s="1"/>
  <c r="AC150" i="1"/>
  <c r="Z142" i="1"/>
  <c r="AB142" i="1" s="1"/>
  <c r="AC142" i="1"/>
  <c r="Z134" i="1"/>
  <c r="AB134" i="1" s="1"/>
  <c r="AC134" i="1"/>
  <c r="Z126" i="1"/>
  <c r="AB126" i="1" s="1"/>
  <c r="AC126" i="1"/>
  <c r="Z118" i="1"/>
  <c r="AB118" i="1" s="1"/>
  <c r="AC118" i="1"/>
  <c r="Z110" i="1"/>
  <c r="AB110" i="1" s="1"/>
  <c r="AC110" i="1"/>
  <c r="Z106" i="1"/>
  <c r="AB106" i="1" s="1"/>
  <c r="AC106" i="1"/>
  <c r="Z102" i="1"/>
  <c r="AB102" i="1" s="1"/>
  <c r="AC102" i="1"/>
  <c r="Z98" i="1"/>
  <c r="AB98" i="1" s="1"/>
  <c r="AC98" i="1"/>
  <c r="Z94" i="1"/>
  <c r="AB94" i="1" s="1"/>
  <c r="AC94" i="1"/>
  <c r="Z90" i="1"/>
  <c r="AB90" i="1" s="1"/>
  <c r="AC90" i="1"/>
  <c r="Z86" i="1"/>
  <c r="AB86" i="1" s="1"/>
  <c r="AC86" i="1"/>
  <c r="Z82" i="1"/>
  <c r="AB82" i="1" s="1"/>
  <c r="AC82" i="1"/>
  <c r="Z78" i="1"/>
  <c r="AB78" i="1" s="1"/>
  <c r="AC78" i="1"/>
  <c r="Z71" i="1"/>
  <c r="AB71" i="1" s="1"/>
  <c r="AC71" i="1"/>
  <c r="Z61" i="1"/>
  <c r="AB61" i="1" s="1"/>
  <c r="AC61" i="1"/>
  <c r="Z72" i="1"/>
  <c r="AB72" i="1" s="1"/>
  <c r="AC72" i="1"/>
  <c r="V70" i="1"/>
  <c r="X70" i="1" s="1"/>
  <c r="Y70" i="1"/>
  <c r="V64" i="1"/>
  <c r="X64" i="1" s="1"/>
  <c r="Y64" i="1"/>
  <c r="AC54" i="1"/>
  <c r="Z54" i="1"/>
  <c r="AB54" i="1" s="1"/>
  <c r="Z74" i="1"/>
  <c r="AB74" i="1" s="1"/>
  <c r="AC74" i="1"/>
  <c r="Z60" i="1"/>
  <c r="AB60" i="1" s="1"/>
  <c r="AC60" i="1"/>
  <c r="U577" i="1"/>
  <c r="R577" i="1"/>
  <c r="T577" i="1" s="1"/>
  <c r="J569" i="1"/>
  <c r="AC569" i="1"/>
  <c r="Z569" i="1"/>
  <c r="AB569" i="1" s="1"/>
  <c r="J578" i="1"/>
  <c r="J574" i="1"/>
  <c r="AC574" i="1"/>
  <c r="Z574" i="1"/>
  <c r="AB574" i="1" s="1"/>
  <c r="U579" i="1"/>
  <c r="R579" i="1"/>
  <c r="T579" i="1" s="1"/>
  <c r="J580" i="1"/>
  <c r="Z580" i="1"/>
  <c r="AB580" i="1" s="1"/>
  <c r="AC580" i="1"/>
  <c r="J576" i="1"/>
  <c r="Z576" i="1"/>
  <c r="AB576" i="1" s="1"/>
  <c r="AC576" i="1"/>
  <c r="J572" i="1"/>
  <c r="Z572" i="1"/>
  <c r="AB572" i="1" s="1"/>
  <c r="AC572" i="1"/>
  <c r="R564" i="1"/>
  <c r="T564" i="1" s="1"/>
  <c r="U564" i="1"/>
  <c r="V557" i="1"/>
  <c r="X557" i="1" s="1"/>
  <c r="Y557" i="1"/>
  <c r="R547" i="1"/>
  <c r="T547" i="1" s="1"/>
  <c r="U547" i="1"/>
  <c r="J575" i="1"/>
  <c r="Z575" i="1"/>
  <c r="AB575" i="1" s="1"/>
  <c r="AC575" i="1"/>
  <c r="V559" i="1"/>
  <c r="X559" i="1" s="1"/>
  <c r="Y559" i="1"/>
  <c r="R549" i="1"/>
  <c r="T549" i="1" s="1"/>
  <c r="U549" i="1"/>
  <c r="J536" i="1"/>
  <c r="J528" i="1"/>
  <c r="Z527" i="1"/>
  <c r="AB527" i="1" s="1"/>
  <c r="AC527" i="1"/>
  <c r="J539" i="1"/>
  <c r="U531" i="1"/>
  <c r="R531" i="1"/>
  <c r="T531" i="1" s="1"/>
  <c r="U527" i="1"/>
  <c r="R527" i="1"/>
  <c r="T527" i="1" s="1"/>
  <c r="U529" i="1"/>
  <c r="R529" i="1"/>
  <c r="T529" i="1" s="1"/>
  <c r="U521" i="1"/>
  <c r="R521" i="1"/>
  <c r="T521" i="1" s="1"/>
  <c r="U505" i="1"/>
  <c r="R505" i="1"/>
  <c r="T505" i="1" s="1"/>
  <c r="Y497" i="1"/>
  <c r="V497" i="1"/>
  <c r="X497" i="1" s="1"/>
  <c r="Y489" i="1"/>
  <c r="V489" i="1"/>
  <c r="X489" i="1" s="1"/>
  <c r="Y480" i="1"/>
  <c r="V480" i="1"/>
  <c r="X480" i="1" s="1"/>
  <c r="Y472" i="1"/>
  <c r="V472" i="1"/>
  <c r="X472" i="1" s="1"/>
  <c r="Y464" i="1"/>
  <c r="V464" i="1"/>
  <c r="X464" i="1" s="1"/>
  <c r="U526" i="1"/>
  <c r="R526" i="1"/>
  <c r="T526" i="1" s="1"/>
  <c r="Z491" i="1"/>
  <c r="AB491" i="1" s="1"/>
  <c r="Y466" i="1"/>
  <c r="V466" i="1"/>
  <c r="X466" i="1" s="1"/>
  <c r="J530" i="1"/>
  <c r="V498" i="1"/>
  <c r="X498" i="1" s="1"/>
  <c r="Y498" i="1"/>
  <c r="R486" i="1"/>
  <c r="T486" i="1" s="1"/>
  <c r="U486" i="1"/>
  <c r="L484" i="1"/>
  <c r="AC480" i="1"/>
  <c r="Z480" i="1"/>
  <c r="AB480" i="1" s="1"/>
  <c r="AC464" i="1"/>
  <c r="Z464" i="1"/>
  <c r="AB464" i="1" s="1"/>
  <c r="J462" i="1"/>
  <c r="Y460" i="1"/>
  <c r="V460" i="1"/>
  <c r="X460" i="1" s="1"/>
  <c r="J514" i="1"/>
  <c r="J506" i="1"/>
  <c r="J498" i="1"/>
  <c r="AC495" i="1"/>
  <c r="Z495" i="1"/>
  <c r="AB495" i="1" s="1"/>
  <c r="AC490" i="1"/>
  <c r="Z490" i="1"/>
  <c r="AB490" i="1" s="1"/>
  <c r="J472" i="1"/>
  <c r="V470" i="1"/>
  <c r="X470" i="1" s="1"/>
  <c r="Y470" i="1"/>
  <c r="Y230" i="1"/>
  <c r="V230" i="1"/>
  <c r="X230" i="1" s="1"/>
  <c r="Y228" i="1"/>
  <c r="V228" i="1"/>
  <c r="X228" i="1" s="1"/>
  <c r="Y224" i="1"/>
  <c r="V224" i="1"/>
  <c r="X224" i="1" s="1"/>
  <c r="Y222" i="1"/>
  <c r="V222" i="1"/>
  <c r="X222" i="1" s="1"/>
  <c r="Y220" i="1"/>
  <c r="V220" i="1"/>
  <c r="X220" i="1" s="1"/>
  <c r="AC218" i="1"/>
  <c r="Z218" i="1"/>
  <c r="AB218" i="1" s="1"/>
  <c r="Y269" i="1"/>
  <c r="V269" i="1"/>
  <c r="X269" i="1" s="1"/>
  <c r="Y267" i="1"/>
  <c r="V267" i="1"/>
  <c r="X267" i="1" s="1"/>
  <c r="Y265" i="1"/>
  <c r="V265" i="1"/>
  <c r="X265" i="1" s="1"/>
  <c r="Y263" i="1"/>
  <c r="V263" i="1"/>
  <c r="X263" i="1" s="1"/>
  <c r="Y261" i="1"/>
  <c r="V261" i="1"/>
  <c r="X261" i="1" s="1"/>
  <c r="Y259" i="1"/>
  <c r="V259" i="1"/>
  <c r="X259" i="1" s="1"/>
  <c r="Y257" i="1"/>
  <c r="V257" i="1"/>
  <c r="X257" i="1" s="1"/>
  <c r="Y255" i="1"/>
  <c r="V255" i="1"/>
  <c r="X255" i="1" s="1"/>
  <c r="Y253" i="1"/>
  <c r="V253" i="1"/>
  <c r="X253" i="1" s="1"/>
  <c r="Y251" i="1"/>
  <c r="V251" i="1"/>
  <c r="X251" i="1" s="1"/>
  <c r="Y249" i="1"/>
  <c r="V249" i="1"/>
  <c r="X249" i="1" s="1"/>
  <c r="Y247" i="1"/>
  <c r="V247" i="1"/>
  <c r="X247" i="1" s="1"/>
  <c r="Y245" i="1"/>
  <c r="V245" i="1"/>
  <c r="X245" i="1" s="1"/>
  <c r="Y243" i="1"/>
  <c r="V243" i="1"/>
  <c r="X243" i="1" s="1"/>
  <c r="Y241" i="1"/>
  <c r="V241" i="1"/>
  <c r="X241" i="1" s="1"/>
  <c r="Y239" i="1"/>
  <c r="V239" i="1"/>
  <c r="X239" i="1" s="1"/>
  <c r="Y237" i="1"/>
  <c r="V237" i="1"/>
  <c r="X237" i="1" s="1"/>
  <c r="Y235" i="1"/>
  <c r="V235" i="1"/>
  <c r="X235" i="1" s="1"/>
  <c r="Y233" i="1"/>
  <c r="V233" i="1"/>
  <c r="X233" i="1" s="1"/>
  <c r="Y231" i="1"/>
  <c r="V231" i="1"/>
  <c r="X231" i="1" s="1"/>
  <c r="Y229" i="1"/>
  <c r="V229" i="1"/>
  <c r="X229" i="1" s="1"/>
  <c r="Y227" i="1"/>
  <c r="V227" i="1"/>
  <c r="X227" i="1" s="1"/>
  <c r="Y225" i="1"/>
  <c r="V225" i="1"/>
  <c r="X225" i="1" s="1"/>
  <c r="Y223" i="1"/>
  <c r="V223" i="1"/>
  <c r="X223" i="1" s="1"/>
  <c r="Y221" i="1"/>
  <c r="V221" i="1"/>
  <c r="X221" i="1" s="1"/>
  <c r="Y219" i="1"/>
  <c r="V219" i="1"/>
  <c r="X219" i="1" s="1"/>
  <c r="R217" i="1"/>
  <c r="T217" i="1" s="1"/>
  <c r="U217" i="1"/>
  <c r="V672" i="1"/>
  <c r="X672" i="1" s="1"/>
  <c r="Y672" i="1"/>
  <c r="Z670" i="1"/>
  <c r="AB670" i="1" s="1"/>
  <c r="AC670" i="1"/>
  <c r="V649" i="1"/>
  <c r="X649" i="1" s="1"/>
  <c r="Y649" i="1"/>
  <c r="V648" i="1"/>
  <c r="X648" i="1" s="1"/>
  <c r="Y648" i="1"/>
  <c r="V668" i="1"/>
  <c r="X668" i="1" s="1"/>
  <c r="Y668" i="1"/>
  <c r="V654" i="1"/>
  <c r="X654" i="1" s="1"/>
  <c r="Y654" i="1"/>
  <c r="V638" i="1"/>
  <c r="X638" i="1" s="1"/>
  <c r="Y638" i="1"/>
  <c r="V635" i="1"/>
  <c r="X635" i="1" s="1"/>
  <c r="Y635" i="1"/>
  <c r="V615" i="1"/>
  <c r="X615" i="1" s="1"/>
  <c r="Y615" i="1"/>
  <c r="Z636" i="1"/>
  <c r="AB636" i="1" s="1"/>
  <c r="AC636" i="1"/>
  <c r="V567" i="4"/>
  <c r="L567" i="4" s="1"/>
  <c r="AA611" i="1" s="1"/>
  <c r="AC613" i="1"/>
  <c r="Z621" i="1"/>
  <c r="AB621" i="1" s="1"/>
  <c r="AC621" i="1"/>
  <c r="V599" i="1"/>
  <c r="X599" i="1" s="1"/>
  <c r="Y599" i="1"/>
  <c r="Y552" i="1"/>
  <c r="V552" i="1"/>
  <c r="X552" i="1" s="1"/>
  <c r="Y523" i="1"/>
  <c r="V523" i="1"/>
  <c r="X523" i="1" s="1"/>
  <c r="Y515" i="1"/>
  <c r="V515" i="1"/>
  <c r="X515" i="1" s="1"/>
  <c r="Z365" i="1"/>
  <c r="AB365" i="1" s="1"/>
  <c r="AC365" i="1"/>
  <c r="Z357" i="1"/>
  <c r="AB357" i="1" s="1"/>
  <c r="AC357" i="1"/>
  <c r="Z349" i="1"/>
  <c r="AB349" i="1" s="1"/>
  <c r="AC349" i="1"/>
  <c r="Z362" i="1"/>
  <c r="AB362" i="1" s="1"/>
  <c r="AC362" i="1"/>
  <c r="V358" i="1"/>
  <c r="X358" i="1" s="1"/>
  <c r="Y358" i="1"/>
  <c r="V350" i="1"/>
  <c r="X350" i="1" s="1"/>
  <c r="Y350" i="1"/>
  <c r="V341" i="1"/>
  <c r="X341" i="1" s="1"/>
  <c r="Y341" i="1"/>
  <c r="V333" i="1"/>
  <c r="X333" i="1" s="1"/>
  <c r="Y333" i="1"/>
  <c r="V325" i="1"/>
  <c r="X325" i="1" s="1"/>
  <c r="Y325" i="1"/>
  <c r="V317" i="1"/>
  <c r="X317" i="1" s="1"/>
  <c r="Y317" i="1"/>
  <c r="V309" i="1"/>
  <c r="X309" i="1" s="1"/>
  <c r="Y309" i="1"/>
  <c r="V298" i="1"/>
  <c r="X298" i="1" s="1"/>
  <c r="Y298" i="1"/>
  <c r="V290" i="1"/>
  <c r="X290" i="1" s="1"/>
  <c r="Y290" i="1"/>
  <c r="V282" i="1"/>
  <c r="X282" i="1" s="1"/>
  <c r="Y282" i="1"/>
  <c r="V274" i="1"/>
  <c r="X274" i="1" s="1"/>
  <c r="Y274" i="1"/>
  <c r="V368" i="1"/>
  <c r="X368" i="1" s="1"/>
  <c r="Y368" i="1"/>
  <c r="Z347" i="1"/>
  <c r="AB347" i="1" s="1"/>
  <c r="AC347" i="1"/>
  <c r="Z338" i="1"/>
  <c r="AB338" i="1" s="1"/>
  <c r="AC338" i="1"/>
  <c r="Z330" i="1"/>
  <c r="AB330" i="1" s="1"/>
  <c r="AC330" i="1"/>
  <c r="Z322" i="1"/>
  <c r="AB322" i="1" s="1"/>
  <c r="AC322" i="1"/>
  <c r="Z314" i="1"/>
  <c r="AB314" i="1" s="1"/>
  <c r="AC314" i="1"/>
  <c r="Z306" i="1"/>
  <c r="AB306" i="1" s="1"/>
  <c r="AC306" i="1"/>
  <c r="Z297" i="1"/>
  <c r="AB297" i="1" s="1"/>
  <c r="AC297" i="1"/>
  <c r="Z289" i="1"/>
  <c r="AB289" i="1" s="1"/>
  <c r="AC289" i="1"/>
  <c r="Z281" i="1"/>
  <c r="AB281" i="1" s="1"/>
  <c r="AC281" i="1"/>
  <c r="Z273" i="1"/>
  <c r="AB273" i="1" s="1"/>
  <c r="AC273" i="1"/>
  <c r="V210" i="1"/>
  <c r="X210" i="1" s="1"/>
  <c r="Y210" i="1"/>
  <c r="V203" i="1"/>
  <c r="X203" i="1" s="1"/>
  <c r="Y203" i="1"/>
  <c r="V195" i="1"/>
  <c r="X195" i="1" s="1"/>
  <c r="Y195" i="1"/>
  <c r="V337" i="4"/>
  <c r="L337" i="4" s="1"/>
  <c r="AA384" i="1" s="1"/>
  <c r="Z360" i="1"/>
  <c r="AB360" i="1" s="1"/>
  <c r="AC360" i="1"/>
  <c r="Z352" i="1"/>
  <c r="AB352" i="1" s="1"/>
  <c r="AC352" i="1"/>
  <c r="V249" i="4"/>
  <c r="L249" i="4" s="1"/>
  <c r="AA300" i="1" s="1"/>
  <c r="V227" i="4"/>
  <c r="L227" i="4" s="1"/>
  <c r="AA278" i="1" s="1"/>
  <c r="V195" i="4"/>
  <c r="L195" i="4" s="1"/>
  <c r="AA246" i="1" s="1"/>
  <c r="V290" i="4"/>
  <c r="L290" i="4" s="1"/>
  <c r="AA341" i="1" s="1"/>
  <c r="V274" i="4"/>
  <c r="L274" i="4" s="1"/>
  <c r="AA325" i="1" s="1"/>
  <c r="V258" i="4"/>
  <c r="L258" i="4" s="1"/>
  <c r="AA309" i="1" s="1"/>
  <c r="V229" i="4"/>
  <c r="L229" i="4" s="1"/>
  <c r="AA280" i="1" s="1"/>
  <c r="V197" i="4"/>
  <c r="L197" i="4" s="1"/>
  <c r="AA248" i="1" s="1"/>
  <c r="V245" i="4"/>
  <c r="L245" i="4" s="1"/>
  <c r="AA296" i="1" s="1"/>
  <c r="V215" i="4"/>
  <c r="L215" i="4" s="1"/>
  <c r="AA266" i="1" s="1"/>
  <c r="V183" i="4"/>
  <c r="L183" i="4" s="1"/>
  <c r="AA234" i="1" s="1"/>
  <c r="V276" i="4"/>
  <c r="L276" i="4" s="1"/>
  <c r="AA327" i="1" s="1"/>
  <c r="V260" i="4"/>
  <c r="L260" i="4" s="1"/>
  <c r="AA311" i="1" s="1"/>
  <c r="V225" i="4"/>
  <c r="L225" i="4" s="1"/>
  <c r="AA276" i="1" s="1"/>
  <c r="V193" i="4"/>
  <c r="L193" i="4" s="1"/>
  <c r="AA244" i="1" s="1"/>
  <c r="V134" i="4"/>
  <c r="L134" i="4" s="1"/>
  <c r="AA186" i="1" s="1"/>
  <c r="Z181" i="1"/>
  <c r="AB181" i="1" s="1"/>
  <c r="AC181" i="1"/>
  <c r="V171" i="1"/>
  <c r="X171" i="1" s="1"/>
  <c r="Y171" i="1"/>
  <c r="V163" i="1"/>
  <c r="X163" i="1" s="1"/>
  <c r="Y163" i="1"/>
  <c r="V155" i="1"/>
  <c r="X155" i="1" s="1"/>
  <c r="Y155" i="1"/>
  <c r="V147" i="1"/>
  <c r="X147" i="1" s="1"/>
  <c r="Y147" i="1"/>
  <c r="V139" i="1"/>
  <c r="X139" i="1" s="1"/>
  <c r="Y139" i="1"/>
  <c r="V131" i="1"/>
  <c r="X131" i="1" s="1"/>
  <c r="Y131" i="1"/>
  <c r="V123" i="1"/>
  <c r="X123" i="1" s="1"/>
  <c r="Y123" i="1"/>
  <c r="V115" i="1"/>
  <c r="X115" i="1" s="1"/>
  <c r="Y115" i="1"/>
  <c r="V132" i="4"/>
  <c r="L132" i="4" s="1"/>
  <c r="AA184" i="1" s="1"/>
  <c r="V125" i="4"/>
  <c r="L125" i="4" s="1"/>
  <c r="AA177" i="1" s="1"/>
  <c r="V117" i="4"/>
  <c r="L117" i="4" s="1"/>
  <c r="AA169" i="1" s="1"/>
  <c r="V109" i="4"/>
  <c r="L109" i="4" s="1"/>
  <c r="AA161" i="1" s="1"/>
  <c r="V101" i="4"/>
  <c r="L101" i="4" s="1"/>
  <c r="AA153" i="1" s="1"/>
  <c r="V93" i="4"/>
  <c r="L93" i="4" s="1"/>
  <c r="AA145" i="1" s="1"/>
  <c r="V85" i="4"/>
  <c r="L85" i="4" s="1"/>
  <c r="AA137" i="1" s="1"/>
  <c r="V77" i="4"/>
  <c r="L77" i="4" s="1"/>
  <c r="AA129" i="1" s="1"/>
  <c r="V69" i="4"/>
  <c r="L69" i="4" s="1"/>
  <c r="AA121" i="1" s="1"/>
  <c r="V61" i="4"/>
  <c r="L61" i="4" s="1"/>
  <c r="AA113" i="1" s="1"/>
  <c r="Z176" i="1"/>
  <c r="AB176" i="1" s="1"/>
  <c r="AC176" i="1"/>
  <c r="Z164" i="1"/>
  <c r="AB164" i="1" s="1"/>
  <c r="AC164" i="1"/>
  <c r="Z156" i="1"/>
  <c r="AB156" i="1" s="1"/>
  <c r="AC156" i="1"/>
  <c r="Z148" i="1"/>
  <c r="AB148" i="1" s="1"/>
  <c r="AC148" i="1"/>
  <c r="Z140" i="1"/>
  <c r="AB140" i="1" s="1"/>
  <c r="AC140" i="1"/>
  <c r="Z132" i="1"/>
  <c r="AB132" i="1" s="1"/>
  <c r="AC132" i="1"/>
  <c r="Z124" i="1"/>
  <c r="AB124" i="1" s="1"/>
  <c r="AC124" i="1"/>
  <c r="Z116" i="1"/>
  <c r="AB116" i="1" s="1"/>
  <c r="AC116" i="1"/>
  <c r="Z109" i="1"/>
  <c r="AB109" i="1" s="1"/>
  <c r="AC109" i="1"/>
  <c r="Z105" i="1"/>
  <c r="AB105" i="1" s="1"/>
  <c r="AC105" i="1"/>
  <c r="Z101" i="1"/>
  <c r="AB101" i="1" s="1"/>
  <c r="AC101" i="1"/>
  <c r="Z97" i="1"/>
  <c r="AB97" i="1" s="1"/>
  <c r="AC97" i="1"/>
  <c r="Z93" i="1"/>
  <c r="AB93" i="1" s="1"/>
  <c r="AC93" i="1"/>
  <c r="Z89" i="1"/>
  <c r="AB89" i="1" s="1"/>
  <c r="AC89" i="1"/>
  <c r="Z85" i="1"/>
  <c r="AB85" i="1" s="1"/>
  <c r="AC85" i="1"/>
  <c r="Z81" i="1"/>
  <c r="AB81" i="1" s="1"/>
  <c r="AC81" i="1"/>
  <c r="Z77" i="1"/>
  <c r="AB77" i="1" s="1"/>
  <c r="AC77" i="1"/>
  <c r="Z69" i="1"/>
  <c r="AB69" i="1" s="1"/>
  <c r="AC69" i="1"/>
  <c r="Z57" i="1"/>
  <c r="AB57" i="1" s="1"/>
  <c r="AC57" i="1"/>
  <c r="V66" i="1"/>
  <c r="X66" i="1" s="1"/>
  <c r="Y66" i="1"/>
  <c r="Z70" i="1"/>
  <c r="AB70" i="1" s="1"/>
  <c r="AC70" i="1"/>
  <c r="Z64" i="1"/>
  <c r="AB64" i="1" s="1"/>
  <c r="AC64" i="1"/>
  <c r="V62" i="1"/>
  <c r="X62" i="1" s="1"/>
  <c r="Y62" i="1"/>
  <c r="V68" i="1"/>
  <c r="X68" i="1" s="1"/>
  <c r="Y68" i="1"/>
  <c r="J573" i="1"/>
  <c r="AC573" i="1"/>
  <c r="Z573" i="1"/>
  <c r="AB573" i="1" s="1"/>
  <c r="U565" i="1"/>
  <c r="R565" i="1"/>
  <c r="T565" i="1" s="1"/>
  <c r="AP2" i="4"/>
  <c r="R568" i="1"/>
  <c r="T568" i="1" s="1"/>
  <c r="U568" i="1"/>
  <c r="Y564" i="1"/>
  <c r="V564" i="1"/>
  <c r="X564" i="1" s="1"/>
  <c r="N552" i="1"/>
  <c r="R571" i="1"/>
  <c r="T571" i="1" s="1"/>
  <c r="U571" i="1"/>
  <c r="R570" i="1"/>
  <c r="T570" i="1" s="1"/>
  <c r="U570" i="1"/>
  <c r="J563" i="1"/>
  <c r="Z563" i="1"/>
  <c r="AB563" i="1" s="1"/>
  <c r="AC563" i="1"/>
  <c r="J557" i="1"/>
  <c r="J547" i="1"/>
  <c r="J559" i="1"/>
  <c r="R567" i="1"/>
  <c r="T567" i="1" s="1"/>
  <c r="U567" i="1"/>
  <c r="U566" i="1"/>
  <c r="R566" i="1"/>
  <c r="T566" i="1" s="1"/>
  <c r="AC561" i="1"/>
  <c r="Z561" i="1"/>
  <c r="AB561" i="1" s="1"/>
  <c r="J543" i="1"/>
  <c r="AC524" i="1"/>
  <c r="Z524" i="1"/>
  <c r="AB524" i="1" s="1"/>
  <c r="AC516" i="1"/>
  <c r="Z516" i="1"/>
  <c r="AB516" i="1" s="1"/>
  <c r="AC492" i="1"/>
  <c r="Z492" i="1"/>
  <c r="AB492" i="1" s="1"/>
  <c r="AC488" i="1"/>
  <c r="Z488" i="1"/>
  <c r="AB488" i="1" s="1"/>
  <c r="R543" i="1"/>
  <c r="T543" i="1" s="1"/>
  <c r="U543" i="1"/>
  <c r="J535" i="1"/>
  <c r="J526" i="1"/>
  <c r="J523" i="1"/>
  <c r="U523" i="1"/>
  <c r="R523" i="1"/>
  <c r="T523" i="1" s="1"/>
  <c r="J515" i="1"/>
  <c r="U515" i="1"/>
  <c r="R515" i="1"/>
  <c r="T515" i="1" s="1"/>
  <c r="J507" i="1"/>
  <c r="U507" i="1"/>
  <c r="R507" i="1"/>
  <c r="T507" i="1" s="1"/>
  <c r="J499" i="1"/>
  <c r="U499" i="1"/>
  <c r="R499" i="1"/>
  <c r="T499" i="1" s="1"/>
  <c r="Z494" i="1"/>
  <c r="AB494" i="1" s="1"/>
  <c r="Z462" i="1"/>
  <c r="AB462" i="1" s="1"/>
  <c r="V522" i="1"/>
  <c r="X522" i="1" s="1"/>
  <c r="Y522" i="1"/>
  <c r="R493" i="1"/>
  <c r="T493" i="1" s="1"/>
  <c r="U493" i="1"/>
  <c r="V490" i="1"/>
  <c r="X490" i="1" s="1"/>
  <c r="Y490" i="1"/>
  <c r="J486" i="1"/>
  <c r="Y484" i="1"/>
  <c r="V484" i="1"/>
  <c r="X484" i="1" s="1"/>
  <c r="R470" i="1"/>
  <c r="T470" i="1" s="1"/>
  <c r="U470" i="1"/>
  <c r="L468" i="1"/>
  <c r="AC533" i="1"/>
  <c r="Z533" i="1"/>
  <c r="AB533" i="1" s="1"/>
  <c r="AC525" i="1"/>
  <c r="Z525" i="1"/>
  <c r="AB525" i="1" s="1"/>
  <c r="Y525" i="1"/>
  <c r="V525" i="1"/>
  <c r="X525" i="1" s="1"/>
  <c r="AC522" i="1"/>
  <c r="Z522" i="1"/>
  <c r="AB522" i="1" s="1"/>
  <c r="J519" i="1"/>
  <c r="U519" i="1"/>
  <c r="R519" i="1"/>
  <c r="T519" i="1" s="1"/>
  <c r="U490" i="1"/>
  <c r="R490" i="1"/>
  <c r="T490" i="1" s="1"/>
  <c r="J270" i="1"/>
  <c r="J268" i="1"/>
  <c r="J266" i="1"/>
  <c r="J264" i="1"/>
  <c r="J262" i="1"/>
  <c r="J260" i="1"/>
  <c r="J258" i="1"/>
  <c r="J256" i="1"/>
  <c r="J254" i="1"/>
  <c r="J252" i="1"/>
  <c r="J250" i="1"/>
  <c r="J248" i="1"/>
  <c r="J246" i="1"/>
  <c r="J244" i="1"/>
  <c r="J242" i="1"/>
  <c r="J240" i="1"/>
  <c r="J238" i="1"/>
  <c r="J236" i="1"/>
  <c r="J234" i="1"/>
  <c r="J232" i="1"/>
  <c r="J230" i="1"/>
  <c r="J228" i="1"/>
  <c r="AC228" i="1"/>
  <c r="Z228" i="1"/>
  <c r="AB228" i="1" s="1"/>
  <c r="J226" i="1"/>
  <c r="J224" i="1"/>
  <c r="AC224" i="1"/>
  <c r="Z224" i="1"/>
  <c r="AB224" i="1" s="1"/>
  <c r="J222" i="1"/>
  <c r="AC222" i="1"/>
  <c r="Z222" i="1"/>
  <c r="AB222" i="1" s="1"/>
  <c r="J220" i="1"/>
  <c r="AC220" i="1"/>
  <c r="Z220" i="1"/>
  <c r="AB220" i="1" s="1"/>
  <c r="J269" i="1"/>
  <c r="J267" i="1"/>
  <c r="J265" i="1"/>
  <c r="J263" i="1"/>
  <c r="J261" i="1"/>
  <c r="J259" i="1"/>
  <c r="J257" i="1"/>
  <c r="J255" i="1"/>
  <c r="J253" i="1"/>
  <c r="J251" i="1"/>
  <c r="J249" i="1"/>
  <c r="J247" i="1"/>
  <c r="J245" i="1"/>
  <c r="J243" i="1"/>
  <c r="J241" i="1"/>
  <c r="J239" i="1"/>
  <c r="J237" i="1"/>
  <c r="J235" i="1"/>
  <c r="J233" i="1"/>
  <c r="J231" i="1"/>
  <c r="J229" i="1"/>
  <c r="J227" i="1"/>
  <c r="Z227" i="1"/>
  <c r="AB227" i="1" s="1"/>
  <c r="J225" i="1"/>
  <c r="AC225" i="1"/>
  <c r="Z225" i="1"/>
  <c r="AB225" i="1" s="1"/>
  <c r="J223" i="1"/>
  <c r="J221" i="1"/>
  <c r="J219" i="1"/>
  <c r="Y217" i="1"/>
  <c r="V217" i="1"/>
  <c r="X217" i="1" s="1"/>
  <c r="U216" i="1"/>
  <c r="R216" i="1"/>
  <c r="T216" i="1" s="1"/>
  <c r="AD212" i="1" l="1"/>
  <c r="AD436" i="1"/>
  <c r="Z541" i="1"/>
  <c r="AB541" i="1" s="1"/>
  <c r="AD541" i="1" s="1"/>
  <c r="AC578" i="1"/>
  <c r="Z292" i="1"/>
  <c r="AB292" i="1" s="1"/>
  <c r="Z518" i="1"/>
  <c r="AB518" i="1" s="1"/>
  <c r="AD518" i="1" s="1"/>
  <c r="AD442" i="1"/>
  <c r="AD364" i="1"/>
  <c r="AC230" i="1"/>
  <c r="Z609" i="1"/>
  <c r="AB609" i="1" s="1"/>
  <c r="AD609" i="1" s="1"/>
  <c r="AC470" i="1"/>
  <c r="AD470" i="1" s="1"/>
  <c r="Z333" i="1"/>
  <c r="AB333" i="1" s="1"/>
  <c r="AC486" i="1"/>
  <c r="AC317" i="1"/>
  <c r="AD317" i="1" s="1"/>
  <c r="AC165" i="1"/>
  <c r="AD165" i="1" s="1"/>
  <c r="AD344" i="1"/>
  <c r="AD190" i="1"/>
  <c r="AD677" i="1"/>
  <c r="AD414" i="1"/>
  <c r="AC55" i="1"/>
  <c r="Z55" i="1"/>
  <c r="AB55" i="1" s="1"/>
  <c r="Z618" i="1"/>
  <c r="AB618" i="1" s="1"/>
  <c r="AC618" i="1"/>
  <c r="AC652" i="1"/>
  <c r="AC298" i="1"/>
  <c r="AC601" i="1"/>
  <c r="AD601" i="1" s="1"/>
  <c r="AC250" i="1"/>
  <c r="AD250" i="1" s="1"/>
  <c r="AD374" i="1"/>
  <c r="Z658" i="1"/>
  <c r="AB658" i="1" s="1"/>
  <c r="AC451" i="1"/>
  <c r="AD545" i="1"/>
  <c r="AD432" i="1"/>
  <c r="AD392" i="1"/>
  <c r="AD422" i="1"/>
  <c r="AD438" i="1"/>
  <c r="AD390" i="1"/>
  <c r="AD655" i="1"/>
  <c r="AD208" i="1"/>
  <c r="AD434" i="1"/>
  <c r="Z620" i="1"/>
  <c r="AB620" i="1" s="1"/>
  <c r="AC620" i="1"/>
  <c r="Z665" i="1"/>
  <c r="AB665" i="1" s="1"/>
  <c r="AC665" i="1"/>
  <c r="Z268" i="1"/>
  <c r="AB268" i="1" s="1"/>
  <c r="AD268" i="1" s="1"/>
  <c r="AD214" i="1"/>
  <c r="Z657" i="1"/>
  <c r="AB657" i="1" s="1"/>
  <c r="AC657" i="1"/>
  <c r="AC482" i="1"/>
  <c r="AD482" i="1" s="1"/>
  <c r="Z482" i="1"/>
  <c r="AB482" i="1" s="1"/>
  <c r="AD213" i="1"/>
  <c r="AC461" i="1"/>
  <c r="AD461" i="1" s="1"/>
  <c r="AD201" i="1"/>
  <c r="AD271" i="1"/>
  <c r="AD287" i="1"/>
  <c r="AD320" i="1"/>
  <c r="AD336" i="1"/>
  <c r="Z485" i="1"/>
  <c r="AB485" i="1" s="1"/>
  <c r="AC485" i="1"/>
  <c r="AC183" i="1"/>
  <c r="Z183" i="1"/>
  <c r="AB183" i="1" s="1"/>
  <c r="AC453" i="1"/>
  <c r="AD453" i="1" s="1"/>
  <c r="Z459" i="1"/>
  <c r="AB459" i="1" s="1"/>
  <c r="AC459" i="1"/>
  <c r="Z469" i="1"/>
  <c r="AB469" i="1" s="1"/>
  <c r="AC469" i="1"/>
  <c r="AD634" i="1"/>
  <c r="AD592" i="1"/>
  <c r="Z448" i="1"/>
  <c r="AB448" i="1" s="1"/>
  <c r="AC448" i="1"/>
  <c r="Z477" i="1"/>
  <c r="AB477" i="1" s="1"/>
  <c r="AC477" i="1"/>
  <c r="AC489" i="1"/>
  <c r="AD489" i="1" s="1"/>
  <c r="Z538" i="1"/>
  <c r="AB538" i="1" s="1"/>
  <c r="Z478" i="1"/>
  <c r="AB478" i="1" s="1"/>
  <c r="AD478" i="1" s="1"/>
  <c r="AC388" i="1"/>
  <c r="AD388" i="1" s="1"/>
  <c r="AC597" i="1"/>
  <c r="Z260" i="1"/>
  <c r="AB260" i="1" s="1"/>
  <c r="AD170" i="1"/>
  <c r="AD211" i="1"/>
  <c r="AD430" i="1"/>
  <c r="AD178" i="1"/>
  <c r="AD204" i="1"/>
  <c r="AD426" i="1"/>
  <c r="AD508" i="1"/>
  <c r="AD381" i="1"/>
  <c r="AD451" i="1"/>
  <c r="AD303" i="1"/>
  <c r="AD454" i="1"/>
  <c r="AD376" i="1"/>
  <c r="AD675" i="1"/>
  <c r="AD192" i="1"/>
  <c r="AD420" i="1"/>
  <c r="AD383" i="1"/>
  <c r="AD446" i="1"/>
  <c r="AD367" i="1"/>
  <c r="AD669" i="1"/>
  <c r="AD200" i="1"/>
  <c r="AD520" i="1"/>
  <c r="Z410" i="1"/>
  <c r="AB410" i="1" s="1"/>
  <c r="AC410" i="1"/>
  <c r="Z463" i="1"/>
  <c r="AB463" i="1" s="1"/>
  <c r="AC463" i="1"/>
  <c r="Z452" i="1"/>
  <c r="AB452" i="1" s="1"/>
  <c r="AC452" i="1"/>
  <c r="AC484" i="1"/>
  <c r="Z484" i="1"/>
  <c r="AB484" i="1" s="1"/>
  <c r="AC553" i="1"/>
  <c r="Z553" i="1"/>
  <c r="AB553" i="1" s="1"/>
  <c r="Z196" i="1"/>
  <c r="AB196" i="1" s="1"/>
  <c r="AC196" i="1"/>
  <c r="Z467" i="1"/>
  <c r="AB467" i="1" s="1"/>
  <c r="AC467" i="1"/>
  <c r="AC474" i="1"/>
  <c r="Z474" i="1"/>
  <c r="AB474" i="1" s="1"/>
  <c r="AD474" i="1" s="1"/>
  <c r="Z496" i="1"/>
  <c r="AB496" i="1" s="1"/>
  <c r="AD496" i="1" s="1"/>
  <c r="Z559" i="1"/>
  <c r="AB559" i="1" s="1"/>
  <c r="AD559" i="1" s="1"/>
  <c r="Z457" i="1"/>
  <c r="AB457" i="1" s="1"/>
  <c r="AC457" i="1"/>
  <c r="Z193" i="1"/>
  <c r="AB193" i="1" s="1"/>
  <c r="AC193" i="1"/>
  <c r="Z198" i="1"/>
  <c r="AB198" i="1" s="1"/>
  <c r="AC198" i="1"/>
  <c r="AC460" i="1"/>
  <c r="Z460" i="1"/>
  <c r="AB460" i="1" s="1"/>
  <c r="AD626" i="1"/>
  <c r="AD658" i="1"/>
  <c r="Z481" i="1"/>
  <c r="AB481" i="1" s="1"/>
  <c r="AC481" i="1"/>
  <c r="AC335" i="1"/>
  <c r="AD335" i="1" s="1"/>
  <c r="AC501" i="1"/>
  <c r="AD501" i="1" s="1"/>
  <c r="AC662" i="1"/>
  <c r="AD662" i="1" s="1"/>
  <c r="Z475" i="1"/>
  <c r="AB475" i="1" s="1"/>
  <c r="AC475" i="1"/>
  <c r="Z471" i="1"/>
  <c r="AB471" i="1" s="1"/>
  <c r="AC471" i="1"/>
  <c r="Z587" i="1"/>
  <c r="AB587" i="1" s="1"/>
  <c r="AC587" i="1"/>
  <c r="AC155" i="1"/>
  <c r="AD155" i="1" s="1"/>
  <c r="AC171" i="1"/>
  <c r="AD171" i="1" s="1"/>
  <c r="AC125" i="1"/>
  <c r="AD125" i="1" s="1"/>
  <c r="AC173" i="1"/>
  <c r="AD173" i="1" s="1"/>
  <c r="AC282" i="1"/>
  <c r="AC625" i="1"/>
  <c r="AD625" i="1" s="1"/>
  <c r="AC605" i="1"/>
  <c r="AC509" i="1"/>
  <c r="AC666" i="1"/>
  <c r="AD666" i="1" s="1"/>
  <c r="Z412" i="1"/>
  <c r="AB412" i="1" s="1"/>
  <c r="AC412" i="1"/>
  <c r="Z483" i="1"/>
  <c r="AB483" i="1" s="1"/>
  <c r="AC483" i="1"/>
  <c r="AC458" i="1"/>
  <c r="Z458" i="1"/>
  <c r="AB458" i="1" s="1"/>
  <c r="Z465" i="1"/>
  <c r="AB465" i="1" s="1"/>
  <c r="AC465" i="1"/>
  <c r="Z661" i="1"/>
  <c r="AB661" i="1" s="1"/>
  <c r="AC661" i="1"/>
  <c r="Z387" i="1"/>
  <c r="AB387" i="1" s="1"/>
  <c r="AC387" i="1"/>
  <c r="Z493" i="1"/>
  <c r="AB493" i="1" s="1"/>
  <c r="AC493" i="1"/>
  <c r="Z479" i="1"/>
  <c r="AB479" i="1" s="1"/>
  <c r="AC479" i="1"/>
  <c r="AC468" i="1"/>
  <c r="Z468" i="1"/>
  <c r="AB468" i="1" s="1"/>
  <c r="Z194" i="1"/>
  <c r="AB194" i="1" s="1"/>
  <c r="AC194" i="1"/>
  <c r="Z582" i="1"/>
  <c r="AB582" i="1" s="1"/>
  <c r="AC582" i="1"/>
  <c r="Z202" i="1"/>
  <c r="AB202" i="1" s="1"/>
  <c r="AC202" i="1"/>
  <c r="Z450" i="1"/>
  <c r="AB450" i="1" s="1"/>
  <c r="AC450" i="1"/>
  <c r="AC466" i="1"/>
  <c r="Z466" i="1"/>
  <c r="AB466" i="1" s="1"/>
  <c r="Z473" i="1"/>
  <c r="AB473" i="1" s="1"/>
  <c r="AC473" i="1"/>
  <c r="Z584" i="1"/>
  <c r="AB584" i="1" s="1"/>
  <c r="AC584" i="1"/>
  <c r="AC555" i="1"/>
  <c r="Z555" i="1"/>
  <c r="AB555" i="1" s="1"/>
  <c r="Z408" i="1"/>
  <c r="AB408" i="1" s="1"/>
  <c r="AC408" i="1"/>
  <c r="Z455" i="1"/>
  <c r="AB455" i="1" s="1"/>
  <c r="AC455" i="1"/>
  <c r="AC476" i="1"/>
  <c r="Z476" i="1"/>
  <c r="AB476" i="1" s="1"/>
  <c r="Z590" i="1"/>
  <c r="AB590" i="1" s="1"/>
  <c r="AC590" i="1"/>
  <c r="Z406" i="1"/>
  <c r="AB406" i="1" s="1"/>
  <c r="AC406" i="1"/>
  <c r="AD487" i="1"/>
  <c r="AD539" i="1"/>
  <c r="AD540" i="1"/>
  <c r="AD232" i="1"/>
  <c r="AD236" i="1"/>
  <c r="AD260" i="1"/>
  <c r="AD264" i="1"/>
  <c r="AD530" i="1"/>
  <c r="AD394" i="1"/>
  <c r="AD506" i="1"/>
  <c r="AD550" i="1"/>
  <c r="AD580" i="1"/>
  <c r="AD534" i="1"/>
  <c r="AD532" i="1"/>
  <c r="AD258" i="1"/>
  <c r="AD551" i="1"/>
  <c r="AD563" i="1"/>
  <c r="AD557" i="1"/>
  <c r="AD517" i="1"/>
  <c r="AD542" i="1"/>
  <c r="AD187" i="1"/>
  <c r="AD205" i="1"/>
  <c r="AD291" i="1"/>
  <c r="AD308" i="1"/>
  <c r="AD396" i="1"/>
  <c r="AD528" i="1"/>
  <c r="AD65" i="1"/>
  <c r="AD80" i="1"/>
  <c r="AD88" i="1"/>
  <c r="AD96" i="1"/>
  <c r="AD104" i="1"/>
  <c r="AD114" i="1"/>
  <c r="AD130" i="1"/>
  <c r="AD146" i="1"/>
  <c r="AD162" i="1"/>
  <c r="AD355" i="1"/>
  <c r="AD369" i="1"/>
  <c r="AD400" i="1"/>
  <c r="AD228" i="1"/>
  <c r="AD536" i="1"/>
  <c r="AD581" i="1"/>
  <c r="AD242" i="1"/>
  <c r="AD514" i="1"/>
  <c r="AD509" i="1"/>
  <c r="AD456" i="1"/>
  <c r="AD577" i="1"/>
  <c r="AD572" i="1"/>
  <c r="AD505" i="1"/>
  <c r="AD221" i="1"/>
  <c r="AD229" i="1"/>
  <c r="AD233" i="1"/>
  <c r="AD237" i="1"/>
  <c r="AD241" i="1"/>
  <c r="AD245" i="1"/>
  <c r="AD249" i="1"/>
  <c r="AD253" i="1"/>
  <c r="AD257" i="1"/>
  <c r="AD261" i="1"/>
  <c r="AD265" i="1"/>
  <c r="AD269" i="1"/>
  <c r="AD492" i="1"/>
  <c r="AD516" i="1"/>
  <c r="AD538" i="1"/>
  <c r="AD576" i="1"/>
  <c r="AD549" i="1"/>
  <c r="AD230" i="1"/>
  <c r="AD544" i="1"/>
  <c r="AD535" i="1"/>
  <c r="AD573" i="1"/>
  <c r="AD526" i="1"/>
  <c r="AD472" i="1"/>
  <c r="AD529" i="1"/>
  <c r="AD531" i="1"/>
  <c r="AD497" i="1"/>
  <c r="AD547" i="1"/>
  <c r="AD574" i="1"/>
  <c r="AD486" i="1"/>
  <c r="AD195" i="1"/>
  <c r="AD210" i="1"/>
  <c r="AD281" i="1"/>
  <c r="AD297" i="1"/>
  <c r="AD314" i="1"/>
  <c r="AD330" i="1"/>
  <c r="AD290" i="1"/>
  <c r="AD358" i="1"/>
  <c r="AD349" i="1"/>
  <c r="AD365" i="1"/>
  <c r="AD361" i="1"/>
  <c r="AD185" i="1"/>
  <c r="AD225" i="1"/>
  <c r="AD224" i="1"/>
  <c r="AD507" i="1"/>
  <c r="AD522" i="1"/>
  <c r="AD499" i="1"/>
  <c r="AD462" i="1"/>
  <c r="AD494" i="1"/>
  <c r="AD571" i="1"/>
  <c r="AD62" i="1"/>
  <c r="AD77" i="1"/>
  <c r="AD85" i="1"/>
  <c r="AD101" i="1"/>
  <c r="AD124" i="1"/>
  <c r="AD147" i="1"/>
  <c r="AD163" i="1"/>
  <c r="AD181" i="1"/>
  <c r="AD71" i="1"/>
  <c r="AD82" i="1"/>
  <c r="AD90" i="1"/>
  <c r="AD98" i="1"/>
  <c r="AD106" i="1"/>
  <c r="AD118" i="1"/>
  <c r="AD141" i="1"/>
  <c r="AD157" i="1"/>
  <c r="AD639" i="1"/>
  <c r="AD629" i="1"/>
  <c r="AD63" i="1"/>
  <c r="AD87" i="1"/>
  <c r="AD95" i="1"/>
  <c r="AD103" i="1"/>
  <c r="AD112" i="1"/>
  <c r="AD189" i="1"/>
  <c r="AD277" i="1"/>
  <c r="AD293" i="1"/>
  <c r="AD334" i="1"/>
  <c r="AD377" i="1"/>
  <c r="AD510" i="1"/>
  <c r="AD583" i="1"/>
  <c r="AD631" i="1"/>
  <c r="AD203" i="1"/>
  <c r="AD273" i="1"/>
  <c r="AD289" i="1"/>
  <c r="AD322" i="1"/>
  <c r="AD338" i="1"/>
  <c r="AD282" i="1"/>
  <c r="AD298" i="1"/>
  <c r="AD333" i="1"/>
  <c r="AD564" i="1"/>
  <c r="AD70" i="1"/>
  <c r="AD61" i="1"/>
  <c r="AD78" i="1"/>
  <c r="AD86" i="1"/>
  <c r="AD94" i="1"/>
  <c r="AD102" i="1"/>
  <c r="AD110" i="1"/>
  <c r="AD126" i="1"/>
  <c r="AD142" i="1"/>
  <c r="AD158" i="1"/>
  <c r="AD179" i="1"/>
  <c r="AD117" i="1"/>
  <c r="AD133" i="1"/>
  <c r="AD149" i="1"/>
  <c r="AD301" i="1"/>
  <c r="AD319" i="1"/>
  <c r="AD512" i="1"/>
  <c r="AD612" i="1"/>
  <c r="AD647" i="1"/>
  <c r="AD74" i="1"/>
  <c r="AD67" i="1"/>
  <c r="AD73" i="1"/>
  <c r="AD83" i="1"/>
  <c r="AD91" i="1"/>
  <c r="AD99" i="1"/>
  <c r="AD107" i="1"/>
  <c r="AD120" i="1"/>
  <c r="AD136" i="1"/>
  <c r="AD152" i="1"/>
  <c r="AD172" i="1"/>
  <c r="AD199" i="1"/>
  <c r="AD285" i="1"/>
  <c r="AD326" i="1"/>
  <c r="AD353" i="1"/>
  <c r="AD207" i="1"/>
  <c r="AD342" i="1"/>
  <c r="AD391" i="1"/>
  <c r="AD495" i="1"/>
  <c r="AD75" i="1"/>
  <c r="AD84" i="1"/>
  <c r="AD92" i="1"/>
  <c r="AD122" i="1"/>
  <c r="AD363" i="1"/>
  <c r="AD645" i="1"/>
  <c r="AD568" i="1"/>
  <c r="AD220" i="1"/>
  <c r="AD490" i="1"/>
  <c r="AD523" i="1"/>
  <c r="AD567" i="1"/>
  <c r="AD570" i="1"/>
  <c r="AD68" i="1"/>
  <c r="AD66" i="1"/>
  <c r="AD69" i="1"/>
  <c r="AD81" i="1"/>
  <c r="AD89" i="1"/>
  <c r="AD97" i="1"/>
  <c r="AD105" i="1"/>
  <c r="AD116" i="1"/>
  <c r="AD132" i="1"/>
  <c r="AD148" i="1"/>
  <c r="AD164" i="1"/>
  <c r="AD123" i="1"/>
  <c r="AD139" i="1"/>
  <c r="AD217" i="1"/>
  <c r="AD498" i="1"/>
  <c r="AD464" i="1"/>
  <c r="AD521" i="1"/>
  <c r="AD527" i="1"/>
  <c r="AD575" i="1"/>
  <c r="AD579" i="1"/>
  <c r="AD569" i="1"/>
  <c r="AD302" i="1"/>
  <c r="AD197" i="1"/>
  <c r="AD215" i="1"/>
  <c r="AD283" i="1"/>
  <c r="AD299" i="1"/>
  <c r="AD316" i="1"/>
  <c r="AD332" i="1"/>
  <c r="AD351" i="1"/>
  <c r="AD375" i="1"/>
  <c r="AD404" i="1"/>
  <c r="AD500" i="1"/>
  <c r="AD504" i="1"/>
  <c r="AD554" i="1"/>
  <c r="AD602" i="1"/>
  <c r="AD663" i="1"/>
  <c r="AD191" i="1"/>
  <c r="AD209" i="1"/>
  <c r="AD295" i="1"/>
  <c r="AD328" i="1"/>
  <c r="AD347" i="1"/>
  <c r="AD585" i="1"/>
  <c r="AD373" i="1"/>
  <c r="AD488" i="1"/>
  <c r="AD524" i="1"/>
  <c r="AD566" i="1"/>
  <c r="AD565" i="1"/>
  <c r="AD274" i="1"/>
  <c r="AD219" i="1"/>
  <c r="AD223" i="1"/>
  <c r="AD227" i="1"/>
  <c r="AD231" i="1"/>
  <c r="AD235" i="1"/>
  <c r="AD239" i="1"/>
  <c r="AD243" i="1"/>
  <c r="AD247" i="1"/>
  <c r="AD251" i="1"/>
  <c r="AD255" i="1"/>
  <c r="AD259" i="1"/>
  <c r="AD263" i="1"/>
  <c r="AD267" i="1"/>
  <c r="AD218" i="1"/>
  <c r="AD222" i="1"/>
  <c r="AD578" i="1"/>
  <c r="AD64" i="1"/>
  <c r="AD60" i="1"/>
  <c r="AD491" i="1"/>
  <c r="AD502" i="1"/>
  <c r="AD637" i="1"/>
  <c r="AD402" i="1"/>
  <c r="AD480" i="1"/>
  <c r="AD561" i="1"/>
  <c r="Z121" i="1"/>
  <c r="AB121" i="1" s="1"/>
  <c r="AC121" i="1"/>
  <c r="Z153" i="1"/>
  <c r="AB153" i="1" s="1"/>
  <c r="AC153" i="1"/>
  <c r="Z184" i="1"/>
  <c r="AB184" i="1" s="1"/>
  <c r="AC184" i="1"/>
  <c r="AC244" i="1"/>
  <c r="Z244" i="1"/>
  <c r="AB244" i="1" s="1"/>
  <c r="AC234" i="1"/>
  <c r="Z234" i="1"/>
  <c r="AB234" i="1" s="1"/>
  <c r="Z280" i="1"/>
  <c r="AB280" i="1" s="1"/>
  <c r="AC280" i="1"/>
  <c r="AC246" i="1"/>
  <c r="Z246" i="1"/>
  <c r="AB246" i="1" s="1"/>
  <c r="Z315" i="1"/>
  <c r="AB315" i="1" s="1"/>
  <c r="AC315" i="1"/>
  <c r="Z313" i="1"/>
  <c r="AB313" i="1" s="1"/>
  <c r="AC313" i="1"/>
  <c r="Z286" i="1"/>
  <c r="AB286" i="1" s="1"/>
  <c r="AC286" i="1"/>
  <c r="Z380" i="1"/>
  <c r="AB380" i="1" s="1"/>
  <c r="AC380" i="1"/>
  <c r="Z407" i="1"/>
  <c r="AB407" i="1" s="1"/>
  <c r="AC407" i="1"/>
  <c r="Z423" i="1"/>
  <c r="AB423" i="1" s="1"/>
  <c r="AC423" i="1"/>
  <c r="Z439" i="1"/>
  <c r="AB439" i="1" s="1"/>
  <c r="AC439" i="1"/>
  <c r="Z546" i="1"/>
  <c r="AB546" i="1" s="1"/>
  <c r="AC546" i="1"/>
  <c r="Z623" i="1"/>
  <c r="AB623" i="1" s="1"/>
  <c r="AC623" i="1"/>
  <c r="Z643" i="1"/>
  <c r="AB643" i="1" s="1"/>
  <c r="AC643" i="1"/>
  <c r="Z650" i="1"/>
  <c r="AB650" i="1" s="1"/>
  <c r="AC650" i="1"/>
  <c r="Z646" i="1"/>
  <c r="AB646" i="1" s="1"/>
  <c r="AC646" i="1"/>
  <c r="AC537" i="1"/>
  <c r="Z537" i="1"/>
  <c r="AB537" i="1" s="1"/>
  <c r="AD533" i="1"/>
  <c r="Z401" i="1"/>
  <c r="AB401" i="1" s="1"/>
  <c r="AC401" i="1"/>
  <c r="Z119" i="1"/>
  <c r="AB119" i="1" s="1"/>
  <c r="AC119" i="1"/>
  <c r="Z151" i="1"/>
  <c r="AB151" i="1" s="1"/>
  <c r="AC151" i="1"/>
  <c r="Z339" i="1"/>
  <c r="AB339" i="1" s="1"/>
  <c r="AC339" i="1"/>
  <c r="Z272" i="1"/>
  <c r="AB272" i="1" s="1"/>
  <c r="AC272" i="1"/>
  <c r="AC238" i="1"/>
  <c r="Z238" i="1"/>
  <c r="AB238" i="1" s="1"/>
  <c r="Z345" i="1"/>
  <c r="AB345" i="1" s="1"/>
  <c r="AC345" i="1"/>
  <c r="Z409" i="1"/>
  <c r="AB409" i="1" s="1"/>
  <c r="AC409" i="1"/>
  <c r="Z425" i="1"/>
  <c r="AB425" i="1" s="1"/>
  <c r="AC425" i="1"/>
  <c r="Z441" i="1"/>
  <c r="AB441" i="1" s="1"/>
  <c r="AC441" i="1"/>
  <c r="AD382" i="1"/>
  <c r="AC511" i="1"/>
  <c r="Z511" i="1"/>
  <c r="AB511" i="1" s="1"/>
  <c r="AC543" i="1"/>
  <c r="Z543" i="1"/>
  <c r="AB543" i="1" s="1"/>
  <c r="Z619" i="1"/>
  <c r="AB619" i="1" s="1"/>
  <c r="AC619" i="1"/>
  <c r="Z615" i="1"/>
  <c r="AB615" i="1" s="1"/>
  <c r="AC615" i="1"/>
  <c r="Z644" i="1"/>
  <c r="AB644" i="1" s="1"/>
  <c r="AC644" i="1"/>
  <c r="AD633" i="1"/>
  <c r="AD653" i="1"/>
  <c r="Z397" i="1"/>
  <c r="AB397" i="1" s="1"/>
  <c r="AC397" i="1"/>
  <c r="Z309" i="1"/>
  <c r="AB309" i="1" s="1"/>
  <c r="AC309" i="1"/>
  <c r="Z278" i="1"/>
  <c r="AB278" i="1" s="1"/>
  <c r="AC278" i="1"/>
  <c r="Z331" i="1"/>
  <c r="AB331" i="1" s="1"/>
  <c r="AC331" i="1"/>
  <c r="Z329" i="1"/>
  <c r="AB329" i="1" s="1"/>
  <c r="AC329" i="1"/>
  <c r="Z304" i="1"/>
  <c r="AB304" i="1" s="1"/>
  <c r="AC304" i="1"/>
  <c r="AD360" i="1"/>
  <c r="Z411" i="1"/>
  <c r="AB411" i="1" s="1"/>
  <c r="AC411" i="1"/>
  <c r="Z427" i="1"/>
  <c r="AB427" i="1" s="1"/>
  <c r="AC427" i="1"/>
  <c r="Z443" i="1"/>
  <c r="AB443" i="1" s="1"/>
  <c r="AC443" i="1"/>
  <c r="Z399" i="1"/>
  <c r="AB399" i="1" s="1"/>
  <c r="AC399" i="1"/>
  <c r="Z562" i="1"/>
  <c r="AB562" i="1" s="1"/>
  <c r="AC562" i="1"/>
  <c r="Z654" i="1"/>
  <c r="AB654" i="1" s="1"/>
  <c r="AC654" i="1"/>
  <c r="AD72" i="1"/>
  <c r="AD354" i="1"/>
  <c r="AC262" i="1"/>
  <c r="Z262" i="1"/>
  <c r="AB262" i="1" s="1"/>
  <c r="Z127" i="1"/>
  <c r="AB127" i="1" s="1"/>
  <c r="AC127" i="1"/>
  <c r="Z159" i="1"/>
  <c r="AB159" i="1" s="1"/>
  <c r="AC159" i="1"/>
  <c r="AD180" i="1"/>
  <c r="Z305" i="1"/>
  <c r="AB305" i="1" s="1"/>
  <c r="AC305" i="1"/>
  <c r="AC270" i="1"/>
  <c r="Z270" i="1"/>
  <c r="AB270" i="1" s="1"/>
  <c r="AD348" i="1"/>
  <c r="AD370" i="1"/>
  <c r="Z413" i="1"/>
  <c r="AB413" i="1" s="1"/>
  <c r="AC413" i="1"/>
  <c r="Z429" i="1"/>
  <c r="AB429" i="1" s="1"/>
  <c r="AC429" i="1"/>
  <c r="Z445" i="1"/>
  <c r="AB445" i="1" s="1"/>
  <c r="AC445" i="1"/>
  <c r="Z395" i="1"/>
  <c r="AB395" i="1" s="1"/>
  <c r="AC395" i="1"/>
  <c r="AC513" i="1"/>
  <c r="Z513" i="1"/>
  <c r="AB513" i="1" s="1"/>
  <c r="Z599" i="1"/>
  <c r="AB599" i="1" s="1"/>
  <c r="AC599" i="1"/>
  <c r="Z627" i="1"/>
  <c r="AB627" i="1" s="1"/>
  <c r="AC627" i="1"/>
  <c r="Z607" i="1"/>
  <c r="AB607" i="1" s="1"/>
  <c r="AC607" i="1"/>
  <c r="Z656" i="1"/>
  <c r="AB656" i="1" s="1"/>
  <c r="AC656" i="1"/>
  <c r="AD613" i="1"/>
  <c r="Z640" i="1"/>
  <c r="AB640" i="1" s="1"/>
  <c r="AC640" i="1"/>
  <c r="Z668" i="1"/>
  <c r="AB668" i="1" s="1"/>
  <c r="AC668" i="1"/>
  <c r="AC519" i="1"/>
  <c r="Z519" i="1"/>
  <c r="AB519" i="1" s="1"/>
  <c r="Z641" i="1"/>
  <c r="AB641" i="1" s="1"/>
  <c r="AC641" i="1"/>
  <c r="Z129" i="1"/>
  <c r="AB129" i="1" s="1"/>
  <c r="AC129" i="1"/>
  <c r="AC266" i="1"/>
  <c r="Z266" i="1"/>
  <c r="AB266" i="1" s="1"/>
  <c r="AD57" i="1"/>
  <c r="AD93" i="1"/>
  <c r="AD109" i="1"/>
  <c r="AD140" i="1"/>
  <c r="AD156" i="1"/>
  <c r="AD176" i="1"/>
  <c r="Z137" i="1"/>
  <c r="AB137" i="1" s="1"/>
  <c r="AC137" i="1"/>
  <c r="Z169" i="1"/>
  <c r="AB169" i="1" s="1"/>
  <c r="AC169" i="1"/>
  <c r="AD115" i="1"/>
  <c r="AD131" i="1"/>
  <c r="Z296" i="1"/>
  <c r="AB296" i="1" s="1"/>
  <c r="AC296" i="1"/>
  <c r="Z325" i="1"/>
  <c r="AB325" i="1" s="1"/>
  <c r="AC325" i="1"/>
  <c r="Z300" i="1"/>
  <c r="AB300" i="1" s="1"/>
  <c r="AC300" i="1"/>
  <c r="Z611" i="1"/>
  <c r="AB611" i="1" s="1"/>
  <c r="AC611" i="1"/>
  <c r="AD134" i="1"/>
  <c r="AD150" i="1"/>
  <c r="AD166" i="1"/>
  <c r="AC252" i="1"/>
  <c r="Z252" i="1"/>
  <c r="AB252" i="1" s="1"/>
  <c r="AC256" i="1"/>
  <c r="Z256" i="1"/>
  <c r="AB256" i="1" s="1"/>
  <c r="AC226" i="1"/>
  <c r="Z226" i="1"/>
  <c r="AB226" i="1" s="1"/>
  <c r="AD292" i="1"/>
  <c r="Z415" i="1"/>
  <c r="AB415" i="1" s="1"/>
  <c r="AC415" i="1"/>
  <c r="Z431" i="1"/>
  <c r="AB431" i="1" s="1"/>
  <c r="AC431" i="1"/>
  <c r="Z447" i="1"/>
  <c r="AB447" i="1" s="1"/>
  <c r="AC447" i="1"/>
  <c r="AC503" i="1"/>
  <c r="Z503" i="1"/>
  <c r="AB503" i="1" s="1"/>
  <c r="AD604" i="1"/>
  <c r="AD597" i="1"/>
  <c r="AD652" i="1"/>
  <c r="Z660" i="1"/>
  <c r="AB660" i="1" s="1"/>
  <c r="AC660" i="1"/>
  <c r="AD525" i="1"/>
  <c r="Z294" i="1"/>
  <c r="AB294" i="1" s="1"/>
  <c r="AC294" i="1"/>
  <c r="AD310" i="1"/>
  <c r="AD398" i="1"/>
  <c r="Z603" i="1"/>
  <c r="AB603" i="1" s="1"/>
  <c r="AC603" i="1"/>
  <c r="Z76" i="1"/>
  <c r="AB76" i="1" s="1"/>
  <c r="AC76" i="1"/>
  <c r="AD100" i="1"/>
  <c r="AD108" i="1"/>
  <c r="AD138" i="1"/>
  <c r="AD154" i="1"/>
  <c r="AD174" i="1"/>
  <c r="Z135" i="1"/>
  <c r="AB135" i="1" s="1"/>
  <c r="AC135" i="1"/>
  <c r="Z167" i="1"/>
  <c r="AB167" i="1" s="1"/>
  <c r="AC167" i="1"/>
  <c r="Z307" i="1"/>
  <c r="AB307" i="1" s="1"/>
  <c r="AC307" i="1"/>
  <c r="Z321" i="1"/>
  <c r="AB321" i="1" s="1"/>
  <c r="AC321" i="1"/>
  <c r="AD379" i="1"/>
  <c r="Z417" i="1"/>
  <c r="AB417" i="1" s="1"/>
  <c r="AC417" i="1"/>
  <c r="Z433" i="1"/>
  <c r="AB433" i="1" s="1"/>
  <c r="AC433" i="1"/>
  <c r="Z449" i="1"/>
  <c r="AB449" i="1" s="1"/>
  <c r="AC449" i="1"/>
  <c r="Z403" i="1"/>
  <c r="AB403" i="1" s="1"/>
  <c r="AC403" i="1"/>
  <c r="Z558" i="1"/>
  <c r="AB558" i="1" s="1"/>
  <c r="AC558" i="1"/>
  <c r="Z649" i="1"/>
  <c r="AB649" i="1" s="1"/>
  <c r="AC649" i="1"/>
  <c r="Z648" i="1"/>
  <c r="AB648" i="1" s="1"/>
  <c r="AC648" i="1"/>
  <c r="Z560" i="1"/>
  <c r="AB560" i="1" s="1"/>
  <c r="AC560" i="1"/>
  <c r="Z651" i="1"/>
  <c r="AB651" i="1" s="1"/>
  <c r="AC651" i="1"/>
  <c r="Z676" i="1"/>
  <c r="AB676" i="1" s="1"/>
  <c r="AC676" i="1"/>
  <c r="Z161" i="1"/>
  <c r="AB161" i="1" s="1"/>
  <c r="AC161" i="1"/>
  <c r="Z276" i="1"/>
  <c r="AB276" i="1" s="1"/>
  <c r="AC276" i="1"/>
  <c r="Z311" i="1"/>
  <c r="AB311" i="1" s="1"/>
  <c r="AC311" i="1"/>
  <c r="AD216" i="1"/>
  <c r="Z113" i="1"/>
  <c r="AB113" i="1" s="1"/>
  <c r="AC113" i="1"/>
  <c r="Z145" i="1"/>
  <c r="AB145" i="1" s="1"/>
  <c r="AC145" i="1"/>
  <c r="Z177" i="1"/>
  <c r="AB177" i="1" s="1"/>
  <c r="AC177" i="1"/>
  <c r="Z186" i="1"/>
  <c r="AB186" i="1" s="1"/>
  <c r="AC186" i="1"/>
  <c r="Z327" i="1"/>
  <c r="AB327" i="1" s="1"/>
  <c r="AC327" i="1"/>
  <c r="AC248" i="1"/>
  <c r="Z248" i="1"/>
  <c r="AB248" i="1" s="1"/>
  <c r="Z341" i="1"/>
  <c r="AB341" i="1" s="1"/>
  <c r="AC341" i="1"/>
  <c r="Z384" i="1"/>
  <c r="AB384" i="1" s="1"/>
  <c r="AC384" i="1"/>
  <c r="AD306" i="1"/>
  <c r="AD368" i="1"/>
  <c r="AD350" i="1"/>
  <c r="AD357" i="1"/>
  <c r="AD54" i="1"/>
  <c r="Z182" i="1"/>
  <c r="AB182" i="1" s="1"/>
  <c r="AC182" i="1"/>
  <c r="Z284" i="1"/>
  <c r="AB284" i="1" s="1"/>
  <c r="AC284" i="1"/>
  <c r="Z288" i="1"/>
  <c r="AB288" i="1" s="1"/>
  <c r="AC288" i="1"/>
  <c r="AC254" i="1"/>
  <c r="Z254" i="1"/>
  <c r="AB254" i="1" s="1"/>
  <c r="AD352" i="1"/>
  <c r="AD275" i="1"/>
  <c r="AD324" i="1"/>
  <c r="AD340" i="1"/>
  <c r="AD362" i="1"/>
  <c r="AD359" i="1"/>
  <c r="AD389" i="1"/>
  <c r="Z419" i="1"/>
  <c r="AB419" i="1" s="1"/>
  <c r="AC419" i="1"/>
  <c r="Z435" i="1"/>
  <c r="AB435" i="1" s="1"/>
  <c r="AC435" i="1"/>
  <c r="AD610" i="1"/>
  <c r="Z617" i="1"/>
  <c r="AB617" i="1" s="1"/>
  <c r="AC617" i="1"/>
  <c r="Z674" i="1"/>
  <c r="AB674" i="1" s="1"/>
  <c r="AC674" i="1"/>
  <c r="AD642" i="1"/>
  <c r="Z638" i="1"/>
  <c r="AB638" i="1" s="1"/>
  <c r="AC638" i="1"/>
  <c r="Z672" i="1"/>
  <c r="AB672" i="1" s="1"/>
  <c r="AC672" i="1"/>
  <c r="AD670" i="1"/>
  <c r="AD59" i="1"/>
  <c r="AD58" i="1"/>
  <c r="AD79" i="1"/>
  <c r="AD128" i="1"/>
  <c r="AD144" i="1"/>
  <c r="AD160" i="1"/>
  <c r="AD318" i="1"/>
  <c r="AD346" i="1"/>
  <c r="Z393" i="1"/>
  <c r="AB393" i="1" s="1"/>
  <c r="AC393" i="1"/>
  <c r="AC515" i="1"/>
  <c r="Z515" i="1"/>
  <c r="AB515" i="1" s="1"/>
  <c r="AD595" i="1"/>
  <c r="Z635" i="1"/>
  <c r="AB635" i="1" s="1"/>
  <c r="AC635" i="1"/>
  <c r="Z111" i="1"/>
  <c r="AB111" i="1" s="1"/>
  <c r="AC111" i="1"/>
  <c r="Z143" i="1"/>
  <c r="AB143" i="1" s="1"/>
  <c r="AC143" i="1"/>
  <c r="Z175" i="1"/>
  <c r="AB175" i="1" s="1"/>
  <c r="AC175" i="1"/>
  <c r="Z323" i="1"/>
  <c r="AB323" i="1" s="1"/>
  <c r="AC323" i="1"/>
  <c r="AC240" i="1"/>
  <c r="Z240" i="1"/>
  <c r="AB240" i="1" s="1"/>
  <c r="Z337" i="1"/>
  <c r="AB337" i="1" s="1"/>
  <c r="AC337" i="1"/>
  <c r="AD356" i="1"/>
  <c r="AD279" i="1"/>
  <c r="AD312" i="1"/>
  <c r="Z405" i="1"/>
  <c r="AB405" i="1" s="1"/>
  <c r="AC405" i="1"/>
  <c r="Z421" i="1"/>
  <c r="AB421" i="1" s="1"/>
  <c r="AC421" i="1"/>
  <c r="Z437" i="1"/>
  <c r="AB437" i="1" s="1"/>
  <c r="AC437" i="1"/>
  <c r="Z556" i="1"/>
  <c r="AB556" i="1" s="1"/>
  <c r="AC556" i="1"/>
  <c r="Z548" i="1"/>
  <c r="AB548" i="1" s="1"/>
  <c r="AC548" i="1"/>
  <c r="AD606" i="1"/>
  <c r="AD608" i="1"/>
  <c r="AD636" i="1"/>
  <c r="AD605" i="1"/>
  <c r="AD621" i="1"/>
  <c r="Z552" i="1"/>
  <c r="AB552" i="1" s="1"/>
  <c r="AC552" i="1"/>
  <c r="Z664" i="1"/>
  <c r="AB664" i="1" s="1"/>
  <c r="AC664" i="1"/>
  <c r="AD55" i="1" l="1"/>
  <c r="AD618" i="1"/>
  <c r="AD183" i="1"/>
  <c r="AD657" i="1"/>
  <c r="AD665" i="1"/>
  <c r="AD620" i="1"/>
  <c r="AD448" i="1"/>
  <c r="AD484" i="1"/>
  <c r="AD477" i="1"/>
  <c r="AD459" i="1"/>
  <c r="AD587" i="1"/>
  <c r="AD475" i="1"/>
  <c r="AD485" i="1"/>
  <c r="AD469" i="1"/>
  <c r="AD476" i="1"/>
  <c r="AD387" i="1"/>
  <c r="AD468" i="1"/>
  <c r="AD493" i="1"/>
  <c r="AD458" i="1"/>
  <c r="AD460" i="1"/>
  <c r="AD553" i="1"/>
  <c r="AD452" i="1"/>
  <c r="AD194" i="1"/>
  <c r="AD590" i="1"/>
  <c r="AD455" i="1"/>
  <c r="AD555" i="1"/>
  <c r="AD473" i="1"/>
  <c r="AD450" i="1"/>
  <c r="AD582" i="1"/>
  <c r="AD466" i="1"/>
  <c r="AD661" i="1"/>
  <c r="AD412" i="1"/>
  <c r="AD481" i="1"/>
  <c r="AD193" i="1"/>
  <c r="AD467" i="1"/>
  <c r="AD410" i="1"/>
  <c r="AD406" i="1"/>
  <c r="AD408" i="1"/>
  <c r="AD584" i="1"/>
  <c r="AD202" i="1"/>
  <c r="AD471" i="1"/>
  <c r="AD479" i="1"/>
  <c r="AD465" i="1"/>
  <c r="AD483" i="1"/>
  <c r="AD198" i="1"/>
  <c r="AD457" i="1"/>
  <c r="AD196" i="1"/>
  <c r="AD463" i="1"/>
  <c r="AD339" i="1"/>
  <c r="AD619" i="1"/>
  <c r="AD423" i="1"/>
  <c r="AD380" i="1"/>
  <c r="AD184" i="1"/>
  <c r="AD668" i="1"/>
  <c r="AD127" i="1"/>
  <c r="AD411" i="1"/>
  <c r="AD660" i="1"/>
  <c r="AD447" i="1"/>
  <c r="AD397" i="1"/>
  <c r="AD503" i="1"/>
  <c r="AD607" i="1"/>
  <c r="AD331" i="1"/>
  <c r="AD643" i="1"/>
  <c r="AD121" i="1"/>
  <c r="AD558" i="1"/>
  <c r="AD294" i="1"/>
  <c r="AD415" i="1"/>
  <c r="AD329" i="1"/>
  <c r="AD384" i="1"/>
  <c r="AD182" i="1"/>
  <c r="AD307" i="1"/>
  <c r="AD676" i="1"/>
  <c r="AD425" i="1"/>
  <c r="AD270" i="1"/>
  <c r="AD304" i="1"/>
  <c r="AD615" i="1"/>
  <c r="AD646" i="1"/>
  <c r="AD278" i="1"/>
  <c r="AD407" i="1"/>
  <c r="AD337" i="1"/>
  <c r="AD656" i="1"/>
  <c r="AD627" i="1"/>
  <c r="AD445" i="1"/>
  <c r="AD323" i="1"/>
  <c r="AD143" i="1"/>
  <c r="AD638" i="1"/>
  <c r="AD435" i="1"/>
  <c r="AD186" i="1"/>
  <c r="AD145" i="1"/>
  <c r="AD649" i="1"/>
  <c r="AD403" i="1"/>
  <c r="AD433" i="1"/>
  <c r="AD603" i="1"/>
  <c r="AD443" i="1"/>
  <c r="AD548" i="1"/>
  <c r="AD437" i="1"/>
  <c r="AD405" i="1"/>
  <c r="AD617" i="1"/>
  <c r="AD288" i="1"/>
  <c r="AD113" i="1"/>
  <c r="AD311" i="1"/>
  <c r="AD161" i="1"/>
  <c r="AD401" i="1"/>
  <c r="AD413" i="1"/>
  <c r="AD135" i="1"/>
  <c r="AD546" i="1"/>
  <c r="AD240" i="1"/>
  <c r="AD644" i="1"/>
  <c r="AD511" i="1"/>
  <c r="AD441" i="1"/>
  <c r="AD409" i="1"/>
  <c r="AD119" i="1"/>
  <c r="AD650" i="1"/>
  <c r="AD623" i="1"/>
  <c r="AD286" i="1"/>
  <c r="AD315" i="1"/>
  <c r="AD244" i="1"/>
  <c r="AD543" i="1"/>
  <c r="AD246" i="1"/>
  <c r="AD234" i="1"/>
  <c r="AD519" i="1"/>
  <c r="AD635" i="1"/>
  <c r="AD431" i="1"/>
  <c r="AD300" i="1"/>
  <c r="AD296" i="1"/>
  <c r="AD169" i="1"/>
  <c r="AD129" i="1"/>
  <c r="AD641" i="1"/>
  <c r="AD640" i="1"/>
  <c r="AD305" i="1"/>
  <c r="AD159" i="1"/>
  <c r="AD654" i="1"/>
  <c r="AD399" i="1"/>
  <c r="AD427" i="1"/>
  <c r="AD537" i="1"/>
  <c r="AD439" i="1"/>
  <c r="AD280" i="1"/>
  <c r="AD153" i="1"/>
  <c r="AD552" i="1"/>
  <c r="AD421" i="1"/>
  <c r="AD672" i="1"/>
  <c r="AD419" i="1"/>
  <c r="AD341" i="1"/>
  <c r="AD327" i="1"/>
  <c r="AD177" i="1"/>
  <c r="AD651" i="1"/>
  <c r="AD321" i="1"/>
  <c r="AD167" i="1"/>
  <c r="AD664" i="1"/>
  <c r="AD175" i="1"/>
  <c r="AD111" i="1"/>
  <c r="AD393" i="1"/>
  <c r="AD674" i="1"/>
  <c r="AD284" i="1"/>
  <c r="AD248" i="1"/>
  <c r="AD276" i="1"/>
  <c r="AD648" i="1"/>
  <c r="AD449" i="1"/>
  <c r="AD417" i="1"/>
  <c r="AD76" i="1"/>
  <c r="AD599" i="1"/>
  <c r="AD395" i="1"/>
  <c r="AD429" i="1"/>
  <c r="AD309" i="1"/>
  <c r="AD345" i="1"/>
  <c r="AD272" i="1"/>
  <c r="AD151" i="1"/>
  <c r="AD515" i="1"/>
  <c r="AD611" i="1"/>
  <c r="AD325" i="1"/>
  <c r="AD137" i="1"/>
  <c r="AD513" i="1"/>
  <c r="AD238" i="1"/>
  <c r="AD313" i="1"/>
  <c r="AD556" i="1"/>
  <c r="AD226" i="1"/>
  <c r="AD252" i="1"/>
  <c r="AD262" i="1"/>
  <c r="AD562" i="1"/>
  <c r="AD254" i="1"/>
  <c r="AD256" i="1"/>
  <c r="AD266" i="1"/>
  <c r="AD56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1 - </t>
        </r>
        <r>
          <rPr>
            <sz val="9"/>
            <rFont val="宋体"/>
            <family val="3"/>
            <charset val="134"/>
          </rPr>
          <t xml:space="preserve">武将之间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>武将与装备</t>
        </r>
        <r>
          <rPr>
            <sz val="9"/>
            <rFont val="Tahoma"/>
            <family val="2"/>
          </rPr>
          <t xml:space="preserve"> 
3 - </t>
        </r>
        <r>
          <rPr>
            <sz val="9"/>
            <rFont val="宋体"/>
            <family val="3"/>
            <charset val="134"/>
          </rPr>
          <t>武将与兵书、符印</t>
        </r>
      </text>
    </comment>
    <comment ref="J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类型值为1：填knight_info的id
类型值为2：填equipment_info的id
类型值为3：填bookwar_info的id</t>
        </r>
      </text>
    </comment>
    <comment ref="R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1、生命
2、攻击
3、防御
4、生命加成
5、攻击加成
6、防御加成
7、易伤
8、免伤
9、命中率
10、闪避率
11、暴击率
12、抗暴率
13、暴击伤害
14、暴击免伤
15、格挡率
16、格挡值
17、穿刺率
18、初始怒气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类型值为1、2、3、18为绝对值
其他类型为千分比</t>
        </r>
      </text>
    </comment>
  </commentList>
</comments>
</file>

<file path=xl/sharedStrings.xml><?xml version="1.0" encoding="utf-8"?>
<sst xmlns="http://schemas.openxmlformats.org/spreadsheetml/2006/main" count="2431" uniqueCount="933">
  <si>
    <t>id</t>
  </si>
  <si>
    <t>int</t>
  </si>
  <si>
    <t>string</t>
  </si>
  <si>
    <t>组合编号</t>
  </si>
  <si>
    <t>名称12313</t>
  </si>
  <si>
    <t>组合名称</t>
  </si>
  <si>
    <t>缘分所属武将id</t>
  </si>
  <si>
    <t>武将名称</t>
  </si>
  <si>
    <t>武将名称4</t>
  </si>
  <si>
    <t>武将名称1</t>
  </si>
  <si>
    <t>武将名称2</t>
  </si>
  <si>
    <t>缘分类型</t>
  </si>
  <si>
    <t>缘分id1</t>
  </si>
  <si>
    <t>名称1</t>
  </si>
  <si>
    <t>缘分id2</t>
  </si>
  <si>
    <t>名称2</t>
  </si>
  <si>
    <t>缘分id3</t>
  </si>
  <si>
    <t>名称3</t>
  </si>
  <si>
    <t>缘分id4</t>
  </si>
  <si>
    <t>名称4</t>
  </si>
  <si>
    <t>加成1类型</t>
  </si>
  <si>
    <t>加成1类型值</t>
  </si>
  <si>
    <t>加成1名称</t>
  </si>
  <si>
    <t>加成1辅助</t>
  </si>
  <si>
    <t>加成2类型</t>
  </si>
  <si>
    <t>加成2类型值</t>
  </si>
  <si>
    <t>加成2名称</t>
  </si>
  <si>
    <t>加成2辅助</t>
  </si>
  <si>
    <t>加成3类型</t>
  </si>
  <si>
    <t>加成3类型值</t>
  </si>
  <si>
    <t>加成3名称</t>
  </si>
  <si>
    <t>加成3辅助</t>
  </si>
  <si>
    <t>描述</t>
  </si>
  <si>
    <t>Both</t>
  </si>
  <si>
    <t>Excluded</t>
  </si>
  <si>
    <t>Client</t>
  </si>
  <si>
    <t>name</t>
  </si>
  <si>
    <t>knight_id</t>
  </si>
  <si>
    <t>knight_ name</t>
  </si>
  <si>
    <t>knight_ name4</t>
  </si>
  <si>
    <t>knight_ name1</t>
  </si>
  <si>
    <t>knight_ name2</t>
  </si>
  <si>
    <t>info_type</t>
  </si>
  <si>
    <t>info_value_1</t>
  </si>
  <si>
    <t>name_1</t>
  </si>
  <si>
    <t>info_value_2</t>
  </si>
  <si>
    <t>name_2</t>
  </si>
  <si>
    <t>info_value_3</t>
  </si>
  <si>
    <t>name_3</t>
  </si>
  <si>
    <t>info_value_4</t>
  </si>
  <si>
    <t>name_4</t>
  </si>
  <si>
    <t>type_1</t>
  </si>
  <si>
    <t>value_1</t>
  </si>
  <si>
    <t>attr_1</t>
  </si>
  <si>
    <t>type_2</t>
  </si>
  <si>
    <t>value_2</t>
  </si>
  <si>
    <t>attr_2</t>
  </si>
  <si>
    <t>type_3</t>
  </si>
  <si>
    <t>value_3</t>
  </si>
  <si>
    <t>attr_3</t>
  </si>
  <si>
    <t>description</t>
  </si>
  <si>
    <t>男主角</t>
  </si>
  <si>
    <t>尉缭子</t>
  </si>
  <si>
    <t>惊雷印</t>
  </si>
  <si>
    <t>七星宝剑</t>
  </si>
  <si>
    <t>七星头盔</t>
  </si>
  <si>
    <t>七星战甲</t>
  </si>
  <si>
    <t>七星宝靴</t>
  </si>
  <si>
    <t>吴子兵书</t>
  </si>
  <si>
    <t>破军宝印</t>
  </si>
  <si>
    <t>九龙宝刀</t>
  </si>
  <si>
    <t>九龙头盔</t>
  </si>
  <si>
    <t>九龙战甲</t>
  </si>
  <si>
    <t>九龙长靴</t>
  </si>
  <si>
    <t>孙膑兵法</t>
  </si>
  <si>
    <t>天狼帅印</t>
  </si>
  <si>
    <t>至尊神兵</t>
  </si>
  <si>
    <t>至尊神盔</t>
  </si>
  <si>
    <t>至尊神甲</t>
  </si>
  <si>
    <t>至尊神靴</t>
  </si>
  <si>
    <t>孙子兵法</t>
  </si>
  <si>
    <t>盘龙破天</t>
  </si>
  <si>
    <t>张良1</t>
  </si>
  <si>
    <t>1</t>
  </si>
  <si>
    <t/>
  </si>
  <si>
    <t>张良2</t>
  </si>
  <si>
    <t>2</t>
  </si>
  <si>
    <t>张良3</t>
  </si>
  <si>
    <t>3</t>
  </si>
  <si>
    <t>张良4</t>
  </si>
  <si>
    <t>4</t>
  </si>
  <si>
    <t>张良5</t>
  </si>
  <si>
    <t>5</t>
  </si>
  <si>
    <t>猛将无双</t>
  </si>
  <si>
    <t>七星软甲</t>
  </si>
  <si>
    <t>七星发冠</t>
  </si>
  <si>
    <t>百战奇略</t>
  </si>
  <si>
    <t>玄武印</t>
  </si>
  <si>
    <t>太白阴经</t>
  </si>
  <si>
    <t>猛虎印</t>
  </si>
  <si>
    <t>至尊无极刀</t>
  </si>
  <si>
    <t>至尊无极甲</t>
  </si>
  <si>
    <t>至尊无极盔</t>
  </si>
  <si>
    <t>至尊无极靴</t>
  </si>
  <si>
    <t>鬼谷子</t>
  </si>
  <si>
    <t>卧龙印</t>
  </si>
  <si>
    <t>女主角</t>
  </si>
  <si>
    <t>楚汉</t>
  </si>
  <si>
    <t>序号</t>
  </si>
  <si>
    <t>缘分名称</t>
  </si>
  <si>
    <t>对应武将</t>
  </si>
  <si>
    <t>生命</t>
  </si>
  <si>
    <t>攻击</t>
  </si>
  <si>
    <t>防御</t>
  </si>
  <si>
    <t>张良</t>
  </si>
  <si>
    <t>红</t>
  </si>
  <si>
    <t>张良6</t>
  </si>
  <si>
    <t>姜子牙</t>
  </si>
  <si>
    <t>项羽</t>
  </si>
  <si>
    <t>项羽1</t>
  </si>
  <si>
    <t>项羽2</t>
  </si>
  <si>
    <t>项羽3</t>
  </si>
  <si>
    <t>项羽4</t>
  </si>
  <si>
    <t>项羽5</t>
  </si>
  <si>
    <t>项羽6</t>
  </si>
  <si>
    <t>秦始皇</t>
  </si>
  <si>
    <t>秦始皇1</t>
  </si>
  <si>
    <t>秦始皇2</t>
  </si>
  <si>
    <t>秦始皇3</t>
  </si>
  <si>
    <t>秦始皇4</t>
  </si>
  <si>
    <t>秦始皇5</t>
  </si>
  <si>
    <t>秦始皇6</t>
  </si>
  <si>
    <t>白起</t>
  </si>
  <si>
    <t>白起1</t>
  </si>
  <si>
    <t>白起2</t>
  </si>
  <si>
    <t>白起3</t>
  </si>
  <si>
    <t>白起4</t>
  </si>
  <si>
    <t>白起5</t>
  </si>
  <si>
    <t>白起6</t>
  </si>
  <si>
    <t>刘邦</t>
  </si>
  <si>
    <t>橙</t>
  </si>
  <si>
    <t>刘邦1</t>
  </si>
  <si>
    <t>刘邦2</t>
  </si>
  <si>
    <t>刘邦3</t>
  </si>
  <si>
    <t>刘邦4</t>
  </si>
  <si>
    <t>刘邦5</t>
  </si>
  <si>
    <t>刘邦6</t>
  </si>
  <si>
    <t>韩信</t>
  </si>
  <si>
    <t>韩信1</t>
  </si>
  <si>
    <t>韩信2</t>
  </si>
  <si>
    <t>韩信3</t>
  </si>
  <si>
    <t>韩信4</t>
  </si>
  <si>
    <t>韩信5</t>
  </si>
  <si>
    <t>韩信6</t>
  </si>
  <si>
    <t>范增</t>
  </si>
  <si>
    <t>范增1</t>
  </si>
  <si>
    <t>范增2</t>
  </si>
  <si>
    <t>范增3</t>
  </si>
  <si>
    <t>范增4</t>
  </si>
  <si>
    <t>范增5</t>
  </si>
  <si>
    <t>范增6</t>
  </si>
  <si>
    <t>萧何</t>
  </si>
  <si>
    <t>萧何1</t>
  </si>
  <si>
    <t>萧何2</t>
  </si>
  <si>
    <t>萧何3</t>
  </si>
  <si>
    <t>萧何4</t>
  </si>
  <si>
    <t>萧何5</t>
  </si>
  <si>
    <t>萧何6</t>
  </si>
  <si>
    <t>吕雉</t>
  </si>
  <si>
    <t>吕雉1</t>
  </si>
  <si>
    <t>吕雉2</t>
  </si>
  <si>
    <t>吕雉3</t>
  </si>
  <si>
    <t>吕雉4</t>
  </si>
  <si>
    <t>吕雉5</t>
  </si>
  <si>
    <t>吕雉6</t>
  </si>
  <si>
    <t>龙且</t>
  </si>
  <si>
    <t>龙且1</t>
  </si>
  <si>
    <t>龙且2</t>
  </si>
  <si>
    <t>龙且3</t>
  </si>
  <si>
    <t>龙且4</t>
  </si>
  <si>
    <t>龙且5</t>
  </si>
  <si>
    <t>龙且6</t>
  </si>
  <si>
    <t>虞姬</t>
  </si>
  <si>
    <t>虞姬1</t>
  </si>
  <si>
    <t>虞姬2</t>
  </si>
  <si>
    <t>虞姬3</t>
  </si>
  <si>
    <t>虞姬4</t>
  </si>
  <si>
    <t>虞姬5</t>
  </si>
  <si>
    <t>虞姬6</t>
  </si>
  <si>
    <t>英布</t>
  </si>
  <si>
    <t>英布1</t>
  </si>
  <si>
    <t>英布2</t>
  </si>
  <si>
    <t>英布3</t>
  </si>
  <si>
    <t>英布4</t>
  </si>
  <si>
    <t>英布5</t>
  </si>
  <si>
    <t>英布6</t>
  </si>
  <si>
    <t>樊哙</t>
  </si>
  <si>
    <t>樊哙1</t>
  </si>
  <si>
    <t>樊哙2</t>
  </si>
  <si>
    <t>樊哙3</t>
  </si>
  <si>
    <t>樊哙4</t>
  </si>
  <si>
    <t>樊哙5</t>
  </si>
  <si>
    <t>樊哙6</t>
  </si>
  <si>
    <t>王昭君</t>
  </si>
  <si>
    <t>王昭君1</t>
  </si>
  <si>
    <t>王昭君2</t>
  </si>
  <si>
    <t>王昭君3</t>
  </si>
  <si>
    <t>王昭君4</t>
  </si>
  <si>
    <t>王昭君5</t>
  </si>
  <si>
    <t>王昭君6</t>
  </si>
  <si>
    <t>荆轲</t>
  </si>
  <si>
    <t>荆轲1</t>
  </si>
  <si>
    <t>荆轲2</t>
  </si>
  <si>
    <t>荆轲3</t>
  </si>
  <si>
    <t>荆轲4</t>
  </si>
  <si>
    <t>荆轲5</t>
  </si>
  <si>
    <t>荆轲6</t>
  </si>
  <si>
    <t>项庄</t>
  </si>
  <si>
    <t>紫</t>
  </si>
  <si>
    <t>项庄1</t>
  </si>
  <si>
    <t>项庄2</t>
  </si>
  <si>
    <t>项庄3</t>
  </si>
  <si>
    <t>项庄4</t>
  </si>
  <si>
    <t>项庄5</t>
  </si>
  <si>
    <t>项庄6</t>
  </si>
  <si>
    <t>灌婴</t>
  </si>
  <si>
    <t>灌婴1</t>
  </si>
  <si>
    <t>灌婴2</t>
  </si>
  <si>
    <t>灌婴3</t>
  </si>
  <si>
    <t>灌婴4</t>
  </si>
  <si>
    <t>灌婴5</t>
  </si>
  <si>
    <t>灌婴6</t>
  </si>
  <si>
    <t>季布</t>
  </si>
  <si>
    <t>季布1</t>
  </si>
  <si>
    <t>季布2</t>
  </si>
  <si>
    <t>季布3</t>
  </si>
  <si>
    <t>季布4</t>
  </si>
  <si>
    <t>季布5</t>
  </si>
  <si>
    <t>季布6</t>
  </si>
  <si>
    <t>章邯</t>
  </si>
  <si>
    <t>章邯1</t>
  </si>
  <si>
    <t>章邯2</t>
  </si>
  <si>
    <t>章邯3</t>
  </si>
  <si>
    <t>章邯4</t>
  </si>
  <si>
    <t>章邯5</t>
  </si>
  <si>
    <t>章邯6</t>
  </si>
  <si>
    <t>钟离眛</t>
  </si>
  <si>
    <t>钟离眛1</t>
  </si>
  <si>
    <t>钟离眛2</t>
  </si>
  <si>
    <t>钟离眛3</t>
  </si>
  <si>
    <t>钟离眛4</t>
  </si>
  <si>
    <t>钟离眛5</t>
  </si>
  <si>
    <t>钟离眛6</t>
  </si>
  <si>
    <t>虞子期</t>
  </si>
  <si>
    <t>虞子期1</t>
  </si>
  <si>
    <t>虞子期2</t>
  </si>
  <si>
    <t>虞子期3</t>
  </si>
  <si>
    <t>虞子期4</t>
  </si>
  <si>
    <t>虞子期5</t>
  </si>
  <si>
    <t>虞子期6</t>
  </si>
  <si>
    <t>戚夫人</t>
  </si>
  <si>
    <t>戚夫人1</t>
  </si>
  <si>
    <t>戚夫人2</t>
  </si>
  <si>
    <t>戚夫人3</t>
  </si>
  <si>
    <t>戚夫人4</t>
  </si>
  <si>
    <t>戚夫人5</t>
  </si>
  <si>
    <t>戚夫人6</t>
  </si>
  <si>
    <t>项梁</t>
  </si>
  <si>
    <t>蓝</t>
  </si>
  <si>
    <t>项梁1</t>
  </si>
  <si>
    <t>项梁2</t>
  </si>
  <si>
    <t>周勃</t>
  </si>
  <si>
    <t>周勃1</t>
  </si>
  <si>
    <t>周勃2</t>
  </si>
  <si>
    <t>彭越</t>
  </si>
  <si>
    <t>彭越1</t>
  </si>
  <si>
    <t>彭越2</t>
  </si>
  <si>
    <t>夏侯婴</t>
  </si>
  <si>
    <t>夏侯婴1</t>
  </si>
  <si>
    <t>夏侯婴2</t>
  </si>
  <si>
    <t>张耳</t>
  </si>
  <si>
    <t>张耳1</t>
  </si>
  <si>
    <t>张耳2</t>
  </si>
  <si>
    <t>田横</t>
  </si>
  <si>
    <t>田横1</t>
  </si>
  <si>
    <t>田横2</t>
  </si>
  <si>
    <t>薄姬</t>
  </si>
  <si>
    <t>薄姬1</t>
  </si>
  <si>
    <t>薄姬2</t>
  </si>
  <si>
    <t>郦食其</t>
  </si>
  <si>
    <t>郦食其1</t>
  </si>
  <si>
    <t>郦食其2</t>
  </si>
  <si>
    <t>田儋</t>
  </si>
  <si>
    <t>绿</t>
  </si>
  <si>
    <t>田儋1</t>
  </si>
  <si>
    <t>田荣</t>
  </si>
  <si>
    <t>田荣1</t>
  </si>
  <si>
    <t>曹参</t>
  </si>
  <si>
    <t>曹参1</t>
  </si>
  <si>
    <t>叔孙通</t>
  </si>
  <si>
    <t>叔孙通1</t>
  </si>
  <si>
    <t>司马欣</t>
  </si>
  <si>
    <t>司马欣1</t>
  </si>
  <si>
    <t>项伯</t>
  </si>
  <si>
    <t>项伯1</t>
  </si>
  <si>
    <t>陈馀</t>
  </si>
  <si>
    <t>陈馀1</t>
  </si>
  <si>
    <t>魏豹1</t>
  </si>
  <si>
    <t>魏豹</t>
  </si>
  <si>
    <t>三国</t>
  </si>
  <si>
    <t>关羽</t>
  </si>
  <si>
    <t>关羽1</t>
  </si>
  <si>
    <t>关羽2</t>
  </si>
  <si>
    <t>关羽3</t>
  </si>
  <si>
    <t>关羽4</t>
  </si>
  <si>
    <t>关羽5</t>
  </si>
  <si>
    <t>关羽6</t>
  </si>
  <si>
    <t>吕布</t>
  </si>
  <si>
    <t>吕布1</t>
  </si>
  <si>
    <t>吕布2</t>
  </si>
  <si>
    <t>吕布3</t>
  </si>
  <si>
    <t>吕布4</t>
  </si>
  <si>
    <t>吕布5</t>
  </si>
  <si>
    <t>吕布6</t>
  </si>
  <si>
    <t>诸葛亮</t>
  </si>
  <si>
    <t>诸葛亮1</t>
  </si>
  <si>
    <t>诸葛亮2</t>
  </si>
  <si>
    <t>诸葛亮3</t>
  </si>
  <si>
    <t>诸葛亮4</t>
  </si>
  <si>
    <t>诸葛亮5</t>
  </si>
  <si>
    <t>诸葛亮6</t>
  </si>
  <si>
    <t>郭嘉</t>
  </si>
  <si>
    <t>孙策</t>
  </si>
  <si>
    <t>孙策1</t>
  </si>
  <si>
    <t>孙策2</t>
  </si>
  <si>
    <t>孙策3</t>
  </si>
  <si>
    <t>孙策4</t>
  </si>
  <si>
    <t>孙策5</t>
  </si>
  <si>
    <t>孙策6</t>
  </si>
  <si>
    <t>曹操</t>
  </si>
  <si>
    <t>曹操1</t>
  </si>
  <si>
    <t>曹操2</t>
  </si>
  <si>
    <t>曹操3</t>
  </si>
  <si>
    <t>曹操4</t>
  </si>
  <si>
    <t>曹操5</t>
  </si>
  <si>
    <t>曹操6</t>
  </si>
  <si>
    <t>孙权</t>
  </si>
  <si>
    <t>孙权1</t>
  </si>
  <si>
    <t>孙权2</t>
  </si>
  <si>
    <t>孙权3</t>
  </si>
  <si>
    <t>孙权4</t>
  </si>
  <si>
    <t>孙权5</t>
  </si>
  <si>
    <t>孙权6</t>
  </si>
  <si>
    <t>刘备</t>
  </si>
  <si>
    <t>刘备1</t>
  </si>
  <si>
    <t>刘备2</t>
  </si>
  <si>
    <t>刘备3</t>
  </si>
  <si>
    <t>刘备4</t>
  </si>
  <si>
    <t>刘备5</t>
  </si>
  <si>
    <t>刘备6</t>
  </si>
  <si>
    <t>周瑜</t>
  </si>
  <si>
    <t>周瑜1</t>
  </si>
  <si>
    <t>周瑜2</t>
  </si>
  <si>
    <t>周瑜3</t>
  </si>
  <si>
    <t>周瑜4</t>
  </si>
  <si>
    <t>周瑜5</t>
  </si>
  <si>
    <t>周瑜6</t>
  </si>
  <si>
    <t>赵云</t>
  </si>
  <si>
    <t>赵云1</t>
  </si>
  <si>
    <t>赵云2</t>
  </si>
  <si>
    <t>赵云3</t>
  </si>
  <si>
    <t>赵云4</t>
  </si>
  <si>
    <t>赵云5</t>
  </si>
  <si>
    <t>赵云6</t>
  </si>
  <si>
    <t>貂蝉</t>
  </si>
  <si>
    <t>貂蝉1</t>
  </si>
  <si>
    <t>貂蝉2</t>
  </si>
  <si>
    <t>貂蝉3</t>
  </si>
  <si>
    <t>貂蝉4</t>
  </si>
  <si>
    <t>貂蝉5</t>
  </si>
  <si>
    <t>貂蝉6</t>
  </si>
  <si>
    <t>张飞</t>
  </si>
  <si>
    <t>张飞1</t>
  </si>
  <si>
    <t>张飞2</t>
  </si>
  <si>
    <t>张飞3</t>
  </si>
  <si>
    <t>张飞4</t>
  </si>
  <si>
    <t>张飞5</t>
  </si>
  <si>
    <t>张飞6</t>
  </si>
  <si>
    <t>典韦</t>
  </si>
  <si>
    <t>典韦1</t>
  </si>
  <si>
    <t>典韦2</t>
  </si>
  <si>
    <t>典韦3</t>
  </si>
  <si>
    <t>典韦4</t>
  </si>
  <si>
    <t>典韦5</t>
  </si>
  <si>
    <t>典韦6</t>
  </si>
  <si>
    <t>郭嘉1</t>
  </si>
  <si>
    <t>郭嘉2</t>
  </si>
  <si>
    <t>郭嘉3</t>
  </si>
  <si>
    <t>郭嘉4</t>
  </si>
  <si>
    <t>郭嘉5</t>
  </si>
  <si>
    <t>郭嘉6</t>
  </si>
  <si>
    <t>小乔</t>
  </si>
  <si>
    <t>小乔1</t>
  </si>
  <si>
    <t>小乔2</t>
  </si>
  <si>
    <t>小乔3</t>
  </si>
  <si>
    <t>小乔4</t>
  </si>
  <si>
    <t>小乔5</t>
  </si>
  <si>
    <t>小乔6</t>
  </si>
  <si>
    <t>张辽</t>
  </si>
  <si>
    <t>张辽1</t>
  </si>
  <si>
    <t>张辽2</t>
  </si>
  <si>
    <t>张辽3</t>
  </si>
  <si>
    <t>张辽4</t>
  </si>
  <si>
    <t>张辽5</t>
  </si>
  <si>
    <t>张辽6</t>
  </si>
  <si>
    <t>马超</t>
  </si>
  <si>
    <t>马超1</t>
  </si>
  <si>
    <t>马超2</t>
  </si>
  <si>
    <t>马超3</t>
  </si>
  <si>
    <t>马超4</t>
  </si>
  <si>
    <t>马超5</t>
  </si>
  <si>
    <t>马超6</t>
  </si>
  <si>
    <t>陆逊</t>
  </si>
  <si>
    <t>陆逊1</t>
  </si>
  <si>
    <t>陆逊2</t>
  </si>
  <si>
    <t>陆逊3</t>
  </si>
  <si>
    <t>陆逊4</t>
  </si>
  <si>
    <t>陆逊5</t>
  </si>
  <si>
    <t>陆逊6</t>
  </si>
  <si>
    <t>司马懿</t>
  </si>
  <si>
    <t>司马懿1</t>
  </si>
  <si>
    <t>司马懿2</t>
  </si>
  <si>
    <t>司马懿3</t>
  </si>
  <si>
    <t>司马懿4</t>
  </si>
  <si>
    <t>司马懿5</t>
  </si>
  <si>
    <t>司马懿6</t>
  </si>
  <si>
    <t>许褚</t>
  </si>
  <si>
    <t>许褚1</t>
  </si>
  <si>
    <t>许褚2</t>
  </si>
  <si>
    <t>许褚3</t>
  </si>
  <si>
    <t>许褚4</t>
  </si>
  <si>
    <t>许褚5</t>
  </si>
  <si>
    <t>许褚6</t>
  </si>
  <si>
    <t>夏侯惇</t>
  </si>
  <si>
    <t>夏侯惇1</t>
  </si>
  <si>
    <t>夏侯惇2</t>
  </si>
  <si>
    <t>夏侯惇3</t>
  </si>
  <si>
    <t>夏侯惇4</t>
  </si>
  <si>
    <t>夏侯惇5</t>
  </si>
  <si>
    <t>夏侯惇6</t>
  </si>
  <si>
    <t>大乔</t>
  </si>
  <si>
    <t>大乔1</t>
  </si>
  <si>
    <t>大乔2</t>
  </si>
  <si>
    <t>大乔3</t>
  </si>
  <si>
    <t>大乔4</t>
  </si>
  <si>
    <t>大乔5</t>
  </si>
  <si>
    <t>大乔6</t>
  </si>
  <si>
    <t>黄忠</t>
  </si>
  <si>
    <t>黄忠1</t>
  </si>
  <si>
    <t>黄忠2</t>
  </si>
  <si>
    <t>黄忠3</t>
  </si>
  <si>
    <t>黄忠4</t>
  </si>
  <si>
    <t>黄忠5</t>
  </si>
  <si>
    <t>黄忠6</t>
  </si>
  <si>
    <t>荀彧</t>
  </si>
  <si>
    <t>荀彧1</t>
  </si>
  <si>
    <t>荀彧2</t>
  </si>
  <si>
    <t>甘宁</t>
  </si>
  <si>
    <t>甘宁1</t>
  </si>
  <si>
    <t>甘宁2</t>
  </si>
  <si>
    <t>周泰</t>
  </si>
  <si>
    <t>周泰1</t>
  </si>
  <si>
    <t>周泰2</t>
  </si>
  <si>
    <t>太史慈</t>
  </si>
  <si>
    <t>太史慈1</t>
  </si>
  <si>
    <t>太史慈2</t>
  </si>
  <si>
    <t>张郃</t>
  </si>
  <si>
    <t>张郃1</t>
  </si>
  <si>
    <t>张郃2</t>
  </si>
  <si>
    <t>孙尚香</t>
  </si>
  <si>
    <t>孙尚香1</t>
  </si>
  <si>
    <t>孙尚香2</t>
  </si>
  <si>
    <t>鲁肃</t>
  </si>
  <si>
    <t>鲁肃1</t>
  </si>
  <si>
    <t>鲁肃2</t>
  </si>
  <si>
    <t>华佗</t>
  </si>
  <si>
    <t>华佗1</t>
  </si>
  <si>
    <t>华佗2</t>
  </si>
  <si>
    <t>张角</t>
  </si>
  <si>
    <t>张角1</t>
  </si>
  <si>
    <t>袁绍</t>
  </si>
  <si>
    <t>袁绍1</t>
  </si>
  <si>
    <t>王允</t>
  </si>
  <si>
    <t>王允1</t>
  </si>
  <si>
    <t>公孙瓒</t>
  </si>
  <si>
    <t>公孙瓒1</t>
  </si>
  <si>
    <t>黄盖</t>
  </si>
  <si>
    <t>黄盖1</t>
  </si>
  <si>
    <t>颜良</t>
  </si>
  <si>
    <t>颜良1</t>
  </si>
  <si>
    <t>文丑</t>
  </si>
  <si>
    <t>文丑1</t>
  </si>
  <si>
    <t>华雄</t>
  </si>
  <si>
    <t>华雄1</t>
  </si>
  <si>
    <t>隋唐</t>
  </si>
  <si>
    <t>秦琼</t>
  </si>
  <si>
    <t>秦琼1</t>
  </si>
  <si>
    <t>秦琼2</t>
  </si>
  <si>
    <t>秦琼3</t>
  </si>
  <si>
    <t>秦琼4</t>
  </si>
  <si>
    <t>秦琼5</t>
  </si>
  <si>
    <t>秦琼6</t>
  </si>
  <si>
    <t>裴元庆</t>
  </si>
  <si>
    <t>李元霸</t>
  </si>
  <si>
    <t>李元霸1</t>
  </si>
  <si>
    <t>李元霸2</t>
  </si>
  <si>
    <t>李元霸3</t>
  </si>
  <si>
    <t>李元霸4</t>
  </si>
  <si>
    <t>李元霸5</t>
  </si>
  <si>
    <t>李元霸6</t>
  </si>
  <si>
    <t>武则天</t>
  </si>
  <si>
    <t>武则天1</t>
  </si>
  <si>
    <t>武则天2</t>
  </si>
  <si>
    <t>武则天3</t>
  </si>
  <si>
    <t>武则天4</t>
  </si>
  <si>
    <t>武则天5</t>
  </si>
  <si>
    <t>武则天6</t>
  </si>
  <si>
    <t>薛仁贵</t>
  </si>
  <si>
    <t>李世民</t>
  </si>
  <si>
    <t>李世民1</t>
  </si>
  <si>
    <t>李世民2</t>
  </si>
  <si>
    <t>李世民3</t>
  </si>
  <si>
    <t>李世民4</t>
  </si>
  <si>
    <t>李世民5</t>
  </si>
  <si>
    <t>李世民6</t>
  </si>
  <si>
    <t>程咬金</t>
  </si>
  <si>
    <t>程咬金1</t>
  </si>
  <si>
    <t>程咬金2</t>
  </si>
  <si>
    <t>程咬金3</t>
  </si>
  <si>
    <t>程咬金4</t>
  </si>
  <si>
    <t>程咬金5</t>
  </si>
  <si>
    <t>程咬金6</t>
  </si>
  <si>
    <t>尉迟恭</t>
  </si>
  <si>
    <t>尉迟恭1</t>
  </si>
  <si>
    <t>尉迟恭2</t>
  </si>
  <si>
    <t>尉迟恭3</t>
  </si>
  <si>
    <t>尉迟恭4</t>
  </si>
  <si>
    <t>尉迟恭5</t>
  </si>
  <si>
    <t>尉迟恭6</t>
  </si>
  <si>
    <t>罗成</t>
  </si>
  <si>
    <t>罗成1</t>
  </si>
  <si>
    <t>罗成2</t>
  </si>
  <si>
    <t>罗成3</t>
  </si>
  <si>
    <t>罗成4</t>
  </si>
  <si>
    <t>罗成5</t>
  </si>
  <si>
    <t>罗成6</t>
  </si>
  <si>
    <t>宇文成都</t>
  </si>
  <si>
    <t>宇文成都1</t>
  </si>
  <si>
    <t>宇文成都2</t>
  </si>
  <si>
    <t>宇文成都3</t>
  </si>
  <si>
    <t>宇文成都4</t>
  </si>
  <si>
    <t>宇文成都5</t>
  </si>
  <si>
    <t>宇文成都6</t>
  </si>
  <si>
    <t>薛仁贵1</t>
  </si>
  <si>
    <t>薛仁贵2</t>
  </si>
  <si>
    <t>薛仁贵3</t>
  </si>
  <si>
    <t>薛仁贵4</t>
  </si>
  <si>
    <t>薛仁贵5</t>
  </si>
  <si>
    <t>薛仁贵6</t>
  </si>
  <si>
    <t>狄仁杰</t>
  </si>
  <si>
    <t>狄仁杰1</t>
  </si>
  <si>
    <t>狄仁杰2</t>
  </si>
  <si>
    <t>狄仁杰3</t>
  </si>
  <si>
    <t>狄仁杰4</t>
  </si>
  <si>
    <t>狄仁杰5</t>
  </si>
  <si>
    <t>狄仁杰6</t>
  </si>
  <si>
    <t>裴元庆1</t>
  </si>
  <si>
    <t>裴元庆2</t>
  </si>
  <si>
    <t>裴元庆3</t>
  </si>
  <si>
    <t>裴元庆4</t>
  </si>
  <si>
    <t>裴元庆5</t>
  </si>
  <si>
    <t>裴元庆6</t>
  </si>
  <si>
    <t>杨玉环</t>
  </si>
  <si>
    <t>杨玉环1</t>
  </si>
  <si>
    <t>杨玉环2</t>
  </si>
  <si>
    <t>杨玉环3</t>
  </si>
  <si>
    <t>杨玉环4</t>
  </si>
  <si>
    <t>杨玉环5</t>
  </si>
  <si>
    <t>杨玉环6</t>
  </si>
  <si>
    <t>独孤伽罗</t>
  </si>
  <si>
    <t>独孤伽罗1</t>
  </si>
  <si>
    <t>独孤伽罗2</t>
  </si>
  <si>
    <t>独孤伽罗3</t>
  </si>
  <si>
    <t>独孤伽罗4</t>
  </si>
  <si>
    <t>独孤伽罗5</t>
  </si>
  <si>
    <t>独孤伽罗6</t>
  </si>
  <si>
    <t>杨广</t>
  </si>
  <si>
    <t>杨广1</t>
  </si>
  <si>
    <t>杨广2</t>
  </si>
  <si>
    <t>杨广3</t>
  </si>
  <si>
    <t>杨广4</t>
  </si>
  <si>
    <t>杨广5</t>
  </si>
  <si>
    <t>杨广6</t>
  </si>
  <si>
    <t>杨坚</t>
  </si>
  <si>
    <t>杨坚1</t>
  </si>
  <si>
    <t>杨坚2</t>
  </si>
  <si>
    <t>杨坚3</t>
  </si>
  <si>
    <t>杨坚4</t>
  </si>
  <si>
    <t>杨坚5</t>
  </si>
  <si>
    <t>杨坚6</t>
  </si>
  <si>
    <t>李渊</t>
  </si>
  <si>
    <t>李渊1</t>
  </si>
  <si>
    <t>李渊2</t>
  </si>
  <si>
    <t>李渊3</t>
  </si>
  <si>
    <t>李渊4</t>
  </si>
  <si>
    <t>李渊5</t>
  </si>
  <si>
    <t>李渊6</t>
  </si>
  <si>
    <t>长孙皇后</t>
  </si>
  <si>
    <t>长孙皇后1</t>
  </si>
  <si>
    <t>长孙皇后2</t>
  </si>
  <si>
    <t>长孙皇后3</t>
  </si>
  <si>
    <t>长孙皇后4</t>
  </si>
  <si>
    <t>长孙皇后5</t>
  </si>
  <si>
    <t>长孙皇后6</t>
  </si>
  <si>
    <t>李靖</t>
  </si>
  <si>
    <t>李靖1</t>
  </si>
  <si>
    <t>李靖2</t>
  </si>
  <si>
    <t>李靖3</t>
  </si>
  <si>
    <t>李靖4</t>
  </si>
  <si>
    <t>李靖5</t>
  </si>
  <si>
    <t>李靖6</t>
  </si>
  <si>
    <t>红拂女</t>
  </si>
  <si>
    <t>红拂女1</t>
  </si>
  <si>
    <t>红拂女2</t>
  </si>
  <si>
    <t>红拂女3</t>
  </si>
  <si>
    <t>红拂女4</t>
  </si>
  <si>
    <t>红拂女5</t>
  </si>
  <si>
    <t>红拂女6</t>
  </si>
  <si>
    <t>虬髯客</t>
  </si>
  <si>
    <t>虬髯客1</t>
  </si>
  <si>
    <t>虬髯客2</t>
  </si>
  <si>
    <t>虬髯客3</t>
  </si>
  <si>
    <t>虬髯客4</t>
  </si>
  <si>
    <t>虬髯客5</t>
  </si>
  <si>
    <t>虬髯客6</t>
  </si>
  <si>
    <t>宇文化及</t>
  </si>
  <si>
    <t>宇文化及1</t>
  </si>
  <si>
    <t>宇文化及2</t>
  </si>
  <si>
    <t>宇文化及3</t>
  </si>
  <si>
    <t>宇文化及4</t>
  </si>
  <si>
    <t>宇文化及5</t>
  </si>
  <si>
    <t>宇文化及6</t>
  </si>
  <si>
    <t>单雄信</t>
  </si>
  <si>
    <t>单雄信1</t>
  </si>
  <si>
    <t>单雄信2</t>
  </si>
  <si>
    <t>单雄信3</t>
  </si>
  <si>
    <t>单雄信4</t>
  </si>
  <si>
    <t>单雄信5</t>
  </si>
  <si>
    <t>单雄信6</t>
  </si>
  <si>
    <t>王世充</t>
  </si>
  <si>
    <t>王世充1</t>
  </si>
  <si>
    <t>王世充2</t>
  </si>
  <si>
    <t>徐世勣</t>
  </si>
  <si>
    <t>徐世勣1</t>
  </si>
  <si>
    <t>徐世勣2</t>
  </si>
  <si>
    <t>杨林</t>
  </si>
  <si>
    <t>杨林1</t>
  </si>
  <si>
    <t>杨林2</t>
  </si>
  <si>
    <t>罗艺</t>
  </si>
  <si>
    <t>罗艺1</t>
  </si>
  <si>
    <t>罗艺2</t>
  </si>
  <si>
    <t>萧美娘</t>
  </si>
  <si>
    <t>萧美娘1</t>
  </si>
  <si>
    <t>萧美娘2</t>
  </si>
  <si>
    <t>宣华夫人</t>
  </si>
  <si>
    <t>宣华夫人1</t>
  </si>
  <si>
    <t>宣华夫人2</t>
  </si>
  <si>
    <t>雄阔海</t>
  </si>
  <si>
    <t>雄阔海1</t>
  </si>
  <si>
    <t>雄阔海2</t>
  </si>
  <si>
    <t>魏文通</t>
  </si>
  <si>
    <t>魏文通1</t>
  </si>
  <si>
    <t>魏文通2</t>
  </si>
  <si>
    <t>尤俊达</t>
  </si>
  <si>
    <t>尤俊达1</t>
  </si>
  <si>
    <t>贺若弼</t>
  </si>
  <si>
    <t>贺若弼1</t>
  </si>
  <si>
    <t>韩擒虎</t>
  </si>
  <si>
    <t>韩擒虎1</t>
  </si>
  <si>
    <t>张丽华</t>
  </si>
  <si>
    <t>张丽华1</t>
  </si>
  <si>
    <t>房玄龄</t>
  </si>
  <si>
    <t>房玄龄1</t>
  </si>
  <si>
    <t>杜如晦</t>
  </si>
  <si>
    <t>杜如晦1</t>
  </si>
  <si>
    <t>翟让</t>
  </si>
  <si>
    <t>翟让1</t>
  </si>
  <si>
    <t>李密</t>
  </si>
  <si>
    <t>李密1</t>
  </si>
  <si>
    <t>群雄</t>
  </si>
  <si>
    <t>后羿</t>
  </si>
  <si>
    <t>后羿1</t>
  </si>
  <si>
    <t>后羿2</t>
  </si>
  <si>
    <t>后羿3</t>
  </si>
  <si>
    <t>后羿4</t>
  </si>
  <si>
    <t>后羿5</t>
  </si>
  <si>
    <t>后羿6</t>
  </si>
  <si>
    <t>蚩尤</t>
  </si>
  <si>
    <t>蚩尤1</t>
  </si>
  <si>
    <t>蚩尤2</t>
  </si>
  <si>
    <t>蚩尤3</t>
  </si>
  <si>
    <t>蚩尤4</t>
  </si>
  <si>
    <t>蚩尤5</t>
  </si>
  <si>
    <t>蚩尤6</t>
  </si>
  <si>
    <t>轩辕</t>
  </si>
  <si>
    <t>轩辕1</t>
  </si>
  <si>
    <t>轩辕2</t>
  </si>
  <si>
    <t>轩辕3</t>
  </si>
  <si>
    <t>轩辕4</t>
  </si>
  <si>
    <t>轩辕5</t>
  </si>
  <si>
    <t>轩辕6</t>
  </si>
  <si>
    <t>神农</t>
  </si>
  <si>
    <t>神农1</t>
  </si>
  <si>
    <t>神农2</t>
  </si>
  <si>
    <t>神农3</t>
  </si>
  <si>
    <t>神农4</t>
  </si>
  <si>
    <t>神农5</t>
  </si>
  <si>
    <t>神农6</t>
  </si>
  <si>
    <t>成吉思汗</t>
  </si>
  <si>
    <t>成吉思汗1</t>
  </si>
  <si>
    <t>成吉思汗2</t>
  </si>
  <si>
    <t>成吉思汗3</t>
  </si>
  <si>
    <t>成吉思汗4</t>
  </si>
  <si>
    <t>成吉思汗5</t>
  </si>
  <si>
    <t>成吉思汗6</t>
  </si>
  <si>
    <t>姜子牙1</t>
  </si>
  <si>
    <t>姜子牙2</t>
  </si>
  <si>
    <t>姜子牙3</t>
  </si>
  <si>
    <t>姜子牙4</t>
  </si>
  <si>
    <t>姜子牙5</t>
  </si>
  <si>
    <t>姜子牙6</t>
  </si>
  <si>
    <t>孔子</t>
  </si>
  <si>
    <t>孔子1</t>
  </si>
  <si>
    <t>孔子2</t>
  </si>
  <si>
    <t>孔子3</t>
  </si>
  <si>
    <t>孔子4</t>
  </si>
  <si>
    <t>孔子5</t>
  </si>
  <si>
    <t>孔子6</t>
  </si>
  <si>
    <t>岳飞</t>
  </si>
  <si>
    <t>岳飞1</t>
  </si>
  <si>
    <t>岳飞2</t>
  </si>
  <si>
    <t>岳飞3</t>
  </si>
  <si>
    <t>岳飞4</t>
  </si>
  <si>
    <t>岳飞5</t>
  </si>
  <si>
    <t>岳飞6</t>
  </si>
  <si>
    <t>西施</t>
  </si>
  <si>
    <t>西施1</t>
  </si>
  <si>
    <t>西施2</t>
  </si>
  <si>
    <t>西施3</t>
  </si>
  <si>
    <t>西施4</t>
  </si>
  <si>
    <t>西施5</t>
  </si>
  <si>
    <t>西施6</t>
  </si>
  <si>
    <t>武松</t>
  </si>
  <si>
    <t>武松1</t>
  </si>
  <si>
    <t>武松2</t>
  </si>
  <si>
    <t>武松3</t>
  </si>
  <si>
    <t>武松4</t>
  </si>
  <si>
    <t>武松5</t>
  </si>
  <si>
    <t>武松6</t>
  </si>
  <si>
    <t>霍去病</t>
  </si>
  <si>
    <t>霍去病1</t>
  </si>
  <si>
    <t>霍去病2</t>
  </si>
  <si>
    <t>霍去病3</t>
  </si>
  <si>
    <t>霍去病4</t>
  </si>
  <si>
    <t>霍去病5</t>
  </si>
  <si>
    <t>霍去病6</t>
  </si>
  <si>
    <t>苏妲己</t>
  </si>
  <si>
    <t>苏妲己1</t>
  </si>
  <si>
    <t>苏妲己2</t>
  </si>
  <si>
    <t>苏妲己3</t>
  </si>
  <si>
    <t>苏妲己4</t>
  </si>
  <si>
    <t>苏妲己5</t>
  </si>
  <si>
    <t>苏妲己6</t>
  </si>
  <si>
    <t>朱元璋</t>
  </si>
  <si>
    <t>朱元璋1</t>
  </si>
  <si>
    <t>朱元璋2</t>
  </si>
  <si>
    <t>朱元璋3</t>
  </si>
  <si>
    <t>朱元璋4</t>
  </si>
  <si>
    <t>朱元璋5</t>
  </si>
  <si>
    <t>朱元璋6</t>
  </si>
  <si>
    <t>陈庆之</t>
  </si>
  <si>
    <t>陈庆之1</t>
  </si>
  <si>
    <t>陈庆之2</t>
  </si>
  <si>
    <t>陈庆之3</t>
  </si>
  <si>
    <t>陈庆之4</t>
  </si>
  <si>
    <t>陈庆之5</t>
  </si>
  <si>
    <t>陈庆之6</t>
  </si>
  <si>
    <t>屈原</t>
  </si>
  <si>
    <t>屈原1</t>
  </si>
  <si>
    <t>屈原2</t>
  </si>
  <si>
    <t>屈原3</t>
  </si>
  <si>
    <t>屈原4</t>
  </si>
  <si>
    <t>屈原5</t>
  </si>
  <si>
    <t>屈原6</t>
  </si>
  <si>
    <t>李白</t>
  </si>
  <si>
    <t>李白1</t>
  </si>
  <si>
    <t>李白2</t>
  </si>
  <si>
    <t>李白3</t>
  </si>
  <si>
    <t>李白4</t>
  </si>
  <si>
    <t>李白5</t>
  </si>
  <si>
    <t>李白6</t>
  </si>
  <si>
    <t>花木兰</t>
  </si>
  <si>
    <t>花木兰1</t>
  </si>
  <si>
    <t>花木兰2</t>
  </si>
  <si>
    <t>花木兰3</t>
  </si>
  <si>
    <t>花木兰4</t>
  </si>
  <si>
    <t>花木兰5</t>
  </si>
  <si>
    <t>花木兰6</t>
  </si>
  <si>
    <t>潘金莲</t>
  </si>
  <si>
    <t>潘金莲1</t>
  </si>
  <si>
    <t>潘金莲2</t>
  </si>
  <si>
    <t>潘金莲3</t>
  </si>
  <si>
    <t>潘金莲4</t>
  </si>
  <si>
    <t>潘金莲5</t>
  </si>
  <si>
    <t>潘金莲6</t>
  </si>
  <si>
    <t>李师师</t>
  </si>
  <si>
    <t>李师师1</t>
  </si>
  <si>
    <t>李师师2</t>
  </si>
  <si>
    <t>李师师3</t>
  </si>
  <si>
    <t>李师师4</t>
  </si>
  <si>
    <t>李师师5</t>
  </si>
  <si>
    <t>李师师6</t>
  </si>
  <si>
    <t>包拯</t>
  </si>
  <si>
    <t>包拯1</t>
  </si>
  <si>
    <t>包拯2</t>
  </si>
  <si>
    <t>包拯3</t>
  </si>
  <si>
    <t>包拯4</t>
  </si>
  <si>
    <t>包拯5</t>
  </si>
  <si>
    <t>包拯6</t>
  </si>
  <si>
    <t>鲁智深</t>
  </si>
  <si>
    <t>鲁智深1</t>
  </si>
  <si>
    <t>鲁智深2</t>
  </si>
  <si>
    <t>鲁智深3</t>
  </si>
  <si>
    <t>鲁智深4</t>
  </si>
  <si>
    <t>鲁智深5</t>
  </si>
  <si>
    <t>鲁智深6</t>
  </si>
  <si>
    <t>穆桂英</t>
  </si>
  <si>
    <t>穆桂英1</t>
  </si>
  <si>
    <t>穆桂英2</t>
  </si>
  <si>
    <t>穆桂英3</t>
  </si>
  <si>
    <t>穆桂英4</t>
  </si>
  <si>
    <t>穆桂英5</t>
  </si>
  <si>
    <t>穆桂英6</t>
  </si>
  <si>
    <t>徐达</t>
  </si>
  <si>
    <t>徐达1</t>
  </si>
  <si>
    <t>徐达2</t>
  </si>
  <si>
    <t>郑成功</t>
  </si>
  <si>
    <t>郑成功1</t>
  </si>
  <si>
    <t>郑成功2</t>
  </si>
  <si>
    <t>施琅</t>
  </si>
  <si>
    <t>施琅1</t>
  </si>
  <si>
    <t>施琅2</t>
  </si>
  <si>
    <t>郑和</t>
  </si>
  <si>
    <t>郑和1</t>
  </si>
  <si>
    <t>郑和2</t>
  </si>
  <si>
    <t>李自成</t>
  </si>
  <si>
    <t>李自成1</t>
  </si>
  <si>
    <t>李自成2</t>
  </si>
  <si>
    <t>赵飞燕</t>
  </si>
  <si>
    <t>赵飞燕1</t>
  </si>
  <si>
    <t>赵飞燕2</t>
  </si>
  <si>
    <t>戚继光</t>
  </si>
  <si>
    <t>戚继光1</t>
  </si>
  <si>
    <t>戚继光2</t>
  </si>
  <si>
    <t>上官婉儿</t>
  </si>
  <si>
    <t>上官婉儿1</t>
  </si>
  <si>
    <t>上官婉儿2</t>
  </si>
  <si>
    <t>刘伯温</t>
  </si>
  <si>
    <t>刘伯温1</t>
  </si>
  <si>
    <t>文天祥</t>
  </si>
  <si>
    <t>文天祥1</t>
  </si>
  <si>
    <t>乐毅</t>
  </si>
  <si>
    <t>乐毅1</t>
  </si>
  <si>
    <t>陈圆圆</t>
  </si>
  <si>
    <t>陈圆圆1</t>
  </si>
  <si>
    <t>西门庆</t>
  </si>
  <si>
    <t>西门庆1</t>
  </si>
  <si>
    <t>海瑞</t>
  </si>
  <si>
    <t>海瑞1</t>
  </si>
  <si>
    <t>洪秀全</t>
  </si>
  <si>
    <t>洪秀全1</t>
  </si>
  <si>
    <t>秦桧</t>
  </si>
  <si>
    <t>秦桧1</t>
  </si>
  <si>
    <t>主角</t>
  </si>
  <si>
    <t>防御型</t>
  </si>
  <si>
    <t>攻击型</t>
  </si>
  <si>
    <t>，生命提高</t>
  </si>
  <si>
    <t>辅助型</t>
  </si>
  <si>
    <t>，攻击提高</t>
  </si>
  <si>
    <t>，防御提高</t>
  </si>
  <si>
    <t>增伤</t>
  </si>
  <si>
    <t>免伤</t>
  </si>
  <si>
    <t>命中</t>
  </si>
  <si>
    <t>闪避</t>
  </si>
  <si>
    <t>暴击</t>
  </si>
  <si>
    <t>抗暴</t>
  </si>
  <si>
    <t>暴击伤害</t>
  </si>
  <si>
    <t>暴击免伤</t>
  </si>
  <si>
    <t>格挡率</t>
  </si>
  <si>
    <t>格挡值</t>
  </si>
  <si>
    <t>穿刺率</t>
  </si>
  <si>
    <t>初始怒气</t>
  </si>
  <si>
    <t>侍女</t>
  </si>
  <si>
    <t>夫人</t>
  </si>
  <si>
    <t>女将军</t>
  </si>
  <si>
    <t>年轻持刀将军</t>
  </si>
  <si>
    <t>年轻持枪将军</t>
  </si>
  <si>
    <t>弓箭手</t>
  </si>
  <si>
    <t>年轻持斧将军</t>
  </si>
  <si>
    <t>老年将军</t>
  </si>
  <si>
    <t>年轻文官</t>
  </si>
  <si>
    <t>老年文官</t>
  </si>
  <si>
    <t>男首领</t>
  </si>
  <si>
    <t>男药师</t>
  </si>
  <si>
    <t>女药师</t>
  </si>
  <si>
    <t>绿色经验宝宝</t>
  </si>
  <si>
    <t>蓝色经验宝宝</t>
  </si>
  <si>
    <t>紫色经验宝宝</t>
  </si>
  <si>
    <t>橙色经验宝宝</t>
  </si>
  <si>
    <t>红色经验宝宝</t>
  </si>
  <si>
    <t>饕餮</t>
  </si>
  <si>
    <t>双红缘分提高</t>
    <phoneticPr fontId="15" type="noConversion"/>
  </si>
  <si>
    <t>单属性280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</si>
</sst>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等线"/>
      <charset val="134"/>
      <scheme val="minor"/>
    </font>
    <font>
      <sz val="12"/>
      <name val="微软雅黑"/>
      <family val="2"/>
      <charset val="134"/>
    </font>
    <font>
      <b/>
      <sz val="14"/>
      <color rgb="FF00B0F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 tint="4.9989318521683403E-2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color theme="0"/>
      <name val="等线"/>
      <family val="3"/>
      <charset val="134"/>
      <scheme val="minor"/>
    </font>
    <font>
      <b/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D8F8F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A975D6"/>
        <bgColor indexed="64"/>
      </patternFill>
    </fill>
    <fill>
      <patternFill patternType="solid">
        <fgColor theme="4" tint="0.3998229926450392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85351115451523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0" fillId="16" borderId="0" applyNumberFormat="0" applyBorder="0" applyAlignment="0" applyProtection="0">
      <alignment vertical="center"/>
    </xf>
  </cellStyleXfs>
  <cellXfs count="61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/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 vertical="center"/>
    </xf>
    <xf numFmtId="0" fontId="6" fillId="14" borderId="1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0" xfId="0" applyFill="1"/>
    <xf numFmtId="0" fontId="8" fillId="0" borderId="0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9" fillId="15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6" fillId="14" borderId="3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0" fontId="0" fillId="0" borderId="0" xfId="0" applyNumberFormat="1"/>
    <xf numFmtId="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0" applyNumberFormat="1"/>
    <xf numFmtId="0" fontId="16" fillId="0" borderId="0" xfId="0" applyFont="1"/>
  </cellXfs>
  <cellStyles count="2">
    <cellStyle name="常规" xfId="0" builtinId="0"/>
    <cellStyle name="着色 3" xfId="1" builtinId="37"/>
  </cellStyles>
  <dxfs count="22"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212725</xdr:colOff>
      <xdr:row>65</xdr:row>
      <xdr:rowOff>38100</xdr:rowOff>
    </xdr:from>
    <xdr:to>
      <xdr:col>43</xdr:col>
      <xdr:colOff>189400</xdr:colOff>
      <xdr:row>78</xdr:row>
      <xdr:rowOff>62865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461220" y="14484985"/>
          <a:ext cx="1828800" cy="28981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quipment_inf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game/document/&#37197;&#32622;&#34920;/&#25968;&#25454;&#34920;/&#21556;&#26122;/bookwar_inf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night_inf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sgame/document/&#20010;&#20154;/&#23567;&#38596;/&#31574;&#21010;&#26696;/&#32536;&#20998;&#35268;&#33539;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iwei\Documents\Tencent%20Files\350716220\FileRecv\&#32536;&#20998;&#21517;&#20462;&#25913;-&#20020;&#2610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导出数据"/>
      <sheetName val="计算参考"/>
      <sheetName val="计算参考2"/>
      <sheetName val="Sheet4"/>
      <sheetName val="Sheet3"/>
      <sheetName val="Sheet1"/>
    </sheetNames>
    <sheetDataSet>
      <sheetData sheetId="0">
        <row r="1">
          <cell r="A1" t="str">
            <v>id</v>
          </cell>
        </row>
        <row r="2">
          <cell r="A2" t="str">
            <v>int</v>
          </cell>
          <cell r="B2" t="str">
            <v>string</v>
          </cell>
          <cell r="C2" t="str">
            <v>int</v>
          </cell>
          <cell r="D2" t="str">
            <v>string</v>
          </cell>
          <cell r="E2" t="str">
            <v>int</v>
          </cell>
          <cell r="F2" t="str">
            <v>int</v>
          </cell>
          <cell r="G2" t="str">
            <v>int</v>
          </cell>
          <cell r="H2" t="str">
            <v>int</v>
          </cell>
          <cell r="I2" t="str">
            <v>int</v>
          </cell>
          <cell r="J2" t="str">
            <v>int</v>
          </cell>
          <cell r="K2" t="str">
            <v>int</v>
          </cell>
          <cell r="L2" t="str">
            <v>int</v>
          </cell>
          <cell r="M2" t="str">
            <v>int</v>
          </cell>
          <cell r="N2" t="str">
            <v>int</v>
          </cell>
          <cell r="O2" t="str">
            <v>int</v>
          </cell>
          <cell r="P2" t="str">
            <v>int</v>
          </cell>
          <cell r="Q2" t="str">
            <v>int</v>
          </cell>
          <cell r="R2" t="str">
            <v>int</v>
          </cell>
          <cell r="S2" t="str">
            <v>int</v>
          </cell>
          <cell r="T2" t="str">
            <v>int</v>
          </cell>
        </row>
        <row r="3">
          <cell r="A3" t="str">
            <v>编号</v>
          </cell>
          <cell r="B3" t="str">
            <v>装备名称</v>
          </cell>
          <cell r="C3" t="str">
            <v>装备品质</v>
          </cell>
          <cell r="D3" t="str">
            <v>颜色说明</v>
          </cell>
          <cell r="E3" t="str">
            <v>装备类型</v>
          </cell>
          <cell r="F3" t="str">
            <v>强化花费系数</v>
          </cell>
          <cell r="G3" t="str">
            <v>强化属性1类型</v>
          </cell>
          <cell r="H3" t="str">
            <v>强化属性1初始值</v>
          </cell>
          <cell r="I3" t="str">
            <v>强化属性1成长值</v>
          </cell>
          <cell r="J3" t="str">
            <v>强化属性2类型</v>
          </cell>
          <cell r="K3" t="str">
            <v>强化属性2初始值</v>
          </cell>
          <cell r="L3" t="str">
            <v>强化属性2成长值</v>
          </cell>
          <cell r="M3" t="str">
            <v>精练经验系数</v>
          </cell>
          <cell r="N3" t="str">
            <v>精练属性1类型</v>
          </cell>
          <cell r="O3" t="str">
            <v>精练属性1类型值</v>
          </cell>
          <cell r="P3" t="str">
            <v>精炼属性1成长值</v>
          </cell>
          <cell r="Q3" t="str">
            <v>精练属性2类型</v>
          </cell>
          <cell r="R3" t="str">
            <v>精练属性2类型值</v>
          </cell>
          <cell r="S3" t="str">
            <v>精炼属性2成长值</v>
          </cell>
          <cell r="T3" t="str">
            <v>是否可出售</v>
          </cell>
        </row>
        <row r="4">
          <cell r="A4" t="str">
            <v>Both</v>
          </cell>
          <cell r="B4" t="str">
            <v>Both</v>
          </cell>
          <cell r="C4" t="str">
            <v>Both</v>
          </cell>
          <cell r="D4" t="str">
            <v>Excluded</v>
          </cell>
          <cell r="E4" t="str">
            <v>Both</v>
          </cell>
          <cell r="F4" t="str">
            <v>Both</v>
          </cell>
          <cell r="G4" t="str">
            <v>Both</v>
          </cell>
          <cell r="H4" t="str">
            <v>Both</v>
          </cell>
          <cell r="I4" t="str">
            <v>Both</v>
          </cell>
          <cell r="J4" t="str">
            <v>Both</v>
          </cell>
          <cell r="K4" t="str">
            <v>Both</v>
          </cell>
          <cell r="L4" t="str">
            <v>Both</v>
          </cell>
          <cell r="M4" t="str">
            <v>Both</v>
          </cell>
          <cell r="N4" t="str">
            <v>Both</v>
          </cell>
          <cell r="O4" t="str">
            <v>Both</v>
          </cell>
          <cell r="P4" t="str">
            <v>Both</v>
          </cell>
          <cell r="Q4" t="str">
            <v>Both</v>
          </cell>
          <cell r="R4" t="str">
            <v>Both</v>
          </cell>
          <cell r="S4" t="str">
            <v>Both</v>
          </cell>
          <cell r="T4" t="str">
            <v>Both</v>
          </cell>
        </row>
        <row r="5">
          <cell r="A5" t="str">
            <v>id</v>
          </cell>
          <cell r="B5" t="str">
            <v>name</v>
          </cell>
          <cell r="C5" t="str">
            <v>quality</v>
          </cell>
          <cell r="D5" t="str">
            <v>color</v>
          </cell>
          <cell r="E5" t="str">
            <v>type</v>
          </cell>
          <cell r="F5" t="str">
            <v>money</v>
          </cell>
          <cell r="G5" t="str">
            <v>enhance_type_1</v>
          </cell>
          <cell r="H5" t="str">
            <v>enhance_value_1</v>
          </cell>
          <cell r="I5" t="str">
            <v>enhance_growth_1</v>
          </cell>
          <cell r="J5" t="str">
            <v>enhance_type_2</v>
          </cell>
          <cell r="K5" t="str">
            <v>enhance_value_2</v>
          </cell>
          <cell r="L5" t="str">
            <v>enhance_growth_2</v>
          </cell>
          <cell r="M5" t="str">
            <v>refining_exp_coefficient</v>
          </cell>
          <cell r="N5" t="str">
            <v>refining_type_1</v>
          </cell>
          <cell r="O5" t="str">
            <v>refining_value_1</v>
          </cell>
          <cell r="P5" t="str">
            <v>refining_growth_1</v>
          </cell>
          <cell r="Q5" t="str">
            <v>refining_type_2</v>
          </cell>
          <cell r="R5" t="str">
            <v>refining_value_2</v>
          </cell>
          <cell r="S5" t="str">
            <v>refining_growth_2</v>
          </cell>
          <cell r="T5" t="str">
            <v>is_sold</v>
          </cell>
        </row>
        <row r="6">
          <cell r="A6">
            <v>2001</v>
          </cell>
          <cell r="B6" t="str">
            <v>百战宝剑</v>
          </cell>
          <cell r="C6">
            <v>5</v>
          </cell>
          <cell r="D6" t="str">
            <v>绿</v>
          </cell>
          <cell r="E6">
            <v>1</v>
          </cell>
          <cell r="F6">
            <v>8</v>
          </cell>
          <cell r="G6">
            <v>2</v>
          </cell>
          <cell r="H6">
            <v>60</v>
          </cell>
          <cell r="I6">
            <v>3</v>
          </cell>
          <cell r="J6">
            <v>0</v>
          </cell>
          <cell r="K6">
            <v>0</v>
          </cell>
          <cell r="L6">
            <v>0</v>
          </cell>
          <cell r="M6">
            <v>400</v>
          </cell>
          <cell r="N6">
            <v>2</v>
          </cell>
          <cell r="O6">
            <v>12</v>
          </cell>
          <cell r="P6">
            <v>12</v>
          </cell>
          <cell r="Q6">
            <v>5</v>
          </cell>
          <cell r="R6">
            <v>4</v>
          </cell>
          <cell r="S6">
            <v>4</v>
          </cell>
          <cell r="T6">
            <v>1</v>
          </cell>
        </row>
        <row r="7">
          <cell r="A7">
            <v>2002</v>
          </cell>
          <cell r="B7" t="str">
            <v>百战轻甲</v>
          </cell>
          <cell r="C7">
            <v>5</v>
          </cell>
          <cell r="D7" t="str">
            <v>绿</v>
          </cell>
          <cell r="E7">
            <v>2</v>
          </cell>
          <cell r="F7">
            <v>8</v>
          </cell>
          <cell r="G7">
            <v>1</v>
          </cell>
          <cell r="H7">
            <v>480</v>
          </cell>
          <cell r="I7">
            <v>24</v>
          </cell>
          <cell r="J7">
            <v>3</v>
          </cell>
          <cell r="K7">
            <v>20</v>
          </cell>
          <cell r="L7">
            <v>1</v>
          </cell>
          <cell r="M7">
            <v>400</v>
          </cell>
          <cell r="N7">
            <v>1</v>
          </cell>
          <cell r="O7">
            <v>96</v>
          </cell>
          <cell r="P7">
            <v>96</v>
          </cell>
          <cell r="Q7">
            <v>4</v>
          </cell>
          <cell r="R7">
            <v>5</v>
          </cell>
          <cell r="S7">
            <v>5</v>
          </cell>
          <cell r="T7">
            <v>1</v>
          </cell>
        </row>
        <row r="8">
          <cell r="A8">
            <v>2003</v>
          </cell>
          <cell r="B8" t="str">
            <v>百战头盔</v>
          </cell>
          <cell r="C8">
            <v>5</v>
          </cell>
          <cell r="D8" t="str">
            <v>绿</v>
          </cell>
          <cell r="E8">
            <v>3</v>
          </cell>
          <cell r="F8">
            <v>8</v>
          </cell>
          <cell r="G8">
            <v>2</v>
          </cell>
          <cell r="H8">
            <v>20</v>
          </cell>
          <cell r="I8">
            <v>1</v>
          </cell>
          <cell r="J8">
            <v>1</v>
          </cell>
          <cell r="K8">
            <v>480</v>
          </cell>
          <cell r="L8">
            <v>24</v>
          </cell>
          <cell r="M8">
            <v>400</v>
          </cell>
          <cell r="N8">
            <v>3</v>
          </cell>
          <cell r="O8">
            <v>3</v>
          </cell>
          <cell r="P8">
            <v>3</v>
          </cell>
          <cell r="Q8">
            <v>4</v>
          </cell>
          <cell r="R8">
            <v>5</v>
          </cell>
          <cell r="S8">
            <v>5</v>
          </cell>
          <cell r="T8">
            <v>1</v>
          </cell>
        </row>
        <row r="9">
          <cell r="A9">
            <v>2004</v>
          </cell>
          <cell r="B9" t="str">
            <v>百战宝靴</v>
          </cell>
          <cell r="C9">
            <v>5</v>
          </cell>
          <cell r="D9" t="str">
            <v>绿</v>
          </cell>
          <cell r="E9">
            <v>4</v>
          </cell>
          <cell r="F9">
            <v>8</v>
          </cell>
          <cell r="G9">
            <v>2</v>
          </cell>
          <cell r="H9">
            <v>20</v>
          </cell>
          <cell r="I9">
            <v>1</v>
          </cell>
          <cell r="J9">
            <v>3</v>
          </cell>
          <cell r="K9">
            <v>20</v>
          </cell>
          <cell r="L9">
            <v>1</v>
          </cell>
          <cell r="M9">
            <v>400</v>
          </cell>
          <cell r="N9">
            <v>3</v>
          </cell>
          <cell r="O9">
            <v>3</v>
          </cell>
          <cell r="P9">
            <v>3</v>
          </cell>
          <cell r="Q9">
            <v>6</v>
          </cell>
          <cell r="R9">
            <v>3</v>
          </cell>
          <cell r="S9">
            <v>3</v>
          </cell>
          <cell r="T9">
            <v>1</v>
          </cell>
        </row>
        <row r="10">
          <cell r="A10">
            <v>3001</v>
          </cell>
          <cell r="B10" t="str">
            <v>定军长枪</v>
          </cell>
          <cell r="C10">
            <v>8</v>
          </cell>
          <cell r="D10" t="str">
            <v>蓝</v>
          </cell>
          <cell r="E10">
            <v>1</v>
          </cell>
          <cell r="F10">
            <v>16</v>
          </cell>
          <cell r="G10">
            <v>2</v>
          </cell>
          <cell r="H10">
            <v>120</v>
          </cell>
          <cell r="I10">
            <v>6</v>
          </cell>
          <cell r="J10">
            <v>0</v>
          </cell>
          <cell r="K10">
            <v>0</v>
          </cell>
          <cell r="L10">
            <v>0</v>
          </cell>
          <cell r="M10">
            <v>500</v>
          </cell>
          <cell r="N10">
            <v>2</v>
          </cell>
          <cell r="O10">
            <v>24</v>
          </cell>
          <cell r="P10">
            <v>24</v>
          </cell>
          <cell r="Q10">
            <v>5</v>
          </cell>
          <cell r="R10">
            <v>4</v>
          </cell>
          <cell r="S10">
            <v>4</v>
          </cell>
          <cell r="T10">
            <v>1</v>
          </cell>
        </row>
        <row r="11">
          <cell r="A11">
            <v>3002</v>
          </cell>
          <cell r="B11" t="str">
            <v>定军轻甲</v>
          </cell>
          <cell r="C11">
            <v>8</v>
          </cell>
          <cell r="D11" t="str">
            <v>蓝</v>
          </cell>
          <cell r="E11">
            <v>2</v>
          </cell>
          <cell r="F11">
            <v>16</v>
          </cell>
          <cell r="G11">
            <v>1</v>
          </cell>
          <cell r="H11">
            <v>960</v>
          </cell>
          <cell r="I11">
            <v>48</v>
          </cell>
          <cell r="J11">
            <v>3</v>
          </cell>
          <cell r="K11">
            <v>40</v>
          </cell>
          <cell r="L11">
            <v>2</v>
          </cell>
          <cell r="M11">
            <v>500</v>
          </cell>
          <cell r="N11">
            <v>1</v>
          </cell>
          <cell r="O11">
            <v>192</v>
          </cell>
          <cell r="P11">
            <v>192</v>
          </cell>
          <cell r="Q11">
            <v>4</v>
          </cell>
          <cell r="R11">
            <v>5</v>
          </cell>
          <cell r="S11">
            <v>5</v>
          </cell>
          <cell r="T11">
            <v>1</v>
          </cell>
        </row>
        <row r="12">
          <cell r="A12">
            <v>3003</v>
          </cell>
          <cell r="B12" t="str">
            <v>定军头盔</v>
          </cell>
          <cell r="C12">
            <v>8</v>
          </cell>
          <cell r="D12" t="str">
            <v>蓝</v>
          </cell>
          <cell r="E12">
            <v>3</v>
          </cell>
          <cell r="F12">
            <v>16</v>
          </cell>
          <cell r="G12">
            <v>2</v>
          </cell>
          <cell r="H12">
            <v>40</v>
          </cell>
          <cell r="I12">
            <v>2</v>
          </cell>
          <cell r="J12">
            <v>1</v>
          </cell>
          <cell r="K12">
            <v>960</v>
          </cell>
          <cell r="L12">
            <v>48</v>
          </cell>
          <cell r="M12">
            <v>500</v>
          </cell>
          <cell r="N12">
            <v>3</v>
          </cell>
          <cell r="O12">
            <v>6</v>
          </cell>
          <cell r="P12">
            <v>6</v>
          </cell>
          <cell r="Q12">
            <v>4</v>
          </cell>
          <cell r="R12">
            <v>5</v>
          </cell>
          <cell r="S12">
            <v>5</v>
          </cell>
          <cell r="T12">
            <v>1</v>
          </cell>
        </row>
        <row r="13">
          <cell r="A13">
            <v>3004</v>
          </cell>
          <cell r="B13" t="str">
            <v>定军长靴</v>
          </cell>
          <cell r="C13">
            <v>8</v>
          </cell>
          <cell r="D13" t="str">
            <v>蓝</v>
          </cell>
          <cell r="E13">
            <v>4</v>
          </cell>
          <cell r="F13">
            <v>16</v>
          </cell>
          <cell r="G13">
            <v>2</v>
          </cell>
          <cell r="H13">
            <v>40</v>
          </cell>
          <cell r="I13">
            <v>2</v>
          </cell>
          <cell r="J13">
            <v>3</v>
          </cell>
          <cell r="K13">
            <v>40</v>
          </cell>
          <cell r="L13">
            <v>2</v>
          </cell>
          <cell r="M13">
            <v>500</v>
          </cell>
          <cell r="N13">
            <v>3</v>
          </cell>
          <cell r="O13">
            <v>6</v>
          </cell>
          <cell r="P13">
            <v>6</v>
          </cell>
          <cell r="Q13">
            <v>6</v>
          </cell>
          <cell r="R13">
            <v>3</v>
          </cell>
          <cell r="S13">
            <v>3</v>
          </cell>
          <cell r="T13">
            <v>1</v>
          </cell>
        </row>
        <row r="14">
          <cell r="A14">
            <v>3011</v>
          </cell>
          <cell r="B14" t="str">
            <v>破虏宝刀</v>
          </cell>
          <cell r="C14">
            <v>8</v>
          </cell>
          <cell r="D14" t="str">
            <v>蓝</v>
          </cell>
          <cell r="E14">
            <v>1</v>
          </cell>
          <cell r="F14">
            <v>16</v>
          </cell>
          <cell r="G14">
            <v>2</v>
          </cell>
          <cell r="H14">
            <v>120</v>
          </cell>
          <cell r="I14">
            <v>6</v>
          </cell>
          <cell r="J14">
            <v>0</v>
          </cell>
          <cell r="K14">
            <v>0</v>
          </cell>
          <cell r="L14">
            <v>0</v>
          </cell>
          <cell r="M14">
            <v>500</v>
          </cell>
          <cell r="N14">
            <v>2</v>
          </cell>
          <cell r="O14">
            <v>24</v>
          </cell>
          <cell r="P14">
            <v>24</v>
          </cell>
          <cell r="Q14">
            <v>5</v>
          </cell>
          <cell r="R14">
            <v>4</v>
          </cell>
          <cell r="S14">
            <v>4</v>
          </cell>
          <cell r="T14">
            <v>1</v>
          </cell>
        </row>
        <row r="15">
          <cell r="A15">
            <v>3012</v>
          </cell>
          <cell r="B15" t="str">
            <v>破虏软甲</v>
          </cell>
          <cell r="C15">
            <v>8</v>
          </cell>
          <cell r="D15" t="str">
            <v>蓝</v>
          </cell>
          <cell r="E15">
            <v>2</v>
          </cell>
          <cell r="F15">
            <v>16</v>
          </cell>
          <cell r="G15">
            <v>1</v>
          </cell>
          <cell r="H15">
            <v>960</v>
          </cell>
          <cell r="I15">
            <v>48</v>
          </cell>
          <cell r="J15">
            <v>3</v>
          </cell>
          <cell r="K15">
            <v>40</v>
          </cell>
          <cell r="L15">
            <v>2</v>
          </cell>
          <cell r="M15">
            <v>500</v>
          </cell>
          <cell r="N15">
            <v>1</v>
          </cell>
          <cell r="O15">
            <v>192</v>
          </cell>
          <cell r="P15">
            <v>192</v>
          </cell>
          <cell r="Q15">
            <v>4</v>
          </cell>
          <cell r="R15">
            <v>5</v>
          </cell>
          <cell r="S15">
            <v>5</v>
          </cell>
          <cell r="T15">
            <v>1</v>
          </cell>
        </row>
        <row r="16">
          <cell r="A16">
            <v>3013</v>
          </cell>
          <cell r="B16" t="str">
            <v>破虏头盔</v>
          </cell>
          <cell r="C16">
            <v>8</v>
          </cell>
          <cell r="D16" t="str">
            <v>蓝</v>
          </cell>
          <cell r="E16">
            <v>3</v>
          </cell>
          <cell r="F16">
            <v>16</v>
          </cell>
          <cell r="G16">
            <v>2</v>
          </cell>
          <cell r="H16">
            <v>40</v>
          </cell>
          <cell r="I16">
            <v>2</v>
          </cell>
          <cell r="J16">
            <v>1</v>
          </cell>
          <cell r="K16">
            <v>960</v>
          </cell>
          <cell r="L16">
            <v>48</v>
          </cell>
          <cell r="M16">
            <v>500</v>
          </cell>
          <cell r="N16">
            <v>3</v>
          </cell>
          <cell r="O16">
            <v>6</v>
          </cell>
          <cell r="P16">
            <v>6</v>
          </cell>
          <cell r="Q16">
            <v>4</v>
          </cell>
          <cell r="R16">
            <v>5</v>
          </cell>
          <cell r="S16">
            <v>5</v>
          </cell>
          <cell r="T16">
            <v>1</v>
          </cell>
        </row>
        <row r="17">
          <cell r="A17">
            <v>3014</v>
          </cell>
          <cell r="B17" t="str">
            <v>破虏长靴</v>
          </cell>
          <cell r="C17">
            <v>8</v>
          </cell>
          <cell r="D17" t="str">
            <v>蓝</v>
          </cell>
          <cell r="E17">
            <v>4</v>
          </cell>
          <cell r="F17">
            <v>16</v>
          </cell>
          <cell r="G17">
            <v>2</v>
          </cell>
          <cell r="H17">
            <v>40</v>
          </cell>
          <cell r="I17">
            <v>2</v>
          </cell>
          <cell r="J17">
            <v>3</v>
          </cell>
          <cell r="K17">
            <v>40</v>
          </cell>
          <cell r="L17">
            <v>2</v>
          </cell>
          <cell r="M17">
            <v>500</v>
          </cell>
          <cell r="N17">
            <v>3</v>
          </cell>
          <cell r="O17">
            <v>6</v>
          </cell>
          <cell r="P17">
            <v>6</v>
          </cell>
          <cell r="Q17">
            <v>6</v>
          </cell>
          <cell r="R17">
            <v>3</v>
          </cell>
          <cell r="S17">
            <v>3</v>
          </cell>
          <cell r="T17">
            <v>1</v>
          </cell>
        </row>
        <row r="18">
          <cell r="A18">
            <v>4001</v>
          </cell>
          <cell r="B18" t="str">
            <v>青龙宝刀</v>
          </cell>
          <cell r="C18">
            <v>10</v>
          </cell>
          <cell r="D18" t="str">
            <v>紫</v>
          </cell>
          <cell r="E18">
            <v>1</v>
          </cell>
          <cell r="F18">
            <v>43</v>
          </cell>
          <cell r="G18">
            <v>2</v>
          </cell>
          <cell r="H18">
            <v>180</v>
          </cell>
          <cell r="I18">
            <v>9</v>
          </cell>
          <cell r="J18">
            <v>0</v>
          </cell>
          <cell r="K18">
            <v>0</v>
          </cell>
          <cell r="L18">
            <v>0</v>
          </cell>
          <cell r="M18">
            <v>600</v>
          </cell>
          <cell r="N18">
            <v>2</v>
          </cell>
          <cell r="O18">
            <v>36</v>
          </cell>
          <cell r="P18">
            <v>36</v>
          </cell>
          <cell r="Q18">
            <v>5</v>
          </cell>
          <cell r="R18">
            <v>4</v>
          </cell>
          <cell r="S18">
            <v>4</v>
          </cell>
          <cell r="T18">
            <v>1</v>
          </cell>
        </row>
        <row r="19">
          <cell r="A19">
            <v>4002</v>
          </cell>
          <cell r="B19" t="str">
            <v>青龙皮甲</v>
          </cell>
          <cell r="C19">
            <v>10</v>
          </cell>
          <cell r="D19" t="str">
            <v>紫</v>
          </cell>
          <cell r="E19">
            <v>2</v>
          </cell>
          <cell r="F19">
            <v>43</v>
          </cell>
          <cell r="G19">
            <v>1</v>
          </cell>
          <cell r="H19">
            <v>1440</v>
          </cell>
          <cell r="I19">
            <v>72</v>
          </cell>
          <cell r="J19">
            <v>3</v>
          </cell>
          <cell r="K19">
            <v>60</v>
          </cell>
          <cell r="L19">
            <v>3</v>
          </cell>
          <cell r="M19">
            <v>600</v>
          </cell>
          <cell r="N19">
            <v>1</v>
          </cell>
          <cell r="O19">
            <v>288</v>
          </cell>
          <cell r="P19">
            <v>288</v>
          </cell>
          <cell r="Q19">
            <v>4</v>
          </cell>
          <cell r="R19">
            <v>5</v>
          </cell>
          <cell r="S19">
            <v>5</v>
          </cell>
          <cell r="T19">
            <v>1</v>
          </cell>
        </row>
        <row r="20">
          <cell r="A20">
            <v>4003</v>
          </cell>
          <cell r="B20" t="str">
            <v>青龙头盔</v>
          </cell>
          <cell r="C20">
            <v>10</v>
          </cell>
          <cell r="D20" t="str">
            <v>紫</v>
          </cell>
          <cell r="E20">
            <v>3</v>
          </cell>
          <cell r="F20">
            <v>43</v>
          </cell>
          <cell r="G20">
            <v>2</v>
          </cell>
          <cell r="H20">
            <v>60</v>
          </cell>
          <cell r="I20">
            <v>3</v>
          </cell>
          <cell r="J20">
            <v>1</v>
          </cell>
          <cell r="K20">
            <v>1440</v>
          </cell>
          <cell r="L20">
            <v>72</v>
          </cell>
          <cell r="M20">
            <v>600</v>
          </cell>
          <cell r="N20">
            <v>3</v>
          </cell>
          <cell r="O20">
            <v>9</v>
          </cell>
          <cell r="P20">
            <v>9</v>
          </cell>
          <cell r="Q20">
            <v>4</v>
          </cell>
          <cell r="R20">
            <v>5</v>
          </cell>
          <cell r="S20">
            <v>5</v>
          </cell>
          <cell r="T20">
            <v>1</v>
          </cell>
        </row>
        <row r="21">
          <cell r="A21">
            <v>4004</v>
          </cell>
          <cell r="B21" t="str">
            <v>青龙长靴</v>
          </cell>
          <cell r="C21">
            <v>10</v>
          </cell>
          <cell r="D21" t="str">
            <v>紫</v>
          </cell>
          <cell r="E21">
            <v>4</v>
          </cell>
          <cell r="F21">
            <v>43</v>
          </cell>
          <cell r="G21">
            <v>2</v>
          </cell>
          <cell r="H21">
            <v>60</v>
          </cell>
          <cell r="I21">
            <v>3</v>
          </cell>
          <cell r="J21">
            <v>3</v>
          </cell>
          <cell r="K21">
            <v>60</v>
          </cell>
          <cell r="L21">
            <v>3</v>
          </cell>
          <cell r="M21">
            <v>600</v>
          </cell>
          <cell r="N21">
            <v>3</v>
          </cell>
          <cell r="O21">
            <v>9</v>
          </cell>
          <cell r="P21">
            <v>9</v>
          </cell>
          <cell r="Q21">
            <v>6</v>
          </cell>
          <cell r="R21">
            <v>3</v>
          </cell>
          <cell r="S21">
            <v>3</v>
          </cell>
          <cell r="T21">
            <v>1</v>
          </cell>
        </row>
        <row r="22">
          <cell r="A22">
            <v>4011</v>
          </cell>
          <cell r="B22" t="str">
            <v>赤焰长斧</v>
          </cell>
          <cell r="C22">
            <v>10</v>
          </cell>
          <cell r="D22" t="str">
            <v>紫</v>
          </cell>
          <cell r="E22">
            <v>1</v>
          </cell>
          <cell r="F22">
            <v>43</v>
          </cell>
          <cell r="G22">
            <v>2</v>
          </cell>
          <cell r="H22">
            <v>180</v>
          </cell>
          <cell r="I22">
            <v>9</v>
          </cell>
          <cell r="J22">
            <v>0</v>
          </cell>
          <cell r="K22">
            <v>0</v>
          </cell>
          <cell r="L22">
            <v>0</v>
          </cell>
          <cell r="M22">
            <v>600</v>
          </cell>
          <cell r="N22">
            <v>2</v>
          </cell>
          <cell r="O22">
            <v>36</v>
          </cell>
          <cell r="P22">
            <v>36</v>
          </cell>
          <cell r="Q22">
            <v>5</v>
          </cell>
          <cell r="R22">
            <v>4</v>
          </cell>
          <cell r="S22">
            <v>4</v>
          </cell>
          <cell r="T22">
            <v>1</v>
          </cell>
        </row>
        <row r="23">
          <cell r="A23">
            <v>4012</v>
          </cell>
          <cell r="B23" t="str">
            <v>赤焰软甲</v>
          </cell>
          <cell r="C23">
            <v>10</v>
          </cell>
          <cell r="D23" t="str">
            <v>紫</v>
          </cell>
          <cell r="E23">
            <v>2</v>
          </cell>
          <cell r="F23">
            <v>43</v>
          </cell>
          <cell r="G23">
            <v>1</v>
          </cell>
          <cell r="H23">
            <v>1440</v>
          </cell>
          <cell r="I23">
            <v>72</v>
          </cell>
          <cell r="J23">
            <v>3</v>
          </cell>
          <cell r="K23">
            <v>60</v>
          </cell>
          <cell r="L23">
            <v>3</v>
          </cell>
          <cell r="M23">
            <v>600</v>
          </cell>
          <cell r="N23">
            <v>1</v>
          </cell>
          <cell r="O23">
            <v>288</v>
          </cell>
          <cell r="P23">
            <v>288</v>
          </cell>
          <cell r="Q23">
            <v>4</v>
          </cell>
          <cell r="R23">
            <v>5</v>
          </cell>
          <cell r="S23">
            <v>5</v>
          </cell>
          <cell r="T23">
            <v>1</v>
          </cell>
        </row>
        <row r="24">
          <cell r="A24">
            <v>4013</v>
          </cell>
          <cell r="B24" t="str">
            <v>赤焰头盔</v>
          </cell>
          <cell r="C24">
            <v>10</v>
          </cell>
          <cell r="D24" t="str">
            <v>紫</v>
          </cell>
          <cell r="E24">
            <v>3</v>
          </cell>
          <cell r="F24">
            <v>43</v>
          </cell>
          <cell r="G24">
            <v>2</v>
          </cell>
          <cell r="H24">
            <v>60</v>
          </cell>
          <cell r="I24">
            <v>3</v>
          </cell>
          <cell r="J24">
            <v>1</v>
          </cell>
          <cell r="K24">
            <v>1440</v>
          </cell>
          <cell r="L24">
            <v>72</v>
          </cell>
          <cell r="M24">
            <v>600</v>
          </cell>
          <cell r="N24">
            <v>3</v>
          </cell>
          <cell r="O24">
            <v>9</v>
          </cell>
          <cell r="P24">
            <v>9</v>
          </cell>
          <cell r="Q24">
            <v>4</v>
          </cell>
          <cell r="R24">
            <v>5</v>
          </cell>
          <cell r="S24">
            <v>5</v>
          </cell>
          <cell r="T24">
            <v>1</v>
          </cell>
        </row>
        <row r="25">
          <cell r="A25">
            <v>4014</v>
          </cell>
          <cell r="B25" t="str">
            <v>赤焰长靴</v>
          </cell>
          <cell r="C25">
            <v>10</v>
          </cell>
          <cell r="D25" t="str">
            <v>紫</v>
          </cell>
          <cell r="E25">
            <v>4</v>
          </cell>
          <cell r="F25">
            <v>43</v>
          </cell>
          <cell r="G25">
            <v>2</v>
          </cell>
          <cell r="H25">
            <v>60</v>
          </cell>
          <cell r="I25">
            <v>3</v>
          </cell>
          <cell r="J25">
            <v>3</v>
          </cell>
          <cell r="K25">
            <v>60</v>
          </cell>
          <cell r="L25">
            <v>3</v>
          </cell>
          <cell r="M25">
            <v>600</v>
          </cell>
          <cell r="N25">
            <v>3</v>
          </cell>
          <cell r="O25">
            <v>9</v>
          </cell>
          <cell r="P25">
            <v>9</v>
          </cell>
          <cell r="Q25">
            <v>6</v>
          </cell>
          <cell r="R25">
            <v>3</v>
          </cell>
          <cell r="S25">
            <v>3</v>
          </cell>
          <cell r="T25">
            <v>1</v>
          </cell>
        </row>
        <row r="26">
          <cell r="A26">
            <v>4021</v>
          </cell>
          <cell r="B26" t="str">
            <v>天狼长枪</v>
          </cell>
          <cell r="C26">
            <v>10</v>
          </cell>
          <cell r="D26" t="str">
            <v>紫</v>
          </cell>
          <cell r="E26">
            <v>1</v>
          </cell>
          <cell r="F26">
            <v>43</v>
          </cell>
          <cell r="G26">
            <v>2</v>
          </cell>
          <cell r="H26">
            <v>180</v>
          </cell>
          <cell r="I26">
            <v>9</v>
          </cell>
          <cell r="J26">
            <v>0</v>
          </cell>
          <cell r="K26">
            <v>0</v>
          </cell>
          <cell r="L26">
            <v>0</v>
          </cell>
          <cell r="M26">
            <v>600</v>
          </cell>
          <cell r="N26">
            <v>2</v>
          </cell>
          <cell r="O26">
            <v>36</v>
          </cell>
          <cell r="P26">
            <v>36</v>
          </cell>
          <cell r="Q26">
            <v>5</v>
          </cell>
          <cell r="R26">
            <v>4</v>
          </cell>
          <cell r="S26">
            <v>4</v>
          </cell>
          <cell r="T26">
            <v>1</v>
          </cell>
        </row>
        <row r="27">
          <cell r="A27">
            <v>4022</v>
          </cell>
          <cell r="B27" t="str">
            <v>天狼皮甲</v>
          </cell>
          <cell r="C27">
            <v>10</v>
          </cell>
          <cell r="D27" t="str">
            <v>紫</v>
          </cell>
          <cell r="E27">
            <v>2</v>
          </cell>
          <cell r="F27">
            <v>43</v>
          </cell>
          <cell r="G27">
            <v>1</v>
          </cell>
          <cell r="H27">
            <v>1440</v>
          </cell>
          <cell r="I27">
            <v>72</v>
          </cell>
          <cell r="J27">
            <v>3</v>
          </cell>
          <cell r="K27">
            <v>60</v>
          </cell>
          <cell r="L27">
            <v>3</v>
          </cell>
          <cell r="M27">
            <v>600</v>
          </cell>
          <cell r="N27">
            <v>1</v>
          </cell>
          <cell r="O27">
            <v>288</v>
          </cell>
          <cell r="P27">
            <v>288</v>
          </cell>
          <cell r="Q27">
            <v>4</v>
          </cell>
          <cell r="R27">
            <v>5</v>
          </cell>
          <cell r="S27">
            <v>5</v>
          </cell>
          <cell r="T27">
            <v>1</v>
          </cell>
        </row>
        <row r="28">
          <cell r="A28">
            <v>4023</v>
          </cell>
          <cell r="B28" t="str">
            <v>天狼头盔</v>
          </cell>
          <cell r="C28">
            <v>10</v>
          </cell>
          <cell r="D28" t="str">
            <v>紫</v>
          </cell>
          <cell r="E28">
            <v>3</v>
          </cell>
          <cell r="F28">
            <v>43</v>
          </cell>
          <cell r="G28">
            <v>2</v>
          </cell>
          <cell r="H28">
            <v>60</v>
          </cell>
          <cell r="I28">
            <v>3</v>
          </cell>
          <cell r="J28">
            <v>1</v>
          </cell>
          <cell r="K28">
            <v>1440</v>
          </cell>
          <cell r="L28">
            <v>72</v>
          </cell>
          <cell r="M28">
            <v>600</v>
          </cell>
          <cell r="N28">
            <v>3</v>
          </cell>
          <cell r="O28">
            <v>9</v>
          </cell>
          <cell r="P28">
            <v>9</v>
          </cell>
          <cell r="Q28">
            <v>4</v>
          </cell>
          <cell r="R28">
            <v>5</v>
          </cell>
          <cell r="S28">
            <v>5</v>
          </cell>
          <cell r="T28">
            <v>1</v>
          </cell>
        </row>
        <row r="29">
          <cell r="A29">
            <v>4024</v>
          </cell>
          <cell r="B29" t="str">
            <v>天狼长靴</v>
          </cell>
          <cell r="C29">
            <v>10</v>
          </cell>
          <cell r="D29" t="str">
            <v>紫</v>
          </cell>
          <cell r="E29">
            <v>4</v>
          </cell>
          <cell r="F29">
            <v>43</v>
          </cell>
          <cell r="G29">
            <v>2</v>
          </cell>
          <cell r="H29">
            <v>60</v>
          </cell>
          <cell r="I29">
            <v>3</v>
          </cell>
          <cell r="J29">
            <v>3</v>
          </cell>
          <cell r="K29">
            <v>60</v>
          </cell>
          <cell r="L29">
            <v>3</v>
          </cell>
          <cell r="M29">
            <v>600</v>
          </cell>
          <cell r="N29">
            <v>3</v>
          </cell>
          <cell r="O29">
            <v>9</v>
          </cell>
          <cell r="P29">
            <v>9</v>
          </cell>
          <cell r="Q29">
            <v>6</v>
          </cell>
          <cell r="R29">
            <v>3</v>
          </cell>
          <cell r="S29">
            <v>3</v>
          </cell>
          <cell r="T29">
            <v>1</v>
          </cell>
        </row>
        <row r="30">
          <cell r="A30">
            <v>4031</v>
          </cell>
          <cell r="B30" t="str">
            <v>七星宝剑</v>
          </cell>
          <cell r="C30">
            <v>10</v>
          </cell>
          <cell r="D30" t="str">
            <v>紫</v>
          </cell>
          <cell r="E30">
            <v>1</v>
          </cell>
          <cell r="F30">
            <v>43</v>
          </cell>
          <cell r="G30">
            <v>2</v>
          </cell>
          <cell r="H30">
            <v>180</v>
          </cell>
          <cell r="I30">
            <v>9</v>
          </cell>
          <cell r="J30">
            <v>0</v>
          </cell>
          <cell r="K30">
            <v>0</v>
          </cell>
          <cell r="L30">
            <v>0</v>
          </cell>
          <cell r="M30">
            <v>600</v>
          </cell>
          <cell r="N30">
            <v>2</v>
          </cell>
          <cell r="O30">
            <v>36</v>
          </cell>
          <cell r="P30">
            <v>36</v>
          </cell>
          <cell r="Q30">
            <v>5</v>
          </cell>
          <cell r="R30">
            <v>4</v>
          </cell>
          <cell r="S30">
            <v>4</v>
          </cell>
          <cell r="T30">
            <v>1</v>
          </cell>
        </row>
        <row r="31">
          <cell r="A31">
            <v>4032</v>
          </cell>
          <cell r="B31" t="str">
            <v>七星战甲</v>
          </cell>
          <cell r="C31">
            <v>10</v>
          </cell>
          <cell r="D31" t="str">
            <v>紫</v>
          </cell>
          <cell r="E31">
            <v>2</v>
          </cell>
          <cell r="F31">
            <v>43</v>
          </cell>
          <cell r="G31">
            <v>1</v>
          </cell>
          <cell r="H31">
            <v>1440</v>
          </cell>
          <cell r="I31">
            <v>72</v>
          </cell>
          <cell r="J31">
            <v>3</v>
          </cell>
          <cell r="K31">
            <v>60</v>
          </cell>
          <cell r="L31">
            <v>3</v>
          </cell>
          <cell r="M31">
            <v>600</v>
          </cell>
          <cell r="N31">
            <v>1</v>
          </cell>
          <cell r="O31">
            <v>288</v>
          </cell>
          <cell r="P31">
            <v>288</v>
          </cell>
          <cell r="Q31">
            <v>4</v>
          </cell>
          <cell r="R31">
            <v>5</v>
          </cell>
          <cell r="S31">
            <v>5</v>
          </cell>
          <cell r="T31">
            <v>1</v>
          </cell>
        </row>
        <row r="32">
          <cell r="A32">
            <v>4033</v>
          </cell>
          <cell r="B32" t="str">
            <v>七星头盔</v>
          </cell>
          <cell r="C32">
            <v>10</v>
          </cell>
          <cell r="D32" t="str">
            <v>紫</v>
          </cell>
          <cell r="E32">
            <v>3</v>
          </cell>
          <cell r="F32">
            <v>43</v>
          </cell>
          <cell r="G32">
            <v>2</v>
          </cell>
          <cell r="H32">
            <v>60</v>
          </cell>
          <cell r="I32">
            <v>3</v>
          </cell>
          <cell r="J32">
            <v>1</v>
          </cell>
          <cell r="K32">
            <v>1440</v>
          </cell>
          <cell r="L32">
            <v>72</v>
          </cell>
          <cell r="M32">
            <v>600</v>
          </cell>
          <cell r="N32">
            <v>3</v>
          </cell>
          <cell r="O32">
            <v>9</v>
          </cell>
          <cell r="P32">
            <v>9</v>
          </cell>
          <cell r="Q32">
            <v>4</v>
          </cell>
          <cell r="R32">
            <v>5</v>
          </cell>
          <cell r="S32">
            <v>5</v>
          </cell>
          <cell r="T32">
            <v>1</v>
          </cell>
        </row>
        <row r="33">
          <cell r="A33">
            <v>4034</v>
          </cell>
          <cell r="B33" t="str">
            <v>七星宝靴</v>
          </cell>
          <cell r="C33">
            <v>10</v>
          </cell>
          <cell r="D33" t="str">
            <v>紫</v>
          </cell>
          <cell r="E33">
            <v>4</v>
          </cell>
          <cell r="F33">
            <v>43</v>
          </cell>
          <cell r="G33">
            <v>2</v>
          </cell>
          <cell r="H33">
            <v>60</v>
          </cell>
          <cell r="I33">
            <v>3</v>
          </cell>
          <cell r="J33">
            <v>3</v>
          </cell>
          <cell r="K33">
            <v>60</v>
          </cell>
          <cell r="L33">
            <v>3</v>
          </cell>
          <cell r="M33">
            <v>600</v>
          </cell>
          <cell r="N33">
            <v>3</v>
          </cell>
          <cell r="O33">
            <v>9</v>
          </cell>
          <cell r="P33">
            <v>9</v>
          </cell>
          <cell r="Q33">
            <v>6</v>
          </cell>
          <cell r="R33">
            <v>3</v>
          </cell>
          <cell r="S33">
            <v>3</v>
          </cell>
          <cell r="T33">
            <v>1</v>
          </cell>
        </row>
        <row r="34">
          <cell r="A34">
            <v>5001</v>
          </cell>
          <cell r="B34" t="str">
            <v>苍穹宝剑</v>
          </cell>
          <cell r="C34">
            <v>13</v>
          </cell>
          <cell r="D34" t="str">
            <v>橙</v>
          </cell>
          <cell r="E34">
            <v>1</v>
          </cell>
          <cell r="F34">
            <v>68</v>
          </cell>
          <cell r="G34">
            <v>2</v>
          </cell>
          <cell r="H34">
            <v>240</v>
          </cell>
          <cell r="I34">
            <v>12</v>
          </cell>
          <cell r="J34">
            <v>0</v>
          </cell>
          <cell r="K34">
            <v>0</v>
          </cell>
          <cell r="L34">
            <v>0</v>
          </cell>
          <cell r="M34">
            <v>800</v>
          </cell>
          <cell r="N34">
            <v>2</v>
          </cell>
          <cell r="O34">
            <v>48</v>
          </cell>
          <cell r="P34">
            <v>48</v>
          </cell>
          <cell r="Q34">
            <v>5</v>
          </cell>
          <cell r="R34">
            <v>4</v>
          </cell>
          <cell r="S34">
            <v>4</v>
          </cell>
          <cell r="T34">
            <v>0</v>
          </cell>
        </row>
        <row r="35">
          <cell r="A35">
            <v>5002</v>
          </cell>
          <cell r="B35" t="str">
            <v>苍穹皮甲</v>
          </cell>
          <cell r="C35">
            <v>13</v>
          </cell>
          <cell r="D35" t="str">
            <v>橙</v>
          </cell>
          <cell r="E35">
            <v>2</v>
          </cell>
          <cell r="F35">
            <v>68</v>
          </cell>
          <cell r="G35">
            <v>1</v>
          </cell>
          <cell r="H35">
            <v>1920</v>
          </cell>
          <cell r="I35">
            <v>96</v>
          </cell>
          <cell r="J35">
            <v>3</v>
          </cell>
          <cell r="K35">
            <v>80</v>
          </cell>
          <cell r="L35">
            <v>4</v>
          </cell>
          <cell r="M35">
            <v>800</v>
          </cell>
          <cell r="N35">
            <v>1</v>
          </cell>
          <cell r="O35">
            <v>384</v>
          </cell>
          <cell r="P35">
            <v>384</v>
          </cell>
          <cell r="Q35">
            <v>4</v>
          </cell>
          <cell r="R35">
            <v>5</v>
          </cell>
          <cell r="S35">
            <v>5</v>
          </cell>
          <cell r="T35">
            <v>0</v>
          </cell>
        </row>
        <row r="36">
          <cell r="A36">
            <v>5003</v>
          </cell>
          <cell r="B36" t="str">
            <v>苍穹头盔</v>
          </cell>
          <cell r="C36">
            <v>13</v>
          </cell>
          <cell r="D36" t="str">
            <v>橙</v>
          </cell>
          <cell r="E36">
            <v>3</v>
          </cell>
          <cell r="F36">
            <v>68</v>
          </cell>
          <cell r="G36">
            <v>2</v>
          </cell>
          <cell r="H36">
            <v>80</v>
          </cell>
          <cell r="I36">
            <v>4</v>
          </cell>
          <cell r="J36">
            <v>1</v>
          </cell>
          <cell r="K36">
            <v>1920</v>
          </cell>
          <cell r="L36">
            <v>96</v>
          </cell>
          <cell r="M36">
            <v>800</v>
          </cell>
          <cell r="N36">
            <v>3</v>
          </cell>
          <cell r="O36">
            <v>12</v>
          </cell>
          <cell r="P36">
            <v>12</v>
          </cell>
          <cell r="Q36">
            <v>4</v>
          </cell>
          <cell r="R36">
            <v>5</v>
          </cell>
          <cell r="S36">
            <v>5</v>
          </cell>
          <cell r="T36">
            <v>0</v>
          </cell>
        </row>
        <row r="37">
          <cell r="A37">
            <v>5004</v>
          </cell>
          <cell r="B37" t="str">
            <v>苍穹宝靴</v>
          </cell>
          <cell r="C37">
            <v>13</v>
          </cell>
          <cell r="D37" t="str">
            <v>橙</v>
          </cell>
          <cell r="E37">
            <v>4</v>
          </cell>
          <cell r="F37">
            <v>68</v>
          </cell>
          <cell r="G37">
            <v>2</v>
          </cell>
          <cell r="H37">
            <v>80</v>
          </cell>
          <cell r="I37">
            <v>4</v>
          </cell>
          <cell r="J37">
            <v>3</v>
          </cell>
          <cell r="K37">
            <v>80</v>
          </cell>
          <cell r="L37">
            <v>4</v>
          </cell>
          <cell r="M37">
            <v>800</v>
          </cell>
          <cell r="N37">
            <v>3</v>
          </cell>
          <cell r="O37">
            <v>12</v>
          </cell>
          <cell r="P37">
            <v>12</v>
          </cell>
          <cell r="Q37">
            <v>6</v>
          </cell>
          <cell r="R37">
            <v>3</v>
          </cell>
          <cell r="S37">
            <v>3</v>
          </cell>
          <cell r="T37">
            <v>0</v>
          </cell>
        </row>
        <row r="38">
          <cell r="A38">
            <v>5011</v>
          </cell>
          <cell r="B38" t="str">
            <v>耀世长枪</v>
          </cell>
          <cell r="C38">
            <v>13</v>
          </cell>
          <cell r="D38" t="str">
            <v>橙</v>
          </cell>
          <cell r="E38">
            <v>1</v>
          </cell>
          <cell r="F38">
            <v>68</v>
          </cell>
          <cell r="G38">
            <v>2</v>
          </cell>
          <cell r="H38">
            <v>240</v>
          </cell>
          <cell r="I38">
            <v>12</v>
          </cell>
          <cell r="J38">
            <v>0</v>
          </cell>
          <cell r="K38">
            <v>0</v>
          </cell>
          <cell r="L38">
            <v>0</v>
          </cell>
          <cell r="M38">
            <v>800</v>
          </cell>
          <cell r="N38">
            <v>2</v>
          </cell>
          <cell r="O38">
            <v>48</v>
          </cell>
          <cell r="P38">
            <v>48</v>
          </cell>
          <cell r="Q38">
            <v>5</v>
          </cell>
          <cell r="R38">
            <v>4</v>
          </cell>
          <cell r="S38">
            <v>4</v>
          </cell>
          <cell r="T38">
            <v>0</v>
          </cell>
        </row>
        <row r="39">
          <cell r="A39">
            <v>5012</v>
          </cell>
          <cell r="B39" t="str">
            <v>耀世战甲</v>
          </cell>
          <cell r="C39">
            <v>13</v>
          </cell>
          <cell r="D39" t="str">
            <v>橙</v>
          </cell>
          <cell r="E39">
            <v>2</v>
          </cell>
          <cell r="F39">
            <v>68</v>
          </cell>
          <cell r="G39">
            <v>1</v>
          </cell>
          <cell r="H39">
            <v>1920</v>
          </cell>
          <cell r="I39">
            <v>96</v>
          </cell>
          <cell r="J39">
            <v>3</v>
          </cell>
          <cell r="K39">
            <v>80</v>
          </cell>
          <cell r="L39">
            <v>4</v>
          </cell>
          <cell r="M39">
            <v>800</v>
          </cell>
          <cell r="N39">
            <v>1</v>
          </cell>
          <cell r="O39">
            <v>384</v>
          </cell>
          <cell r="P39">
            <v>384</v>
          </cell>
          <cell r="Q39">
            <v>4</v>
          </cell>
          <cell r="R39">
            <v>5</v>
          </cell>
          <cell r="S39">
            <v>5</v>
          </cell>
          <cell r="T39">
            <v>0</v>
          </cell>
        </row>
        <row r="40">
          <cell r="A40">
            <v>5013</v>
          </cell>
          <cell r="B40" t="str">
            <v>耀世头盔</v>
          </cell>
          <cell r="C40">
            <v>13</v>
          </cell>
          <cell r="D40" t="str">
            <v>橙</v>
          </cell>
          <cell r="E40">
            <v>3</v>
          </cell>
          <cell r="F40">
            <v>68</v>
          </cell>
          <cell r="G40">
            <v>2</v>
          </cell>
          <cell r="H40">
            <v>80</v>
          </cell>
          <cell r="I40">
            <v>4</v>
          </cell>
          <cell r="J40">
            <v>1</v>
          </cell>
          <cell r="K40">
            <v>1920</v>
          </cell>
          <cell r="L40">
            <v>96</v>
          </cell>
          <cell r="M40">
            <v>800</v>
          </cell>
          <cell r="N40">
            <v>3</v>
          </cell>
          <cell r="O40">
            <v>12</v>
          </cell>
          <cell r="P40">
            <v>12</v>
          </cell>
          <cell r="Q40">
            <v>4</v>
          </cell>
          <cell r="R40">
            <v>5</v>
          </cell>
          <cell r="S40">
            <v>5</v>
          </cell>
          <cell r="T40">
            <v>0</v>
          </cell>
        </row>
        <row r="41">
          <cell r="A41">
            <v>5014</v>
          </cell>
          <cell r="B41" t="str">
            <v>耀世长靴</v>
          </cell>
          <cell r="C41">
            <v>13</v>
          </cell>
          <cell r="D41" t="str">
            <v>橙</v>
          </cell>
          <cell r="E41">
            <v>4</v>
          </cell>
          <cell r="F41">
            <v>68</v>
          </cell>
          <cell r="G41">
            <v>2</v>
          </cell>
          <cell r="H41">
            <v>80</v>
          </cell>
          <cell r="I41">
            <v>4</v>
          </cell>
          <cell r="J41">
            <v>3</v>
          </cell>
          <cell r="K41">
            <v>80</v>
          </cell>
          <cell r="L41">
            <v>4</v>
          </cell>
          <cell r="M41">
            <v>800</v>
          </cell>
          <cell r="N41">
            <v>3</v>
          </cell>
          <cell r="O41">
            <v>12</v>
          </cell>
          <cell r="P41">
            <v>12</v>
          </cell>
          <cell r="Q41">
            <v>6</v>
          </cell>
          <cell r="R41">
            <v>3</v>
          </cell>
          <cell r="S41">
            <v>3</v>
          </cell>
          <cell r="T41">
            <v>0</v>
          </cell>
        </row>
        <row r="42">
          <cell r="A42">
            <v>5031</v>
          </cell>
          <cell r="B42" t="str">
            <v>九龙宝刀</v>
          </cell>
          <cell r="C42">
            <v>14</v>
          </cell>
          <cell r="D42" t="str">
            <v>橙</v>
          </cell>
          <cell r="E42">
            <v>1</v>
          </cell>
          <cell r="F42">
            <v>76</v>
          </cell>
          <cell r="G42">
            <v>2</v>
          </cell>
          <cell r="H42">
            <v>270</v>
          </cell>
          <cell r="I42">
            <v>12</v>
          </cell>
          <cell r="J42">
            <v>0</v>
          </cell>
          <cell r="K42">
            <v>0</v>
          </cell>
          <cell r="L42">
            <v>0</v>
          </cell>
          <cell r="M42">
            <v>900</v>
          </cell>
          <cell r="N42">
            <v>2</v>
          </cell>
          <cell r="O42">
            <v>48</v>
          </cell>
          <cell r="P42">
            <v>48</v>
          </cell>
          <cell r="Q42">
            <v>5</v>
          </cell>
          <cell r="R42">
            <v>4</v>
          </cell>
          <cell r="S42">
            <v>4</v>
          </cell>
          <cell r="T42">
            <v>0</v>
          </cell>
        </row>
        <row r="43">
          <cell r="A43">
            <v>5032</v>
          </cell>
          <cell r="B43" t="str">
            <v>九龙战甲</v>
          </cell>
          <cell r="C43">
            <v>14</v>
          </cell>
          <cell r="D43" t="str">
            <v>橙</v>
          </cell>
          <cell r="E43">
            <v>2</v>
          </cell>
          <cell r="F43">
            <v>76</v>
          </cell>
          <cell r="G43">
            <v>1</v>
          </cell>
          <cell r="H43">
            <v>2160</v>
          </cell>
          <cell r="I43">
            <v>96</v>
          </cell>
          <cell r="J43">
            <v>3</v>
          </cell>
          <cell r="K43">
            <v>90</v>
          </cell>
          <cell r="L43">
            <v>4</v>
          </cell>
          <cell r="M43">
            <v>900</v>
          </cell>
          <cell r="N43">
            <v>1</v>
          </cell>
          <cell r="O43">
            <v>384</v>
          </cell>
          <cell r="P43">
            <v>384</v>
          </cell>
          <cell r="Q43">
            <v>4</v>
          </cell>
          <cell r="R43">
            <v>5</v>
          </cell>
          <cell r="S43">
            <v>5</v>
          </cell>
          <cell r="T43">
            <v>0</v>
          </cell>
        </row>
        <row r="44">
          <cell r="A44">
            <v>5033</v>
          </cell>
          <cell r="B44" t="str">
            <v>九龙头盔</v>
          </cell>
          <cell r="C44">
            <v>14</v>
          </cell>
          <cell r="D44" t="str">
            <v>橙</v>
          </cell>
          <cell r="E44">
            <v>3</v>
          </cell>
          <cell r="F44">
            <v>76</v>
          </cell>
          <cell r="G44">
            <v>2</v>
          </cell>
          <cell r="H44">
            <v>90</v>
          </cell>
          <cell r="I44">
            <v>4</v>
          </cell>
          <cell r="J44">
            <v>1</v>
          </cell>
          <cell r="K44">
            <v>2160</v>
          </cell>
          <cell r="L44">
            <v>96</v>
          </cell>
          <cell r="M44">
            <v>900</v>
          </cell>
          <cell r="N44">
            <v>3</v>
          </cell>
          <cell r="O44">
            <v>12</v>
          </cell>
          <cell r="P44">
            <v>12</v>
          </cell>
          <cell r="Q44">
            <v>4</v>
          </cell>
          <cell r="R44">
            <v>5</v>
          </cell>
          <cell r="S44">
            <v>5</v>
          </cell>
          <cell r="T44">
            <v>0</v>
          </cell>
        </row>
        <row r="45">
          <cell r="A45">
            <v>5034</v>
          </cell>
          <cell r="B45" t="str">
            <v>九龙长靴</v>
          </cell>
          <cell r="C45">
            <v>14</v>
          </cell>
          <cell r="D45" t="str">
            <v>橙</v>
          </cell>
          <cell r="E45">
            <v>4</v>
          </cell>
          <cell r="F45">
            <v>76</v>
          </cell>
          <cell r="G45">
            <v>2</v>
          </cell>
          <cell r="H45">
            <v>90</v>
          </cell>
          <cell r="I45">
            <v>4</v>
          </cell>
          <cell r="J45">
            <v>3</v>
          </cell>
          <cell r="K45">
            <v>90</v>
          </cell>
          <cell r="L45">
            <v>4</v>
          </cell>
          <cell r="M45">
            <v>900</v>
          </cell>
          <cell r="N45">
            <v>3</v>
          </cell>
          <cell r="O45">
            <v>12</v>
          </cell>
          <cell r="P45">
            <v>12</v>
          </cell>
          <cell r="Q45">
            <v>6</v>
          </cell>
          <cell r="R45">
            <v>3</v>
          </cell>
          <cell r="S45">
            <v>3</v>
          </cell>
          <cell r="T45">
            <v>0</v>
          </cell>
        </row>
        <row r="46">
          <cell r="A46">
            <v>5101</v>
          </cell>
          <cell r="B46" t="str">
            <v>战神长枪</v>
          </cell>
          <cell r="C46">
            <v>15</v>
          </cell>
          <cell r="D46" t="str">
            <v>橙</v>
          </cell>
          <cell r="E46">
            <v>1</v>
          </cell>
          <cell r="F46">
            <v>84</v>
          </cell>
          <cell r="G46">
            <v>2</v>
          </cell>
          <cell r="H46">
            <v>300</v>
          </cell>
          <cell r="I46">
            <v>15</v>
          </cell>
          <cell r="J46">
            <v>0</v>
          </cell>
          <cell r="K46">
            <v>0</v>
          </cell>
          <cell r="L46">
            <v>0</v>
          </cell>
          <cell r="M46">
            <v>1000</v>
          </cell>
          <cell r="N46">
            <v>2</v>
          </cell>
          <cell r="O46">
            <v>60</v>
          </cell>
          <cell r="P46">
            <v>60</v>
          </cell>
          <cell r="Q46">
            <v>5</v>
          </cell>
          <cell r="R46">
            <v>4</v>
          </cell>
          <cell r="S46">
            <v>4</v>
          </cell>
          <cell r="T46">
            <v>0</v>
          </cell>
        </row>
        <row r="47">
          <cell r="A47">
            <v>5102</v>
          </cell>
          <cell r="B47" t="str">
            <v>战神皮甲</v>
          </cell>
          <cell r="C47">
            <v>15</v>
          </cell>
          <cell r="D47" t="str">
            <v>橙</v>
          </cell>
          <cell r="E47">
            <v>2</v>
          </cell>
          <cell r="F47">
            <v>84</v>
          </cell>
          <cell r="G47">
            <v>1</v>
          </cell>
          <cell r="H47">
            <v>2400</v>
          </cell>
          <cell r="I47">
            <v>120</v>
          </cell>
          <cell r="J47">
            <v>3</v>
          </cell>
          <cell r="K47">
            <v>100</v>
          </cell>
          <cell r="L47">
            <v>5</v>
          </cell>
          <cell r="M47">
            <v>1000</v>
          </cell>
          <cell r="N47">
            <v>1</v>
          </cell>
          <cell r="O47">
            <v>480</v>
          </cell>
          <cell r="P47">
            <v>480</v>
          </cell>
          <cell r="Q47">
            <v>4</v>
          </cell>
          <cell r="R47">
            <v>5</v>
          </cell>
          <cell r="S47">
            <v>5</v>
          </cell>
          <cell r="T47">
            <v>0</v>
          </cell>
        </row>
        <row r="48">
          <cell r="A48">
            <v>5103</v>
          </cell>
          <cell r="B48" t="str">
            <v>战神头盔</v>
          </cell>
          <cell r="C48">
            <v>15</v>
          </cell>
          <cell r="D48" t="str">
            <v>橙</v>
          </cell>
          <cell r="E48">
            <v>3</v>
          </cell>
          <cell r="F48">
            <v>84</v>
          </cell>
          <cell r="G48">
            <v>2</v>
          </cell>
          <cell r="H48">
            <v>100</v>
          </cell>
          <cell r="I48">
            <v>5</v>
          </cell>
          <cell r="J48">
            <v>1</v>
          </cell>
          <cell r="K48">
            <v>2400</v>
          </cell>
          <cell r="L48">
            <v>120</v>
          </cell>
          <cell r="M48">
            <v>1000</v>
          </cell>
          <cell r="N48">
            <v>3</v>
          </cell>
          <cell r="O48">
            <v>15</v>
          </cell>
          <cell r="P48">
            <v>15</v>
          </cell>
          <cell r="Q48">
            <v>4</v>
          </cell>
          <cell r="R48">
            <v>5</v>
          </cell>
          <cell r="S48">
            <v>5</v>
          </cell>
          <cell r="T48">
            <v>0</v>
          </cell>
        </row>
        <row r="49">
          <cell r="A49">
            <v>5104</v>
          </cell>
          <cell r="B49" t="str">
            <v>战神长靴</v>
          </cell>
          <cell r="C49">
            <v>15</v>
          </cell>
          <cell r="D49" t="str">
            <v>橙</v>
          </cell>
          <cell r="E49">
            <v>4</v>
          </cell>
          <cell r="F49">
            <v>84</v>
          </cell>
          <cell r="G49">
            <v>2</v>
          </cell>
          <cell r="H49">
            <v>100</v>
          </cell>
          <cell r="I49">
            <v>5</v>
          </cell>
          <cell r="J49">
            <v>3</v>
          </cell>
          <cell r="K49">
            <v>100</v>
          </cell>
          <cell r="L49">
            <v>5</v>
          </cell>
          <cell r="M49">
            <v>1000</v>
          </cell>
          <cell r="N49">
            <v>3</v>
          </cell>
          <cell r="O49">
            <v>15</v>
          </cell>
          <cell r="P49">
            <v>15</v>
          </cell>
          <cell r="Q49">
            <v>6</v>
          </cell>
          <cell r="R49">
            <v>3</v>
          </cell>
          <cell r="S49">
            <v>3</v>
          </cell>
          <cell r="T49">
            <v>0</v>
          </cell>
        </row>
        <row r="50">
          <cell r="A50">
            <v>5111</v>
          </cell>
          <cell r="B50" t="str">
            <v>无双宝剑</v>
          </cell>
          <cell r="C50">
            <v>15</v>
          </cell>
          <cell r="D50" t="str">
            <v>橙</v>
          </cell>
          <cell r="E50">
            <v>1</v>
          </cell>
          <cell r="F50">
            <v>84</v>
          </cell>
          <cell r="G50">
            <v>2</v>
          </cell>
          <cell r="H50">
            <v>300</v>
          </cell>
          <cell r="I50">
            <v>15</v>
          </cell>
          <cell r="J50">
            <v>0</v>
          </cell>
          <cell r="K50">
            <v>0</v>
          </cell>
          <cell r="L50">
            <v>0</v>
          </cell>
          <cell r="M50">
            <v>1000</v>
          </cell>
          <cell r="N50">
            <v>2</v>
          </cell>
          <cell r="O50">
            <v>60</v>
          </cell>
          <cell r="P50">
            <v>60</v>
          </cell>
          <cell r="Q50">
            <v>5</v>
          </cell>
          <cell r="R50">
            <v>4</v>
          </cell>
          <cell r="S50">
            <v>4</v>
          </cell>
          <cell r="T50">
            <v>0</v>
          </cell>
        </row>
        <row r="51">
          <cell r="A51">
            <v>5112</v>
          </cell>
          <cell r="B51" t="str">
            <v>无双皮甲</v>
          </cell>
          <cell r="C51">
            <v>15</v>
          </cell>
          <cell r="D51" t="str">
            <v>橙</v>
          </cell>
          <cell r="E51">
            <v>2</v>
          </cell>
          <cell r="F51">
            <v>84</v>
          </cell>
          <cell r="G51">
            <v>1</v>
          </cell>
          <cell r="H51">
            <v>2400</v>
          </cell>
          <cell r="I51">
            <v>120</v>
          </cell>
          <cell r="J51">
            <v>3</v>
          </cell>
          <cell r="K51">
            <v>100</v>
          </cell>
          <cell r="L51">
            <v>5</v>
          </cell>
          <cell r="M51">
            <v>1000</v>
          </cell>
          <cell r="N51">
            <v>1</v>
          </cell>
          <cell r="O51">
            <v>480</v>
          </cell>
          <cell r="P51">
            <v>480</v>
          </cell>
          <cell r="Q51">
            <v>4</v>
          </cell>
          <cell r="R51">
            <v>5</v>
          </cell>
          <cell r="S51">
            <v>5</v>
          </cell>
          <cell r="T51">
            <v>0</v>
          </cell>
        </row>
        <row r="52">
          <cell r="A52">
            <v>5113</v>
          </cell>
          <cell r="B52" t="str">
            <v>无双头盔</v>
          </cell>
          <cell r="C52">
            <v>15</v>
          </cell>
          <cell r="D52" t="str">
            <v>橙</v>
          </cell>
          <cell r="E52">
            <v>3</v>
          </cell>
          <cell r="F52">
            <v>84</v>
          </cell>
          <cell r="G52">
            <v>2</v>
          </cell>
          <cell r="H52">
            <v>100</v>
          </cell>
          <cell r="I52">
            <v>5</v>
          </cell>
          <cell r="J52">
            <v>1</v>
          </cell>
          <cell r="K52">
            <v>2400</v>
          </cell>
          <cell r="L52">
            <v>120</v>
          </cell>
          <cell r="M52">
            <v>1000</v>
          </cell>
          <cell r="N52">
            <v>3</v>
          </cell>
          <cell r="O52">
            <v>15</v>
          </cell>
          <cell r="P52">
            <v>15</v>
          </cell>
          <cell r="Q52">
            <v>4</v>
          </cell>
          <cell r="R52">
            <v>5</v>
          </cell>
          <cell r="S52">
            <v>5</v>
          </cell>
          <cell r="T52">
            <v>0</v>
          </cell>
        </row>
        <row r="53">
          <cell r="A53">
            <v>5114</v>
          </cell>
          <cell r="B53" t="str">
            <v>无双长靴</v>
          </cell>
          <cell r="C53">
            <v>15</v>
          </cell>
          <cell r="D53" t="str">
            <v>橙</v>
          </cell>
          <cell r="E53">
            <v>4</v>
          </cell>
          <cell r="F53">
            <v>84</v>
          </cell>
          <cell r="G53">
            <v>2</v>
          </cell>
          <cell r="H53">
            <v>100</v>
          </cell>
          <cell r="I53">
            <v>5</v>
          </cell>
          <cell r="J53">
            <v>3</v>
          </cell>
          <cell r="K53">
            <v>100</v>
          </cell>
          <cell r="L53">
            <v>5</v>
          </cell>
          <cell r="M53">
            <v>1000</v>
          </cell>
          <cell r="N53">
            <v>3</v>
          </cell>
          <cell r="O53">
            <v>15</v>
          </cell>
          <cell r="P53">
            <v>15</v>
          </cell>
          <cell r="Q53">
            <v>6</v>
          </cell>
          <cell r="R53">
            <v>3</v>
          </cell>
          <cell r="S53">
            <v>3</v>
          </cell>
          <cell r="T53">
            <v>0</v>
          </cell>
        </row>
        <row r="54">
          <cell r="A54">
            <v>6001</v>
          </cell>
          <cell r="B54" t="str">
            <v>至尊无极剑</v>
          </cell>
          <cell r="C54">
            <v>18</v>
          </cell>
          <cell r="D54" t="str">
            <v>红</v>
          </cell>
          <cell r="E54">
            <v>1</v>
          </cell>
          <cell r="F54">
            <v>108</v>
          </cell>
          <cell r="G54">
            <v>2</v>
          </cell>
          <cell r="H54">
            <v>360</v>
          </cell>
          <cell r="I54">
            <v>18</v>
          </cell>
          <cell r="J54">
            <v>0</v>
          </cell>
          <cell r="K54">
            <v>0</v>
          </cell>
          <cell r="L54">
            <v>0</v>
          </cell>
          <cell r="M54">
            <v>1200</v>
          </cell>
          <cell r="N54">
            <v>2</v>
          </cell>
          <cell r="O54">
            <v>72</v>
          </cell>
          <cell r="P54">
            <v>72</v>
          </cell>
          <cell r="Q54">
            <v>5</v>
          </cell>
          <cell r="R54">
            <v>4</v>
          </cell>
          <cell r="S54">
            <v>4</v>
          </cell>
          <cell r="T54">
            <v>0</v>
          </cell>
        </row>
        <row r="55">
          <cell r="A55">
            <v>6002</v>
          </cell>
          <cell r="B55" t="str">
            <v>至尊无极甲</v>
          </cell>
          <cell r="C55">
            <v>18</v>
          </cell>
          <cell r="D55" t="str">
            <v>红</v>
          </cell>
          <cell r="E55">
            <v>2</v>
          </cell>
          <cell r="F55">
            <v>108</v>
          </cell>
          <cell r="G55">
            <v>1</v>
          </cell>
          <cell r="H55">
            <v>2880</v>
          </cell>
          <cell r="I55">
            <v>144</v>
          </cell>
          <cell r="J55">
            <v>3</v>
          </cell>
          <cell r="K55">
            <v>120</v>
          </cell>
          <cell r="L55">
            <v>6</v>
          </cell>
          <cell r="M55">
            <v>1200</v>
          </cell>
          <cell r="N55">
            <v>1</v>
          </cell>
          <cell r="O55">
            <v>576</v>
          </cell>
          <cell r="P55">
            <v>576</v>
          </cell>
          <cell r="Q55">
            <v>4</v>
          </cell>
          <cell r="R55">
            <v>5</v>
          </cell>
          <cell r="S55">
            <v>5</v>
          </cell>
          <cell r="T55">
            <v>0</v>
          </cell>
        </row>
        <row r="56">
          <cell r="A56">
            <v>6003</v>
          </cell>
          <cell r="B56" t="str">
            <v>至尊无极盔</v>
          </cell>
          <cell r="C56">
            <v>18</v>
          </cell>
          <cell r="D56" t="str">
            <v>红</v>
          </cell>
          <cell r="E56">
            <v>3</v>
          </cell>
          <cell r="F56">
            <v>108</v>
          </cell>
          <cell r="G56">
            <v>2</v>
          </cell>
          <cell r="H56">
            <v>120</v>
          </cell>
          <cell r="I56">
            <v>6</v>
          </cell>
          <cell r="J56">
            <v>1</v>
          </cell>
          <cell r="K56">
            <v>2880</v>
          </cell>
          <cell r="L56">
            <v>144</v>
          </cell>
          <cell r="M56">
            <v>1200</v>
          </cell>
          <cell r="N56">
            <v>3</v>
          </cell>
          <cell r="O56">
            <v>18</v>
          </cell>
          <cell r="P56">
            <v>18</v>
          </cell>
          <cell r="Q56">
            <v>4</v>
          </cell>
          <cell r="R56">
            <v>5</v>
          </cell>
          <cell r="S56">
            <v>5</v>
          </cell>
          <cell r="T56">
            <v>0</v>
          </cell>
        </row>
        <row r="57">
          <cell r="A57">
            <v>6004</v>
          </cell>
          <cell r="B57" t="str">
            <v>至尊无极靴</v>
          </cell>
          <cell r="C57">
            <v>18</v>
          </cell>
          <cell r="D57" t="str">
            <v>红</v>
          </cell>
          <cell r="E57">
            <v>4</v>
          </cell>
          <cell r="F57">
            <v>108</v>
          </cell>
          <cell r="G57">
            <v>2</v>
          </cell>
          <cell r="H57">
            <v>120</v>
          </cell>
          <cell r="I57">
            <v>6</v>
          </cell>
          <cell r="J57">
            <v>3</v>
          </cell>
          <cell r="K57">
            <v>120</v>
          </cell>
          <cell r="L57">
            <v>6</v>
          </cell>
          <cell r="M57">
            <v>1200</v>
          </cell>
          <cell r="N57">
            <v>3</v>
          </cell>
          <cell r="O57">
            <v>18</v>
          </cell>
          <cell r="P57">
            <v>18</v>
          </cell>
          <cell r="Q57">
            <v>6</v>
          </cell>
          <cell r="R57">
            <v>3</v>
          </cell>
          <cell r="S57">
            <v>3</v>
          </cell>
          <cell r="T57">
            <v>0</v>
          </cell>
        </row>
        <row r="58">
          <cell r="A58">
            <v>6011</v>
          </cell>
          <cell r="B58" t="str">
            <v>炼魔屠神刀</v>
          </cell>
          <cell r="C58">
            <v>18</v>
          </cell>
          <cell r="D58" t="str">
            <v>红</v>
          </cell>
          <cell r="E58">
            <v>1</v>
          </cell>
          <cell r="F58">
            <v>108</v>
          </cell>
          <cell r="G58">
            <v>2</v>
          </cell>
          <cell r="H58">
            <v>360</v>
          </cell>
          <cell r="I58">
            <v>18</v>
          </cell>
          <cell r="J58">
            <v>0</v>
          </cell>
          <cell r="K58">
            <v>0</v>
          </cell>
          <cell r="L58">
            <v>0</v>
          </cell>
          <cell r="M58">
            <v>1200</v>
          </cell>
          <cell r="N58">
            <v>2</v>
          </cell>
          <cell r="O58">
            <v>72</v>
          </cell>
          <cell r="P58">
            <v>72</v>
          </cell>
          <cell r="Q58">
            <v>5</v>
          </cell>
          <cell r="R58">
            <v>4</v>
          </cell>
          <cell r="S58">
            <v>4</v>
          </cell>
          <cell r="T58">
            <v>0</v>
          </cell>
        </row>
        <row r="59">
          <cell r="A59">
            <v>6012</v>
          </cell>
          <cell r="B59" t="str">
            <v>炼魔屠神甲</v>
          </cell>
          <cell r="C59">
            <v>18</v>
          </cell>
          <cell r="D59" t="str">
            <v>红</v>
          </cell>
          <cell r="E59">
            <v>2</v>
          </cell>
          <cell r="F59">
            <v>108</v>
          </cell>
          <cell r="G59">
            <v>1</v>
          </cell>
          <cell r="H59">
            <v>2880</v>
          </cell>
          <cell r="I59">
            <v>144</v>
          </cell>
          <cell r="J59">
            <v>3</v>
          </cell>
          <cell r="K59">
            <v>120</v>
          </cell>
          <cell r="L59">
            <v>6</v>
          </cell>
          <cell r="M59">
            <v>1200</v>
          </cell>
          <cell r="N59">
            <v>1</v>
          </cell>
          <cell r="O59">
            <v>576</v>
          </cell>
          <cell r="P59">
            <v>576</v>
          </cell>
          <cell r="Q59">
            <v>4</v>
          </cell>
          <cell r="R59">
            <v>5</v>
          </cell>
          <cell r="S59">
            <v>5</v>
          </cell>
          <cell r="T59">
            <v>0</v>
          </cell>
        </row>
        <row r="60">
          <cell r="A60">
            <v>6013</v>
          </cell>
          <cell r="B60" t="str">
            <v>炼魔屠神盔</v>
          </cell>
          <cell r="C60">
            <v>18</v>
          </cell>
          <cell r="D60" t="str">
            <v>红</v>
          </cell>
          <cell r="E60">
            <v>3</v>
          </cell>
          <cell r="F60">
            <v>108</v>
          </cell>
          <cell r="G60">
            <v>2</v>
          </cell>
          <cell r="H60">
            <v>120</v>
          </cell>
          <cell r="I60">
            <v>6</v>
          </cell>
          <cell r="J60">
            <v>1</v>
          </cell>
          <cell r="K60">
            <v>2880</v>
          </cell>
          <cell r="L60">
            <v>144</v>
          </cell>
          <cell r="M60">
            <v>1200</v>
          </cell>
          <cell r="N60">
            <v>3</v>
          </cell>
          <cell r="O60">
            <v>18</v>
          </cell>
          <cell r="P60">
            <v>18</v>
          </cell>
          <cell r="Q60">
            <v>4</v>
          </cell>
          <cell r="R60">
            <v>5</v>
          </cell>
          <cell r="S60">
            <v>5</v>
          </cell>
          <cell r="T60">
            <v>0</v>
          </cell>
        </row>
        <row r="61">
          <cell r="A61">
            <v>6014</v>
          </cell>
          <cell r="B61" t="str">
            <v>炼魔屠神靴</v>
          </cell>
          <cell r="C61">
            <v>18</v>
          </cell>
          <cell r="D61" t="str">
            <v>红</v>
          </cell>
          <cell r="E61">
            <v>4</v>
          </cell>
          <cell r="F61">
            <v>108</v>
          </cell>
          <cell r="G61">
            <v>2</v>
          </cell>
          <cell r="H61">
            <v>120</v>
          </cell>
          <cell r="I61">
            <v>6</v>
          </cell>
          <cell r="J61">
            <v>3</v>
          </cell>
          <cell r="K61">
            <v>120</v>
          </cell>
          <cell r="L61">
            <v>6</v>
          </cell>
          <cell r="M61">
            <v>1200</v>
          </cell>
          <cell r="N61">
            <v>3</v>
          </cell>
          <cell r="O61">
            <v>18</v>
          </cell>
          <cell r="P61">
            <v>18</v>
          </cell>
          <cell r="Q61">
            <v>6</v>
          </cell>
          <cell r="R61">
            <v>3</v>
          </cell>
          <cell r="S61">
            <v>3</v>
          </cell>
          <cell r="T61">
            <v>0</v>
          </cell>
        </row>
        <row r="62">
          <cell r="A62">
            <v>6021</v>
          </cell>
          <cell r="B62" t="str">
            <v>太初逍遥剑</v>
          </cell>
          <cell r="C62">
            <v>18</v>
          </cell>
          <cell r="D62" t="str">
            <v>红</v>
          </cell>
          <cell r="E62">
            <v>1</v>
          </cell>
          <cell r="F62">
            <v>108</v>
          </cell>
          <cell r="G62">
            <v>2</v>
          </cell>
          <cell r="H62">
            <v>360</v>
          </cell>
          <cell r="I62">
            <v>18</v>
          </cell>
          <cell r="J62">
            <v>0</v>
          </cell>
          <cell r="K62">
            <v>0</v>
          </cell>
          <cell r="L62">
            <v>0</v>
          </cell>
          <cell r="M62">
            <v>1200</v>
          </cell>
          <cell r="N62">
            <v>2</v>
          </cell>
          <cell r="O62">
            <v>72</v>
          </cell>
          <cell r="P62">
            <v>72</v>
          </cell>
          <cell r="Q62">
            <v>5</v>
          </cell>
          <cell r="R62">
            <v>4</v>
          </cell>
          <cell r="S62">
            <v>4</v>
          </cell>
          <cell r="T62">
            <v>0</v>
          </cell>
        </row>
        <row r="63">
          <cell r="A63">
            <v>6022</v>
          </cell>
          <cell r="B63" t="str">
            <v>太初逍遥甲</v>
          </cell>
          <cell r="C63">
            <v>18</v>
          </cell>
          <cell r="D63" t="str">
            <v>红</v>
          </cell>
          <cell r="E63">
            <v>2</v>
          </cell>
          <cell r="F63">
            <v>108</v>
          </cell>
          <cell r="G63">
            <v>1</v>
          </cell>
          <cell r="H63">
            <v>2880</v>
          </cell>
          <cell r="I63">
            <v>144</v>
          </cell>
          <cell r="J63">
            <v>3</v>
          </cell>
          <cell r="K63">
            <v>120</v>
          </cell>
          <cell r="L63">
            <v>6</v>
          </cell>
          <cell r="M63">
            <v>1200</v>
          </cell>
          <cell r="N63">
            <v>1</v>
          </cell>
          <cell r="O63">
            <v>576</v>
          </cell>
          <cell r="P63">
            <v>576</v>
          </cell>
          <cell r="Q63">
            <v>4</v>
          </cell>
          <cell r="R63">
            <v>5</v>
          </cell>
          <cell r="S63">
            <v>5</v>
          </cell>
          <cell r="T63">
            <v>0</v>
          </cell>
        </row>
        <row r="64">
          <cell r="A64">
            <v>6023</v>
          </cell>
          <cell r="B64" t="str">
            <v>太初逍遥盔</v>
          </cell>
          <cell r="C64">
            <v>18</v>
          </cell>
          <cell r="D64" t="str">
            <v>红</v>
          </cell>
          <cell r="E64">
            <v>3</v>
          </cell>
          <cell r="F64">
            <v>108</v>
          </cell>
          <cell r="G64">
            <v>2</v>
          </cell>
          <cell r="H64">
            <v>120</v>
          </cell>
          <cell r="I64">
            <v>6</v>
          </cell>
          <cell r="J64">
            <v>1</v>
          </cell>
          <cell r="K64">
            <v>2880</v>
          </cell>
          <cell r="L64">
            <v>144</v>
          </cell>
          <cell r="M64">
            <v>1200</v>
          </cell>
          <cell r="N64">
            <v>3</v>
          </cell>
          <cell r="O64">
            <v>18</v>
          </cell>
          <cell r="P64">
            <v>18</v>
          </cell>
          <cell r="Q64">
            <v>4</v>
          </cell>
          <cell r="R64">
            <v>5</v>
          </cell>
          <cell r="S64">
            <v>5</v>
          </cell>
          <cell r="T64">
            <v>0</v>
          </cell>
        </row>
        <row r="65">
          <cell r="A65">
            <v>6024</v>
          </cell>
          <cell r="B65" t="str">
            <v>太初逍遥靴</v>
          </cell>
          <cell r="C65">
            <v>18</v>
          </cell>
          <cell r="D65" t="str">
            <v>红</v>
          </cell>
          <cell r="E65">
            <v>4</v>
          </cell>
          <cell r="F65">
            <v>108</v>
          </cell>
          <cell r="G65">
            <v>2</v>
          </cell>
          <cell r="H65">
            <v>120</v>
          </cell>
          <cell r="I65">
            <v>6</v>
          </cell>
          <cell r="J65">
            <v>3</v>
          </cell>
          <cell r="K65">
            <v>120</v>
          </cell>
          <cell r="L65">
            <v>6</v>
          </cell>
          <cell r="M65">
            <v>1200</v>
          </cell>
          <cell r="N65">
            <v>3</v>
          </cell>
          <cell r="O65">
            <v>18</v>
          </cell>
          <cell r="P65">
            <v>18</v>
          </cell>
          <cell r="Q65">
            <v>6</v>
          </cell>
          <cell r="R65">
            <v>3</v>
          </cell>
          <cell r="S65">
            <v>3</v>
          </cell>
          <cell r="T65">
            <v>0</v>
          </cell>
        </row>
        <row r="66">
          <cell r="A66">
            <v>10000</v>
          </cell>
          <cell r="B66" t="str">
            <v>五彩宝剑</v>
          </cell>
          <cell r="C66">
            <v>3</v>
          </cell>
          <cell r="D66" t="str">
            <v>白</v>
          </cell>
          <cell r="E66">
            <v>1</v>
          </cell>
          <cell r="F66">
            <v>4</v>
          </cell>
          <cell r="G66">
            <v>2</v>
          </cell>
          <cell r="H66">
            <v>1</v>
          </cell>
          <cell r="I66">
            <v>1</v>
          </cell>
          <cell r="J66">
            <v>0</v>
          </cell>
          <cell r="K66">
            <v>0</v>
          </cell>
          <cell r="L66">
            <v>0</v>
          </cell>
          <cell r="M66">
            <v>200</v>
          </cell>
          <cell r="N66">
            <v>2</v>
          </cell>
          <cell r="O66">
            <v>1</v>
          </cell>
          <cell r="P66">
            <v>1</v>
          </cell>
          <cell r="Q66">
            <v>5</v>
          </cell>
          <cell r="R66">
            <v>4</v>
          </cell>
          <cell r="S66">
            <v>4</v>
          </cell>
          <cell r="T66">
            <v>1</v>
          </cell>
        </row>
        <row r="67">
          <cell r="A67">
            <v>99991</v>
          </cell>
          <cell r="B67" t="str">
            <v>测试专用剑</v>
          </cell>
          <cell r="C67">
            <v>5</v>
          </cell>
          <cell r="D67" t="str">
            <v>绿</v>
          </cell>
          <cell r="E67">
            <v>1</v>
          </cell>
          <cell r="F67">
            <v>84</v>
          </cell>
          <cell r="G67">
            <v>2</v>
          </cell>
          <cell r="H67">
            <v>360000</v>
          </cell>
          <cell r="I67">
            <v>18000</v>
          </cell>
          <cell r="J67">
            <v>0</v>
          </cell>
          <cell r="K67">
            <v>0</v>
          </cell>
          <cell r="L67">
            <v>0</v>
          </cell>
          <cell r="M67">
            <v>1000</v>
          </cell>
          <cell r="N67">
            <v>2</v>
          </cell>
          <cell r="O67">
            <v>64</v>
          </cell>
          <cell r="P67">
            <v>64</v>
          </cell>
          <cell r="Q67">
            <v>5</v>
          </cell>
          <cell r="R67">
            <v>4</v>
          </cell>
          <cell r="S67">
            <v>4</v>
          </cell>
          <cell r="T67">
            <v>0</v>
          </cell>
        </row>
        <row r="68">
          <cell r="A68">
            <v>99992</v>
          </cell>
          <cell r="B68" t="str">
            <v>测试专用甲</v>
          </cell>
          <cell r="C68">
            <v>5</v>
          </cell>
          <cell r="D68" t="str">
            <v>绿</v>
          </cell>
          <cell r="E68">
            <v>2</v>
          </cell>
          <cell r="F68">
            <v>84</v>
          </cell>
          <cell r="G68">
            <v>1</v>
          </cell>
          <cell r="H68">
            <v>2880000</v>
          </cell>
          <cell r="I68">
            <v>144000</v>
          </cell>
          <cell r="J68">
            <v>3</v>
          </cell>
          <cell r="K68">
            <v>120000</v>
          </cell>
          <cell r="L68">
            <v>6000</v>
          </cell>
          <cell r="M68">
            <v>1000</v>
          </cell>
          <cell r="N68">
            <v>1</v>
          </cell>
          <cell r="O68">
            <v>512</v>
          </cell>
          <cell r="P68">
            <v>512</v>
          </cell>
          <cell r="Q68">
            <v>4</v>
          </cell>
          <cell r="R68">
            <v>5</v>
          </cell>
          <cell r="S68">
            <v>5</v>
          </cell>
          <cell r="T68">
            <v>0</v>
          </cell>
        </row>
        <row r="69">
          <cell r="A69">
            <v>99993</v>
          </cell>
          <cell r="B69" t="str">
            <v>测试专用盔</v>
          </cell>
          <cell r="C69">
            <v>5</v>
          </cell>
          <cell r="D69" t="str">
            <v>绿</v>
          </cell>
          <cell r="E69">
            <v>3</v>
          </cell>
          <cell r="F69">
            <v>84</v>
          </cell>
          <cell r="G69">
            <v>2</v>
          </cell>
          <cell r="H69">
            <v>120000</v>
          </cell>
          <cell r="I69">
            <v>6000</v>
          </cell>
          <cell r="J69">
            <v>1</v>
          </cell>
          <cell r="K69">
            <v>2880000</v>
          </cell>
          <cell r="L69">
            <v>144000</v>
          </cell>
          <cell r="M69">
            <v>1000</v>
          </cell>
          <cell r="N69">
            <v>3</v>
          </cell>
          <cell r="O69">
            <v>16</v>
          </cell>
          <cell r="P69">
            <v>16</v>
          </cell>
          <cell r="Q69">
            <v>4</v>
          </cell>
          <cell r="R69">
            <v>5</v>
          </cell>
          <cell r="S69">
            <v>5</v>
          </cell>
          <cell r="T69">
            <v>0</v>
          </cell>
        </row>
        <row r="70">
          <cell r="A70">
            <v>99994</v>
          </cell>
          <cell r="B70" t="str">
            <v>测试专用靴</v>
          </cell>
          <cell r="C70">
            <v>5</v>
          </cell>
          <cell r="D70" t="str">
            <v>绿</v>
          </cell>
          <cell r="E70">
            <v>4</v>
          </cell>
          <cell r="F70">
            <v>84</v>
          </cell>
          <cell r="G70">
            <v>2</v>
          </cell>
          <cell r="H70">
            <v>120000</v>
          </cell>
          <cell r="I70">
            <v>6000</v>
          </cell>
          <cell r="J70">
            <v>3</v>
          </cell>
          <cell r="K70">
            <v>120000</v>
          </cell>
          <cell r="L70">
            <v>6000</v>
          </cell>
          <cell r="M70">
            <v>200</v>
          </cell>
          <cell r="N70">
            <v>2</v>
          </cell>
          <cell r="O70">
            <v>1</v>
          </cell>
          <cell r="P70">
            <v>1</v>
          </cell>
          <cell r="Q70">
            <v>6</v>
          </cell>
          <cell r="R70">
            <v>3</v>
          </cell>
          <cell r="S70">
            <v>3</v>
          </cell>
          <cell r="T70">
            <v>1</v>
          </cell>
        </row>
        <row r="71">
          <cell r="A71">
            <v>99991</v>
          </cell>
          <cell r="B71" t="str">
            <v>测试专用剑</v>
          </cell>
          <cell r="C71">
            <v>5</v>
          </cell>
          <cell r="D71" t="str">
            <v>绿</v>
          </cell>
          <cell r="E71">
            <v>1</v>
          </cell>
          <cell r="F71">
            <v>84</v>
          </cell>
          <cell r="G71">
            <v>2</v>
          </cell>
          <cell r="H71">
            <v>360000</v>
          </cell>
          <cell r="I71">
            <v>18000</v>
          </cell>
          <cell r="J71">
            <v>0</v>
          </cell>
          <cell r="K71">
            <v>0</v>
          </cell>
          <cell r="L71">
            <v>0</v>
          </cell>
          <cell r="M71">
            <v>1000</v>
          </cell>
          <cell r="N71">
            <v>2</v>
          </cell>
          <cell r="O71">
            <v>64</v>
          </cell>
          <cell r="P71">
            <v>64</v>
          </cell>
          <cell r="Q71">
            <v>5</v>
          </cell>
          <cell r="R71">
            <v>4</v>
          </cell>
          <cell r="S71">
            <v>4</v>
          </cell>
          <cell r="T71">
            <v>0</v>
          </cell>
        </row>
        <row r="72">
          <cell r="A72">
            <v>99992</v>
          </cell>
          <cell r="B72" t="str">
            <v>测试专用甲</v>
          </cell>
          <cell r="C72">
            <v>5</v>
          </cell>
          <cell r="D72" t="str">
            <v>绿</v>
          </cell>
          <cell r="E72">
            <v>2</v>
          </cell>
          <cell r="F72">
            <v>84</v>
          </cell>
          <cell r="G72">
            <v>1</v>
          </cell>
          <cell r="H72">
            <v>2880000</v>
          </cell>
          <cell r="I72">
            <v>144000</v>
          </cell>
          <cell r="J72">
            <v>3</v>
          </cell>
          <cell r="K72">
            <v>120000</v>
          </cell>
          <cell r="L72">
            <v>6000</v>
          </cell>
          <cell r="M72">
            <v>1000</v>
          </cell>
          <cell r="N72">
            <v>1</v>
          </cell>
          <cell r="O72">
            <v>512</v>
          </cell>
          <cell r="P72">
            <v>512</v>
          </cell>
          <cell r="Q72">
            <v>4</v>
          </cell>
          <cell r="R72">
            <v>5</v>
          </cell>
          <cell r="S72">
            <v>5</v>
          </cell>
          <cell r="T72">
            <v>0</v>
          </cell>
        </row>
        <row r="73">
          <cell r="A73">
            <v>99993</v>
          </cell>
          <cell r="B73" t="str">
            <v>测试专用盔</v>
          </cell>
          <cell r="C73">
            <v>5</v>
          </cell>
          <cell r="D73" t="str">
            <v>绿</v>
          </cell>
          <cell r="E73">
            <v>3</v>
          </cell>
          <cell r="F73">
            <v>84</v>
          </cell>
          <cell r="G73">
            <v>2</v>
          </cell>
          <cell r="H73">
            <v>120000</v>
          </cell>
          <cell r="I73">
            <v>6000</v>
          </cell>
          <cell r="J73">
            <v>1</v>
          </cell>
          <cell r="K73">
            <v>2880000</v>
          </cell>
          <cell r="L73">
            <v>144000</v>
          </cell>
          <cell r="M73">
            <v>1000</v>
          </cell>
          <cell r="N73">
            <v>3</v>
          </cell>
          <cell r="O73">
            <v>16</v>
          </cell>
          <cell r="P73">
            <v>16</v>
          </cell>
          <cell r="Q73">
            <v>4</v>
          </cell>
          <cell r="R73">
            <v>5</v>
          </cell>
          <cell r="S73">
            <v>5</v>
          </cell>
          <cell r="T73">
            <v>0</v>
          </cell>
        </row>
        <row r="74">
          <cell r="A74">
            <v>99994</v>
          </cell>
          <cell r="B74" t="str">
            <v>测试专用靴</v>
          </cell>
          <cell r="C74">
            <v>5</v>
          </cell>
          <cell r="D74" t="str">
            <v>绿</v>
          </cell>
          <cell r="E74">
            <v>4</v>
          </cell>
          <cell r="F74">
            <v>84</v>
          </cell>
          <cell r="G74">
            <v>2</v>
          </cell>
          <cell r="H74">
            <v>120000</v>
          </cell>
          <cell r="I74">
            <v>6000</v>
          </cell>
          <cell r="J74">
            <v>3</v>
          </cell>
          <cell r="K74">
            <v>120000</v>
          </cell>
          <cell r="L74">
            <v>6000</v>
          </cell>
          <cell r="M74">
            <v>1000</v>
          </cell>
          <cell r="N74">
            <v>3</v>
          </cell>
          <cell r="O74">
            <v>16</v>
          </cell>
          <cell r="P74">
            <v>16</v>
          </cell>
          <cell r="Q74">
            <v>6</v>
          </cell>
          <cell r="R74">
            <v>3</v>
          </cell>
          <cell r="S74">
            <v>3</v>
          </cell>
          <cell r="T74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</sheetNames>
    <sheetDataSet>
      <sheetData sheetId="0">
        <row r="1">
          <cell r="A1" t="str">
            <v>id</v>
          </cell>
        </row>
        <row r="20">
          <cell r="B20" t="str">
            <v>盘龙破天印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0">
          <cell r="B20" t="str">
            <v>项羽</v>
          </cell>
          <cell r="C20" t="str">
            <v>118021</v>
          </cell>
          <cell r="D20" t="str">
            <v>118022</v>
          </cell>
          <cell r="E20" t="str">
            <v>118023</v>
          </cell>
          <cell r="F20" t="str">
            <v>118024</v>
          </cell>
          <cell r="G20">
            <v>1</v>
          </cell>
          <cell r="H20">
            <v>1</v>
          </cell>
          <cell r="I20">
            <v>2</v>
          </cell>
          <cell r="J20">
            <v>3</v>
          </cell>
          <cell r="K20">
            <v>18</v>
          </cell>
        </row>
        <row r="21">
          <cell r="B21" t="str">
            <v>张良</v>
          </cell>
          <cell r="C21" t="str">
            <v>118011</v>
          </cell>
          <cell r="D21" t="str">
            <v>118012</v>
          </cell>
          <cell r="E21" t="str">
            <v>118013</v>
          </cell>
          <cell r="F21" t="str">
            <v>118014</v>
          </cell>
          <cell r="G21">
            <v>1</v>
          </cell>
          <cell r="H21">
            <v>1</v>
          </cell>
          <cell r="I21">
            <v>2</v>
          </cell>
          <cell r="J21">
            <v>4</v>
          </cell>
          <cell r="K21">
            <v>18</v>
          </cell>
        </row>
        <row r="22">
          <cell r="B22" t="str">
            <v>秦始皇</v>
          </cell>
          <cell r="C22" t="str">
            <v>118031</v>
          </cell>
          <cell r="D22" t="str">
            <v>118032</v>
          </cell>
          <cell r="E22" t="str">
            <v>118033</v>
          </cell>
          <cell r="F22" t="str">
            <v>118034</v>
          </cell>
          <cell r="G22">
            <v>1</v>
          </cell>
          <cell r="H22">
            <v>1</v>
          </cell>
          <cell r="I22">
            <v>2</v>
          </cell>
          <cell r="J22">
            <v>3</v>
          </cell>
          <cell r="K22">
            <v>18</v>
          </cell>
        </row>
        <row r="23">
          <cell r="B23" t="str">
            <v>白起</v>
          </cell>
          <cell r="C23" t="str">
            <v>118041</v>
          </cell>
          <cell r="D23" t="str">
            <v>118042</v>
          </cell>
          <cell r="E23" t="str">
            <v>118043</v>
          </cell>
          <cell r="F23" t="str">
            <v>118044</v>
          </cell>
          <cell r="G23">
            <v>1</v>
          </cell>
          <cell r="H23">
            <v>1</v>
          </cell>
          <cell r="I23">
            <v>2</v>
          </cell>
          <cell r="J23">
            <v>3</v>
          </cell>
          <cell r="K23">
            <v>18</v>
          </cell>
        </row>
        <row r="24">
          <cell r="B24" t="str">
            <v>刘邦</v>
          </cell>
          <cell r="C24" t="str">
            <v>115011</v>
          </cell>
          <cell r="D24" t="str">
            <v>115012</v>
          </cell>
          <cell r="E24" t="str">
            <v>115013</v>
          </cell>
          <cell r="F24" t="str">
            <v>115014</v>
          </cell>
          <cell r="G24">
            <v>1</v>
          </cell>
          <cell r="H24">
            <v>1</v>
          </cell>
          <cell r="I24">
            <v>2</v>
          </cell>
          <cell r="J24">
            <v>4</v>
          </cell>
          <cell r="K24">
            <v>15</v>
          </cell>
        </row>
        <row r="25">
          <cell r="B25" t="str">
            <v>韩信</v>
          </cell>
          <cell r="C25" t="str">
            <v>115021</v>
          </cell>
          <cell r="D25" t="str">
            <v>115022</v>
          </cell>
          <cell r="E25" t="str">
            <v>115023</v>
          </cell>
          <cell r="F25" t="str">
            <v>115024</v>
          </cell>
          <cell r="G25">
            <v>1</v>
          </cell>
          <cell r="H25">
            <v>1</v>
          </cell>
          <cell r="I25">
            <v>2</v>
          </cell>
          <cell r="J25">
            <v>3</v>
          </cell>
          <cell r="K25">
            <v>15</v>
          </cell>
        </row>
        <row r="26">
          <cell r="B26" t="str">
            <v>范增</v>
          </cell>
          <cell r="C26" t="str">
            <v>115031</v>
          </cell>
          <cell r="D26" t="str">
            <v>115032</v>
          </cell>
          <cell r="E26" t="str">
            <v>115033</v>
          </cell>
          <cell r="F26" t="str">
            <v>115034</v>
          </cell>
          <cell r="G26">
            <v>1</v>
          </cell>
          <cell r="H26">
            <v>1</v>
          </cell>
          <cell r="I26">
            <v>2</v>
          </cell>
          <cell r="J26">
            <v>3</v>
          </cell>
          <cell r="K26">
            <v>15</v>
          </cell>
        </row>
        <row r="27">
          <cell r="B27" t="str">
            <v>萧何</v>
          </cell>
          <cell r="C27" t="str">
            <v>115041</v>
          </cell>
          <cell r="D27" t="str">
            <v>115042</v>
          </cell>
          <cell r="E27" t="str">
            <v>115043</v>
          </cell>
          <cell r="F27" t="str">
            <v>115044</v>
          </cell>
          <cell r="G27">
            <v>1</v>
          </cell>
          <cell r="H27">
            <v>1</v>
          </cell>
          <cell r="I27">
            <v>2</v>
          </cell>
          <cell r="J27">
            <v>4</v>
          </cell>
          <cell r="K27">
            <v>15</v>
          </cell>
        </row>
        <row r="28">
          <cell r="B28" t="str">
            <v>吕雉</v>
          </cell>
          <cell r="C28" t="str">
            <v>115051</v>
          </cell>
          <cell r="D28" t="str">
            <v>115052</v>
          </cell>
          <cell r="E28" t="str">
            <v>115053</v>
          </cell>
          <cell r="F28" t="str">
            <v>115054</v>
          </cell>
          <cell r="G28">
            <v>2</v>
          </cell>
          <cell r="H28">
            <v>1</v>
          </cell>
          <cell r="I28">
            <v>2</v>
          </cell>
          <cell r="J28">
            <v>3</v>
          </cell>
          <cell r="K28">
            <v>15</v>
          </cell>
        </row>
        <row r="29">
          <cell r="B29" t="str">
            <v>龙且</v>
          </cell>
          <cell r="C29" t="str">
            <v>115061</v>
          </cell>
          <cell r="D29" t="str">
            <v>115062</v>
          </cell>
          <cell r="E29" t="str">
            <v>115063</v>
          </cell>
          <cell r="F29" t="str">
            <v>115064</v>
          </cell>
          <cell r="G29">
            <v>1</v>
          </cell>
          <cell r="H29">
            <v>1</v>
          </cell>
          <cell r="I29">
            <v>2</v>
          </cell>
          <cell r="J29">
            <v>3</v>
          </cell>
          <cell r="K29">
            <v>15</v>
          </cell>
        </row>
        <row r="30">
          <cell r="B30" t="str">
            <v>樊哙</v>
          </cell>
          <cell r="C30" t="str">
            <v>115071</v>
          </cell>
          <cell r="D30" t="str">
            <v>115072</v>
          </cell>
          <cell r="E30" t="str">
            <v>115073</v>
          </cell>
          <cell r="F30">
            <v>0</v>
          </cell>
          <cell r="G30">
            <v>1</v>
          </cell>
          <cell r="H30">
            <v>1</v>
          </cell>
          <cell r="I30">
            <v>2</v>
          </cell>
          <cell r="J30">
            <v>2</v>
          </cell>
          <cell r="K30">
            <v>15</v>
          </cell>
        </row>
        <row r="31">
          <cell r="B31" t="str">
            <v>虞姬</v>
          </cell>
          <cell r="C31" t="str">
            <v>115081</v>
          </cell>
          <cell r="D31" t="str">
            <v>115082</v>
          </cell>
          <cell r="E31" t="str">
            <v>115083</v>
          </cell>
          <cell r="F31">
            <v>0</v>
          </cell>
          <cell r="G31">
            <v>2</v>
          </cell>
          <cell r="H31">
            <v>1</v>
          </cell>
          <cell r="I31">
            <v>2</v>
          </cell>
          <cell r="J31">
            <v>4</v>
          </cell>
          <cell r="K31">
            <v>15</v>
          </cell>
        </row>
        <row r="32">
          <cell r="B32" t="str">
            <v>英布</v>
          </cell>
          <cell r="C32" t="str">
            <v>113021</v>
          </cell>
          <cell r="D32" t="str">
            <v>113022</v>
          </cell>
          <cell r="E32" t="str">
            <v>113023</v>
          </cell>
          <cell r="F32">
            <v>0</v>
          </cell>
          <cell r="G32">
            <v>1</v>
          </cell>
          <cell r="H32">
            <v>1</v>
          </cell>
          <cell r="I32">
            <v>2</v>
          </cell>
          <cell r="J32">
            <v>4</v>
          </cell>
          <cell r="K32">
            <v>13</v>
          </cell>
        </row>
        <row r="33">
          <cell r="B33" t="str">
            <v>王昭君</v>
          </cell>
          <cell r="C33" t="str">
            <v>113041</v>
          </cell>
          <cell r="D33" t="str">
            <v>113042</v>
          </cell>
          <cell r="E33" t="str">
            <v>113043</v>
          </cell>
          <cell r="F33">
            <v>0</v>
          </cell>
          <cell r="G33">
            <v>2</v>
          </cell>
          <cell r="H33">
            <v>1</v>
          </cell>
          <cell r="I33">
            <v>2</v>
          </cell>
          <cell r="J33">
            <v>4</v>
          </cell>
          <cell r="K33">
            <v>13</v>
          </cell>
        </row>
        <row r="34">
          <cell r="B34" t="str">
            <v>荆轲</v>
          </cell>
          <cell r="C34" t="str">
            <v>113051</v>
          </cell>
          <cell r="D34">
            <v>0</v>
          </cell>
          <cell r="E34">
            <v>0</v>
          </cell>
          <cell r="F34">
            <v>0</v>
          </cell>
          <cell r="G34">
            <v>1</v>
          </cell>
          <cell r="H34">
            <v>1</v>
          </cell>
          <cell r="I34">
            <v>2</v>
          </cell>
          <cell r="J34">
            <v>3</v>
          </cell>
          <cell r="K34">
            <v>13</v>
          </cell>
        </row>
        <row r="35">
          <cell r="B35" t="str">
            <v>虞子期</v>
          </cell>
          <cell r="C35" t="str">
            <v>113061</v>
          </cell>
          <cell r="D35">
            <v>0</v>
          </cell>
          <cell r="E35">
            <v>0</v>
          </cell>
          <cell r="F35">
            <v>0</v>
          </cell>
          <cell r="G35">
            <v>1</v>
          </cell>
          <cell r="H35">
            <v>1</v>
          </cell>
          <cell r="I35">
            <v>2</v>
          </cell>
          <cell r="J35">
            <v>2</v>
          </cell>
          <cell r="K35">
            <v>13</v>
          </cell>
        </row>
        <row r="36">
          <cell r="B36" t="str">
            <v>项庄</v>
          </cell>
          <cell r="C36" t="str">
            <v>110021</v>
          </cell>
          <cell r="D36">
            <v>0</v>
          </cell>
          <cell r="E36">
            <v>0</v>
          </cell>
          <cell r="F36">
            <v>0</v>
          </cell>
          <cell r="G36">
            <v>1</v>
          </cell>
          <cell r="H36">
            <v>1</v>
          </cell>
          <cell r="I36">
            <v>2</v>
          </cell>
          <cell r="J36">
            <v>3</v>
          </cell>
          <cell r="K36">
            <v>10</v>
          </cell>
        </row>
        <row r="37">
          <cell r="B37" t="str">
            <v>灌婴</v>
          </cell>
          <cell r="C37" t="str">
            <v>110031</v>
          </cell>
          <cell r="D37">
            <v>0</v>
          </cell>
          <cell r="E37">
            <v>0</v>
          </cell>
          <cell r="F37">
            <v>0</v>
          </cell>
          <cell r="G37">
            <v>1</v>
          </cell>
          <cell r="H37">
            <v>1</v>
          </cell>
          <cell r="I37">
            <v>2</v>
          </cell>
          <cell r="J37">
            <v>2</v>
          </cell>
          <cell r="K37">
            <v>10</v>
          </cell>
        </row>
        <row r="38">
          <cell r="B38" t="str">
            <v>季布</v>
          </cell>
          <cell r="C38" t="str">
            <v>110041</v>
          </cell>
          <cell r="D38">
            <v>0</v>
          </cell>
          <cell r="E38">
            <v>0</v>
          </cell>
          <cell r="F38">
            <v>0</v>
          </cell>
          <cell r="G38">
            <v>1</v>
          </cell>
          <cell r="H38">
            <v>1</v>
          </cell>
          <cell r="I38">
            <v>2</v>
          </cell>
          <cell r="J38">
            <v>3</v>
          </cell>
          <cell r="K38">
            <v>10</v>
          </cell>
        </row>
        <row r="39">
          <cell r="B39" t="str">
            <v>章邯</v>
          </cell>
          <cell r="C39" t="str">
            <v>110051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2</v>
          </cell>
          <cell r="J39">
            <v>3</v>
          </cell>
          <cell r="K39">
            <v>10</v>
          </cell>
        </row>
        <row r="40">
          <cell r="B40" t="str">
            <v>钟离眛</v>
          </cell>
          <cell r="C40" t="str">
            <v>110061</v>
          </cell>
          <cell r="D40">
            <v>0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2</v>
          </cell>
          <cell r="J40">
            <v>3</v>
          </cell>
          <cell r="K40">
            <v>10</v>
          </cell>
        </row>
        <row r="41">
          <cell r="B41" t="str">
            <v>戚夫人</v>
          </cell>
          <cell r="C41" t="str">
            <v>110081</v>
          </cell>
          <cell r="D41">
            <v>0</v>
          </cell>
          <cell r="E41">
            <v>0</v>
          </cell>
          <cell r="F41">
            <v>0</v>
          </cell>
          <cell r="G41">
            <v>2</v>
          </cell>
          <cell r="H41">
            <v>1</v>
          </cell>
          <cell r="I41">
            <v>2</v>
          </cell>
          <cell r="J41">
            <v>4</v>
          </cell>
          <cell r="K41">
            <v>10</v>
          </cell>
        </row>
        <row r="42">
          <cell r="B42" t="str">
            <v>项梁</v>
          </cell>
          <cell r="C42" t="str">
            <v>108011</v>
          </cell>
          <cell r="D42">
            <v>0</v>
          </cell>
          <cell r="E42">
            <v>0</v>
          </cell>
          <cell r="F42">
            <v>0</v>
          </cell>
          <cell r="G42">
            <v>1</v>
          </cell>
          <cell r="H42">
            <v>1</v>
          </cell>
          <cell r="I42">
            <v>2</v>
          </cell>
          <cell r="J42">
            <v>3</v>
          </cell>
          <cell r="K42">
            <v>8</v>
          </cell>
        </row>
        <row r="43">
          <cell r="B43" t="str">
            <v>周勃</v>
          </cell>
          <cell r="C43" t="str">
            <v>108021</v>
          </cell>
          <cell r="D43">
            <v>0</v>
          </cell>
          <cell r="E43">
            <v>0</v>
          </cell>
          <cell r="F43">
            <v>0</v>
          </cell>
          <cell r="G43">
            <v>1</v>
          </cell>
          <cell r="H43">
            <v>1</v>
          </cell>
          <cell r="I43">
            <v>2</v>
          </cell>
          <cell r="J43">
            <v>2</v>
          </cell>
          <cell r="K43">
            <v>8</v>
          </cell>
        </row>
        <row r="44">
          <cell r="B44" t="str">
            <v>彭越</v>
          </cell>
          <cell r="C44" t="str">
            <v>108031</v>
          </cell>
          <cell r="D44">
            <v>0</v>
          </cell>
          <cell r="E44">
            <v>0</v>
          </cell>
          <cell r="F44">
            <v>0</v>
          </cell>
          <cell r="G44">
            <v>1</v>
          </cell>
          <cell r="H44">
            <v>1</v>
          </cell>
          <cell r="I44">
            <v>2</v>
          </cell>
          <cell r="J44">
            <v>3</v>
          </cell>
          <cell r="K44">
            <v>8</v>
          </cell>
        </row>
        <row r="45">
          <cell r="B45" t="str">
            <v>夏侯婴</v>
          </cell>
          <cell r="C45" t="str">
            <v>108041</v>
          </cell>
          <cell r="D45">
            <v>0</v>
          </cell>
          <cell r="E45">
            <v>0</v>
          </cell>
          <cell r="F45">
            <v>0</v>
          </cell>
          <cell r="G45">
            <v>1</v>
          </cell>
          <cell r="H45">
            <v>1</v>
          </cell>
          <cell r="I45">
            <v>2</v>
          </cell>
          <cell r="J45">
            <v>3</v>
          </cell>
          <cell r="K45">
            <v>8</v>
          </cell>
        </row>
        <row r="46">
          <cell r="B46" t="str">
            <v>张耳</v>
          </cell>
          <cell r="C46" t="str">
            <v>108051</v>
          </cell>
          <cell r="D46">
            <v>0</v>
          </cell>
          <cell r="E46">
            <v>0</v>
          </cell>
          <cell r="F46">
            <v>0</v>
          </cell>
          <cell r="G46">
            <v>1</v>
          </cell>
          <cell r="H46">
            <v>1</v>
          </cell>
          <cell r="I46">
            <v>2</v>
          </cell>
          <cell r="J46">
            <v>3</v>
          </cell>
          <cell r="K46">
            <v>8</v>
          </cell>
        </row>
        <row r="47">
          <cell r="B47" t="str">
            <v>田横</v>
          </cell>
          <cell r="C47" t="str">
            <v>108061</v>
          </cell>
          <cell r="D47">
            <v>0</v>
          </cell>
          <cell r="E47">
            <v>0</v>
          </cell>
          <cell r="F47">
            <v>0</v>
          </cell>
          <cell r="G47">
            <v>1</v>
          </cell>
          <cell r="H47">
            <v>1</v>
          </cell>
          <cell r="I47">
            <v>2</v>
          </cell>
          <cell r="J47">
            <v>3</v>
          </cell>
          <cell r="K47">
            <v>8</v>
          </cell>
        </row>
        <row r="48">
          <cell r="B48" t="str">
            <v>薄姬</v>
          </cell>
          <cell r="C48" t="str">
            <v>108071</v>
          </cell>
          <cell r="D48">
            <v>0</v>
          </cell>
          <cell r="E48">
            <v>0</v>
          </cell>
          <cell r="F48">
            <v>0</v>
          </cell>
          <cell r="G48">
            <v>2</v>
          </cell>
          <cell r="H48">
            <v>1</v>
          </cell>
          <cell r="I48">
            <v>2</v>
          </cell>
          <cell r="J48">
            <v>4</v>
          </cell>
          <cell r="K48">
            <v>8</v>
          </cell>
        </row>
        <row r="49">
          <cell r="B49" t="str">
            <v>郦食其</v>
          </cell>
          <cell r="C49" t="str">
            <v>108081</v>
          </cell>
          <cell r="D49">
            <v>0</v>
          </cell>
          <cell r="E49">
            <v>0</v>
          </cell>
          <cell r="F49">
            <v>0</v>
          </cell>
          <cell r="G49">
            <v>1</v>
          </cell>
          <cell r="H49">
            <v>1</v>
          </cell>
          <cell r="I49">
            <v>2</v>
          </cell>
          <cell r="J49">
            <v>3</v>
          </cell>
          <cell r="K49">
            <v>8</v>
          </cell>
        </row>
        <row r="50">
          <cell r="B50" t="str">
            <v>田儋</v>
          </cell>
          <cell r="C50" t="str">
            <v>105011</v>
          </cell>
          <cell r="D50">
            <v>0</v>
          </cell>
          <cell r="E50">
            <v>0</v>
          </cell>
          <cell r="F50">
            <v>0</v>
          </cell>
          <cell r="G50">
            <v>1</v>
          </cell>
          <cell r="H50">
            <v>1</v>
          </cell>
          <cell r="I50">
            <v>2</v>
          </cell>
          <cell r="J50">
            <v>3</v>
          </cell>
          <cell r="K50">
            <v>5</v>
          </cell>
        </row>
        <row r="51">
          <cell r="B51" t="str">
            <v>田荣</v>
          </cell>
          <cell r="C51" t="str">
            <v>105021</v>
          </cell>
          <cell r="D51">
            <v>0</v>
          </cell>
          <cell r="E51">
            <v>0</v>
          </cell>
          <cell r="F51">
            <v>0</v>
          </cell>
          <cell r="G51">
            <v>1</v>
          </cell>
          <cell r="H51">
            <v>1</v>
          </cell>
          <cell r="I51">
            <v>2</v>
          </cell>
          <cell r="J51">
            <v>3</v>
          </cell>
          <cell r="K51">
            <v>5</v>
          </cell>
        </row>
        <row r="52">
          <cell r="B52" t="str">
            <v>曹参</v>
          </cell>
          <cell r="C52" t="str">
            <v>105031</v>
          </cell>
          <cell r="D52">
            <v>0</v>
          </cell>
          <cell r="E52">
            <v>0</v>
          </cell>
          <cell r="F52">
            <v>0</v>
          </cell>
          <cell r="G52">
            <v>1</v>
          </cell>
          <cell r="H52">
            <v>1</v>
          </cell>
          <cell r="I52">
            <v>2</v>
          </cell>
          <cell r="J52">
            <v>3</v>
          </cell>
          <cell r="K52">
            <v>5</v>
          </cell>
        </row>
        <row r="53">
          <cell r="B53" t="str">
            <v>叔孙通</v>
          </cell>
          <cell r="C53" t="str">
            <v>105041</v>
          </cell>
          <cell r="D53">
            <v>0</v>
          </cell>
          <cell r="E53">
            <v>0</v>
          </cell>
          <cell r="F53">
            <v>0</v>
          </cell>
          <cell r="G53">
            <v>1</v>
          </cell>
          <cell r="H53">
            <v>1</v>
          </cell>
          <cell r="I53">
            <v>2</v>
          </cell>
          <cell r="J53">
            <v>3</v>
          </cell>
          <cell r="K53">
            <v>5</v>
          </cell>
        </row>
        <row r="54">
          <cell r="B54" t="str">
            <v>司马欣</v>
          </cell>
          <cell r="C54" t="str">
            <v>105051</v>
          </cell>
          <cell r="D54">
            <v>0</v>
          </cell>
          <cell r="E54">
            <v>0</v>
          </cell>
          <cell r="F54">
            <v>0</v>
          </cell>
          <cell r="G54">
            <v>1</v>
          </cell>
          <cell r="H54">
            <v>1</v>
          </cell>
          <cell r="I54">
            <v>2</v>
          </cell>
          <cell r="J54">
            <v>3</v>
          </cell>
          <cell r="K54">
            <v>5</v>
          </cell>
        </row>
        <row r="55">
          <cell r="B55" t="str">
            <v>项伯</v>
          </cell>
          <cell r="C55" t="str">
            <v>105061</v>
          </cell>
          <cell r="D55">
            <v>0</v>
          </cell>
          <cell r="E55">
            <v>0</v>
          </cell>
          <cell r="F55">
            <v>0</v>
          </cell>
          <cell r="G55">
            <v>1</v>
          </cell>
          <cell r="H55">
            <v>1</v>
          </cell>
          <cell r="I55">
            <v>2</v>
          </cell>
          <cell r="J55">
            <v>3</v>
          </cell>
          <cell r="K55">
            <v>5</v>
          </cell>
        </row>
        <row r="56">
          <cell r="B56" t="str">
            <v>陈馀</v>
          </cell>
          <cell r="C56" t="str">
            <v>105071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1</v>
          </cell>
          <cell r="I56">
            <v>2</v>
          </cell>
          <cell r="J56">
            <v>3</v>
          </cell>
          <cell r="K56">
            <v>5</v>
          </cell>
        </row>
        <row r="57">
          <cell r="B57" t="str">
            <v>魏豹</v>
          </cell>
          <cell r="C57" t="str">
            <v>105081</v>
          </cell>
          <cell r="D57">
            <v>0</v>
          </cell>
          <cell r="E57">
            <v>0</v>
          </cell>
          <cell r="F57">
            <v>0</v>
          </cell>
          <cell r="G57">
            <v>1</v>
          </cell>
          <cell r="H57">
            <v>1</v>
          </cell>
          <cell r="I57">
            <v>2</v>
          </cell>
          <cell r="J57">
            <v>2</v>
          </cell>
          <cell r="K57">
            <v>5</v>
          </cell>
        </row>
        <row r="58">
          <cell r="B58" t="str">
            <v>吕布</v>
          </cell>
          <cell r="C58" t="str">
            <v>218021</v>
          </cell>
          <cell r="D58" t="str">
            <v>218022</v>
          </cell>
          <cell r="E58" t="str">
            <v>218023</v>
          </cell>
          <cell r="F58" t="str">
            <v>218024</v>
          </cell>
          <cell r="G58">
            <v>1</v>
          </cell>
          <cell r="H58">
            <v>2</v>
          </cell>
          <cell r="I58">
            <v>2</v>
          </cell>
          <cell r="J58">
            <v>3</v>
          </cell>
          <cell r="K58">
            <v>18</v>
          </cell>
        </row>
        <row r="59">
          <cell r="B59" t="str">
            <v>关羽</v>
          </cell>
          <cell r="C59" t="str">
            <v>218011</v>
          </cell>
          <cell r="D59" t="str">
            <v>218012</v>
          </cell>
          <cell r="E59" t="str">
            <v>218013</v>
          </cell>
          <cell r="F59" t="str">
            <v>218014</v>
          </cell>
          <cell r="G59">
            <v>1</v>
          </cell>
          <cell r="H59">
            <v>2</v>
          </cell>
          <cell r="I59">
            <v>2</v>
          </cell>
          <cell r="J59">
            <v>3</v>
          </cell>
          <cell r="K59">
            <v>18</v>
          </cell>
        </row>
        <row r="60">
          <cell r="B60" t="str">
            <v>诸葛亮</v>
          </cell>
          <cell r="C60" t="str">
            <v>218031</v>
          </cell>
          <cell r="D60" t="str">
            <v>218032</v>
          </cell>
          <cell r="E60" t="str">
            <v>218033</v>
          </cell>
          <cell r="F60" t="str">
            <v>218034</v>
          </cell>
          <cell r="G60">
            <v>1</v>
          </cell>
          <cell r="H60">
            <v>2</v>
          </cell>
          <cell r="I60">
            <v>2</v>
          </cell>
          <cell r="J60">
            <v>4</v>
          </cell>
          <cell r="K60">
            <v>18</v>
          </cell>
        </row>
        <row r="61">
          <cell r="B61" t="str">
            <v>孙策</v>
          </cell>
          <cell r="C61" t="str">
            <v>218041</v>
          </cell>
          <cell r="D61" t="str">
            <v>218042</v>
          </cell>
          <cell r="E61" t="str">
            <v>218043</v>
          </cell>
          <cell r="F61" t="str">
            <v>218044</v>
          </cell>
          <cell r="G61">
            <v>1</v>
          </cell>
          <cell r="H61">
            <v>2</v>
          </cell>
          <cell r="I61">
            <v>2</v>
          </cell>
          <cell r="J61">
            <v>3</v>
          </cell>
          <cell r="K61">
            <v>18</v>
          </cell>
        </row>
        <row r="62">
          <cell r="B62" t="str">
            <v>曹操</v>
          </cell>
          <cell r="C62" t="str">
            <v>215011</v>
          </cell>
          <cell r="D62" t="str">
            <v>215012</v>
          </cell>
          <cell r="E62" t="str">
            <v>215013</v>
          </cell>
          <cell r="F62" t="str">
            <v>215014</v>
          </cell>
          <cell r="G62">
            <v>1</v>
          </cell>
          <cell r="H62">
            <v>2</v>
          </cell>
          <cell r="I62">
            <v>2</v>
          </cell>
          <cell r="J62">
            <v>3</v>
          </cell>
          <cell r="K62">
            <v>15</v>
          </cell>
        </row>
        <row r="63">
          <cell r="B63" t="str">
            <v>孙权</v>
          </cell>
          <cell r="C63" t="str">
            <v>215021</v>
          </cell>
          <cell r="D63" t="str">
            <v>215022</v>
          </cell>
          <cell r="E63" t="str">
            <v>215023</v>
          </cell>
          <cell r="F63" t="str">
            <v>215024</v>
          </cell>
          <cell r="G63">
            <v>1</v>
          </cell>
          <cell r="H63">
            <v>2</v>
          </cell>
          <cell r="I63">
            <v>2</v>
          </cell>
          <cell r="J63">
            <v>3</v>
          </cell>
          <cell r="K63">
            <v>15</v>
          </cell>
        </row>
        <row r="64">
          <cell r="B64" t="str">
            <v>刘备</v>
          </cell>
          <cell r="C64" t="str">
            <v>215031</v>
          </cell>
          <cell r="D64" t="str">
            <v>215032</v>
          </cell>
          <cell r="E64" t="str">
            <v>215033</v>
          </cell>
          <cell r="F64" t="str">
            <v>215034</v>
          </cell>
          <cell r="G64">
            <v>1</v>
          </cell>
          <cell r="H64">
            <v>2</v>
          </cell>
          <cell r="I64">
            <v>2</v>
          </cell>
          <cell r="J64">
            <v>4</v>
          </cell>
          <cell r="K64">
            <v>15</v>
          </cell>
        </row>
        <row r="65">
          <cell r="B65" t="str">
            <v>周瑜</v>
          </cell>
          <cell r="C65" t="str">
            <v>215041</v>
          </cell>
          <cell r="D65" t="str">
            <v>215042</v>
          </cell>
          <cell r="E65" t="str">
            <v>215043</v>
          </cell>
          <cell r="F65" t="str">
            <v>215044</v>
          </cell>
          <cell r="G65">
            <v>1</v>
          </cell>
          <cell r="H65">
            <v>2</v>
          </cell>
          <cell r="I65">
            <v>2</v>
          </cell>
          <cell r="J65">
            <v>3</v>
          </cell>
          <cell r="K65">
            <v>15</v>
          </cell>
        </row>
        <row r="66">
          <cell r="B66" t="str">
            <v>赵云</v>
          </cell>
          <cell r="C66" t="str">
            <v>215051</v>
          </cell>
          <cell r="D66" t="str">
            <v>215052</v>
          </cell>
          <cell r="E66" t="str">
            <v>215053</v>
          </cell>
          <cell r="F66" t="str">
            <v>215054</v>
          </cell>
          <cell r="G66">
            <v>1</v>
          </cell>
          <cell r="H66">
            <v>2</v>
          </cell>
          <cell r="I66">
            <v>2</v>
          </cell>
          <cell r="J66">
            <v>3</v>
          </cell>
          <cell r="K66">
            <v>15</v>
          </cell>
        </row>
        <row r="67">
          <cell r="B67" t="str">
            <v>张飞</v>
          </cell>
          <cell r="C67" t="str">
            <v>215061</v>
          </cell>
          <cell r="D67" t="str">
            <v>215062</v>
          </cell>
          <cell r="E67" t="str">
            <v>215063</v>
          </cell>
          <cell r="F67" t="str">
            <v>215064</v>
          </cell>
          <cell r="G67">
            <v>1</v>
          </cell>
          <cell r="H67">
            <v>2</v>
          </cell>
          <cell r="I67">
            <v>2</v>
          </cell>
          <cell r="J67">
            <v>3</v>
          </cell>
          <cell r="K67">
            <v>15</v>
          </cell>
        </row>
        <row r="68">
          <cell r="B68" t="str">
            <v>典韦</v>
          </cell>
          <cell r="C68" t="str">
            <v>215071</v>
          </cell>
          <cell r="D68" t="str">
            <v>215072</v>
          </cell>
          <cell r="E68" t="str">
            <v>215073</v>
          </cell>
          <cell r="F68">
            <v>0</v>
          </cell>
          <cell r="G68">
            <v>1</v>
          </cell>
          <cell r="H68">
            <v>2</v>
          </cell>
          <cell r="I68">
            <v>2</v>
          </cell>
          <cell r="J68">
            <v>2</v>
          </cell>
          <cell r="K68">
            <v>15</v>
          </cell>
        </row>
        <row r="69">
          <cell r="B69" t="str">
            <v>小乔</v>
          </cell>
          <cell r="C69" t="str">
            <v>215081</v>
          </cell>
          <cell r="D69" t="str">
            <v>215082</v>
          </cell>
          <cell r="E69" t="str">
            <v>215083</v>
          </cell>
          <cell r="F69">
            <v>0</v>
          </cell>
          <cell r="G69">
            <v>2</v>
          </cell>
          <cell r="H69">
            <v>2</v>
          </cell>
          <cell r="I69">
            <v>2</v>
          </cell>
          <cell r="J69">
            <v>4</v>
          </cell>
          <cell r="K69">
            <v>15</v>
          </cell>
        </row>
        <row r="70">
          <cell r="B70" t="str">
            <v>貂蝉</v>
          </cell>
          <cell r="C70" t="str">
            <v>213011</v>
          </cell>
          <cell r="D70" t="str">
            <v>213012</v>
          </cell>
          <cell r="E70" t="str">
            <v>213013</v>
          </cell>
          <cell r="F70">
            <v>0</v>
          </cell>
          <cell r="G70">
            <v>2</v>
          </cell>
          <cell r="H70">
            <v>2</v>
          </cell>
          <cell r="I70">
            <v>2</v>
          </cell>
          <cell r="J70">
            <v>4</v>
          </cell>
          <cell r="K70">
            <v>13</v>
          </cell>
        </row>
        <row r="71">
          <cell r="B71" t="str">
            <v>郭嘉</v>
          </cell>
          <cell r="C71" t="str">
            <v>213031</v>
          </cell>
          <cell r="D71" t="str">
            <v>213032</v>
          </cell>
          <cell r="E71" t="str">
            <v>213033</v>
          </cell>
          <cell r="F71">
            <v>0</v>
          </cell>
          <cell r="G71">
            <v>1</v>
          </cell>
          <cell r="H71">
            <v>2</v>
          </cell>
          <cell r="I71">
            <v>2</v>
          </cell>
          <cell r="J71">
            <v>4</v>
          </cell>
          <cell r="K71">
            <v>13</v>
          </cell>
        </row>
        <row r="72">
          <cell r="B72" t="str">
            <v>张辽</v>
          </cell>
          <cell r="C72" t="str">
            <v>213051</v>
          </cell>
          <cell r="D72">
            <v>0</v>
          </cell>
          <cell r="E72">
            <v>0</v>
          </cell>
          <cell r="F72">
            <v>0</v>
          </cell>
          <cell r="G72">
            <v>1</v>
          </cell>
          <cell r="H72">
            <v>2</v>
          </cell>
          <cell r="I72">
            <v>2</v>
          </cell>
          <cell r="J72">
            <v>3</v>
          </cell>
          <cell r="K72">
            <v>13</v>
          </cell>
        </row>
        <row r="73">
          <cell r="B73" t="str">
            <v>马超</v>
          </cell>
          <cell r="C73" t="str">
            <v>213061</v>
          </cell>
          <cell r="D73">
            <v>0</v>
          </cell>
          <cell r="E73">
            <v>0</v>
          </cell>
          <cell r="F73">
            <v>0</v>
          </cell>
          <cell r="G73">
            <v>1</v>
          </cell>
          <cell r="H73">
            <v>2</v>
          </cell>
          <cell r="I73">
            <v>2</v>
          </cell>
          <cell r="J73">
            <v>2</v>
          </cell>
          <cell r="K73">
            <v>13</v>
          </cell>
        </row>
        <row r="74">
          <cell r="B74" t="str">
            <v>陆逊</v>
          </cell>
          <cell r="C74" t="str">
            <v>210031</v>
          </cell>
          <cell r="D74">
            <v>0</v>
          </cell>
          <cell r="E74">
            <v>0</v>
          </cell>
          <cell r="F74">
            <v>0</v>
          </cell>
          <cell r="G74">
            <v>1</v>
          </cell>
          <cell r="H74">
            <v>2</v>
          </cell>
          <cell r="I74">
            <v>2</v>
          </cell>
          <cell r="J74">
            <v>3</v>
          </cell>
          <cell r="K74">
            <v>10</v>
          </cell>
        </row>
        <row r="75">
          <cell r="B75" t="str">
            <v>司马懿</v>
          </cell>
          <cell r="C75" t="str">
            <v>210041</v>
          </cell>
          <cell r="D75">
            <v>0</v>
          </cell>
          <cell r="E75">
            <v>0</v>
          </cell>
          <cell r="F75">
            <v>0</v>
          </cell>
          <cell r="G75">
            <v>1</v>
          </cell>
          <cell r="H75">
            <v>2</v>
          </cell>
          <cell r="I75">
            <v>2</v>
          </cell>
          <cell r="J75">
            <v>3</v>
          </cell>
          <cell r="K75">
            <v>10</v>
          </cell>
        </row>
        <row r="76">
          <cell r="B76" t="str">
            <v>许褚</v>
          </cell>
          <cell r="C76" t="str">
            <v>210051</v>
          </cell>
          <cell r="D76">
            <v>0</v>
          </cell>
          <cell r="E76">
            <v>0</v>
          </cell>
          <cell r="F76">
            <v>0</v>
          </cell>
          <cell r="G76">
            <v>1</v>
          </cell>
          <cell r="H76">
            <v>2</v>
          </cell>
          <cell r="I76">
            <v>2</v>
          </cell>
          <cell r="J76">
            <v>3</v>
          </cell>
          <cell r="K76">
            <v>10</v>
          </cell>
        </row>
        <row r="77">
          <cell r="B77" t="str">
            <v>夏侯惇</v>
          </cell>
          <cell r="C77" t="str">
            <v>210061</v>
          </cell>
          <cell r="D77">
            <v>0</v>
          </cell>
          <cell r="E77">
            <v>0</v>
          </cell>
          <cell r="F77">
            <v>0</v>
          </cell>
          <cell r="G77">
            <v>1</v>
          </cell>
          <cell r="H77">
            <v>2</v>
          </cell>
          <cell r="I77">
            <v>2</v>
          </cell>
          <cell r="J77">
            <v>3</v>
          </cell>
          <cell r="K77">
            <v>10</v>
          </cell>
        </row>
        <row r="78">
          <cell r="B78" t="str">
            <v>大乔</v>
          </cell>
          <cell r="C78" t="str">
            <v>210071</v>
          </cell>
          <cell r="D78">
            <v>0</v>
          </cell>
          <cell r="E78">
            <v>0</v>
          </cell>
          <cell r="F78">
            <v>0</v>
          </cell>
          <cell r="G78">
            <v>2</v>
          </cell>
          <cell r="H78">
            <v>2</v>
          </cell>
          <cell r="I78">
            <v>2</v>
          </cell>
          <cell r="J78">
            <v>4</v>
          </cell>
          <cell r="K78">
            <v>10</v>
          </cell>
        </row>
        <row r="79">
          <cell r="B79" t="str">
            <v>黄忠</v>
          </cell>
          <cell r="C79" t="str">
            <v>210081</v>
          </cell>
          <cell r="D79">
            <v>0</v>
          </cell>
          <cell r="E79">
            <v>0</v>
          </cell>
          <cell r="F79">
            <v>0</v>
          </cell>
          <cell r="G79">
            <v>1</v>
          </cell>
          <cell r="H79">
            <v>2</v>
          </cell>
          <cell r="I79">
            <v>2</v>
          </cell>
          <cell r="J79">
            <v>3</v>
          </cell>
          <cell r="K79">
            <v>10</v>
          </cell>
        </row>
        <row r="80">
          <cell r="B80" t="str">
            <v>荀彧</v>
          </cell>
          <cell r="C80" t="str">
            <v>208011</v>
          </cell>
          <cell r="D80">
            <v>0</v>
          </cell>
          <cell r="E80">
            <v>0</v>
          </cell>
          <cell r="F80">
            <v>0</v>
          </cell>
          <cell r="G80">
            <v>1</v>
          </cell>
          <cell r="H80">
            <v>2</v>
          </cell>
          <cell r="I80">
            <v>2</v>
          </cell>
          <cell r="J80">
            <v>3</v>
          </cell>
          <cell r="K80">
            <v>8</v>
          </cell>
        </row>
        <row r="81">
          <cell r="B81" t="str">
            <v>甘宁</v>
          </cell>
          <cell r="C81" t="str">
            <v>208021</v>
          </cell>
          <cell r="D81">
            <v>0</v>
          </cell>
          <cell r="E81">
            <v>0</v>
          </cell>
          <cell r="F81">
            <v>0</v>
          </cell>
          <cell r="G81">
            <v>1</v>
          </cell>
          <cell r="H81">
            <v>2</v>
          </cell>
          <cell r="I81">
            <v>2</v>
          </cell>
          <cell r="J81">
            <v>3</v>
          </cell>
          <cell r="K81">
            <v>8</v>
          </cell>
        </row>
        <row r="82">
          <cell r="B82" t="str">
            <v>周泰</v>
          </cell>
          <cell r="C82" t="str">
            <v>208031</v>
          </cell>
          <cell r="D82">
            <v>0</v>
          </cell>
          <cell r="E82">
            <v>0</v>
          </cell>
          <cell r="F82">
            <v>0</v>
          </cell>
          <cell r="G82">
            <v>1</v>
          </cell>
          <cell r="H82">
            <v>2</v>
          </cell>
          <cell r="I82">
            <v>2</v>
          </cell>
          <cell r="J82">
            <v>2</v>
          </cell>
          <cell r="K82">
            <v>8</v>
          </cell>
        </row>
        <row r="83">
          <cell r="B83" t="str">
            <v>太史慈</v>
          </cell>
          <cell r="C83" t="str">
            <v>208041</v>
          </cell>
          <cell r="D83">
            <v>0</v>
          </cell>
          <cell r="E83">
            <v>0</v>
          </cell>
          <cell r="F83">
            <v>0</v>
          </cell>
          <cell r="G83">
            <v>1</v>
          </cell>
          <cell r="H83">
            <v>2</v>
          </cell>
          <cell r="I83">
            <v>2</v>
          </cell>
          <cell r="J83">
            <v>3</v>
          </cell>
          <cell r="K83">
            <v>8</v>
          </cell>
        </row>
        <row r="84">
          <cell r="B84" t="str">
            <v>张郃</v>
          </cell>
          <cell r="C84" t="str">
            <v>208051</v>
          </cell>
          <cell r="D84">
            <v>0</v>
          </cell>
          <cell r="E84">
            <v>0</v>
          </cell>
          <cell r="F84">
            <v>0</v>
          </cell>
          <cell r="G84">
            <v>1</v>
          </cell>
          <cell r="H84">
            <v>2</v>
          </cell>
          <cell r="I84">
            <v>2</v>
          </cell>
          <cell r="J84">
            <v>3</v>
          </cell>
          <cell r="K84">
            <v>8</v>
          </cell>
        </row>
        <row r="85">
          <cell r="B85" t="str">
            <v>孙尚香</v>
          </cell>
          <cell r="C85" t="str">
            <v>208061</v>
          </cell>
          <cell r="D85">
            <v>0</v>
          </cell>
          <cell r="E85">
            <v>0</v>
          </cell>
          <cell r="F85">
            <v>0</v>
          </cell>
          <cell r="G85">
            <v>2</v>
          </cell>
          <cell r="H85">
            <v>2</v>
          </cell>
          <cell r="I85">
            <v>2</v>
          </cell>
          <cell r="J85">
            <v>3</v>
          </cell>
          <cell r="K85">
            <v>8</v>
          </cell>
        </row>
        <row r="86">
          <cell r="B86" t="str">
            <v>鲁肃</v>
          </cell>
          <cell r="C86" t="str">
            <v>208071</v>
          </cell>
          <cell r="D86">
            <v>0</v>
          </cell>
          <cell r="E86">
            <v>0</v>
          </cell>
          <cell r="F86">
            <v>0</v>
          </cell>
          <cell r="G86">
            <v>1</v>
          </cell>
          <cell r="H86">
            <v>2</v>
          </cell>
          <cell r="I86">
            <v>2</v>
          </cell>
          <cell r="J86">
            <v>3</v>
          </cell>
          <cell r="K86">
            <v>8</v>
          </cell>
        </row>
        <row r="87">
          <cell r="B87" t="str">
            <v>华佗</v>
          </cell>
          <cell r="C87" t="str">
            <v>208081</v>
          </cell>
          <cell r="D87">
            <v>0</v>
          </cell>
          <cell r="E87">
            <v>0</v>
          </cell>
          <cell r="F87">
            <v>0</v>
          </cell>
          <cell r="G87">
            <v>1</v>
          </cell>
          <cell r="H87">
            <v>2</v>
          </cell>
          <cell r="I87">
            <v>2</v>
          </cell>
          <cell r="J87">
            <v>4</v>
          </cell>
          <cell r="K87">
            <v>8</v>
          </cell>
        </row>
        <row r="88">
          <cell r="B88" t="str">
            <v>张角</v>
          </cell>
          <cell r="C88" t="str">
            <v>205011</v>
          </cell>
          <cell r="D88">
            <v>0</v>
          </cell>
          <cell r="E88">
            <v>0</v>
          </cell>
          <cell r="F88">
            <v>0</v>
          </cell>
          <cell r="G88">
            <v>1</v>
          </cell>
          <cell r="H88">
            <v>2</v>
          </cell>
          <cell r="I88">
            <v>2</v>
          </cell>
          <cell r="J88">
            <v>3</v>
          </cell>
          <cell r="K88">
            <v>5</v>
          </cell>
        </row>
        <row r="89">
          <cell r="B89" t="str">
            <v>袁绍</v>
          </cell>
          <cell r="C89" t="str">
            <v>205021</v>
          </cell>
          <cell r="D89">
            <v>0</v>
          </cell>
          <cell r="E89">
            <v>0</v>
          </cell>
          <cell r="F89">
            <v>0</v>
          </cell>
          <cell r="G89">
            <v>1</v>
          </cell>
          <cell r="H89">
            <v>2</v>
          </cell>
          <cell r="I89">
            <v>2</v>
          </cell>
          <cell r="J89">
            <v>3</v>
          </cell>
          <cell r="K89">
            <v>5</v>
          </cell>
        </row>
        <row r="90">
          <cell r="B90" t="str">
            <v>王允</v>
          </cell>
          <cell r="C90" t="str">
            <v>205031</v>
          </cell>
          <cell r="D90">
            <v>0</v>
          </cell>
          <cell r="E90">
            <v>0</v>
          </cell>
          <cell r="F90">
            <v>0</v>
          </cell>
          <cell r="G90">
            <v>1</v>
          </cell>
          <cell r="H90">
            <v>2</v>
          </cell>
          <cell r="I90">
            <v>2</v>
          </cell>
          <cell r="J90">
            <v>3</v>
          </cell>
          <cell r="K90">
            <v>5</v>
          </cell>
        </row>
        <row r="91">
          <cell r="B91" t="str">
            <v>公孙瓒</v>
          </cell>
          <cell r="C91" t="str">
            <v>205041</v>
          </cell>
          <cell r="D91">
            <v>0</v>
          </cell>
          <cell r="E91">
            <v>0</v>
          </cell>
          <cell r="F91">
            <v>0</v>
          </cell>
          <cell r="G91">
            <v>1</v>
          </cell>
          <cell r="H91">
            <v>2</v>
          </cell>
          <cell r="I91">
            <v>2</v>
          </cell>
          <cell r="J91">
            <v>3</v>
          </cell>
          <cell r="K91">
            <v>5</v>
          </cell>
        </row>
        <row r="92">
          <cell r="B92" t="str">
            <v>黄盖</v>
          </cell>
          <cell r="C92" t="str">
            <v>205051</v>
          </cell>
          <cell r="D92">
            <v>0</v>
          </cell>
          <cell r="E92">
            <v>0</v>
          </cell>
          <cell r="F92">
            <v>0</v>
          </cell>
          <cell r="G92">
            <v>1</v>
          </cell>
          <cell r="H92">
            <v>2</v>
          </cell>
          <cell r="I92">
            <v>2</v>
          </cell>
          <cell r="J92">
            <v>3</v>
          </cell>
          <cell r="K92">
            <v>5</v>
          </cell>
        </row>
        <row r="93">
          <cell r="B93" t="str">
            <v>颜良</v>
          </cell>
          <cell r="C93" t="str">
            <v>205061</v>
          </cell>
          <cell r="D93">
            <v>0</v>
          </cell>
          <cell r="E93">
            <v>0</v>
          </cell>
          <cell r="F93">
            <v>0</v>
          </cell>
          <cell r="G93">
            <v>1</v>
          </cell>
          <cell r="H93">
            <v>2</v>
          </cell>
          <cell r="I93">
            <v>2</v>
          </cell>
          <cell r="J93">
            <v>3</v>
          </cell>
          <cell r="K93">
            <v>5</v>
          </cell>
        </row>
        <row r="94">
          <cell r="B94" t="str">
            <v>文丑</v>
          </cell>
          <cell r="C94" t="str">
            <v>205071</v>
          </cell>
          <cell r="D94">
            <v>0</v>
          </cell>
          <cell r="E94">
            <v>0</v>
          </cell>
          <cell r="F94">
            <v>0</v>
          </cell>
          <cell r="G94">
            <v>1</v>
          </cell>
          <cell r="H94">
            <v>2</v>
          </cell>
          <cell r="I94">
            <v>2</v>
          </cell>
          <cell r="J94">
            <v>2</v>
          </cell>
          <cell r="K94">
            <v>5</v>
          </cell>
        </row>
        <row r="95">
          <cell r="B95" t="str">
            <v>华雄</v>
          </cell>
          <cell r="C95" t="str">
            <v>205081</v>
          </cell>
          <cell r="D95">
            <v>0</v>
          </cell>
          <cell r="E95">
            <v>0</v>
          </cell>
          <cell r="F95">
            <v>0</v>
          </cell>
          <cell r="G95">
            <v>1</v>
          </cell>
          <cell r="H95">
            <v>2</v>
          </cell>
          <cell r="I95">
            <v>2</v>
          </cell>
          <cell r="J95">
            <v>3</v>
          </cell>
          <cell r="K95">
            <v>5</v>
          </cell>
        </row>
        <row r="96">
          <cell r="B96" t="str">
            <v>李元霸</v>
          </cell>
          <cell r="C96" t="str">
            <v>318021</v>
          </cell>
          <cell r="D96" t="str">
            <v>318022</v>
          </cell>
          <cell r="E96" t="str">
            <v>318023</v>
          </cell>
          <cell r="F96" t="str">
            <v>318024</v>
          </cell>
          <cell r="G96">
            <v>1</v>
          </cell>
          <cell r="H96">
            <v>3</v>
          </cell>
          <cell r="I96">
            <v>2</v>
          </cell>
          <cell r="J96">
            <v>3</v>
          </cell>
          <cell r="K96">
            <v>18</v>
          </cell>
        </row>
        <row r="97">
          <cell r="B97" t="str">
            <v>秦琼</v>
          </cell>
          <cell r="C97" t="str">
            <v>318011</v>
          </cell>
          <cell r="D97" t="str">
            <v>318012</v>
          </cell>
          <cell r="E97" t="str">
            <v>318013</v>
          </cell>
          <cell r="F97" t="str">
            <v>318014</v>
          </cell>
          <cell r="G97">
            <v>1</v>
          </cell>
          <cell r="H97">
            <v>3</v>
          </cell>
          <cell r="I97">
            <v>2</v>
          </cell>
          <cell r="J97">
            <v>2</v>
          </cell>
          <cell r="K97">
            <v>18</v>
          </cell>
        </row>
        <row r="98">
          <cell r="B98" t="str">
            <v>武则天</v>
          </cell>
          <cell r="C98" t="str">
            <v>318031</v>
          </cell>
          <cell r="D98" t="str">
            <v>318032</v>
          </cell>
          <cell r="E98" t="str">
            <v>318033</v>
          </cell>
          <cell r="F98" t="str">
            <v>318034</v>
          </cell>
          <cell r="G98">
            <v>2</v>
          </cell>
          <cell r="H98">
            <v>3</v>
          </cell>
          <cell r="I98">
            <v>2</v>
          </cell>
          <cell r="J98">
            <v>3</v>
          </cell>
          <cell r="K98">
            <v>18</v>
          </cell>
        </row>
        <row r="99">
          <cell r="B99" t="str">
            <v>李世民</v>
          </cell>
          <cell r="C99" t="str">
            <v>318041</v>
          </cell>
          <cell r="D99" t="str">
            <v>318042</v>
          </cell>
          <cell r="E99" t="str">
            <v>318043</v>
          </cell>
          <cell r="F99" t="str">
            <v>318044</v>
          </cell>
          <cell r="G99">
            <v>1</v>
          </cell>
          <cell r="H99">
            <v>3</v>
          </cell>
          <cell r="I99">
            <v>2</v>
          </cell>
          <cell r="J99">
            <v>4</v>
          </cell>
          <cell r="K99">
            <v>18</v>
          </cell>
        </row>
        <row r="100">
          <cell r="B100" t="str">
            <v>程咬金</v>
          </cell>
          <cell r="C100" t="str">
            <v>315011</v>
          </cell>
          <cell r="D100" t="str">
            <v>315012</v>
          </cell>
          <cell r="E100" t="str">
            <v>315013</v>
          </cell>
          <cell r="F100" t="str">
            <v>315014</v>
          </cell>
          <cell r="G100">
            <v>1</v>
          </cell>
          <cell r="H100">
            <v>3</v>
          </cell>
          <cell r="I100">
            <v>2</v>
          </cell>
          <cell r="J100">
            <v>3</v>
          </cell>
          <cell r="K100">
            <v>15</v>
          </cell>
        </row>
        <row r="101">
          <cell r="B101" t="str">
            <v>尉迟恭</v>
          </cell>
          <cell r="C101" t="str">
            <v>315021</v>
          </cell>
          <cell r="D101" t="str">
            <v>315022</v>
          </cell>
          <cell r="E101" t="str">
            <v>315023</v>
          </cell>
          <cell r="F101" t="str">
            <v>315024</v>
          </cell>
          <cell r="G101">
            <v>1</v>
          </cell>
          <cell r="H101">
            <v>3</v>
          </cell>
          <cell r="I101">
            <v>2</v>
          </cell>
          <cell r="J101">
            <v>2</v>
          </cell>
          <cell r="K101">
            <v>15</v>
          </cell>
        </row>
        <row r="102">
          <cell r="B102" t="str">
            <v>罗成</v>
          </cell>
          <cell r="C102" t="str">
            <v>315031</v>
          </cell>
          <cell r="D102" t="str">
            <v>315032</v>
          </cell>
          <cell r="E102" t="str">
            <v>315033</v>
          </cell>
          <cell r="F102" t="str">
            <v>315034</v>
          </cell>
          <cell r="G102">
            <v>1</v>
          </cell>
          <cell r="H102">
            <v>3</v>
          </cell>
          <cell r="I102">
            <v>2</v>
          </cell>
          <cell r="J102">
            <v>3</v>
          </cell>
          <cell r="K102">
            <v>15</v>
          </cell>
        </row>
        <row r="103">
          <cell r="B103" t="str">
            <v>宇文成都</v>
          </cell>
          <cell r="C103" t="str">
            <v>315041</v>
          </cell>
          <cell r="D103" t="str">
            <v>315042</v>
          </cell>
          <cell r="E103" t="str">
            <v>315043</v>
          </cell>
          <cell r="F103" t="str">
            <v>315044</v>
          </cell>
          <cell r="G103">
            <v>1</v>
          </cell>
          <cell r="H103">
            <v>3</v>
          </cell>
          <cell r="I103">
            <v>2</v>
          </cell>
          <cell r="J103">
            <v>3</v>
          </cell>
          <cell r="K103">
            <v>15</v>
          </cell>
        </row>
        <row r="104">
          <cell r="B104" t="str">
            <v>薛仁贵</v>
          </cell>
          <cell r="C104" t="str">
            <v>315051</v>
          </cell>
          <cell r="D104" t="str">
            <v>315052</v>
          </cell>
          <cell r="E104" t="str">
            <v>315053</v>
          </cell>
          <cell r="F104" t="str">
            <v>315054</v>
          </cell>
          <cell r="G104">
            <v>1</v>
          </cell>
          <cell r="H104">
            <v>3</v>
          </cell>
          <cell r="I104">
            <v>2</v>
          </cell>
          <cell r="J104">
            <v>3</v>
          </cell>
          <cell r="K104">
            <v>15</v>
          </cell>
        </row>
        <row r="105">
          <cell r="B105" t="str">
            <v>狄仁杰</v>
          </cell>
          <cell r="C105" t="str">
            <v>315061</v>
          </cell>
          <cell r="D105" t="str">
            <v>315062</v>
          </cell>
          <cell r="E105" t="str">
            <v>315063</v>
          </cell>
          <cell r="F105" t="str">
            <v>315064</v>
          </cell>
          <cell r="G105">
            <v>1</v>
          </cell>
          <cell r="H105">
            <v>3</v>
          </cell>
          <cell r="I105">
            <v>2</v>
          </cell>
          <cell r="J105">
            <v>4</v>
          </cell>
          <cell r="K105">
            <v>15</v>
          </cell>
        </row>
        <row r="106">
          <cell r="B106" t="str">
            <v>裴元庆</v>
          </cell>
          <cell r="C106" t="str">
            <v>315071</v>
          </cell>
          <cell r="D106" t="str">
            <v>315072</v>
          </cell>
          <cell r="E106" t="str">
            <v>315073</v>
          </cell>
          <cell r="F106">
            <v>0</v>
          </cell>
          <cell r="G106">
            <v>1</v>
          </cell>
          <cell r="H106">
            <v>3</v>
          </cell>
          <cell r="I106">
            <v>2</v>
          </cell>
          <cell r="J106">
            <v>4</v>
          </cell>
          <cell r="K106">
            <v>15</v>
          </cell>
        </row>
        <row r="107">
          <cell r="B107" t="str">
            <v>独孤伽罗</v>
          </cell>
          <cell r="C107" t="str">
            <v>315081</v>
          </cell>
          <cell r="D107" t="str">
            <v>315082</v>
          </cell>
          <cell r="E107" t="str">
            <v>315083</v>
          </cell>
          <cell r="F107">
            <v>0</v>
          </cell>
          <cell r="G107">
            <v>2</v>
          </cell>
          <cell r="H107">
            <v>3</v>
          </cell>
          <cell r="I107">
            <v>2</v>
          </cell>
          <cell r="J107">
            <v>3</v>
          </cell>
          <cell r="K107">
            <v>15</v>
          </cell>
        </row>
        <row r="108">
          <cell r="B108" t="str">
            <v>杨玉环</v>
          </cell>
          <cell r="C108" t="str">
            <v>313021</v>
          </cell>
          <cell r="D108" t="str">
            <v>313022</v>
          </cell>
          <cell r="E108" t="str">
            <v>313023</v>
          </cell>
          <cell r="F108">
            <v>0</v>
          </cell>
          <cell r="G108">
            <v>2</v>
          </cell>
          <cell r="H108">
            <v>3</v>
          </cell>
          <cell r="I108">
            <v>2</v>
          </cell>
          <cell r="J108">
            <v>4</v>
          </cell>
          <cell r="K108">
            <v>13</v>
          </cell>
        </row>
        <row r="109">
          <cell r="B109" t="str">
            <v>杨广</v>
          </cell>
          <cell r="C109" t="str">
            <v>313041</v>
          </cell>
          <cell r="D109" t="str">
            <v>313042</v>
          </cell>
          <cell r="E109" t="str">
            <v>313043</v>
          </cell>
          <cell r="F109">
            <v>0</v>
          </cell>
          <cell r="G109">
            <v>1</v>
          </cell>
          <cell r="H109">
            <v>3</v>
          </cell>
          <cell r="I109">
            <v>2</v>
          </cell>
          <cell r="J109">
            <v>3</v>
          </cell>
          <cell r="K109">
            <v>13</v>
          </cell>
        </row>
        <row r="110">
          <cell r="B110" t="str">
            <v>李靖</v>
          </cell>
          <cell r="C110" t="str">
            <v>313051</v>
          </cell>
          <cell r="D110">
            <v>0</v>
          </cell>
          <cell r="E110">
            <v>0</v>
          </cell>
          <cell r="F110">
            <v>0</v>
          </cell>
          <cell r="G110">
            <v>1</v>
          </cell>
          <cell r="H110">
            <v>3</v>
          </cell>
          <cell r="I110">
            <v>2</v>
          </cell>
          <cell r="J110">
            <v>2</v>
          </cell>
          <cell r="K110">
            <v>13</v>
          </cell>
        </row>
        <row r="111">
          <cell r="B111" t="str">
            <v>单雄信</v>
          </cell>
          <cell r="C111" t="str">
            <v>313061</v>
          </cell>
          <cell r="D111">
            <v>0</v>
          </cell>
          <cell r="E111">
            <v>0</v>
          </cell>
          <cell r="F111">
            <v>0</v>
          </cell>
          <cell r="G111">
            <v>1</v>
          </cell>
          <cell r="H111">
            <v>3</v>
          </cell>
          <cell r="I111">
            <v>2</v>
          </cell>
          <cell r="J111">
            <v>3</v>
          </cell>
          <cell r="K111">
            <v>13</v>
          </cell>
        </row>
        <row r="112">
          <cell r="B112" t="str">
            <v>杨坚</v>
          </cell>
          <cell r="C112" t="str">
            <v>310011</v>
          </cell>
          <cell r="D112">
            <v>0</v>
          </cell>
          <cell r="E112">
            <v>0</v>
          </cell>
          <cell r="F112">
            <v>0</v>
          </cell>
          <cell r="G112">
            <v>1</v>
          </cell>
          <cell r="H112">
            <v>3</v>
          </cell>
          <cell r="I112">
            <v>2</v>
          </cell>
          <cell r="J112">
            <v>2</v>
          </cell>
          <cell r="K112">
            <v>10</v>
          </cell>
        </row>
        <row r="113">
          <cell r="B113" t="str">
            <v>李渊</v>
          </cell>
          <cell r="C113" t="str">
            <v>310021</v>
          </cell>
          <cell r="D113">
            <v>0</v>
          </cell>
          <cell r="E113">
            <v>0</v>
          </cell>
          <cell r="F113">
            <v>0</v>
          </cell>
          <cell r="G113">
            <v>1</v>
          </cell>
          <cell r="H113">
            <v>3</v>
          </cell>
          <cell r="I113">
            <v>2</v>
          </cell>
          <cell r="J113">
            <v>3</v>
          </cell>
          <cell r="K113">
            <v>10</v>
          </cell>
        </row>
        <row r="114">
          <cell r="B114" t="str">
            <v>长孙皇后</v>
          </cell>
          <cell r="C114" t="str">
            <v>310031</v>
          </cell>
          <cell r="D114">
            <v>0</v>
          </cell>
          <cell r="E114">
            <v>0</v>
          </cell>
          <cell r="F114">
            <v>0</v>
          </cell>
          <cell r="G114">
            <v>2</v>
          </cell>
          <cell r="H114">
            <v>3</v>
          </cell>
          <cell r="I114">
            <v>2</v>
          </cell>
          <cell r="J114">
            <v>4</v>
          </cell>
          <cell r="K114">
            <v>10</v>
          </cell>
        </row>
        <row r="115">
          <cell r="B115" t="str">
            <v>红拂女</v>
          </cell>
          <cell r="C115" t="str">
            <v>310051</v>
          </cell>
          <cell r="D115">
            <v>0</v>
          </cell>
          <cell r="E115">
            <v>0</v>
          </cell>
          <cell r="F115">
            <v>0</v>
          </cell>
          <cell r="G115">
            <v>2</v>
          </cell>
          <cell r="H115">
            <v>3</v>
          </cell>
          <cell r="I115">
            <v>2</v>
          </cell>
          <cell r="J115">
            <v>3</v>
          </cell>
          <cell r="K115">
            <v>10</v>
          </cell>
        </row>
        <row r="116">
          <cell r="B116" t="str">
            <v>虬髯客</v>
          </cell>
          <cell r="C116" t="str">
            <v>310061</v>
          </cell>
          <cell r="D116">
            <v>0</v>
          </cell>
          <cell r="E116">
            <v>0</v>
          </cell>
          <cell r="F116">
            <v>0</v>
          </cell>
          <cell r="G116">
            <v>1</v>
          </cell>
          <cell r="H116">
            <v>3</v>
          </cell>
          <cell r="I116">
            <v>2</v>
          </cell>
          <cell r="J116">
            <v>3</v>
          </cell>
          <cell r="K116">
            <v>10</v>
          </cell>
        </row>
        <row r="117">
          <cell r="B117" t="str">
            <v>宇文化及</v>
          </cell>
          <cell r="C117" t="str">
            <v>310071</v>
          </cell>
          <cell r="D117">
            <v>0</v>
          </cell>
          <cell r="E117">
            <v>0</v>
          </cell>
          <cell r="F117">
            <v>0</v>
          </cell>
          <cell r="G117">
            <v>1</v>
          </cell>
          <cell r="H117">
            <v>3</v>
          </cell>
          <cell r="I117">
            <v>2</v>
          </cell>
          <cell r="J117">
            <v>3</v>
          </cell>
          <cell r="K117">
            <v>10</v>
          </cell>
        </row>
        <row r="118">
          <cell r="B118" t="str">
            <v>王世充</v>
          </cell>
          <cell r="C118" t="str">
            <v>308011</v>
          </cell>
          <cell r="D118">
            <v>0</v>
          </cell>
          <cell r="E118">
            <v>0</v>
          </cell>
          <cell r="F118">
            <v>0</v>
          </cell>
          <cell r="G118">
            <v>1</v>
          </cell>
          <cell r="H118">
            <v>3</v>
          </cell>
          <cell r="I118">
            <v>2</v>
          </cell>
          <cell r="J118">
            <v>3</v>
          </cell>
          <cell r="K118">
            <v>8</v>
          </cell>
        </row>
        <row r="119">
          <cell r="B119" t="str">
            <v>徐世勣</v>
          </cell>
          <cell r="C119" t="str">
            <v>308021</v>
          </cell>
          <cell r="D119">
            <v>0</v>
          </cell>
          <cell r="E119">
            <v>0</v>
          </cell>
          <cell r="F119">
            <v>0</v>
          </cell>
          <cell r="G119">
            <v>1</v>
          </cell>
          <cell r="H119">
            <v>3</v>
          </cell>
          <cell r="I119">
            <v>2</v>
          </cell>
          <cell r="J119">
            <v>3</v>
          </cell>
          <cell r="K119">
            <v>8</v>
          </cell>
        </row>
        <row r="120">
          <cell r="B120" t="str">
            <v>杨林</v>
          </cell>
          <cell r="C120" t="str">
            <v>308031</v>
          </cell>
          <cell r="D120">
            <v>0</v>
          </cell>
          <cell r="E120">
            <v>0</v>
          </cell>
          <cell r="F120">
            <v>0</v>
          </cell>
          <cell r="G120">
            <v>1</v>
          </cell>
          <cell r="H120">
            <v>3</v>
          </cell>
          <cell r="I120">
            <v>2</v>
          </cell>
          <cell r="J120">
            <v>2</v>
          </cell>
          <cell r="K120">
            <v>8</v>
          </cell>
        </row>
        <row r="121">
          <cell r="B121" t="str">
            <v>罗艺</v>
          </cell>
          <cell r="C121" t="str">
            <v>308041</v>
          </cell>
          <cell r="D121">
            <v>0</v>
          </cell>
          <cell r="E121">
            <v>0</v>
          </cell>
          <cell r="F121">
            <v>0</v>
          </cell>
          <cell r="G121">
            <v>1</v>
          </cell>
          <cell r="H121">
            <v>3</v>
          </cell>
          <cell r="I121">
            <v>2</v>
          </cell>
          <cell r="J121">
            <v>3</v>
          </cell>
          <cell r="K121">
            <v>8</v>
          </cell>
        </row>
        <row r="122">
          <cell r="B122" t="str">
            <v>萧美娘</v>
          </cell>
          <cell r="C122" t="str">
            <v>308051</v>
          </cell>
          <cell r="D122">
            <v>0</v>
          </cell>
          <cell r="E122">
            <v>0</v>
          </cell>
          <cell r="F122">
            <v>0</v>
          </cell>
          <cell r="G122">
            <v>2</v>
          </cell>
          <cell r="H122">
            <v>3</v>
          </cell>
          <cell r="I122">
            <v>2</v>
          </cell>
          <cell r="J122">
            <v>3</v>
          </cell>
          <cell r="K122">
            <v>8</v>
          </cell>
        </row>
        <row r="123">
          <cell r="B123" t="str">
            <v>宣华夫人</v>
          </cell>
          <cell r="C123" t="str">
            <v>308061</v>
          </cell>
          <cell r="D123">
            <v>0</v>
          </cell>
          <cell r="E123">
            <v>0</v>
          </cell>
          <cell r="F123">
            <v>0</v>
          </cell>
          <cell r="G123">
            <v>2</v>
          </cell>
          <cell r="H123">
            <v>3</v>
          </cell>
          <cell r="I123">
            <v>2</v>
          </cell>
          <cell r="J123">
            <v>3</v>
          </cell>
          <cell r="K123">
            <v>8</v>
          </cell>
        </row>
        <row r="124">
          <cell r="B124" t="str">
            <v>雄阔海</v>
          </cell>
          <cell r="C124" t="str">
            <v>308071</v>
          </cell>
          <cell r="D124">
            <v>0</v>
          </cell>
          <cell r="E124">
            <v>0</v>
          </cell>
          <cell r="F124">
            <v>0</v>
          </cell>
          <cell r="G124">
            <v>1</v>
          </cell>
          <cell r="H124">
            <v>3</v>
          </cell>
          <cell r="I124">
            <v>2</v>
          </cell>
          <cell r="J124">
            <v>3</v>
          </cell>
          <cell r="K124">
            <v>8</v>
          </cell>
        </row>
        <row r="125">
          <cell r="B125" t="str">
            <v>魏文通</v>
          </cell>
          <cell r="C125" t="str">
            <v>308081</v>
          </cell>
          <cell r="D125">
            <v>0</v>
          </cell>
          <cell r="E125">
            <v>0</v>
          </cell>
          <cell r="F125">
            <v>0</v>
          </cell>
          <cell r="G125">
            <v>1</v>
          </cell>
          <cell r="H125">
            <v>3</v>
          </cell>
          <cell r="I125">
            <v>2</v>
          </cell>
          <cell r="J125">
            <v>3</v>
          </cell>
          <cell r="K125">
            <v>8</v>
          </cell>
        </row>
        <row r="126">
          <cell r="B126" t="str">
            <v>尤俊达</v>
          </cell>
          <cell r="C126" t="str">
            <v>305011</v>
          </cell>
          <cell r="D126">
            <v>0</v>
          </cell>
          <cell r="E126">
            <v>0</v>
          </cell>
          <cell r="F126">
            <v>0</v>
          </cell>
          <cell r="G126">
            <v>1</v>
          </cell>
          <cell r="H126">
            <v>3</v>
          </cell>
          <cell r="I126">
            <v>2</v>
          </cell>
          <cell r="J126">
            <v>3</v>
          </cell>
          <cell r="K126">
            <v>5</v>
          </cell>
        </row>
        <row r="127">
          <cell r="B127" t="str">
            <v>贺若弼</v>
          </cell>
          <cell r="C127" t="str">
            <v>305021</v>
          </cell>
          <cell r="D127">
            <v>0</v>
          </cell>
          <cell r="E127">
            <v>0</v>
          </cell>
          <cell r="F127">
            <v>0</v>
          </cell>
          <cell r="G127">
            <v>1</v>
          </cell>
          <cell r="H127">
            <v>3</v>
          </cell>
          <cell r="I127">
            <v>2</v>
          </cell>
          <cell r="J127">
            <v>3</v>
          </cell>
          <cell r="K127">
            <v>5</v>
          </cell>
        </row>
        <row r="128">
          <cell r="B128" t="str">
            <v>韩擒虎</v>
          </cell>
          <cell r="C128" t="str">
            <v>305031</v>
          </cell>
          <cell r="D128">
            <v>0</v>
          </cell>
          <cell r="E128">
            <v>0</v>
          </cell>
          <cell r="F128">
            <v>0</v>
          </cell>
          <cell r="G128">
            <v>1</v>
          </cell>
          <cell r="H128">
            <v>3</v>
          </cell>
          <cell r="I128">
            <v>2</v>
          </cell>
          <cell r="J128">
            <v>2</v>
          </cell>
          <cell r="K128">
            <v>5</v>
          </cell>
        </row>
        <row r="129">
          <cell r="B129" t="str">
            <v>张丽华</v>
          </cell>
          <cell r="C129" t="str">
            <v>305041</v>
          </cell>
          <cell r="D129">
            <v>0</v>
          </cell>
          <cell r="E129">
            <v>0</v>
          </cell>
          <cell r="F129">
            <v>0</v>
          </cell>
          <cell r="G129">
            <v>2</v>
          </cell>
          <cell r="H129">
            <v>3</v>
          </cell>
          <cell r="I129">
            <v>2</v>
          </cell>
          <cell r="J129">
            <v>3</v>
          </cell>
          <cell r="K129">
            <v>5</v>
          </cell>
        </row>
        <row r="130">
          <cell r="B130" t="str">
            <v>房玄龄</v>
          </cell>
          <cell r="C130" t="str">
            <v>305051</v>
          </cell>
          <cell r="D130">
            <v>0</v>
          </cell>
          <cell r="E130">
            <v>0</v>
          </cell>
          <cell r="F130">
            <v>0</v>
          </cell>
          <cell r="G130">
            <v>1</v>
          </cell>
          <cell r="H130">
            <v>3</v>
          </cell>
          <cell r="I130">
            <v>2</v>
          </cell>
          <cell r="J130">
            <v>3</v>
          </cell>
          <cell r="K130">
            <v>5</v>
          </cell>
        </row>
        <row r="131">
          <cell r="B131" t="str">
            <v>杜如晦</v>
          </cell>
          <cell r="C131" t="str">
            <v>305061</v>
          </cell>
          <cell r="D131">
            <v>0</v>
          </cell>
          <cell r="E131">
            <v>0</v>
          </cell>
          <cell r="F131">
            <v>0</v>
          </cell>
          <cell r="G131">
            <v>1</v>
          </cell>
          <cell r="H131">
            <v>3</v>
          </cell>
          <cell r="I131">
            <v>2</v>
          </cell>
          <cell r="J131">
            <v>3</v>
          </cell>
          <cell r="K131">
            <v>5</v>
          </cell>
        </row>
        <row r="132">
          <cell r="B132" t="str">
            <v>翟让</v>
          </cell>
          <cell r="C132" t="str">
            <v>305071</v>
          </cell>
          <cell r="D132">
            <v>0</v>
          </cell>
          <cell r="E132">
            <v>0</v>
          </cell>
          <cell r="F132">
            <v>0</v>
          </cell>
          <cell r="G132">
            <v>1</v>
          </cell>
          <cell r="H132">
            <v>3</v>
          </cell>
          <cell r="I132">
            <v>2</v>
          </cell>
          <cell r="J132">
            <v>3</v>
          </cell>
          <cell r="K132">
            <v>5</v>
          </cell>
        </row>
        <row r="133">
          <cell r="B133" t="str">
            <v>李密</v>
          </cell>
          <cell r="C133" t="str">
            <v>305081</v>
          </cell>
          <cell r="D133">
            <v>0</v>
          </cell>
          <cell r="E133">
            <v>0</v>
          </cell>
          <cell r="F133">
            <v>0</v>
          </cell>
          <cell r="G133">
            <v>1</v>
          </cell>
          <cell r="H133">
            <v>3</v>
          </cell>
          <cell r="I133">
            <v>2</v>
          </cell>
          <cell r="J133">
            <v>3</v>
          </cell>
          <cell r="K133">
            <v>5</v>
          </cell>
        </row>
        <row r="134">
          <cell r="B134" t="str">
            <v>蚩尤</v>
          </cell>
          <cell r="C134" t="str">
            <v>418021</v>
          </cell>
          <cell r="D134" t="str">
            <v>418022</v>
          </cell>
          <cell r="E134" t="str">
            <v>418023</v>
          </cell>
          <cell r="F134" t="str">
            <v>418024</v>
          </cell>
          <cell r="G134">
            <v>1</v>
          </cell>
          <cell r="H134">
            <v>4</v>
          </cell>
          <cell r="I134">
            <v>2</v>
          </cell>
          <cell r="J134">
            <v>3</v>
          </cell>
          <cell r="K134">
            <v>18</v>
          </cell>
        </row>
        <row r="135">
          <cell r="B135" t="str">
            <v>后羿</v>
          </cell>
          <cell r="C135" t="str">
            <v>418011</v>
          </cell>
          <cell r="D135" t="str">
            <v>418012</v>
          </cell>
          <cell r="E135" t="str">
            <v>418013</v>
          </cell>
          <cell r="F135" t="str">
            <v>418014</v>
          </cell>
          <cell r="G135">
            <v>1</v>
          </cell>
          <cell r="H135">
            <v>4</v>
          </cell>
          <cell r="I135">
            <v>2</v>
          </cell>
          <cell r="J135">
            <v>3</v>
          </cell>
          <cell r="K135">
            <v>18</v>
          </cell>
        </row>
        <row r="136">
          <cell r="B136" t="str">
            <v>轩辕</v>
          </cell>
          <cell r="C136" t="str">
            <v>418031</v>
          </cell>
          <cell r="D136" t="str">
            <v>418032</v>
          </cell>
          <cell r="E136" t="str">
            <v>418033</v>
          </cell>
          <cell r="F136" t="str">
            <v>418034</v>
          </cell>
          <cell r="G136">
            <v>1</v>
          </cell>
          <cell r="H136">
            <v>4</v>
          </cell>
          <cell r="I136">
            <v>2</v>
          </cell>
          <cell r="J136">
            <v>3</v>
          </cell>
          <cell r="K136">
            <v>18</v>
          </cell>
        </row>
        <row r="137">
          <cell r="B137" t="str">
            <v>神农</v>
          </cell>
          <cell r="C137" t="str">
            <v>418041</v>
          </cell>
          <cell r="D137" t="str">
            <v>418042</v>
          </cell>
          <cell r="E137" t="str">
            <v>418043</v>
          </cell>
          <cell r="F137" t="str">
            <v>418044</v>
          </cell>
          <cell r="G137">
            <v>1</v>
          </cell>
          <cell r="H137">
            <v>4</v>
          </cell>
          <cell r="I137">
            <v>2</v>
          </cell>
          <cell r="J137">
            <v>4</v>
          </cell>
          <cell r="K137">
            <v>18</v>
          </cell>
        </row>
        <row r="138">
          <cell r="B138" t="str">
            <v>成吉思汗</v>
          </cell>
          <cell r="C138" t="str">
            <v>415011</v>
          </cell>
          <cell r="D138" t="str">
            <v>415012</v>
          </cell>
          <cell r="E138" t="str">
            <v>415013</v>
          </cell>
          <cell r="F138" t="str">
            <v>415014</v>
          </cell>
          <cell r="G138">
            <v>1</v>
          </cell>
          <cell r="H138">
            <v>4</v>
          </cell>
          <cell r="I138">
            <v>2</v>
          </cell>
          <cell r="J138">
            <v>3</v>
          </cell>
          <cell r="K138">
            <v>15</v>
          </cell>
        </row>
        <row r="139">
          <cell r="B139" t="str">
            <v>姜子牙</v>
          </cell>
          <cell r="C139" t="str">
            <v>415021</v>
          </cell>
          <cell r="D139" t="str">
            <v>415022</v>
          </cell>
          <cell r="E139" t="str">
            <v>415023</v>
          </cell>
          <cell r="F139" t="str">
            <v>415024</v>
          </cell>
          <cell r="G139">
            <v>1</v>
          </cell>
          <cell r="H139">
            <v>4</v>
          </cell>
          <cell r="I139">
            <v>2</v>
          </cell>
          <cell r="J139">
            <v>3</v>
          </cell>
          <cell r="K139">
            <v>15</v>
          </cell>
        </row>
        <row r="140">
          <cell r="B140" t="str">
            <v>孔子</v>
          </cell>
          <cell r="C140" t="str">
            <v>415031</v>
          </cell>
          <cell r="D140" t="str">
            <v>415032</v>
          </cell>
          <cell r="E140" t="str">
            <v>415033</v>
          </cell>
          <cell r="F140" t="str">
            <v>415034</v>
          </cell>
          <cell r="G140">
            <v>1</v>
          </cell>
          <cell r="H140">
            <v>4</v>
          </cell>
          <cell r="I140">
            <v>2</v>
          </cell>
          <cell r="J140">
            <v>4</v>
          </cell>
          <cell r="K140">
            <v>15</v>
          </cell>
        </row>
        <row r="141">
          <cell r="B141" t="str">
            <v>岳飞</v>
          </cell>
          <cell r="C141" t="str">
            <v>415041</v>
          </cell>
          <cell r="D141" t="str">
            <v>415042</v>
          </cell>
          <cell r="E141" t="str">
            <v>415043</v>
          </cell>
          <cell r="F141" t="str">
            <v>415044</v>
          </cell>
          <cell r="G141">
            <v>1</v>
          </cell>
          <cell r="H141">
            <v>4</v>
          </cell>
          <cell r="I141">
            <v>2</v>
          </cell>
          <cell r="J141">
            <v>3</v>
          </cell>
          <cell r="K141">
            <v>15</v>
          </cell>
        </row>
        <row r="142">
          <cell r="B142" t="str">
            <v>苏妲己</v>
          </cell>
          <cell r="C142" t="str">
            <v>415051</v>
          </cell>
          <cell r="D142" t="str">
            <v>415052</v>
          </cell>
          <cell r="E142" t="str">
            <v>415053</v>
          </cell>
          <cell r="F142" t="str">
            <v>415054</v>
          </cell>
          <cell r="G142">
            <v>2</v>
          </cell>
          <cell r="H142">
            <v>4</v>
          </cell>
          <cell r="I142">
            <v>2</v>
          </cell>
          <cell r="J142">
            <v>4</v>
          </cell>
          <cell r="K142">
            <v>15</v>
          </cell>
        </row>
        <row r="143">
          <cell r="B143" t="str">
            <v>武松</v>
          </cell>
          <cell r="C143" t="str">
            <v>415061</v>
          </cell>
          <cell r="D143" t="str">
            <v>415062</v>
          </cell>
          <cell r="E143" t="str">
            <v>415063</v>
          </cell>
          <cell r="F143" t="str">
            <v>415064</v>
          </cell>
          <cell r="G143">
            <v>1</v>
          </cell>
          <cell r="H143">
            <v>4</v>
          </cell>
          <cell r="I143">
            <v>2</v>
          </cell>
          <cell r="J143">
            <v>2</v>
          </cell>
          <cell r="K143">
            <v>15</v>
          </cell>
        </row>
        <row r="144">
          <cell r="B144" t="str">
            <v>霍去病</v>
          </cell>
          <cell r="C144" t="str">
            <v>415071</v>
          </cell>
          <cell r="D144" t="str">
            <v>415072</v>
          </cell>
          <cell r="E144" t="str">
            <v>415073</v>
          </cell>
          <cell r="F144">
            <v>0</v>
          </cell>
          <cell r="G144">
            <v>1</v>
          </cell>
          <cell r="H144">
            <v>4</v>
          </cell>
          <cell r="I144">
            <v>2</v>
          </cell>
          <cell r="J144">
            <v>3</v>
          </cell>
          <cell r="K144">
            <v>15</v>
          </cell>
        </row>
        <row r="145">
          <cell r="B145" t="str">
            <v>屈原</v>
          </cell>
          <cell r="C145" t="str">
            <v>415081</v>
          </cell>
          <cell r="D145" t="str">
            <v>415082</v>
          </cell>
          <cell r="E145" t="str">
            <v>415083</v>
          </cell>
          <cell r="F145">
            <v>0</v>
          </cell>
          <cell r="G145">
            <v>1</v>
          </cell>
          <cell r="H145">
            <v>4</v>
          </cell>
          <cell r="I145">
            <v>2</v>
          </cell>
          <cell r="J145">
            <v>4</v>
          </cell>
          <cell r="K145">
            <v>15</v>
          </cell>
        </row>
        <row r="146">
          <cell r="B146" t="str">
            <v>西施</v>
          </cell>
          <cell r="C146" t="str">
            <v>413021</v>
          </cell>
          <cell r="D146" t="str">
            <v>413022</v>
          </cell>
          <cell r="E146" t="str">
            <v>413023</v>
          </cell>
          <cell r="F146">
            <v>0</v>
          </cell>
          <cell r="G146">
            <v>2</v>
          </cell>
          <cell r="H146">
            <v>4</v>
          </cell>
          <cell r="I146">
            <v>2</v>
          </cell>
          <cell r="J146">
            <v>4</v>
          </cell>
          <cell r="K146">
            <v>13</v>
          </cell>
        </row>
        <row r="147">
          <cell r="B147" t="str">
            <v>朱元璋</v>
          </cell>
          <cell r="C147" t="str">
            <v>413031</v>
          </cell>
          <cell r="D147" t="str">
            <v>413032</v>
          </cell>
          <cell r="E147" t="str">
            <v>413033</v>
          </cell>
          <cell r="F147">
            <v>0</v>
          </cell>
          <cell r="G147">
            <v>1</v>
          </cell>
          <cell r="H147">
            <v>4</v>
          </cell>
          <cell r="I147">
            <v>2</v>
          </cell>
          <cell r="J147">
            <v>3</v>
          </cell>
          <cell r="K147">
            <v>13</v>
          </cell>
        </row>
        <row r="148">
          <cell r="B148" t="str">
            <v>陈庆之</v>
          </cell>
          <cell r="C148" t="str">
            <v>413051</v>
          </cell>
          <cell r="D148">
            <v>0</v>
          </cell>
          <cell r="E148">
            <v>0</v>
          </cell>
          <cell r="F148">
            <v>0</v>
          </cell>
          <cell r="G148">
            <v>1</v>
          </cell>
          <cell r="H148">
            <v>4</v>
          </cell>
          <cell r="I148">
            <v>2</v>
          </cell>
          <cell r="J148">
            <v>2</v>
          </cell>
          <cell r="K148">
            <v>13</v>
          </cell>
        </row>
        <row r="149">
          <cell r="B149" t="str">
            <v>李白</v>
          </cell>
          <cell r="C149" t="str">
            <v>413061</v>
          </cell>
          <cell r="D149">
            <v>0</v>
          </cell>
          <cell r="E149">
            <v>0</v>
          </cell>
          <cell r="F149">
            <v>0</v>
          </cell>
          <cell r="G149">
            <v>1</v>
          </cell>
          <cell r="H149">
            <v>4</v>
          </cell>
          <cell r="I149">
            <v>2</v>
          </cell>
          <cell r="J149">
            <v>3</v>
          </cell>
          <cell r="K149">
            <v>13</v>
          </cell>
        </row>
        <row r="150">
          <cell r="B150" t="str">
            <v>花木兰</v>
          </cell>
          <cell r="C150" t="str">
            <v>410031</v>
          </cell>
          <cell r="D150">
            <v>0</v>
          </cell>
          <cell r="E150">
            <v>0</v>
          </cell>
          <cell r="F150">
            <v>0</v>
          </cell>
          <cell r="G150">
            <v>2</v>
          </cell>
          <cell r="H150">
            <v>4</v>
          </cell>
          <cell r="I150">
            <v>2</v>
          </cell>
          <cell r="J150">
            <v>3</v>
          </cell>
          <cell r="K150">
            <v>10</v>
          </cell>
        </row>
        <row r="151">
          <cell r="B151" t="str">
            <v>潘金莲</v>
          </cell>
          <cell r="C151" t="str">
            <v>410041</v>
          </cell>
          <cell r="D151">
            <v>0</v>
          </cell>
          <cell r="E151">
            <v>0</v>
          </cell>
          <cell r="F151">
            <v>0</v>
          </cell>
          <cell r="G151">
            <v>2</v>
          </cell>
          <cell r="H151">
            <v>4</v>
          </cell>
          <cell r="I151">
            <v>2</v>
          </cell>
          <cell r="J151">
            <v>3</v>
          </cell>
          <cell r="K151">
            <v>10</v>
          </cell>
        </row>
        <row r="152">
          <cell r="B152" t="str">
            <v>李师师</v>
          </cell>
          <cell r="C152" t="str">
            <v>410051</v>
          </cell>
          <cell r="D152">
            <v>410052</v>
          </cell>
          <cell r="E152">
            <v>410053</v>
          </cell>
          <cell r="F152">
            <v>410053</v>
          </cell>
          <cell r="G152">
            <v>2</v>
          </cell>
          <cell r="H152">
            <v>4</v>
          </cell>
          <cell r="I152">
            <v>2</v>
          </cell>
          <cell r="J152">
            <v>3</v>
          </cell>
          <cell r="K152">
            <v>10</v>
          </cell>
        </row>
        <row r="153">
          <cell r="B153" t="str">
            <v>包拯</v>
          </cell>
          <cell r="C153" t="str">
            <v>410061</v>
          </cell>
          <cell r="D153">
            <v>0</v>
          </cell>
          <cell r="E153">
            <v>0</v>
          </cell>
          <cell r="F153">
            <v>0</v>
          </cell>
          <cell r="G153">
            <v>1</v>
          </cell>
          <cell r="H153">
            <v>4</v>
          </cell>
          <cell r="I153">
            <v>2</v>
          </cell>
          <cell r="J153">
            <v>3</v>
          </cell>
          <cell r="K153">
            <v>10</v>
          </cell>
        </row>
        <row r="154">
          <cell r="B154" t="str">
            <v>鲁智深</v>
          </cell>
          <cell r="C154" t="str">
            <v>410071</v>
          </cell>
          <cell r="D154">
            <v>0</v>
          </cell>
          <cell r="E154">
            <v>0</v>
          </cell>
          <cell r="F154">
            <v>0</v>
          </cell>
          <cell r="G154">
            <v>1</v>
          </cell>
          <cell r="H154">
            <v>4</v>
          </cell>
          <cell r="I154">
            <v>2</v>
          </cell>
          <cell r="J154">
            <v>2</v>
          </cell>
          <cell r="K154">
            <v>10</v>
          </cell>
        </row>
        <row r="155">
          <cell r="B155" t="str">
            <v>穆桂英</v>
          </cell>
          <cell r="C155" t="str">
            <v>410081</v>
          </cell>
          <cell r="D155">
            <v>0</v>
          </cell>
          <cell r="E155">
            <v>0</v>
          </cell>
          <cell r="F155">
            <v>0</v>
          </cell>
          <cell r="G155">
            <v>2</v>
          </cell>
          <cell r="H155">
            <v>4</v>
          </cell>
          <cell r="I155">
            <v>2</v>
          </cell>
          <cell r="J155">
            <v>3</v>
          </cell>
          <cell r="K155">
            <v>10</v>
          </cell>
        </row>
        <row r="156">
          <cell r="B156" t="str">
            <v>徐达</v>
          </cell>
          <cell r="C156" t="str">
            <v>408011</v>
          </cell>
          <cell r="D156">
            <v>0</v>
          </cell>
          <cell r="E156">
            <v>0</v>
          </cell>
          <cell r="F156">
            <v>0</v>
          </cell>
          <cell r="G156">
            <v>1</v>
          </cell>
          <cell r="H156">
            <v>4</v>
          </cell>
          <cell r="I156">
            <v>2</v>
          </cell>
          <cell r="J156">
            <v>3</v>
          </cell>
          <cell r="K156">
            <v>8</v>
          </cell>
        </row>
        <row r="157">
          <cell r="B157" t="str">
            <v>郑成功</v>
          </cell>
          <cell r="C157" t="str">
            <v>408021</v>
          </cell>
          <cell r="D157">
            <v>0</v>
          </cell>
          <cell r="E157">
            <v>0</v>
          </cell>
          <cell r="F157">
            <v>0</v>
          </cell>
          <cell r="G157">
            <v>1</v>
          </cell>
          <cell r="H157">
            <v>4</v>
          </cell>
          <cell r="I157">
            <v>2</v>
          </cell>
          <cell r="J157">
            <v>3</v>
          </cell>
          <cell r="K157">
            <v>8</v>
          </cell>
        </row>
        <row r="158">
          <cell r="B158" t="str">
            <v>施琅</v>
          </cell>
          <cell r="C158" t="str">
            <v>408031</v>
          </cell>
          <cell r="D158">
            <v>0</v>
          </cell>
          <cell r="E158">
            <v>0</v>
          </cell>
          <cell r="F158">
            <v>0</v>
          </cell>
          <cell r="G158">
            <v>1</v>
          </cell>
          <cell r="H158">
            <v>4</v>
          </cell>
          <cell r="I158">
            <v>2</v>
          </cell>
          <cell r="J158">
            <v>2</v>
          </cell>
          <cell r="K158">
            <v>8</v>
          </cell>
        </row>
        <row r="159">
          <cell r="B159" t="str">
            <v>郑和</v>
          </cell>
          <cell r="C159" t="str">
            <v>408041</v>
          </cell>
          <cell r="D159">
            <v>0</v>
          </cell>
          <cell r="E159">
            <v>0</v>
          </cell>
          <cell r="F159">
            <v>0</v>
          </cell>
          <cell r="G159">
            <v>1</v>
          </cell>
          <cell r="H159">
            <v>4</v>
          </cell>
          <cell r="I159">
            <v>2</v>
          </cell>
          <cell r="J159">
            <v>3</v>
          </cell>
          <cell r="K159">
            <v>8</v>
          </cell>
        </row>
        <row r="160">
          <cell r="B160" t="str">
            <v>李自成</v>
          </cell>
          <cell r="C160" t="str">
            <v>408051</v>
          </cell>
          <cell r="D160">
            <v>0</v>
          </cell>
          <cell r="E160">
            <v>0</v>
          </cell>
          <cell r="F160">
            <v>0</v>
          </cell>
          <cell r="G160">
            <v>1</v>
          </cell>
          <cell r="H160">
            <v>4</v>
          </cell>
          <cell r="I160">
            <v>2</v>
          </cell>
          <cell r="J160">
            <v>3</v>
          </cell>
          <cell r="K160">
            <v>8</v>
          </cell>
        </row>
        <row r="161">
          <cell r="B161" t="str">
            <v>赵飞燕</v>
          </cell>
          <cell r="C161" t="str">
            <v>408061</v>
          </cell>
          <cell r="D161">
            <v>0</v>
          </cell>
          <cell r="E161">
            <v>0</v>
          </cell>
          <cell r="F161">
            <v>0</v>
          </cell>
          <cell r="G161">
            <v>2</v>
          </cell>
          <cell r="H161">
            <v>4</v>
          </cell>
          <cell r="I161">
            <v>2</v>
          </cell>
          <cell r="J161">
            <v>4</v>
          </cell>
          <cell r="K161">
            <v>8</v>
          </cell>
        </row>
        <row r="162">
          <cell r="B162" t="str">
            <v>戚继光</v>
          </cell>
          <cell r="C162" t="str">
            <v>408071</v>
          </cell>
          <cell r="D162">
            <v>0</v>
          </cell>
          <cell r="E162">
            <v>0</v>
          </cell>
          <cell r="F162">
            <v>0</v>
          </cell>
          <cell r="G162">
            <v>1</v>
          </cell>
          <cell r="H162">
            <v>4</v>
          </cell>
          <cell r="I162">
            <v>2</v>
          </cell>
          <cell r="J162">
            <v>3</v>
          </cell>
          <cell r="K162">
            <v>8</v>
          </cell>
        </row>
        <row r="163">
          <cell r="B163" t="str">
            <v>上官婉儿</v>
          </cell>
          <cell r="C163" t="str">
            <v>408081</v>
          </cell>
          <cell r="D163">
            <v>0</v>
          </cell>
          <cell r="E163">
            <v>0</v>
          </cell>
          <cell r="F163">
            <v>0</v>
          </cell>
          <cell r="G163">
            <v>2</v>
          </cell>
          <cell r="H163">
            <v>4</v>
          </cell>
          <cell r="I163">
            <v>2</v>
          </cell>
          <cell r="J163">
            <v>3</v>
          </cell>
          <cell r="K163">
            <v>8</v>
          </cell>
        </row>
        <row r="164">
          <cell r="B164" t="str">
            <v>刘伯温</v>
          </cell>
          <cell r="C164" t="str">
            <v>405011</v>
          </cell>
          <cell r="D164">
            <v>0</v>
          </cell>
          <cell r="E164">
            <v>0</v>
          </cell>
          <cell r="F164">
            <v>0</v>
          </cell>
          <cell r="G164">
            <v>1</v>
          </cell>
          <cell r="H164">
            <v>4</v>
          </cell>
          <cell r="I164">
            <v>2</v>
          </cell>
          <cell r="J164">
            <v>3</v>
          </cell>
          <cell r="K164">
            <v>5</v>
          </cell>
        </row>
        <row r="165">
          <cell r="B165" t="str">
            <v>文天祥</v>
          </cell>
          <cell r="C165" t="str">
            <v>405021</v>
          </cell>
          <cell r="D165">
            <v>0</v>
          </cell>
          <cell r="E165">
            <v>0</v>
          </cell>
          <cell r="F165">
            <v>0</v>
          </cell>
          <cell r="G165">
            <v>1</v>
          </cell>
          <cell r="H165">
            <v>4</v>
          </cell>
          <cell r="I165">
            <v>2</v>
          </cell>
          <cell r="J165">
            <v>3</v>
          </cell>
          <cell r="K165">
            <v>5</v>
          </cell>
        </row>
        <row r="166">
          <cell r="B166" t="str">
            <v>乐毅</v>
          </cell>
          <cell r="C166" t="str">
            <v>405031</v>
          </cell>
          <cell r="D166">
            <v>0</v>
          </cell>
          <cell r="E166">
            <v>0</v>
          </cell>
          <cell r="F166">
            <v>0</v>
          </cell>
          <cell r="G166">
            <v>1</v>
          </cell>
          <cell r="H166">
            <v>4</v>
          </cell>
          <cell r="I166">
            <v>2</v>
          </cell>
          <cell r="J166">
            <v>2</v>
          </cell>
          <cell r="K166">
            <v>5</v>
          </cell>
        </row>
        <row r="167">
          <cell r="B167" t="str">
            <v>陈圆圆</v>
          </cell>
          <cell r="C167" t="str">
            <v>405041</v>
          </cell>
          <cell r="D167">
            <v>0</v>
          </cell>
          <cell r="E167">
            <v>0</v>
          </cell>
          <cell r="F167">
            <v>0</v>
          </cell>
          <cell r="G167">
            <v>2</v>
          </cell>
          <cell r="H167">
            <v>4</v>
          </cell>
          <cell r="I167">
            <v>2</v>
          </cell>
          <cell r="J167">
            <v>3</v>
          </cell>
          <cell r="K167">
            <v>5</v>
          </cell>
        </row>
        <row r="168">
          <cell r="B168" t="str">
            <v>西门庆</v>
          </cell>
          <cell r="C168" t="str">
            <v>405051</v>
          </cell>
          <cell r="D168">
            <v>0</v>
          </cell>
          <cell r="E168">
            <v>0</v>
          </cell>
          <cell r="F168">
            <v>0</v>
          </cell>
          <cell r="G168">
            <v>1</v>
          </cell>
          <cell r="H168">
            <v>4</v>
          </cell>
          <cell r="I168">
            <v>2</v>
          </cell>
          <cell r="J168">
            <v>3</v>
          </cell>
          <cell r="K168">
            <v>5</v>
          </cell>
        </row>
        <row r="169">
          <cell r="B169" t="str">
            <v>海瑞</v>
          </cell>
          <cell r="C169" t="str">
            <v>405061</v>
          </cell>
          <cell r="D169">
            <v>0</v>
          </cell>
          <cell r="E169">
            <v>0</v>
          </cell>
          <cell r="F169">
            <v>0</v>
          </cell>
          <cell r="G169">
            <v>1</v>
          </cell>
          <cell r="H169">
            <v>4</v>
          </cell>
          <cell r="I169">
            <v>2</v>
          </cell>
          <cell r="J169">
            <v>3</v>
          </cell>
          <cell r="K169">
            <v>5</v>
          </cell>
        </row>
        <row r="170">
          <cell r="B170" t="str">
            <v>洪秀全</v>
          </cell>
          <cell r="C170" t="str">
            <v>405071</v>
          </cell>
          <cell r="D170">
            <v>0</v>
          </cell>
          <cell r="E170">
            <v>0</v>
          </cell>
          <cell r="F170">
            <v>0</v>
          </cell>
          <cell r="G170">
            <v>1</v>
          </cell>
          <cell r="H170">
            <v>4</v>
          </cell>
          <cell r="I170">
            <v>2</v>
          </cell>
          <cell r="J170">
            <v>3</v>
          </cell>
          <cell r="K170">
            <v>5</v>
          </cell>
        </row>
        <row r="171">
          <cell r="B171" t="str">
            <v>秦桧</v>
          </cell>
          <cell r="C171" t="str">
            <v>405081</v>
          </cell>
          <cell r="D171">
            <v>0</v>
          </cell>
          <cell r="E171">
            <v>0</v>
          </cell>
          <cell r="F171">
            <v>0</v>
          </cell>
          <cell r="G171">
            <v>1</v>
          </cell>
          <cell r="H171">
            <v>4</v>
          </cell>
          <cell r="I171">
            <v>2</v>
          </cell>
          <cell r="J171">
            <v>3</v>
          </cell>
          <cell r="K171">
            <v>5</v>
          </cell>
        </row>
        <row r="172">
          <cell r="B172" t="str">
            <v>侍女</v>
          </cell>
          <cell r="C172" t="str">
            <v>810011</v>
          </cell>
          <cell r="G172">
            <v>2</v>
          </cell>
          <cell r="H172">
            <v>99</v>
          </cell>
          <cell r="I172">
            <v>4</v>
          </cell>
          <cell r="J172">
            <v>0</v>
          </cell>
          <cell r="K172">
            <v>3</v>
          </cell>
        </row>
        <row r="173">
          <cell r="B173" t="str">
            <v>夫人</v>
          </cell>
          <cell r="C173" t="str">
            <v>810021</v>
          </cell>
          <cell r="G173">
            <v>2</v>
          </cell>
          <cell r="H173">
            <v>99</v>
          </cell>
          <cell r="I173">
            <v>4</v>
          </cell>
          <cell r="J173">
            <v>0</v>
          </cell>
          <cell r="K173">
            <v>3</v>
          </cell>
        </row>
        <row r="174">
          <cell r="B174" t="str">
            <v>女将军</v>
          </cell>
          <cell r="C174" t="str">
            <v>810031</v>
          </cell>
          <cell r="G174">
            <v>2</v>
          </cell>
          <cell r="H174">
            <v>99</v>
          </cell>
          <cell r="I174">
            <v>4</v>
          </cell>
          <cell r="J174">
            <v>0</v>
          </cell>
          <cell r="K174">
            <v>3</v>
          </cell>
        </row>
        <row r="175">
          <cell r="B175" t="str">
            <v>年轻持刀将军</v>
          </cell>
          <cell r="C175" t="str">
            <v>810041</v>
          </cell>
          <cell r="G175">
            <v>1</v>
          </cell>
          <cell r="H175">
            <v>99</v>
          </cell>
          <cell r="I175">
            <v>4</v>
          </cell>
          <cell r="J175">
            <v>0</v>
          </cell>
          <cell r="K175">
            <v>3</v>
          </cell>
        </row>
        <row r="176">
          <cell r="B176" t="str">
            <v>年轻持枪将军</v>
          </cell>
          <cell r="C176" t="str">
            <v>810051</v>
          </cell>
          <cell r="G176">
            <v>1</v>
          </cell>
          <cell r="H176">
            <v>99</v>
          </cell>
          <cell r="I176">
            <v>4</v>
          </cell>
          <cell r="J176">
            <v>0</v>
          </cell>
          <cell r="K176">
            <v>3</v>
          </cell>
        </row>
        <row r="177">
          <cell r="B177" t="str">
            <v>弓箭手</v>
          </cell>
          <cell r="C177" t="str">
            <v>810061</v>
          </cell>
          <cell r="G177">
            <v>1</v>
          </cell>
          <cell r="H177">
            <v>99</v>
          </cell>
          <cell r="I177">
            <v>4</v>
          </cell>
          <cell r="J177">
            <v>0</v>
          </cell>
          <cell r="K177">
            <v>3</v>
          </cell>
        </row>
        <row r="178">
          <cell r="B178" t="str">
            <v>年轻持斧将军</v>
          </cell>
          <cell r="C178" t="str">
            <v>810071</v>
          </cell>
          <cell r="G178">
            <v>1</v>
          </cell>
          <cell r="H178">
            <v>99</v>
          </cell>
          <cell r="I178">
            <v>4</v>
          </cell>
          <cell r="J178">
            <v>0</v>
          </cell>
          <cell r="K178">
            <v>3</v>
          </cell>
        </row>
        <row r="179">
          <cell r="B179" t="str">
            <v>老年将军</v>
          </cell>
          <cell r="C179" t="str">
            <v>810081</v>
          </cell>
          <cell r="G179">
            <v>1</v>
          </cell>
          <cell r="H179">
            <v>99</v>
          </cell>
          <cell r="I179">
            <v>4</v>
          </cell>
          <cell r="J179">
            <v>0</v>
          </cell>
          <cell r="K179">
            <v>3</v>
          </cell>
        </row>
        <row r="180">
          <cell r="B180" t="str">
            <v>年轻文官</v>
          </cell>
          <cell r="C180" t="str">
            <v>810091</v>
          </cell>
          <cell r="G180">
            <v>1</v>
          </cell>
          <cell r="H180">
            <v>99</v>
          </cell>
          <cell r="I180">
            <v>4</v>
          </cell>
          <cell r="J180">
            <v>0</v>
          </cell>
          <cell r="K180">
            <v>3</v>
          </cell>
        </row>
        <row r="181">
          <cell r="B181" t="str">
            <v>老年文官</v>
          </cell>
          <cell r="C181" t="str">
            <v>810101</v>
          </cell>
          <cell r="G181">
            <v>1</v>
          </cell>
          <cell r="H181">
            <v>99</v>
          </cell>
          <cell r="I181">
            <v>4</v>
          </cell>
          <cell r="J181">
            <v>0</v>
          </cell>
          <cell r="K181">
            <v>3</v>
          </cell>
        </row>
        <row r="182">
          <cell r="B182" t="str">
            <v>男首领</v>
          </cell>
          <cell r="C182" t="str">
            <v>810111</v>
          </cell>
          <cell r="G182">
            <v>1</v>
          </cell>
          <cell r="H182">
            <v>99</v>
          </cell>
          <cell r="I182">
            <v>4</v>
          </cell>
          <cell r="J182">
            <v>0</v>
          </cell>
          <cell r="K182">
            <v>3</v>
          </cell>
        </row>
        <row r="183">
          <cell r="B183" t="str">
            <v>男药师</v>
          </cell>
          <cell r="C183" t="str">
            <v>810121</v>
          </cell>
          <cell r="G183">
            <v>1</v>
          </cell>
          <cell r="H183">
            <v>99</v>
          </cell>
          <cell r="I183">
            <v>4</v>
          </cell>
          <cell r="J183">
            <v>0</v>
          </cell>
          <cell r="K183">
            <v>3</v>
          </cell>
        </row>
        <row r="184">
          <cell r="B184" t="str">
            <v>女药师</v>
          </cell>
          <cell r="C184" t="str">
            <v>810131</v>
          </cell>
          <cell r="G184">
            <v>2</v>
          </cell>
          <cell r="H184">
            <v>99</v>
          </cell>
          <cell r="I184">
            <v>4</v>
          </cell>
          <cell r="J184">
            <v>0</v>
          </cell>
          <cell r="K184">
            <v>3</v>
          </cell>
        </row>
        <row r="185">
          <cell r="B185" t="str">
            <v>绿色经验宝宝</v>
          </cell>
          <cell r="C185" t="str">
            <v>900011</v>
          </cell>
          <cell r="G185">
            <v>0</v>
          </cell>
          <cell r="H185">
            <v>99</v>
          </cell>
          <cell r="I185">
            <v>3</v>
          </cell>
          <cell r="J185">
            <v>0</v>
          </cell>
          <cell r="K185">
            <v>5</v>
          </cell>
        </row>
        <row r="186">
          <cell r="B186" t="str">
            <v>蓝色经验宝宝</v>
          </cell>
          <cell r="C186" t="str">
            <v>900021</v>
          </cell>
          <cell r="G186">
            <v>0</v>
          </cell>
          <cell r="H186">
            <v>99</v>
          </cell>
          <cell r="I186">
            <v>3</v>
          </cell>
          <cell r="J186">
            <v>0</v>
          </cell>
          <cell r="K186">
            <v>8</v>
          </cell>
        </row>
        <row r="187">
          <cell r="B187" t="str">
            <v>紫色经验宝宝</v>
          </cell>
          <cell r="C187" t="str">
            <v>900031</v>
          </cell>
          <cell r="G187">
            <v>0</v>
          </cell>
          <cell r="H187">
            <v>99</v>
          </cell>
          <cell r="I187">
            <v>3</v>
          </cell>
          <cell r="J187">
            <v>0</v>
          </cell>
          <cell r="K187">
            <v>10</v>
          </cell>
        </row>
        <row r="188">
          <cell r="B188" t="str">
            <v>橙色经验宝宝</v>
          </cell>
          <cell r="C188" t="str">
            <v>900041</v>
          </cell>
          <cell r="G188">
            <v>0</v>
          </cell>
          <cell r="H188">
            <v>99</v>
          </cell>
          <cell r="I188">
            <v>3</v>
          </cell>
          <cell r="J188">
            <v>0</v>
          </cell>
          <cell r="K188">
            <v>15</v>
          </cell>
        </row>
        <row r="189">
          <cell r="B189" t="str">
            <v>红色经验宝宝</v>
          </cell>
          <cell r="C189" t="str">
            <v>900051</v>
          </cell>
          <cell r="G189">
            <v>0</v>
          </cell>
          <cell r="H189">
            <v>99</v>
          </cell>
          <cell r="I189">
            <v>3</v>
          </cell>
          <cell r="J189">
            <v>0</v>
          </cell>
          <cell r="K189">
            <v>18</v>
          </cell>
        </row>
        <row r="190">
          <cell r="B190" t="str">
            <v>饕餮</v>
          </cell>
          <cell r="C190" t="str">
            <v>999991</v>
          </cell>
          <cell r="G190">
            <v>0</v>
          </cell>
          <cell r="H190">
            <v>99</v>
          </cell>
          <cell r="I190">
            <v>4</v>
          </cell>
          <cell r="J190">
            <v>0</v>
          </cell>
          <cell r="K190">
            <v>18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缘分填表用"/>
      <sheetName val="Sheet3"/>
    </sheetNames>
    <sheetDataSet>
      <sheetData sheetId="0"/>
      <sheetData sheetId="1"/>
      <sheetData sheetId="2">
        <row r="1">
          <cell r="B1" t="str">
            <v>knight_id</v>
          </cell>
          <cell r="C1">
            <v>0</v>
          </cell>
          <cell r="D1">
            <v>0</v>
          </cell>
          <cell r="E1">
            <v>0</v>
          </cell>
          <cell r="F1" t="str">
            <v>quality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</row>
        <row r="2">
          <cell r="A2" t="str">
            <v>张良1</v>
          </cell>
          <cell r="B2">
            <v>0</v>
          </cell>
          <cell r="C2">
            <v>0</v>
          </cell>
          <cell r="D2" t="str">
            <v>运筹帷幄</v>
          </cell>
          <cell r="E2" t="str">
            <v>张良</v>
          </cell>
          <cell r="F2">
            <v>0</v>
          </cell>
          <cell r="G2">
            <v>0</v>
          </cell>
          <cell r="H2" t="str">
            <v>刘邦</v>
          </cell>
          <cell r="I2">
            <v>0</v>
          </cell>
          <cell r="J2">
            <v>0</v>
          </cell>
          <cell r="L2">
            <v>1</v>
          </cell>
          <cell r="M2" t="str">
            <v>01</v>
          </cell>
        </row>
        <row r="3">
          <cell r="A3" t="str">
            <v>张良2</v>
          </cell>
          <cell r="B3">
            <v>0</v>
          </cell>
          <cell r="C3">
            <v>0</v>
          </cell>
          <cell r="D3" t="str">
            <v>八面威风</v>
          </cell>
          <cell r="E3" t="str">
            <v>张良</v>
          </cell>
          <cell r="F3">
            <v>0</v>
          </cell>
          <cell r="G3">
            <v>0</v>
          </cell>
          <cell r="H3" t="str">
            <v>项羽</v>
          </cell>
          <cell r="I3">
            <v>0</v>
          </cell>
          <cell r="J3">
            <v>0</v>
          </cell>
          <cell r="L3">
            <v>2</v>
          </cell>
          <cell r="M3" t="str">
            <v>02</v>
          </cell>
        </row>
        <row r="4">
          <cell r="A4" t="str">
            <v>张良3</v>
          </cell>
          <cell r="B4">
            <v>0</v>
          </cell>
          <cell r="C4">
            <v>0</v>
          </cell>
          <cell r="D4" t="str">
            <v>汉家天下</v>
          </cell>
          <cell r="E4" t="str">
            <v>张良</v>
          </cell>
          <cell r="F4">
            <v>0</v>
          </cell>
          <cell r="G4">
            <v>0</v>
          </cell>
          <cell r="H4" t="str">
            <v>韩信</v>
          </cell>
          <cell r="I4" t="str">
            <v>吕雉</v>
          </cell>
          <cell r="J4">
            <v>0</v>
          </cell>
          <cell r="L4">
            <v>3</v>
          </cell>
          <cell r="M4" t="str">
            <v>03</v>
          </cell>
        </row>
        <row r="5">
          <cell r="A5" t="str">
            <v>张良4</v>
          </cell>
          <cell r="B5">
            <v>0</v>
          </cell>
          <cell r="C5">
            <v>0</v>
          </cell>
          <cell r="D5" t="str">
            <v>忧国忘家</v>
          </cell>
          <cell r="E5" t="str">
            <v>张良</v>
          </cell>
          <cell r="F5">
            <v>0</v>
          </cell>
          <cell r="G5">
            <v>0</v>
          </cell>
          <cell r="H5" t="str">
            <v>郭嘉</v>
          </cell>
          <cell r="I5" t="str">
            <v>屈原</v>
          </cell>
          <cell r="J5">
            <v>0</v>
          </cell>
          <cell r="L5">
            <v>4</v>
          </cell>
          <cell r="M5" t="str">
            <v>04</v>
          </cell>
        </row>
        <row r="6">
          <cell r="A6" t="str">
            <v>张良5</v>
          </cell>
          <cell r="B6">
            <v>0</v>
          </cell>
          <cell r="C6">
            <v>0</v>
          </cell>
          <cell r="D6" t="str">
            <v>克己奉公</v>
          </cell>
          <cell r="E6" t="str">
            <v>张良</v>
          </cell>
          <cell r="F6">
            <v>0</v>
          </cell>
          <cell r="G6">
            <v>0</v>
          </cell>
          <cell r="H6" t="str">
            <v>范增</v>
          </cell>
          <cell r="I6" t="str">
            <v>狄仁杰</v>
          </cell>
          <cell r="J6" t="str">
            <v>姜子牙</v>
          </cell>
          <cell r="L6">
            <v>5</v>
          </cell>
          <cell r="M6" t="str">
            <v>05</v>
          </cell>
        </row>
        <row r="7">
          <cell r="A7" t="str">
            <v>张良6</v>
          </cell>
          <cell r="B7">
            <v>0</v>
          </cell>
          <cell r="C7">
            <v>0</v>
          </cell>
          <cell r="D7" t="str">
            <v>独步天下</v>
          </cell>
          <cell r="E7" t="str">
            <v>张良</v>
          </cell>
          <cell r="F7">
            <v>0</v>
          </cell>
          <cell r="G7">
            <v>0</v>
          </cell>
          <cell r="H7" t="str">
            <v>关羽</v>
          </cell>
          <cell r="I7" t="str">
            <v>秦琼</v>
          </cell>
          <cell r="J7" t="str">
            <v>后羿</v>
          </cell>
          <cell r="L7">
            <v>6</v>
          </cell>
          <cell r="M7" t="str">
            <v>06</v>
          </cell>
        </row>
        <row r="8">
          <cell r="A8" t="str">
            <v>项羽1</v>
          </cell>
          <cell r="B8">
            <v>11802</v>
          </cell>
          <cell r="C8">
            <v>0</v>
          </cell>
          <cell r="D8" t="str">
            <v>楚汉争霸</v>
          </cell>
          <cell r="E8" t="str">
            <v>项羽</v>
          </cell>
          <cell r="F8">
            <v>18</v>
          </cell>
          <cell r="G8" t="str">
            <v>第一红将</v>
          </cell>
          <cell r="H8" t="str">
            <v>刘邦</v>
          </cell>
          <cell r="I8">
            <v>0</v>
          </cell>
          <cell r="J8">
            <v>0</v>
          </cell>
          <cell r="L8">
            <v>1</v>
          </cell>
          <cell r="M8" t="str">
            <v>01</v>
          </cell>
        </row>
        <row r="9">
          <cell r="A9" t="str">
            <v>项羽2</v>
          </cell>
          <cell r="B9">
            <v>0</v>
          </cell>
          <cell r="C9">
            <v>0</v>
          </cell>
          <cell r="D9" t="str">
            <v>霸王别姬</v>
          </cell>
          <cell r="E9" t="str">
            <v>项羽</v>
          </cell>
          <cell r="F9">
            <v>0</v>
          </cell>
          <cell r="G9">
            <v>0</v>
          </cell>
          <cell r="H9" t="str">
            <v>虞姬</v>
          </cell>
          <cell r="I9">
            <v>0</v>
          </cell>
          <cell r="J9">
            <v>0</v>
          </cell>
          <cell r="L9">
            <v>2</v>
          </cell>
          <cell r="M9" t="str">
            <v>02</v>
          </cell>
        </row>
        <row r="10">
          <cell r="A10" t="str">
            <v>项羽3</v>
          </cell>
          <cell r="B10">
            <v>0</v>
          </cell>
          <cell r="C10">
            <v>0</v>
          </cell>
          <cell r="D10" t="str">
            <v>雄才大略</v>
          </cell>
          <cell r="E10" t="str">
            <v>项羽</v>
          </cell>
          <cell r="F10">
            <v>0</v>
          </cell>
          <cell r="G10">
            <v>0</v>
          </cell>
          <cell r="H10" t="str">
            <v>曹操</v>
          </cell>
          <cell r="I10" t="str">
            <v>周瑜</v>
          </cell>
          <cell r="J10">
            <v>0</v>
          </cell>
          <cell r="L10">
            <v>3</v>
          </cell>
          <cell r="M10" t="str">
            <v>03</v>
          </cell>
        </row>
        <row r="11">
          <cell r="A11" t="str">
            <v>项羽4</v>
          </cell>
          <cell r="B11">
            <v>0</v>
          </cell>
          <cell r="C11">
            <v>0</v>
          </cell>
          <cell r="D11" t="str">
            <v>无所畏惧</v>
          </cell>
          <cell r="E11" t="str">
            <v>项羽</v>
          </cell>
          <cell r="F11">
            <v>0</v>
          </cell>
          <cell r="G11">
            <v>0</v>
          </cell>
          <cell r="H11" t="str">
            <v>张飞</v>
          </cell>
          <cell r="I11" t="str">
            <v>宇文成都</v>
          </cell>
          <cell r="J11">
            <v>0</v>
          </cell>
          <cell r="L11">
            <v>4</v>
          </cell>
          <cell r="M11" t="str">
            <v>04</v>
          </cell>
        </row>
        <row r="12">
          <cell r="A12" t="str">
            <v>项羽5</v>
          </cell>
          <cell r="B12">
            <v>0</v>
          </cell>
          <cell r="C12">
            <v>0</v>
          </cell>
          <cell r="D12" t="str">
            <v>年少有为</v>
          </cell>
          <cell r="E12" t="str">
            <v>项羽</v>
          </cell>
          <cell r="F12">
            <v>0</v>
          </cell>
          <cell r="G12">
            <v>0</v>
          </cell>
          <cell r="H12" t="str">
            <v>典韦</v>
          </cell>
          <cell r="I12" t="str">
            <v>程咬金</v>
          </cell>
          <cell r="J12" t="str">
            <v>裴元庆</v>
          </cell>
          <cell r="L12">
            <v>5</v>
          </cell>
          <cell r="M12" t="str">
            <v>05</v>
          </cell>
        </row>
        <row r="13">
          <cell r="A13" t="str">
            <v>项羽6</v>
          </cell>
          <cell r="B13">
            <v>0</v>
          </cell>
          <cell r="C13">
            <v>0</v>
          </cell>
          <cell r="D13" t="str">
            <v>四大战神</v>
          </cell>
          <cell r="E13" t="str">
            <v>项羽</v>
          </cell>
          <cell r="F13">
            <v>0</v>
          </cell>
          <cell r="G13">
            <v>0</v>
          </cell>
          <cell r="H13" t="str">
            <v>吕布</v>
          </cell>
          <cell r="I13" t="str">
            <v>李元霸</v>
          </cell>
          <cell r="J13" t="str">
            <v>蚩尤</v>
          </cell>
          <cell r="L13">
            <v>6</v>
          </cell>
          <cell r="M13" t="str">
            <v>06</v>
          </cell>
        </row>
        <row r="14">
          <cell r="A14" t="str">
            <v>刘邦1</v>
          </cell>
          <cell r="B14">
            <v>11501</v>
          </cell>
          <cell r="C14">
            <v>0</v>
          </cell>
          <cell r="D14" t="str">
            <v>叛楚归汉</v>
          </cell>
          <cell r="E14" t="str">
            <v>刘邦</v>
          </cell>
          <cell r="F14">
            <v>15</v>
          </cell>
          <cell r="G14">
            <v>0</v>
          </cell>
          <cell r="H14" t="str">
            <v>英布</v>
          </cell>
          <cell r="I14">
            <v>0</v>
          </cell>
          <cell r="J14">
            <v>0</v>
          </cell>
          <cell r="L14">
            <v>1</v>
          </cell>
          <cell r="M14" t="str">
            <v>01</v>
          </cell>
        </row>
        <row r="15">
          <cell r="A15" t="str">
            <v>刘邦2</v>
          </cell>
          <cell r="B15">
            <v>0</v>
          </cell>
          <cell r="C15">
            <v>0</v>
          </cell>
          <cell r="D15" t="str">
            <v>伉俪情深</v>
          </cell>
          <cell r="E15" t="str">
            <v>刘邦</v>
          </cell>
          <cell r="F15">
            <v>0</v>
          </cell>
          <cell r="G15">
            <v>0</v>
          </cell>
          <cell r="H15" t="str">
            <v>吕雉</v>
          </cell>
          <cell r="I15">
            <v>0</v>
          </cell>
          <cell r="J15">
            <v>0</v>
          </cell>
          <cell r="L15">
            <v>2</v>
          </cell>
          <cell r="M15" t="str">
            <v>02</v>
          </cell>
        </row>
        <row r="16">
          <cell r="A16" t="str">
            <v>刘邦3</v>
          </cell>
          <cell r="B16">
            <v>0</v>
          </cell>
          <cell r="C16">
            <v>0</v>
          </cell>
          <cell r="D16" t="str">
            <v>大权独揽</v>
          </cell>
          <cell r="E16" t="str">
            <v>刘邦</v>
          </cell>
          <cell r="F16">
            <v>0</v>
          </cell>
          <cell r="G16">
            <v>0</v>
          </cell>
          <cell r="H16" t="str">
            <v>曹操</v>
          </cell>
          <cell r="I16">
            <v>0</v>
          </cell>
          <cell r="J16">
            <v>0</v>
          </cell>
          <cell r="L16">
            <v>3</v>
          </cell>
          <cell r="M16" t="str">
            <v>03</v>
          </cell>
        </row>
        <row r="17">
          <cell r="A17" t="str">
            <v>刘邦4</v>
          </cell>
          <cell r="B17">
            <v>0</v>
          </cell>
          <cell r="C17">
            <v>0</v>
          </cell>
          <cell r="D17" t="str">
            <v>白手起家</v>
          </cell>
          <cell r="E17" t="str">
            <v>刘邦</v>
          </cell>
          <cell r="F17">
            <v>0</v>
          </cell>
          <cell r="G17">
            <v>0</v>
          </cell>
          <cell r="H17" t="str">
            <v>刘备</v>
          </cell>
          <cell r="I17" t="str">
            <v>朱元璋</v>
          </cell>
          <cell r="J17">
            <v>0</v>
          </cell>
          <cell r="L17">
            <v>4</v>
          </cell>
          <cell r="M17" t="str">
            <v>04</v>
          </cell>
        </row>
        <row r="18">
          <cell r="A18" t="str">
            <v>刘邦5</v>
          </cell>
          <cell r="B18">
            <v>0</v>
          </cell>
          <cell r="C18">
            <v>0</v>
          </cell>
          <cell r="D18" t="str">
            <v>改朝换代</v>
          </cell>
          <cell r="E18" t="str">
            <v>刘邦</v>
          </cell>
          <cell r="F18">
            <v>0</v>
          </cell>
          <cell r="G18">
            <v>0</v>
          </cell>
          <cell r="H18" t="str">
            <v>韩信</v>
          </cell>
          <cell r="I18" t="str">
            <v>萧何</v>
          </cell>
          <cell r="J18" t="str">
            <v>樊哙</v>
          </cell>
          <cell r="L18">
            <v>5</v>
          </cell>
          <cell r="M18" t="str">
            <v>05</v>
          </cell>
        </row>
        <row r="19">
          <cell r="A19" t="str">
            <v>刘邦6</v>
          </cell>
          <cell r="B19">
            <v>0</v>
          </cell>
          <cell r="C19">
            <v>0</v>
          </cell>
          <cell r="D19" t="str">
            <v>九五之尊</v>
          </cell>
          <cell r="E19" t="str">
            <v>刘邦</v>
          </cell>
          <cell r="F19">
            <v>0</v>
          </cell>
          <cell r="G19">
            <v>0</v>
          </cell>
          <cell r="H19" t="str">
            <v>孙权</v>
          </cell>
          <cell r="I19" t="str">
            <v>杨广</v>
          </cell>
          <cell r="J19" t="str">
            <v>成吉思汗</v>
          </cell>
          <cell r="L19">
            <v>6</v>
          </cell>
          <cell r="M19" t="str">
            <v>06</v>
          </cell>
        </row>
        <row r="20">
          <cell r="A20" t="str">
            <v>韩信1</v>
          </cell>
          <cell r="B20">
            <v>11502</v>
          </cell>
          <cell r="C20">
            <v>0</v>
          </cell>
          <cell r="D20" t="str">
            <v>忠肝义胆</v>
          </cell>
          <cell r="E20" t="str">
            <v>韩信</v>
          </cell>
          <cell r="F20">
            <v>15</v>
          </cell>
          <cell r="G20" t="str">
            <v>主力橙将</v>
          </cell>
          <cell r="H20" t="str">
            <v>虞子期</v>
          </cell>
          <cell r="I20">
            <v>0</v>
          </cell>
          <cell r="J20">
            <v>0</v>
          </cell>
          <cell r="L20">
            <v>1</v>
          </cell>
          <cell r="M20" t="str">
            <v>01</v>
          </cell>
        </row>
        <row r="21">
          <cell r="A21" t="str">
            <v>韩信2</v>
          </cell>
          <cell r="B21">
            <v>0</v>
          </cell>
          <cell r="C21">
            <v>0</v>
          </cell>
          <cell r="D21" t="str">
            <v>国士无双</v>
          </cell>
          <cell r="E21" t="str">
            <v>韩信</v>
          </cell>
          <cell r="F21">
            <v>0</v>
          </cell>
          <cell r="G21">
            <v>0</v>
          </cell>
          <cell r="H21" t="str">
            <v>萧何</v>
          </cell>
          <cell r="I21">
            <v>0</v>
          </cell>
          <cell r="J21">
            <v>0</v>
          </cell>
          <cell r="L21">
            <v>2</v>
          </cell>
          <cell r="M21" t="str">
            <v>02</v>
          </cell>
        </row>
        <row r="22">
          <cell r="A22" t="str">
            <v>韩信3</v>
          </cell>
          <cell r="B22">
            <v>0</v>
          </cell>
          <cell r="C22">
            <v>0</v>
          </cell>
          <cell r="D22" t="str">
            <v>南征北战</v>
          </cell>
          <cell r="E22" t="str">
            <v>韩信</v>
          </cell>
          <cell r="F22">
            <v>0</v>
          </cell>
          <cell r="G22">
            <v>0</v>
          </cell>
          <cell r="H22" t="str">
            <v>尉迟恭</v>
          </cell>
          <cell r="I22">
            <v>0</v>
          </cell>
          <cell r="J22">
            <v>0</v>
          </cell>
          <cell r="L22">
            <v>3</v>
          </cell>
          <cell r="M22" t="str">
            <v>03</v>
          </cell>
        </row>
        <row r="23">
          <cell r="A23" t="str">
            <v>韩信4</v>
          </cell>
          <cell r="B23">
            <v>0</v>
          </cell>
          <cell r="C23">
            <v>0</v>
          </cell>
          <cell r="D23" t="str">
            <v>上兵伐谋</v>
          </cell>
          <cell r="E23" t="str">
            <v>韩信</v>
          </cell>
          <cell r="F23">
            <v>0</v>
          </cell>
          <cell r="G23">
            <v>0</v>
          </cell>
          <cell r="H23" t="str">
            <v>孙权</v>
          </cell>
          <cell r="I23" t="str">
            <v>周瑜</v>
          </cell>
          <cell r="J23">
            <v>0</v>
          </cell>
          <cell r="L23">
            <v>4</v>
          </cell>
          <cell r="M23" t="str">
            <v>04</v>
          </cell>
        </row>
        <row r="24">
          <cell r="A24" t="str">
            <v>韩信5</v>
          </cell>
          <cell r="B24">
            <v>0</v>
          </cell>
          <cell r="C24">
            <v>0</v>
          </cell>
          <cell r="D24" t="str">
            <v>忍辱负重</v>
          </cell>
          <cell r="E24" t="str">
            <v>韩信</v>
          </cell>
          <cell r="F24">
            <v>0</v>
          </cell>
          <cell r="G24">
            <v>0</v>
          </cell>
          <cell r="H24" t="str">
            <v>刘邦</v>
          </cell>
          <cell r="I24" t="str">
            <v>武松</v>
          </cell>
          <cell r="J24" t="str">
            <v>西施</v>
          </cell>
          <cell r="L24">
            <v>5</v>
          </cell>
          <cell r="M24" t="str">
            <v>05</v>
          </cell>
        </row>
        <row r="25">
          <cell r="A25" t="str">
            <v>韩信6</v>
          </cell>
          <cell r="B25">
            <v>0</v>
          </cell>
          <cell r="C25">
            <v>0</v>
          </cell>
          <cell r="D25" t="str">
            <v>出其不意</v>
          </cell>
          <cell r="E25" t="str">
            <v>韩信</v>
          </cell>
          <cell r="F25">
            <v>0</v>
          </cell>
          <cell r="G25">
            <v>0</v>
          </cell>
          <cell r="H25" t="str">
            <v>赵云</v>
          </cell>
          <cell r="I25" t="str">
            <v>程咬金</v>
          </cell>
          <cell r="J25" t="str">
            <v>岳飞</v>
          </cell>
          <cell r="L25">
            <v>6</v>
          </cell>
          <cell r="M25" t="str">
            <v>06</v>
          </cell>
        </row>
        <row r="26">
          <cell r="A26" t="str">
            <v>范增1</v>
          </cell>
          <cell r="B26">
            <v>11503</v>
          </cell>
          <cell r="C26">
            <v>0</v>
          </cell>
          <cell r="D26" t="str">
            <v>忠心耿耿</v>
          </cell>
          <cell r="E26" t="str">
            <v>范增</v>
          </cell>
          <cell r="F26">
            <v>15</v>
          </cell>
          <cell r="G26" t="str">
            <v>第一副将</v>
          </cell>
          <cell r="H26" t="str">
            <v>虞子期</v>
          </cell>
          <cell r="I26">
            <v>0</v>
          </cell>
          <cell r="J26">
            <v>0</v>
          </cell>
          <cell r="L26">
            <v>1</v>
          </cell>
          <cell r="M26" t="str">
            <v>01</v>
          </cell>
        </row>
        <row r="27">
          <cell r="A27" t="str">
            <v>范增2</v>
          </cell>
          <cell r="B27">
            <v>0</v>
          </cell>
          <cell r="C27">
            <v>0</v>
          </cell>
          <cell r="D27" t="str">
            <v>谋臣美姬</v>
          </cell>
          <cell r="E27" t="str">
            <v>范增</v>
          </cell>
          <cell r="F27">
            <v>0</v>
          </cell>
          <cell r="G27">
            <v>0</v>
          </cell>
          <cell r="H27" t="str">
            <v>虞姬</v>
          </cell>
          <cell r="I27">
            <v>0</v>
          </cell>
          <cell r="J27">
            <v>0</v>
          </cell>
          <cell r="L27">
            <v>2</v>
          </cell>
          <cell r="M27" t="str">
            <v>02</v>
          </cell>
        </row>
        <row r="28">
          <cell r="A28" t="str">
            <v>范增3</v>
          </cell>
          <cell r="B28">
            <v>0</v>
          </cell>
          <cell r="C28">
            <v>0</v>
          </cell>
          <cell r="D28" t="str">
            <v>呕心沥血</v>
          </cell>
          <cell r="E28" t="str">
            <v>范增</v>
          </cell>
          <cell r="F28">
            <v>0</v>
          </cell>
          <cell r="G28">
            <v>0</v>
          </cell>
          <cell r="H28" t="str">
            <v>屈原</v>
          </cell>
          <cell r="I28">
            <v>0</v>
          </cell>
          <cell r="J28">
            <v>0</v>
          </cell>
          <cell r="L28">
            <v>3</v>
          </cell>
          <cell r="M28" t="str">
            <v>03</v>
          </cell>
        </row>
        <row r="29">
          <cell r="A29" t="str">
            <v>范增4</v>
          </cell>
          <cell r="B29">
            <v>0</v>
          </cell>
          <cell r="C29">
            <v>0</v>
          </cell>
          <cell r="D29" t="str">
            <v>光明磊落</v>
          </cell>
          <cell r="E29" t="str">
            <v>范增</v>
          </cell>
          <cell r="F29">
            <v>0</v>
          </cell>
          <cell r="G29">
            <v>0</v>
          </cell>
          <cell r="H29" t="str">
            <v>龙且</v>
          </cell>
          <cell r="I29" t="str">
            <v>罗成</v>
          </cell>
          <cell r="J29">
            <v>0</v>
          </cell>
          <cell r="L29">
            <v>4</v>
          </cell>
          <cell r="M29" t="str">
            <v>04</v>
          </cell>
        </row>
        <row r="30">
          <cell r="A30" t="str">
            <v>范增5</v>
          </cell>
          <cell r="B30">
            <v>0</v>
          </cell>
          <cell r="C30">
            <v>0</v>
          </cell>
          <cell r="D30" t="str">
            <v>超凡入圣</v>
          </cell>
          <cell r="E30" t="str">
            <v>范增</v>
          </cell>
          <cell r="F30">
            <v>0</v>
          </cell>
          <cell r="G30">
            <v>0</v>
          </cell>
          <cell r="H30" t="str">
            <v>萧何</v>
          </cell>
          <cell r="I30" t="str">
            <v>郭嘉</v>
          </cell>
          <cell r="J30" t="str">
            <v>狄仁杰</v>
          </cell>
          <cell r="L30">
            <v>5</v>
          </cell>
          <cell r="M30" t="str">
            <v>05</v>
          </cell>
        </row>
        <row r="31">
          <cell r="A31" t="str">
            <v>范增6</v>
          </cell>
          <cell r="B31">
            <v>0</v>
          </cell>
          <cell r="C31">
            <v>0</v>
          </cell>
          <cell r="D31" t="str">
            <v>横扫千军</v>
          </cell>
          <cell r="E31" t="str">
            <v>范增</v>
          </cell>
          <cell r="F31">
            <v>0</v>
          </cell>
          <cell r="G31">
            <v>0</v>
          </cell>
          <cell r="H31" t="str">
            <v>周瑜</v>
          </cell>
          <cell r="I31" t="str">
            <v>薛仁贵</v>
          </cell>
          <cell r="J31" t="str">
            <v>姜子牙</v>
          </cell>
          <cell r="L31">
            <v>6</v>
          </cell>
          <cell r="M31" t="str">
            <v>06</v>
          </cell>
        </row>
        <row r="32">
          <cell r="A32" t="str">
            <v>萧何1</v>
          </cell>
          <cell r="B32">
            <v>11504</v>
          </cell>
          <cell r="C32">
            <v>0</v>
          </cell>
          <cell r="D32" t="str">
            <v>任重道远</v>
          </cell>
          <cell r="E32" t="str">
            <v>萧何</v>
          </cell>
          <cell r="F32">
            <v>15</v>
          </cell>
          <cell r="G32">
            <v>0</v>
          </cell>
          <cell r="H32" t="str">
            <v>荆轲</v>
          </cell>
          <cell r="I32">
            <v>0</v>
          </cell>
          <cell r="J32">
            <v>0</v>
          </cell>
          <cell r="L32">
            <v>1</v>
          </cell>
          <cell r="M32" t="str">
            <v>01</v>
          </cell>
        </row>
        <row r="33">
          <cell r="A33" t="str">
            <v>萧何2</v>
          </cell>
          <cell r="B33">
            <v>0</v>
          </cell>
          <cell r="C33">
            <v>0</v>
          </cell>
          <cell r="D33" t="str">
            <v>国士无双</v>
          </cell>
          <cell r="E33" t="str">
            <v>萧何</v>
          </cell>
          <cell r="F33">
            <v>0</v>
          </cell>
          <cell r="G33">
            <v>0</v>
          </cell>
          <cell r="H33" t="str">
            <v>韩信</v>
          </cell>
          <cell r="I33">
            <v>0</v>
          </cell>
          <cell r="J33">
            <v>0</v>
          </cell>
          <cell r="L33">
            <v>2</v>
          </cell>
          <cell r="M33" t="str">
            <v>02</v>
          </cell>
        </row>
        <row r="34">
          <cell r="A34" t="str">
            <v>萧何3</v>
          </cell>
          <cell r="B34">
            <v>0</v>
          </cell>
          <cell r="C34">
            <v>0</v>
          </cell>
          <cell r="D34" t="str">
            <v>策无遗算</v>
          </cell>
          <cell r="E34" t="str">
            <v>萧何</v>
          </cell>
          <cell r="F34">
            <v>0</v>
          </cell>
          <cell r="G34">
            <v>0</v>
          </cell>
          <cell r="H34" t="str">
            <v>姜子牙</v>
          </cell>
          <cell r="I34">
            <v>0</v>
          </cell>
          <cell r="J34">
            <v>0</v>
          </cell>
          <cell r="L34">
            <v>3</v>
          </cell>
          <cell r="M34" t="str">
            <v>03</v>
          </cell>
        </row>
        <row r="35">
          <cell r="A35" t="str">
            <v>萧何4</v>
          </cell>
          <cell r="B35">
            <v>0</v>
          </cell>
          <cell r="C35">
            <v>0</v>
          </cell>
          <cell r="D35" t="str">
            <v>赤胆忠肝</v>
          </cell>
          <cell r="E35" t="str">
            <v>萧何</v>
          </cell>
          <cell r="F35">
            <v>0</v>
          </cell>
          <cell r="G35">
            <v>0</v>
          </cell>
          <cell r="H35" t="str">
            <v>赵云</v>
          </cell>
          <cell r="I35" t="str">
            <v>尉迟恭</v>
          </cell>
          <cell r="J35">
            <v>0</v>
          </cell>
          <cell r="L35">
            <v>4</v>
          </cell>
          <cell r="M35" t="str">
            <v>04</v>
          </cell>
        </row>
        <row r="36">
          <cell r="A36" t="str">
            <v>萧何5</v>
          </cell>
          <cell r="B36">
            <v>0</v>
          </cell>
          <cell r="C36">
            <v>0</v>
          </cell>
          <cell r="D36" t="str">
            <v>患难与共</v>
          </cell>
          <cell r="E36" t="str">
            <v>萧何</v>
          </cell>
          <cell r="F36">
            <v>0</v>
          </cell>
          <cell r="G36">
            <v>0</v>
          </cell>
          <cell r="H36" t="str">
            <v>刘邦</v>
          </cell>
          <cell r="I36" t="str">
            <v>吕雉</v>
          </cell>
          <cell r="J36" t="str">
            <v>樊哙</v>
          </cell>
          <cell r="L36">
            <v>5</v>
          </cell>
          <cell r="M36" t="str">
            <v>05</v>
          </cell>
        </row>
        <row r="37">
          <cell r="A37" t="str">
            <v>萧何6</v>
          </cell>
          <cell r="B37">
            <v>0</v>
          </cell>
          <cell r="C37">
            <v>0</v>
          </cell>
          <cell r="D37" t="str">
            <v>国之栋梁</v>
          </cell>
          <cell r="E37" t="str">
            <v>萧何</v>
          </cell>
          <cell r="F37">
            <v>0</v>
          </cell>
          <cell r="G37">
            <v>0</v>
          </cell>
          <cell r="H37" t="str">
            <v>范增</v>
          </cell>
          <cell r="I37" t="str">
            <v>狄仁杰</v>
          </cell>
          <cell r="J37" t="str">
            <v>屈原</v>
          </cell>
          <cell r="L37">
            <v>6</v>
          </cell>
          <cell r="M37" t="str">
            <v>06</v>
          </cell>
        </row>
        <row r="38">
          <cell r="A38" t="str">
            <v>吕雉1</v>
          </cell>
          <cell r="B38">
            <v>11505</v>
          </cell>
          <cell r="C38">
            <v>0</v>
          </cell>
          <cell r="D38" t="str">
            <v>汉宫美人</v>
          </cell>
          <cell r="E38" t="str">
            <v>吕雉</v>
          </cell>
          <cell r="F38">
            <v>15</v>
          </cell>
          <cell r="G38">
            <v>0</v>
          </cell>
          <cell r="H38" t="str">
            <v>王昭君</v>
          </cell>
          <cell r="I38">
            <v>0</v>
          </cell>
          <cell r="J38">
            <v>0</v>
          </cell>
          <cell r="L38">
            <v>1</v>
          </cell>
          <cell r="M38" t="str">
            <v>01</v>
          </cell>
        </row>
        <row r="39">
          <cell r="A39" t="str">
            <v>吕雉2</v>
          </cell>
          <cell r="B39">
            <v>0</v>
          </cell>
          <cell r="C39">
            <v>0</v>
          </cell>
          <cell r="D39" t="str">
            <v>伉俪情深</v>
          </cell>
          <cell r="E39" t="str">
            <v>吕雉</v>
          </cell>
          <cell r="F39">
            <v>0</v>
          </cell>
          <cell r="G39">
            <v>0</v>
          </cell>
          <cell r="H39" t="str">
            <v>刘邦</v>
          </cell>
          <cell r="I39">
            <v>0</v>
          </cell>
          <cell r="J39">
            <v>0</v>
          </cell>
          <cell r="L39">
            <v>2</v>
          </cell>
          <cell r="M39" t="str">
            <v>02</v>
          </cell>
        </row>
        <row r="40">
          <cell r="A40" t="str">
            <v>吕雉3</v>
          </cell>
          <cell r="B40">
            <v>0</v>
          </cell>
          <cell r="C40">
            <v>0</v>
          </cell>
          <cell r="D40" t="str">
            <v>母仪天下</v>
          </cell>
          <cell r="E40" t="str">
            <v>吕雉</v>
          </cell>
          <cell r="F40">
            <v>0</v>
          </cell>
          <cell r="G40">
            <v>0</v>
          </cell>
          <cell r="H40" t="str">
            <v>独孤伽罗</v>
          </cell>
          <cell r="I40">
            <v>0</v>
          </cell>
          <cell r="J40">
            <v>0</v>
          </cell>
          <cell r="L40">
            <v>3</v>
          </cell>
          <cell r="M40" t="str">
            <v>03</v>
          </cell>
        </row>
        <row r="41">
          <cell r="A41" t="str">
            <v>吕雉4</v>
          </cell>
          <cell r="B41">
            <v>0</v>
          </cell>
          <cell r="C41">
            <v>0</v>
          </cell>
          <cell r="D41" t="str">
            <v>气度不凡</v>
          </cell>
          <cell r="E41" t="str">
            <v>吕雉</v>
          </cell>
          <cell r="F41">
            <v>0</v>
          </cell>
          <cell r="G41">
            <v>0</v>
          </cell>
          <cell r="H41" t="str">
            <v>成吉思汗</v>
          </cell>
          <cell r="I41" t="str">
            <v>武松</v>
          </cell>
          <cell r="J41">
            <v>0</v>
          </cell>
          <cell r="L41">
            <v>4</v>
          </cell>
          <cell r="M41" t="str">
            <v>04</v>
          </cell>
        </row>
        <row r="42">
          <cell r="A42" t="str">
            <v>吕雉5</v>
          </cell>
          <cell r="B42">
            <v>0</v>
          </cell>
          <cell r="C42">
            <v>0</v>
          </cell>
          <cell r="D42" t="str">
            <v>博闻强识</v>
          </cell>
          <cell r="E42" t="str">
            <v>吕雉</v>
          </cell>
          <cell r="F42">
            <v>0</v>
          </cell>
          <cell r="G42">
            <v>0</v>
          </cell>
          <cell r="H42" t="str">
            <v>范增</v>
          </cell>
          <cell r="I42" t="str">
            <v>曹操</v>
          </cell>
          <cell r="J42" t="str">
            <v>刘备</v>
          </cell>
          <cell r="L42">
            <v>5</v>
          </cell>
          <cell r="M42" t="str">
            <v>05</v>
          </cell>
        </row>
        <row r="43">
          <cell r="A43" t="str">
            <v>吕雉6</v>
          </cell>
          <cell r="B43">
            <v>0</v>
          </cell>
          <cell r="C43">
            <v>0</v>
          </cell>
          <cell r="D43" t="str">
            <v>雍容华贵</v>
          </cell>
          <cell r="E43" t="str">
            <v>吕雉</v>
          </cell>
          <cell r="F43">
            <v>0</v>
          </cell>
          <cell r="G43">
            <v>0</v>
          </cell>
          <cell r="H43" t="str">
            <v>虞姬</v>
          </cell>
          <cell r="I43" t="str">
            <v>小乔</v>
          </cell>
          <cell r="J43" t="str">
            <v>苏妲己</v>
          </cell>
          <cell r="L43">
            <v>6</v>
          </cell>
          <cell r="M43" t="str">
            <v>06</v>
          </cell>
        </row>
        <row r="44">
          <cell r="A44" t="str">
            <v>龙且1</v>
          </cell>
          <cell r="B44">
            <v>11506</v>
          </cell>
          <cell r="C44">
            <v>0</v>
          </cell>
          <cell r="D44" t="str">
            <v>临危不惧</v>
          </cell>
          <cell r="E44" t="str">
            <v>龙且</v>
          </cell>
          <cell r="F44">
            <v>15</v>
          </cell>
          <cell r="G44">
            <v>0</v>
          </cell>
          <cell r="H44" t="str">
            <v>荆轲</v>
          </cell>
          <cell r="I44">
            <v>0</v>
          </cell>
          <cell r="J44">
            <v>0</v>
          </cell>
          <cell r="L44">
            <v>1</v>
          </cell>
          <cell r="M44" t="str">
            <v>01</v>
          </cell>
        </row>
        <row r="45">
          <cell r="A45" t="str">
            <v>龙且2</v>
          </cell>
          <cell r="B45">
            <v>0</v>
          </cell>
          <cell r="C45">
            <v>0</v>
          </cell>
          <cell r="D45" t="str">
            <v>骁勇善战</v>
          </cell>
          <cell r="E45" t="str">
            <v>龙且</v>
          </cell>
          <cell r="F45">
            <v>0</v>
          </cell>
          <cell r="G45">
            <v>0</v>
          </cell>
          <cell r="H45" t="str">
            <v>张飞</v>
          </cell>
          <cell r="I45">
            <v>0</v>
          </cell>
          <cell r="J45">
            <v>0</v>
          </cell>
          <cell r="L45">
            <v>2</v>
          </cell>
          <cell r="M45" t="str">
            <v>02</v>
          </cell>
        </row>
        <row r="46">
          <cell r="A46" t="str">
            <v>龙且3</v>
          </cell>
          <cell r="B46">
            <v>0</v>
          </cell>
          <cell r="C46">
            <v>0</v>
          </cell>
          <cell r="D46" t="str">
            <v>宏图大志</v>
          </cell>
          <cell r="E46" t="str">
            <v>龙且</v>
          </cell>
          <cell r="F46">
            <v>0</v>
          </cell>
          <cell r="G46">
            <v>0</v>
          </cell>
          <cell r="H46" t="str">
            <v>罗成</v>
          </cell>
          <cell r="I46">
            <v>0</v>
          </cell>
          <cell r="J46">
            <v>0</v>
          </cell>
          <cell r="L46">
            <v>3</v>
          </cell>
          <cell r="M46" t="str">
            <v>03</v>
          </cell>
        </row>
        <row r="47">
          <cell r="A47" t="str">
            <v>龙且4</v>
          </cell>
          <cell r="B47">
            <v>0</v>
          </cell>
          <cell r="C47">
            <v>0</v>
          </cell>
          <cell r="D47" t="str">
            <v>西楚栋梁</v>
          </cell>
          <cell r="E47" t="str">
            <v>龙且</v>
          </cell>
          <cell r="F47">
            <v>0</v>
          </cell>
          <cell r="G47">
            <v>0</v>
          </cell>
          <cell r="H47" t="str">
            <v>范增</v>
          </cell>
          <cell r="I47" t="str">
            <v>虞姬</v>
          </cell>
          <cell r="J47">
            <v>0</v>
          </cell>
          <cell r="L47">
            <v>4</v>
          </cell>
          <cell r="M47" t="str">
            <v>04</v>
          </cell>
        </row>
        <row r="48">
          <cell r="A48" t="str">
            <v>龙且5</v>
          </cell>
          <cell r="B48">
            <v>0</v>
          </cell>
          <cell r="C48">
            <v>0</v>
          </cell>
          <cell r="D48" t="str">
            <v>勇冠三军</v>
          </cell>
          <cell r="E48" t="str">
            <v>龙且</v>
          </cell>
          <cell r="F48">
            <v>0</v>
          </cell>
          <cell r="G48">
            <v>0</v>
          </cell>
          <cell r="H48" t="str">
            <v>程咬金</v>
          </cell>
          <cell r="I48" t="str">
            <v>薛仁贵</v>
          </cell>
          <cell r="J48" t="str">
            <v>岳飞</v>
          </cell>
          <cell r="L48">
            <v>5</v>
          </cell>
          <cell r="M48" t="str">
            <v>05</v>
          </cell>
        </row>
        <row r="49">
          <cell r="A49" t="str">
            <v>龙且6</v>
          </cell>
          <cell r="B49">
            <v>0</v>
          </cell>
          <cell r="C49">
            <v>0</v>
          </cell>
          <cell r="D49" t="str">
            <v>久经沙场</v>
          </cell>
          <cell r="E49" t="str">
            <v>龙且</v>
          </cell>
          <cell r="F49">
            <v>0</v>
          </cell>
          <cell r="G49">
            <v>0</v>
          </cell>
          <cell r="H49" t="str">
            <v>韩信</v>
          </cell>
          <cell r="I49" t="str">
            <v>赵云</v>
          </cell>
          <cell r="J49" t="str">
            <v>霍去病</v>
          </cell>
          <cell r="L49">
            <v>6</v>
          </cell>
          <cell r="M49" t="str">
            <v>06</v>
          </cell>
        </row>
        <row r="50">
          <cell r="A50" t="str">
            <v>樊哙1</v>
          </cell>
          <cell r="B50">
            <v>11507</v>
          </cell>
          <cell r="C50">
            <v>0</v>
          </cell>
          <cell r="D50" t="str">
            <v>勇猛果敢</v>
          </cell>
          <cell r="E50" t="str">
            <v>樊哙</v>
          </cell>
          <cell r="F50">
            <v>15</v>
          </cell>
          <cell r="G50" t="str">
            <v>高橙坦克</v>
          </cell>
          <cell r="H50" t="str">
            <v>英布</v>
          </cell>
          <cell r="I50">
            <v>0</v>
          </cell>
          <cell r="J50">
            <v>0</v>
          </cell>
          <cell r="L50">
            <v>1</v>
          </cell>
          <cell r="M50" t="str">
            <v>01</v>
          </cell>
        </row>
        <row r="51">
          <cell r="A51" t="str">
            <v>樊哙2</v>
          </cell>
          <cell r="B51">
            <v>0</v>
          </cell>
          <cell r="C51">
            <v>0</v>
          </cell>
          <cell r="D51" t="str">
            <v>猛将无双</v>
          </cell>
          <cell r="E51" t="str">
            <v>樊哙</v>
          </cell>
          <cell r="F51">
            <v>0</v>
          </cell>
          <cell r="G51">
            <v>0</v>
          </cell>
          <cell r="H51" t="str">
            <v>龙且</v>
          </cell>
          <cell r="I51">
            <v>0</v>
          </cell>
          <cell r="J51">
            <v>0</v>
          </cell>
          <cell r="L51">
            <v>2</v>
          </cell>
          <cell r="M51" t="str">
            <v>02</v>
          </cell>
        </row>
        <row r="52">
          <cell r="A52" t="str">
            <v>樊哙3</v>
          </cell>
          <cell r="B52">
            <v>0</v>
          </cell>
          <cell r="C52">
            <v>0</v>
          </cell>
          <cell r="D52" t="str">
            <v>美女野兽</v>
          </cell>
          <cell r="E52" t="str">
            <v>樊哙</v>
          </cell>
          <cell r="F52">
            <v>0</v>
          </cell>
          <cell r="G52">
            <v>0</v>
          </cell>
          <cell r="H52" t="str">
            <v>苏妲己</v>
          </cell>
          <cell r="I52">
            <v>0</v>
          </cell>
          <cell r="J52">
            <v>0</v>
          </cell>
          <cell r="L52">
            <v>3</v>
          </cell>
          <cell r="M52" t="str">
            <v>03</v>
          </cell>
        </row>
        <row r="53">
          <cell r="A53" t="str">
            <v>樊哙4</v>
          </cell>
          <cell r="B53">
            <v>0</v>
          </cell>
          <cell r="C53">
            <v>0</v>
          </cell>
          <cell r="D53" t="str">
            <v>横冲直撞</v>
          </cell>
          <cell r="E53" t="str">
            <v>樊哙</v>
          </cell>
          <cell r="F53">
            <v>0</v>
          </cell>
          <cell r="G53">
            <v>0</v>
          </cell>
          <cell r="H53" t="str">
            <v>张飞</v>
          </cell>
          <cell r="I53" t="str">
            <v>程咬金</v>
          </cell>
          <cell r="J53">
            <v>0</v>
          </cell>
          <cell r="L53">
            <v>4</v>
          </cell>
          <cell r="M53" t="str">
            <v>04</v>
          </cell>
        </row>
        <row r="54">
          <cell r="A54" t="str">
            <v>樊哙5</v>
          </cell>
          <cell r="B54">
            <v>0</v>
          </cell>
          <cell r="C54">
            <v>0</v>
          </cell>
          <cell r="D54" t="str">
            <v>沾亲带故</v>
          </cell>
          <cell r="E54" t="str">
            <v>樊哙</v>
          </cell>
          <cell r="F54">
            <v>0</v>
          </cell>
          <cell r="G54">
            <v>0</v>
          </cell>
          <cell r="H54" t="str">
            <v>刘邦</v>
          </cell>
          <cell r="I54" t="str">
            <v>吕雉</v>
          </cell>
          <cell r="J54" t="str">
            <v>刘备</v>
          </cell>
          <cell r="L54">
            <v>5</v>
          </cell>
          <cell r="M54" t="str">
            <v>05</v>
          </cell>
        </row>
        <row r="55">
          <cell r="A55" t="str">
            <v>樊哙6</v>
          </cell>
          <cell r="B55">
            <v>0</v>
          </cell>
          <cell r="C55">
            <v>0</v>
          </cell>
          <cell r="D55" t="str">
            <v>铜墙铁壁</v>
          </cell>
          <cell r="E55" t="str">
            <v>樊哙</v>
          </cell>
          <cell r="F55">
            <v>0</v>
          </cell>
          <cell r="G55">
            <v>0</v>
          </cell>
          <cell r="H55" t="str">
            <v>典韦</v>
          </cell>
          <cell r="I55" t="str">
            <v>尉迟恭</v>
          </cell>
          <cell r="J55" t="str">
            <v>武松</v>
          </cell>
          <cell r="L55">
            <v>6</v>
          </cell>
          <cell r="M55" t="str">
            <v>06</v>
          </cell>
        </row>
        <row r="56">
          <cell r="A56" t="str">
            <v>虞姬1</v>
          </cell>
          <cell r="B56">
            <v>11508</v>
          </cell>
          <cell r="C56">
            <v>0</v>
          </cell>
          <cell r="D56" t="str">
            <v>天姿国色</v>
          </cell>
          <cell r="E56" t="str">
            <v>虞姬</v>
          </cell>
          <cell r="F56">
            <v>15</v>
          </cell>
          <cell r="G56" t="str">
            <v>奶妈</v>
          </cell>
          <cell r="H56" t="str">
            <v>王昭君</v>
          </cell>
          <cell r="I56">
            <v>0</v>
          </cell>
          <cell r="J56">
            <v>0</v>
          </cell>
          <cell r="L56">
            <v>1</v>
          </cell>
          <cell r="M56" t="str">
            <v>01</v>
          </cell>
        </row>
        <row r="57">
          <cell r="A57" t="str">
            <v>虞姬2</v>
          </cell>
          <cell r="B57">
            <v>0</v>
          </cell>
          <cell r="C57">
            <v>0</v>
          </cell>
          <cell r="D57" t="str">
            <v>兄妹情深</v>
          </cell>
          <cell r="E57" t="str">
            <v>虞姬</v>
          </cell>
          <cell r="F57">
            <v>0</v>
          </cell>
          <cell r="G57">
            <v>0</v>
          </cell>
          <cell r="H57" t="str">
            <v>虞子期</v>
          </cell>
          <cell r="I57">
            <v>0</v>
          </cell>
          <cell r="J57">
            <v>0</v>
          </cell>
          <cell r="L57">
            <v>2</v>
          </cell>
          <cell r="M57" t="str">
            <v>02</v>
          </cell>
        </row>
        <row r="58">
          <cell r="A58" t="str">
            <v>虞姬3</v>
          </cell>
          <cell r="B58">
            <v>0</v>
          </cell>
          <cell r="C58">
            <v>0</v>
          </cell>
          <cell r="D58" t="str">
            <v>谋臣美姬</v>
          </cell>
          <cell r="E58" t="str">
            <v>虞姬</v>
          </cell>
          <cell r="F58">
            <v>0</v>
          </cell>
          <cell r="G58">
            <v>0</v>
          </cell>
          <cell r="H58" t="str">
            <v>范增</v>
          </cell>
          <cell r="I58">
            <v>0</v>
          </cell>
          <cell r="J58">
            <v>0</v>
          </cell>
          <cell r="L58">
            <v>3</v>
          </cell>
          <cell r="M58" t="str">
            <v>03</v>
          </cell>
        </row>
        <row r="59">
          <cell r="A59" t="str">
            <v>虞姬4</v>
          </cell>
          <cell r="B59">
            <v>0</v>
          </cell>
          <cell r="C59">
            <v>0</v>
          </cell>
          <cell r="D59" t="str">
            <v>荣宠万千</v>
          </cell>
          <cell r="E59" t="str">
            <v>虞姬</v>
          </cell>
          <cell r="F59">
            <v>0</v>
          </cell>
          <cell r="G59">
            <v>0</v>
          </cell>
          <cell r="H59" t="str">
            <v>独孤伽罗</v>
          </cell>
          <cell r="I59" t="str">
            <v>苏妲己</v>
          </cell>
          <cell r="J59">
            <v>0</v>
          </cell>
          <cell r="L59">
            <v>4</v>
          </cell>
          <cell r="M59" t="str">
            <v>04</v>
          </cell>
        </row>
        <row r="60">
          <cell r="A60" t="str">
            <v>虞姬5</v>
          </cell>
          <cell r="B60">
            <v>0</v>
          </cell>
          <cell r="C60">
            <v>0</v>
          </cell>
          <cell r="D60" t="str">
            <v>忠心护主</v>
          </cell>
          <cell r="E60" t="str">
            <v>虞姬</v>
          </cell>
          <cell r="F60">
            <v>0</v>
          </cell>
          <cell r="G60">
            <v>0</v>
          </cell>
          <cell r="H60" t="str">
            <v>龙且</v>
          </cell>
          <cell r="I60" t="str">
            <v>樊哙</v>
          </cell>
          <cell r="J60" t="str">
            <v>宇文成都</v>
          </cell>
          <cell r="L60">
            <v>5</v>
          </cell>
          <cell r="M60" t="str">
            <v>05</v>
          </cell>
        </row>
        <row r="61">
          <cell r="A61" t="str">
            <v>虞姬6</v>
          </cell>
          <cell r="B61">
            <v>0</v>
          </cell>
          <cell r="C61">
            <v>0</v>
          </cell>
          <cell r="D61" t="str">
            <v>妙手回春</v>
          </cell>
          <cell r="E61" t="str">
            <v>虞姬</v>
          </cell>
          <cell r="F61">
            <v>0</v>
          </cell>
          <cell r="G61">
            <v>0</v>
          </cell>
          <cell r="H61" t="str">
            <v>小乔</v>
          </cell>
          <cell r="I61" t="str">
            <v>狄仁杰</v>
          </cell>
          <cell r="J61" t="str">
            <v>孔子</v>
          </cell>
          <cell r="L61">
            <v>6</v>
          </cell>
          <cell r="M61" t="str">
            <v>06</v>
          </cell>
        </row>
        <row r="62">
          <cell r="A62" t="str">
            <v>英布1</v>
          </cell>
          <cell r="B62">
            <v>11302</v>
          </cell>
          <cell r="C62">
            <v>0</v>
          </cell>
          <cell r="D62" t="str">
            <v>身先士卒</v>
          </cell>
          <cell r="E62" t="str">
            <v>英布</v>
          </cell>
          <cell r="F62">
            <v>13</v>
          </cell>
          <cell r="G62" t="str">
            <v>第二橙将</v>
          </cell>
          <cell r="H62" t="str">
            <v>灌婴</v>
          </cell>
          <cell r="I62">
            <v>0</v>
          </cell>
          <cell r="J62">
            <v>0</v>
          </cell>
          <cell r="L62">
            <v>1</v>
          </cell>
          <cell r="M62" t="str">
            <v>01</v>
          </cell>
        </row>
        <row r="63">
          <cell r="A63" t="str">
            <v>英布2</v>
          </cell>
          <cell r="B63">
            <v>0</v>
          </cell>
          <cell r="C63">
            <v>0</v>
          </cell>
          <cell r="D63" t="str">
            <v>择木而栖</v>
          </cell>
          <cell r="E63" t="str">
            <v>英布</v>
          </cell>
          <cell r="F63">
            <v>0</v>
          </cell>
          <cell r="G63">
            <v>0</v>
          </cell>
          <cell r="H63" t="str">
            <v>虞子期</v>
          </cell>
          <cell r="I63">
            <v>0</v>
          </cell>
          <cell r="J63">
            <v>0</v>
          </cell>
          <cell r="L63">
            <v>2</v>
          </cell>
          <cell r="M63" t="str">
            <v>02</v>
          </cell>
        </row>
        <row r="64">
          <cell r="A64" t="str">
            <v>英布3</v>
          </cell>
          <cell r="B64">
            <v>0</v>
          </cell>
          <cell r="C64">
            <v>0</v>
          </cell>
          <cell r="D64" t="str">
            <v>绿林好汉</v>
          </cell>
          <cell r="E64" t="str">
            <v>英布</v>
          </cell>
          <cell r="F64">
            <v>0</v>
          </cell>
          <cell r="G64">
            <v>0</v>
          </cell>
          <cell r="H64" t="str">
            <v>单雄信</v>
          </cell>
          <cell r="I64">
            <v>0</v>
          </cell>
          <cell r="J64">
            <v>0</v>
          </cell>
          <cell r="L64">
            <v>3</v>
          </cell>
          <cell r="M64" t="str">
            <v>03</v>
          </cell>
        </row>
        <row r="65">
          <cell r="A65" t="str">
            <v>英布4</v>
          </cell>
          <cell r="B65">
            <v>0</v>
          </cell>
          <cell r="C65">
            <v>0</v>
          </cell>
          <cell r="D65" t="str">
            <v>叛楚归汉</v>
          </cell>
          <cell r="E65" t="str">
            <v>英布</v>
          </cell>
          <cell r="F65">
            <v>0</v>
          </cell>
          <cell r="G65">
            <v>0</v>
          </cell>
          <cell r="H65" t="str">
            <v>刘邦</v>
          </cell>
          <cell r="I65">
            <v>0</v>
          </cell>
          <cell r="J65">
            <v>0</v>
          </cell>
          <cell r="L65">
            <v>4</v>
          </cell>
          <cell r="M65" t="str">
            <v>04</v>
          </cell>
        </row>
        <row r="66">
          <cell r="A66" t="str">
            <v>英布5</v>
          </cell>
          <cell r="B66">
            <v>0</v>
          </cell>
          <cell r="C66">
            <v>0</v>
          </cell>
          <cell r="D66" t="str">
            <v>威风凛凛</v>
          </cell>
          <cell r="E66" t="str">
            <v>英布</v>
          </cell>
          <cell r="F66">
            <v>0</v>
          </cell>
          <cell r="G66">
            <v>0</v>
          </cell>
          <cell r="H66" t="str">
            <v>韩信</v>
          </cell>
          <cell r="I66" t="str">
            <v>尉迟恭</v>
          </cell>
          <cell r="J66">
            <v>0</v>
          </cell>
          <cell r="L66">
            <v>5</v>
          </cell>
          <cell r="M66" t="str">
            <v>05</v>
          </cell>
        </row>
        <row r="67">
          <cell r="A67" t="str">
            <v>英布6</v>
          </cell>
          <cell r="B67">
            <v>0</v>
          </cell>
          <cell r="C67">
            <v>0</v>
          </cell>
          <cell r="D67" t="str">
            <v>如雷贯耳</v>
          </cell>
          <cell r="E67" t="str">
            <v>英布</v>
          </cell>
          <cell r="F67">
            <v>0</v>
          </cell>
          <cell r="G67">
            <v>0</v>
          </cell>
          <cell r="H67" t="str">
            <v>龙且</v>
          </cell>
          <cell r="I67" t="str">
            <v>樊哙</v>
          </cell>
          <cell r="J67" t="str">
            <v>成吉思汗</v>
          </cell>
          <cell r="L67">
            <v>6</v>
          </cell>
          <cell r="M67" t="str">
            <v>06</v>
          </cell>
        </row>
        <row r="68">
          <cell r="A68" t="str">
            <v>王昭君1</v>
          </cell>
          <cell r="B68">
            <v>11304</v>
          </cell>
          <cell r="C68">
            <v>0</v>
          </cell>
          <cell r="D68" t="str">
            <v>楚楚动人</v>
          </cell>
          <cell r="E68" t="str">
            <v>王昭君</v>
          </cell>
          <cell r="F68">
            <v>13</v>
          </cell>
          <cell r="G68">
            <v>0</v>
          </cell>
          <cell r="H68" t="str">
            <v>戚夫人</v>
          </cell>
          <cell r="I68">
            <v>0</v>
          </cell>
          <cell r="J68">
            <v>0</v>
          </cell>
          <cell r="L68">
            <v>1</v>
          </cell>
          <cell r="M68" t="str">
            <v>01</v>
          </cell>
        </row>
        <row r="69">
          <cell r="A69" t="str">
            <v>王昭君2</v>
          </cell>
          <cell r="B69">
            <v>0</v>
          </cell>
          <cell r="C69">
            <v>0</v>
          </cell>
          <cell r="D69" t="str">
            <v>身负使命</v>
          </cell>
          <cell r="E69" t="str">
            <v>王昭君</v>
          </cell>
          <cell r="F69">
            <v>0</v>
          </cell>
          <cell r="G69">
            <v>0</v>
          </cell>
          <cell r="H69" t="str">
            <v>荆轲</v>
          </cell>
          <cell r="I69">
            <v>0</v>
          </cell>
          <cell r="J69">
            <v>0</v>
          </cell>
          <cell r="L69">
            <v>2</v>
          </cell>
          <cell r="M69" t="str">
            <v>02</v>
          </cell>
        </row>
        <row r="70">
          <cell r="A70" t="str">
            <v>王昭君3</v>
          </cell>
          <cell r="B70">
            <v>0</v>
          </cell>
          <cell r="C70">
            <v>0</v>
          </cell>
          <cell r="D70" t="str">
            <v>天姿国色</v>
          </cell>
          <cell r="E70" t="str">
            <v>王昭君</v>
          </cell>
          <cell r="F70">
            <v>0</v>
          </cell>
          <cell r="G70">
            <v>0</v>
          </cell>
          <cell r="H70" t="str">
            <v>虞姬</v>
          </cell>
          <cell r="I70">
            <v>0</v>
          </cell>
          <cell r="J70">
            <v>0</v>
          </cell>
          <cell r="L70">
            <v>3</v>
          </cell>
          <cell r="M70" t="str">
            <v>03</v>
          </cell>
        </row>
        <row r="71">
          <cell r="A71" t="str">
            <v>王昭君4</v>
          </cell>
          <cell r="B71">
            <v>0</v>
          </cell>
          <cell r="C71">
            <v>0</v>
          </cell>
          <cell r="D71" t="str">
            <v>倾国倾城</v>
          </cell>
          <cell r="E71" t="str">
            <v>王昭君</v>
          </cell>
          <cell r="F71">
            <v>0</v>
          </cell>
          <cell r="G71">
            <v>0</v>
          </cell>
          <cell r="H71" t="str">
            <v>苏妲己</v>
          </cell>
          <cell r="I71">
            <v>0</v>
          </cell>
          <cell r="J71">
            <v>0</v>
          </cell>
          <cell r="L71">
            <v>4</v>
          </cell>
          <cell r="M71" t="str">
            <v>04</v>
          </cell>
        </row>
        <row r="72">
          <cell r="A72" t="str">
            <v>王昭君5</v>
          </cell>
          <cell r="B72">
            <v>0</v>
          </cell>
          <cell r="C72">
            <v>0</v>
          </cell>
          <cell r="D72" t="str">
            <v>美丽动人</v>
          </cell>
          <cell r="E72" t="str">
            <v>王昭君</v>
          </cell>
          <cell r="F72">
            <v>0</v>
          </cell>
          <cell r="G72">
            <v>0</v>
          </cell>
          <cell r="H72" t="str">
            <v>吕雉</v>
          </cell>
          <cell r="I72" t="str">
            <v>小乔</v>
          </cell>
          <cell r="J72">
            <v>0</v>
          </cell>
          <cell r="L72">
            <v>5</v>
          </cell>
          <cell r="M72" t="str">
            <v>05</v>
          </cell>
        </row>
        <row r="73">
          <cell r="A73" t="str">
            <v>王昭君6</v>
          </cell>
          <cell r="B73">
            <v>0</v>
          </cell>
          <cell r="C73">
            <v>0</v>
          </cell>
          <cell r="D73" t="str">
            <v>四大美女</v>
          </cell>
          <cell r="E73" t="str">
            <v>王昭君</v>
          </cell>
          <cell r="F73">
            <v>0</v>
          </cell>
          <cell r="G73">
            <v>0</v>
          </cell>
          <cell r="H73" t="str">
            <v>貂蝉</v>
          </cell>
          <cell r="I73" t="str">
            <v>杨玉环</v>
          </cell>
          <cell r="J73" t="str">
            <v>西施</v>
          </cell>
          <cell r="L73">
            <v>6</v>
          </cell>
          <cell r="M73" t="str">
            <v>06</v>
          </cell>
        </row>
        <row r="74">
          <cell r="A74" t="str">
            <v>荆轲1</v>
          </cell>
          <cell r="B74">
            <v>11305</v>
          </cell>
          <cell r="C74">
            <v>0</v>
          </cell>
          <cell r="D74" t="str">
            <v>暗藏杀机</v>
          </cell>
          <cell r="E74" t="str">
            <v>荆轲</v>
          </cell>
          <cell r="F74">
            <v>13</v>
          </cell>
          <cell r="G74" t="str">
            <v>低橙连击</v>
          </cell>
          <cell r="H74" t="str">
            <v>项庄</v>
          </cell>
          <cell r="I74">
            <v>0</v>
          </cell>
          <cell r="J74">
            <v>0</v>
          </cell>
          <cell r="L74">
            <v>1</v>
          </cell>
          <cell r="M74" t="str">
            <v>01</v>
          </cell>
        </row>
        <row r="75">
          <cell r="A75" t="str">
            <v>荆轲2</v>
          </cell>
          <cell r="B75">
            <v>0</v>
          </cell>
          <cell r="C75">
            <v>0</v>
          </cell>
          <cell r="D75" t="str">
            <v>身负使命</v>
          </cell>
          <cell r="E75" t="str">
            <v>荆轲</v>
          </cell>
          <cell r="F75">
            <v>0</v>
          </cell>
          <cell r="G75">
            <v>0</v>
          </cell>
          <cell r="H75" t="str">
            <v>王昭君</v>
          </cell>
          <cell r="I75">
            <v>0</v>
          </cell>
          <cell r="J75">
            <v>0</v>
          </cell>
          <cell r="L75">
            <v>2</v>
          </cell>
          <cell r="M75" t="str">
            <v>02</v>
          </cell>
        </row>
        <row r="76">
          <cell r="A76" t="str">
            <v>荆轲3</v>
          </cell>
          <cell r="B76">
            <v>0</v>
          </cell>
          <cell r="C76">
            <v>0</v>
          </cell>
          <cell r="D76" t="str">
            <v>视死如归</v>
          </cell>
          <cell r="E76" t="str">
            <v>荆轲</v>
          </cell>
          <cell r="F76">
            <v>0</v>
          </cell>
          <cell r="G76">
            <v>0</v>
          </cell>
          <cell r="H76" t="str">
            <v>马超</v>
          </cell>
          <cell r="I76">
            <v>0</v>
          </cell>
          <cell r="J76">
            <v>0</v>
          </cell>
          <cell r="L76">
            <v>3</v>
          </cell>
          <cell r="M76" t="str">
            <v>03</v>
          </cell>
        </row>
        <row r="77">
          <cell r="A77" t="str">
            <v>荆轲4</v>
          </cell>
          <cell r="B77">
            <v>0</v>
          </cell>
          <cell r="C77">
            <v>0</v>
          </cell>
          <cell r="D77" t="str">
            <v>功败垂成</v>
          </cell>
          <cell r="E77" t="str">
            <v>荆轲</v>
          </cell>
          <cell r="F77">
            <v>0</v>
          </cell>
          <cell r="G77">
            <v>0</v>
          </cell>
          <cell r="H77" t="str">
            <v>范增</v>
          </cell>
          <cell r="I77">
            <v>0</v>
          </cell>
          <cell r="J77">
            <v>0</v>
          </cell>
          <cell r="L77">
            <v>4</v>
          </cell>
          <cell r="M77" t="str">
            <v>04</v>
          </cell>
        </row>
        <row r="78">
          <cell r="A78" t="str">
            <v>荆轲5</v>
          </cell>
          <cell r="B78">
            <v>0</v>
          </cell>
          <cell r="C78">
            <v>0</v>
          </cell>
          <cell r="D78" t="str">
            <v>深明大义</v>
          </cell>
          <cell r="E78" t="str">
            <v>荆轲</v>
          </cell>
          <cell r="F78">
            <v>0</v>
          </cell>
          <cell r="G78">
            <v>0</v>
          </cell>
          <cell r="H78" t="str">
            <v>樊哙</v>
          </cell>
          <cell r="I78" t="str">
            <v>典韦</v>
          </cell>
          <cell r="J78">
            <v>0</v>
          </cell>
          <cell r="L78">
            <v>5</v>
          </cell>
          <cell r="M78" t="str">
            <v>05</v>
          </cell>
        </row>
        <row r="79">
          <cell r="A79" t="str">
            <v>荆轲6</v>
          </cell>
          <cell r="B79">
            <v>0</v>
          </cell>
          <cell r="C79">
            <v>0</v>
          </cell>
          <cell r="D79" t="str">
            <v>气宇轩昂</v>
          </cell>
          <cell r="E79" t="str">
            <v>荆轲</v>
          </cell>
          <cell r="F79">
            <v>0</v>
          </cell>
          <cell r="G79">
            <v>0</v>
          </cell>
          <cell r="H79" t="str">
            <v>赵云</v>
          </cell>
          <cell r="I79" t="str">
            <v>罗成</v>
          </cell>
          <cell r="J79" t="str">
            <v>霍去病</v>
          </cell>
          <cell r="L79">
            <v>6</v>
          </cell>
          <cell r="M79" t="str">
            <v>06</v>
          </cell>
        </row>
        <row r="80">
          <cell r="A80" t="str">
            <v>虞子期1</v>
          </cell>
          <cell r="B80">
            <v>11306</v>
          </cell>
          <cell r="C80">
            <v>0</v>
          </cell>
          <cell r="D80" t="str">
            <v>兵强将猛</v>
          </cell>
          <cell r="E80" t="str">
            <v>虞子期</v>
          </cell>
          <cell r="F80">
            <v>13</v>
          </cell>
          <cell r="G80" t="str">
            <v>低橙坦克</v>
          </cell>
          <cell r="H80" t="str">
            <v>钟离眛</v>
          </cell>
          <cell r="I80">
            <v>0</v>
          </cell>
          <cell r="J80">
            <v>0</v>
          </cell>
          <cell r="L80">
            <v>1</v>
          </cell>
          <cell r="M80" t="str">
            <v>01</v>
          </cell>
        </row>
        <row r="81">
          <cell r="A81" t="str">
            <v>虞子期2</v>
          </cell>
          <cell r="B81">
            <v>0</v>
          </cell>
          <cell r="C81">
            <v>0</v>
          </cell>
          <cell r="D81" t="str">
            <v>择木而栖</v>
          </cell>
          <cell r="E81" t="str">
            <v>虞子期</v>
          </cell>
          <cell r="F81">
            <v>0</v>
          </cell>
          <cell r="G81">
            <v>0</v>
          </cell>
          <cell r="H81" t="str">
            <v>英布</v>
          </cell>
          <cell r="I81">
            <v>0</v>
          </cell>
          <cell r="J81">
            <v>0</v>
          </cell>
          <cell r="L81">
            <v>2</v>
          </cell>
          <cell r="M81" t="str">
            <v>02</v>
          </cell>
        </row>
        <row r="82">
          <cell r="A82" t="str">
            <v>虞子期3</v>
          </cell>
          <cell r="B82">
            <v>0</v>
          </cell>
          <cell r="C82">
            <v>0</v>
          </cell>
          <cell r="D82" t="str">
            <v>忠肝义胆</v>
          </cell>
          <cell r="E82" t="str">
            <v>虞子期</v>
          </cell>
          <cell r="F82">
            <v>0</v>
          </cell>
          <cell r="G82">
            <v>0</v>
          </cell>
          <cell r="H82" t="str">
            <v>韩信</v>
          </cell>
          <cell r="I82">
            <v>0</v>
          </cell>
          <cell r="J82">
            <v>0</v>
          </cell>
          <cell r="L82">
            <v>3</v>
          </cell>
          <cell r="M82" t="str">
            <v>03</v>
          </cell>
        </row>
        <row r="83">
          <cell r="A83" t="str">
            <v>虞子期4</v>
          </cell>
          <cell r="B83">
            <v>0</v>
          </cell>
          <cell r="C83">
            <v>0</v>
          </cell>
          <cell r="D83" t="str">
            <v>兄妹情深</v>
          </cell>
          <cell r="E83" t="str">
            <v>虞子期</v>
          </cell>
          <cell r="F83">
            <v>0</v>
          </cell>
          <cell r="G83">
            <v>0</v>
          </cell>
          <cell r="H83" t="str">
            <v>虞姬</v>
          </cell>
          <cell r="I83">
            <v>0</v>
          </cell>
          <cell r="J83">
            <v>0</v>
          </cell>
          <cell r="L83">
            <v>4</v>
          </cell>
          <cell r="M83" t="str">
            <v>04</v>
          </cell>
        </row>
        <row r="84">
          <cell r="A84" t="str">
            <v>虞子期5</v>
          </cell>
          <cell r="B84">
            <v>0</v>
          </cell>
          <cell r="C84">
            <v>0</v>
          </cell>
          <cell r="D84" t="str">
            <v>大义凛然</v>
          </cell>
          <cell r="E84" t="str">
            <v>虞子期</v>
          </cell>
          <cell r="F84">
            <v>0</v>
          </cell>
          <cell r="G84">
            <v>0</v>
          </cell>
          <cell r="H84" t="str">
            <v>荆轲</v>
          </cell>
          <cell r="I84" t="str">
            <v>武松</v>
          </cell>
          <cell r="J84">
            <v>0</v>
          </cell>
          <cell r="L84">
            <v>5</v>
          </cell>
          <cell r="M84" t="str">
            <v>05</v>
          </cell>
        </row>
        <row r="85">
          <cell r="A85" t="str">
            <v>虞子期6</v>
          </cell>
          <cell r="B85">
            <v>0</v>
          </cell>
          <cell r="C85">
            <v>0</v>
          </cell>
          <cell r="D85" t="str">
            <v>奋不顾身</v>
          </cell>
          <cell r="E85" t="str">
            <v>虞子期</v>
          </cell>
          <cell r="F85">
            <v>0</v>
          </cell>
          <cell r="G85">
            <v>0</v>
          </cell>
          <cell r="H85" t="str">
            <v>项庄</v>
          </cell>
          <cell r="I85" t="str">
            <v>张辽</v>
          </cell>
          <cell r="J85" t="str">
            <v>罗成</v>
          </cell>
          <cell r="L85">
            <v>6</v>
          </cell>
          <cell r="M85" t="str">
            <v>06</v>
          </cell>
        </row>
        <row r="86">
          <cell r="A86" t="str">
            <v>项庄1</v>
          </cell>
          <cell r="B86">
            <v>11002</v>
          </cell>
          <cell r="C86" t="str">
            <v>闭合</v>
          </cell>
          <cell r="D86" t="str">
            <v>暗藏杀机</v>
          </cell>
          <cell r="E86" t="str">
            <v>项庄</v>
          </cell>
          <cell r="F86">
            <v>10</v>
          </cell>
          <cell r="G86" t="str">
            <v>紫1</v>
          </cell>
          <cell r="H86" t="str">
            <v>荆轲</v>
          </cell>
          <cell r="I86">
            <v>0</v>
          </cell>
          <cell r="J86">
            <v>0</v>
          </cell>
          <cell r="L86">
            <v>1</v>
          </cell>
          <cell r="M86" t="str">
            <v>闭合1</v>
          </cell>
        </row>
        <row r="87">
          <cell r="A87" t="str">
            <v>项庄2</v>
          </cell>
          <cell r="B87">
            <v>0</v>
          </cell>
          <cell r="C87">
            <v>0</v>
          </cell>
          <cell r="D87" t="str">
            <v>伺机而动</v>
          </cell>
          <cell r="E87" t="str">
            <v>项庄</v>
          </cell>
          <cell r="F87">
            <v>0</v>
          </cell>
          <cell r="G87">
            <v>0</v>
          </cell>
          <cell r="H87" t="str">
            <v>章邯</v>
          </cell>
          <cell r="I87">
            <v>0</v>
          </cell>
          <cell r="J87">
            <v>0</v>
          </cell>
          <cell r="L87">
            <v>2</v>
          </cell>
          <cell r="M87" t="str">
            <v>02</v>
          </cell>
        </row>
        <row r="88">
          <cell r="A88" t="str">
            <v>项庄3</v>
          </cell>
          <cell r="B88">
            <v>0</v>
          </cell>
          <cell r="C88">
            <v>0</v>
          </cell>
          <cell r="D88" t="str">
            <v>楚歌剑舞</v>
          </cell>
          <cell r="E88" t="str">
            <v>项庄</v>
          </cell>
          <cell r="F88">
            <v>0</v>
          </cell>
          <cell r="G88">
            <v>0</v>
          </cell>
          <cell r="H88" t="str">
            <v>戚夫人</v>
          </cell>
          <cell r="I88">
            <v>0</v>
          </cell>
          <cell r="J88">
            <v>0</v>
          </cell>
          <cell r="L88">
            <v>3</v>
          </cell>
          <cell r="M88" t="str">
            <v>03</v>
          </cell>
        </row>
        <row r="89">
          <cell r="A89" t="str">
            <v>项庄4</v>
          </cell>
          <cell r="B89">
            <v>0</v>
          </cell>
          <cell r="C89">
            <v>0</v>
          </cell>
          <cell r="D89" t="str">
            <v>纵横沙场</v>
          </cell>
          <cell r="E89" t="str">
            <v>项庄</v>
          </cell>
          <cell r="F89">
            <v>0</v>
          </cell>
          <cell r="G89">
            <v>0</v>
          </cell>
          <cell r="H89" t="str">
            <v>章邯</v>
          </cell>
          <cell r="I89" t="str">
            <v>钟离眛</v>
          </cell>
          <cell r="J89">
            <v>0</v>
          </cell>
          <cell r="L89">
            <v>4</v>
          </cell>
          <cell r="M89" t="str">
            <v>04</v>
          </cell>
        </row>
        <row r="90">
          <cell r="A90" t="str">
            <v>项庄5</v>
          </cell>
          <cell r="B90">
            <v>0</v>
          </cell>
          <cell r="C90">
            <v>0</v>
          </cell>
          <cell r="D90" t="str">
            <v>风华正茂</v>
          </cell>
          <cell r="E90" t="str">
            <v>项庄</v>
          </cell>
          <cell r="F90">
            <v>0</v>
          </cell>
          <cell r="G90">
            <v>0</v>
          </cell>
          <cell r="H90" t="str">
            <v>钟离眛</v>
          </cell>
          <cell r="I90" t="str">
            <v>戚夫人</v>
          </cell>
          <cell r="J90">
            <v>0</v>
          </cell>
          <cell r="L90">
            <v>5</v>
          </cell>
          <cell r="M90" t="str">
            <v>05</v>
          </cell>
        </row>
        <row r="91">
          <cell r="A91" t="str">
            <v>项庄6</v>
          </cell>
          <cell r="B91">
            <v>0</v>
          </cell>
          <cell r="C91">
            <v>0</v>
          </cell>
          <cell r="D91" t="str">
            <v>壮志凌云</v>
          </cell>
          <cell r="E91" t="str">
            <v>项庄</v>
          </cell>
          <cell r="F91">
            <v>0</v>
          </cell>
          <cell r="G91">
            <v>0</v>
          </cell>
          <cell r="H91" t="str">
            <v>灌婴</v>
          </cell>
          <cell r="I91" t="str">
            <v>钟离眛</v>
          </cell>
          <cell r="J91">
            <v>0</v>
          </cell>
          <cell r="L91">
            <v>6</v>
          </cell>
          <cell r="M91" t="str">
            <v>06</v>
          </cell>
        </row>
        <row r="92">
          <cell r="A92" t="str">
            <v>灌婴1</v>
          </cell>
          <cell r="B92">
            <v>11003</v>
          </cell>
          <cell r="C92" t="str">
            <v>闭合</v>
          </cell>
          <cell r="D92" t="str">
            <v>身先士卒</v>
          </cell>
          <cell r="E92" t="str">
            <v>灌婴</v>
          </cell>
          <cell r="F92">
            <v>10</v>
          </cell>
          <cell r="G92">
            <v>0</v>
          </cell>
          <cell r="H92" t="str">
            <v>英布</v>
          </cell>
          <cell r="I92">
            <v>0</v>
          </cell>
          <cell r="J92">
            <v>0</v>
          </cell>
          <cell r="L92">
            <v>1</v>
          </cell>
          <cell r="M92" t="str">
            <v>闭合1</v>
          </cell>
        </row>
        <row r="93">
          <cell r="A93" t="str">
            <v>灌婴2</v>
          </cell>
          <cell r="B93">
            <v>0</v>
          </cell>
          <cell r="C93">
            <v>0</v>
          </cell>
          <cell r="D93" t="str">
            <v>尽忠职守</v>
          </cell>
          <cell r="E93" t="str">
            <v>灌婴</v>
          </cell>
          <cell r="F93">
            <v>0</v>
          </cell>
          <cell r="G93">
            <v>0</v>
          </cell>
          <cell r="H93" t="str">
            <v>季布</v>
          </cell>
          <cell r="I93">
            <v>0</v>
          </cell>
          <cell r="J93">
            <v>0</v>
          </cell>
          <cell r="L93">
            <v>2</v>
          </cell>
          <cell r="M93" t="str">
            <v>02</v>
          </cell>
        </row>
        <row r="94">
          <cell r="A94" t="str">
            <v>灌婴3</v>
          </cell>
          <cell r="B94">
            <v>0</v>
          </cell>
          <cell r="C94">
            <v>0</v>
          </cell>
          <cell r="D94" t="str">
            <v>忠心为主</v>
          </cell>
          <cell r="E94" t="str">
            <v>灌婴</v>
          </cell>
          <cell r="F94">
            <v>0</v>
          </cell>
          <cell r="G94">
            <v>0</v>
          </cell>
          <cell r="H94" t="str">
            <v>钟离眛</v>
          </cell>
          <cell r="I94">
            <v>0</v>
          </cell>
          <cell r="J94">
            <v>0</v>
          </cell>
          <cell r="L94">
            <v>3</v>
          </cell>
          <cell r="M94" t="str">
            <v>03</v>
          </cell>
        </row>
        <row r="95">
          <cell r="A95" t="str">
            <v>灌婴4</v>
          </cell>
          <cell r="B95">
            <v>0</v>
          </cell>
          <cell r="C95">
            <v>0</v>
          </cell>
          <cell r="D95" t="str">
            <v>名噪一时</v>
          </cell>
          <cell r="E95" t="str">
            <v>灌婴</v>
          </cell>
          <cell r="F95">
            <v>0</v>
          </cell>
          <cell r="G95">
            <v>0</v>
          </cell>
          <cell r="H95" t="str">
            <v>季布</v>
          </cell>
          <cell r="I95" t="str">
            <v>戚夫人</v>
          </cell>
          <cell r="J95">
            <v>0</v>
          </cell>
          <cell r="L95">
            <v>4</v>
          </cell>
          <cell r="M95" t="str">
            <v>04</v>
          </cell>
        </row>
        <row r="96">
          <cell r="A96" t="str">
            <v>灌婴5</v>
          </cell>
          <cell r="B96">
            <v>0</v>
          </cell>
          <cell r="C96">
            <v>0</v>
          </cell>
          <cell r="D96" t="str">
            <v>乱世豪杰</v>
          </cell>
          <cell r="E96" t="str">
            <v>灌婴</v>
          </cell>
          <cell r="F96">
            <v>0</v>
          </cell>
          <cell r="G96">
            <v>0</v>
          </cell>
          <cell r="H96" t="str">
            <v>季布</v>
          </cell>
          <cell r="I96" t="str">
            <v>章邯</v>
          </cell>
          <cell r="J96">
            <v>0</v>
          </cell>
          <cell r="L96">
            <v>5</v>
          </cell>
          <cell r="M96" t="str">
            <v>05</v>
          </cell>
        </row>
        <row r="97">
          <cell r="A97" t="str">
            <v>灌婴6</v>
          </cell>
          <cell r="B97">
            <v>0</v>
          </cell>
          <cell r="C97">
            <v>0</v>
          </cell>
          <cell r="D97" t="str">
            <v>壮志凌云</v>
          </cell>
          <cell r="E97" t="str">
            <v>灌婴</v>
          </cell>
          <cell r="F97">
            <v>0</v>
          </cell>
          <cell r="G97">
            <v>0</v>
          </cell>
          <cell r="H97" t="str">
            <v>项庄</v>
          </cell>
          <cell r="I97" t="str">
            <v>钟离眛</v>
          </cell>
          <cell r="J97">
            <v>0</v>
          </cell>
          <cell r="L97">
            <v>6</v>
          </cell>
          <cell r="M97" t="str">
            <v>06</v>
          </cell>
        </row>
        <row r="98">
          <cell r="A98" t="str">
            <v>季布1</v>
          </cell>
          <cell r="B98">
            <v>11004</v>
          </cell>
          <cell r="C98">
            <v>0</v>
          </cell>
          <cell r="D98" t="str">
            <v>一诺千金</v>
          </cell>
          <cell r="E98" t="str">
            <v>季布</v>
          </cell>
          <cell r="F98">
            <v>10</v>
          </cell>
          <cell r="G98">
            <v>0</v>
          </cell>
          <cell r="H98" t="str">
            <v>刘邦</v>
          </cell>
          <cell r="I98">
            <v>0</v>
          </cell>
          <cell r="J98">
            <v>0</v>
          </cell>
          <cell r="L98">
            <v>1</v>
          </cell>
          <cell r="M98" t="str">
            <v>01</v>
          </cell>
        </row>
        <row r="99">
          <cell r="A99" t="str">
            <v>季布2</v>
          </cell>
          <cell r="B99">
            <v>0</v>
          </cell>
          <cell r="C99">
            <v>0</v>
          </cell>
          <cell r="D99" t="str">
            <v>尽忠职守</v>
          </cell>
          <cell r="E99" t="str">
            <v>季布</v>
          </cell>
          <cell r="F99">
            <v>0</v>
          </cell>
          <cell r="G99">
            <v>0</v>
          </cell>
          <cell r="H99" t="str">
            <v>灌婴</v>
          </cell>
          <cell r="I99">
            <v>0</v>
          </cell>
          <cell r="J99">
            <v>0</v>
          </cell>
          <cell r="L99">
            <v>2</v>
          </cell>
          <cell r="M99" t="str">
            <v>02</v>
          </cell>
        </row>
        <row r="100">
          <cell r="A100" t="str">
            <v>季布3</v>
          </cell>
          <cell r="B100">
            <v>0</v>
          </cell>
          <cell r="C100">
            <v>0</v>
          </cell>
          <cell r="D100" t="str">
            <v>温文尔雅</v>
          </cell>
          <cell r="E100" t="str">
            <v>季布</v>
          </cell>
          <cell r="F100">
            <v>0</v>
          </cell>
          <cell r="G100">
            <v>0</v>
          </cell>
          <cell r="H100" t="str">
            <v>戚夫人</v>
          </cell>
          <cell r="I100">
            <v>0</v>
          </cell>
          <cell r="J100">
            <v>0</v>
          </cell>
          <cell r="L100">
            <v>3</v>
          </cell>
          <cell r="M100" t="str">
            <v>03</v>
          </cell>
        </row>
        <row r="101">
          <cell r="A101" t="str">
            <v>季布4</v>
          </cell>
          <cell r="B101">
            <v>0</v>
          </cell>
          <cell r="C101">
            <v>0</v>
          </cell>
          <cell r="D101" t="str">
            <v>名噪一时</v>
          </cell>
          <cell r="E101" t="str">
            <v>季布</v>
          </cell>
          <cell r="F101">
            <v>0</v>
          </cell>
          <cell r="G101">
            <v>0</v>
          </cell>
          <cell r="H101" t="str">
            <v>灌婴</v>
          </cell>
          <cell r="I101" t="str">
            <v>戚夫人</v>
          </cell>
          <cell r="J101">
            <v>0</v>
          </cell>
          <cell r="L101">
            <v>4</v>
          </cell>
          <cell r="M101" t="str">
            <v>04</v>
          </cell>
        </row>
        <row r="102">
          <cell r="A102" t="str">
            <v>季布5</v>
          </cell>
          <cell r="B102">
            <v>0</v>
          </cell>
          <cell r="C102">
            <v>0</v>
          </cell>
          <cell r="D102" t="str">
            <v>乱世豪杰</v>
          </cell>
          <cell r="E102" t="str">
            <v>季布</v>
          </cell>
          <cell r="F102">
            <v>0</v>
          </cell>
          <cell r="G102">
            <v>0</v>
          </cell>
          <cell r="H102" t="str">
            <v>灌婴</v>
          </cell>
          <cell r="I102" t="str">
            <v>章邯</v>
          </cell>
          <cell r="J102">
            <v>0</v>
          </cell>
          <cell r="L102">
            <v>5</v>
          </cell>
          <cell r="M102" t="str">
            <v>05</v>
          </cell>
        </row>
        <row r="103">
          <cell r="A103" t="str">
            <v>季布6</v>
          </cell>
          <cell r="B103">
            <v>0</v>
          </cell>
          <cell r="C103">
            <v>0</v>
          </cell>
          <cell r="D103" t="str">
            <v>气宇不凡</v>
          </cell>
          <cell r="E103" t="str">
            <v>季布</v>
          </cell>
          <cell r="F103">
            <v>0</v>
          </cell>
          <cell r="G103">
            <v>0</v>
          </cell>
          <cell r="H103" t="str">
            <v>章邯</v>
          </cell>
          <cell r="I103" t="str">
            <v>戚夫人</v>
          </cell>
          <cell r="J103">
            <v>0</v>
          </cell>
          <cell r="L103">
            <v>6</v>
          </cell>
          <cell r="M103" t="str">
            <v>06</v>
          </cell>
        </row>
        <row r="104">
          <cell r="A104" t="str">
            <v>章邯1</v>
          </cell>
          <cell r="B104">
            <v>11005</v>
          </cell>
          <cell r="C104">
            <v>0</v>
          </cell>
          <cell r="D104" t="str">
            <v>驰骋疆场</v>
          </cell>
          <cell r="E104" t="str">
            <v>章邯</v>
          </cell>
          <cell r="F104">
            <v>10</v>
          </cell>
          <cell r="G104">
            <v>0</v>
          </cell>
          <cell r="H104" t="str">
            <v>英布</v>
          </cell>
          <cell r="I104">
            <v>0</v>
          </cell>
          <cell r="J104">
            <v>0</v>
          </cell>
          <cell r="L104">
            <v>1</v>
          </cell>
          <cell r="M104" t="str">
            <v>01</v>
          </cell>
        </row>
        <row r="105">
          <cell r="A105" t="str">
            <v>章邯2</v>
          </cell>
          <cell r="B105">
            <v>0</v>
          </cell>
          <cell r="C105">
            <v>0</v>
          </cell>
          <cell r="D105" t="str">
            <v>伺机而动</v>
          </cell>
          <cell r="E105" t="str">
            <v>章邯</v>
          </cell>
          <cell r="F105">
            <v>0</v>
          </cell>
          <cell r="G105">
            <v>0</v>
          </cell>
          <cell r="H105" t="str">
            <v>项庄</v>
          </cell>
          <cell r="I105">
            <v>0</v>
          </cell>
          <cell r="J105">
            <v>0</v>
          </cell>
          <cell r="L105">
            <v>2</v>
          </cell>
          <cell r="M105" t="str">
            <v>02</v>
          </cell>
        </row>
        <row r="106">
          <cell r="A106" t="str">
            <v>章邯3</v>
          </cell>
          <cell r="B106">
            <v>0</v>
          </cell>
          <cell r="C106">
            <v>0</v>
          </cell>
          <cell r="D106" t="str">
            <v>卓尔不群</v>
          </cell>
          <cell r="E106" t="str">
            <v>章邯</v>
          </cell>
          <cell r="F106">
            <v>0</v>
          </cell>
          <cell r="G106">
            <v>0</v>
          </cell>
          <cell r="H106" t="str">
            <v>钟离眛</v>
          </cell>
          <cell r="I106">
            <v>0</v>
          </cell>
          <cell r="J106">
            <v>0</v>
          </cell>
          <cell r="L106">
            <v>3</v>
          </cell>
          <cell r="M106" t="str">
            <v>03</v>
          </cell>
        </row>
        <row r="107">
          <cell r="A107" t="str">
            <v>章邯4</v>
          </cell>
          <cell r="B107">
            <v>0</v>
          </cell>
          <cell r="C107">
            <v>0</v>
          </cell>
          <cell r="D107" t="str">
            <v>纵横沙场</v>
          </cell>
          <cell r="E107" t="str">
            <v>章邯</v>
          </cell>
          <cell r="F107">
            <v>0</v>
          </cell>
          <cell r="G107">
            <v>0</v>
          </cell>
          <cell r="H107" t="str">
            <v>项庄</v>
          </cell>
          <cell r="I107" t="str">
            <v>钟离眛</v>
          </cell>
          <cell r="J107">
            <v>0</v>
          </cell>
          <cell r="L107">
            <v>4</v>
          </cell>
          <cell r="M107" t="str">
            <v>04</v>
          </cell>
        </row>
        <row r="108">
          <cell r="A108" t="str">
            <v>章邯5</v>
          </cell>
          <cell r="B108">
            <v>0</v>
          </cell>
          <cell r="C108">
            <v>0</v>
          </cell>
          <cell r="D108" t="str">
            <v>乱世豪杰</v>
          </cell>
          <cell r="E108" t="str">
            <v>章邯</v>
          </cell>
          <cell r="F108">
            <v>0</v>
          </cell>
          <cell r="G108">
            <v>0</v>
          </cell>
          <cell r="H108" t="str">
            <v>灌婴</v>
          </cell>
          <cell r="I108" t="str">
            <v>季布</v>
          </cell>
          <cell r="J108">
            <v>0</v>
          </cell>
          <cell r="L108">
            <v>5</v>
          </cell>
          <cell r="M108" t="str">
            <v>05</v>
          </cell>
        </row>
        <row r="109">
          <cell r="A109" t="str">
            <v>章邯6</v>
          </cell>
          <cell r="B109">
            <v>0</v>
          </cell>
          <cell r="C109">
            <v>0</v>
          </cell>
          <cell r="D109" t="str">
            <v>气宇不凡</v>
          </cell>
          <cell r="E109" t="str">
            <v>章邯</v>
          </cell>
          <cell r="F109">
            <v>0</v>
          </cell>
          <cell r="G109">
            <v>0</v>
          </cell>
          <cell r="H109" t="str">
            <v>季布</v>
          </cell>
          <cell r="I109" t="str">
            <v>戚夫人</v>
          </cell>
          <cell r="J109">
            <v>0</v>
          </cell>
          <cell r="L109">
            <v>6</v>
          </cell>
          <cell r="M109" t="str">
            <v>06</v>
          </cell>
        </row>
        <row r="110">
          <cell r="A110" t="str">
            <v>钟离眛1</v>
          </cell>
          <cell r="B110">
            <v>11006</v>
          </cell>
          <cell r="C110" t="str">
            <v>闭合</v>
          </cell>
          <cell r="D110" t="str">
            <v>兵强将猛</v>
          </cell>
          <cell r="E110" t="str">
            <v>钟离眛</v>
          </cell>
          <cell r="F110">
            <v>10</v>
          </cell>
          <cell r="G110">
            <v>0</v>
          </cell>
          <cell r="H110" t="str">
            <v>虞子期</v>
          </cell>
          <cell r="I110">
            <v>0</v>
          </cell>
          <cell r="J110">
            <v>0</v>
          </cell>
          <cell r="L110">
            <v>1</v>
          </cell>
          <cell r="M110" t="str">
            <v>闭合1</v>
          </cell>
        </row>
        <row r="111">
          <cell r="A111" t="str">
            <v>钟离眛2</v>
          </cell>
          <cell r="B111">
            <v>0</v>
          </cell>
          <cell r="C111">
            <v>0</v>
          </cell>
          <cell r="D111" t="str">
            <v>忠心为主</v>
          </cell>
          <cell r="E111" t="str">
            <v>钟离眛</v>
          </cell>
          <cell r="F111">
            <v>0</v>
          </cell>
          <cell r="G111">
            <v>0</v>
          </cell>
          <cell r="H111" t="str">
            <v>灌婴</v>
          </cell>
          <cell r="I111">
            <v>0</v>
          </cell>
          <cell r="J111">
            <v>0</v>
          </cell>
          <cell r="L111">
            <v>2</v>
          </cell>
          <cell r="M111" t="str">
            <v>02</v>
          </cell>
        </row>
        <row r="112">
          <cell r="A112" t="str">
            <v>钟离眛3</v>
          </cell>
          <cell r="B112">
            <v>0</v>
          </cell>
          <cell r="C112">
            <v>0</v>
          </cell>
          <cell r="D112" t="str">
            <v>卓尔不群</v>
          </cell>
          <cell r="E112" t="str">
            <v>钟离眛</v>
          </cell>
          <cell r="F112">
            <v>0</v>
          </cell>
          <cell r="G112">
            <v>0</v>
          </cell>
          <cell r="H112" t="str">
            <v>章邯</v>
          </cell>
          <cell r="I112">
            <v>0</v>
          </cell>
          <cell r="J112">
            <v>0</v>
          </cell>
          <cell r="L112">
            <v>3</v>
          </cell>
          <cell r="M112" t="str">
            <v>03</v>
          </cell>
        </row>
        <row r="113">
          <cell r="A113" t="str">
            <v>钟离眛4</v>
          </cell>
          <cell r="B113">
            <v>0</v>
          </cell>
          <cell r="C113">
            <v>0</v>
          </cell>
          <cell r="D113" t="str">
            <v>纵横沙场</v>
          </cell>
          <cell r="E113" t="str">
            <v>钟离眛</v>
          </cell>
          <cell r="F113">
            <v>0</v>
          </cell>
          <cell r="G113">
            <v>0</v>
          </cell>
          <cell r="H113" t="str">
            <v>项庄</v>
          </cell>
          <cell r="I113" t="str">
            <v>章邯</v>
          </cell>
          <cell r="J113">
            <v>0</v>
          </cell>
          <cell r="L113">
            <v>4</v>
          </cell>
          <cell r="M113" t="str">
            <v>04</v>
          </cell>
        </row>
        <row r="114">
          <cell r="A114" t="str">
            <v>钟离眛5</v>
          </cell>
          <cell r="B114">
            <v>0</v>
          </cell>
          <cell r="C114">
            <v>0</v>
          </cell>
          <cell r="D114" t="str">
            <v>风华正茂</v>
          </cell>
          <cell r="E114" t="str">
            <v>钟离眛</v>
          </cell>
          <cell r="F114">
            <v>0</v>
          </cell>
          <cell r="G114">
            <v>0</v>
          </cell>
          <cell r="H114" t="str">
            <v>项庄</v>
          </cell>
          <cell r="I114" t="str">
            <v>戚夫人</v>
          </cell>
          <cell r="J114">
            <v>0</v>
          </cell>
          <cell r="L114">
            <v>5</v>
          </cell>
          <cell r="M114" t="str">
            <v>05</v>
          </cell>
        </row>
        <row r="115">
          <cell r="A115" t="str">
            <v>钟离眛6</v>
          </cell>
          <cell r="B115">
            <v>0</v>
          </cell>
          <cell r="C115">
            <v>0</v>
          </cell>
          <cell r="D115" t="str">
            <v>壮志凌云</v>
          </cell>
          <cell r="E115" t="str">
            <v>钟离眛</v>
          </cell>
          <cell r="F115">
            <v>0</v>
          </cell>
          <cell r="G115">
            <v>0</v>
          </cell>
          <cell r="H115" t="str">
            <v>项庄</v>
          </cell>
          <cell r="I115" t="str">
            <v>灌婴</v>
          </cell>
          <cell r="J115">
            <v>0</v>
          </cell>
          <cell r="L115">
            <v>6</v>
          </cell>
          <cell r="M115" t="str">
            <v>06</v>
          </cell>
        </row>
        <row r="116">
          <cell r="A116" t="str">
            <v>戚夫人1</v>
          </cell>
          <cell r="B116">
            <v>11008</v>
          </cell>
          <cell r="C116" t="str">
            <v>闭合</v>
          </cell>
          <cell r="D116" t="str">
            <v>楚楚动人</v>
          </cell>
          <cell r="E116" t="str">
            <v>戚夫人</v>
          </cell>
          <cell r="F116">
            <v>10</v>
          </cell>
          <cell r="G116">
            <v>0</v>
          </cell>
          <cell r="H116" t="str">
            <v>王昭君</v>
          </cell>
          <cell r="I116">
            <v>0</v>
          </cell>
          <cell r="J116">
            <v>0</v>
          </cell>
          <cell r="L116">
            <v>1</v>
          </cell>
          <cell r="M116" t="str">
            <v>闭合1</v>
          </cell>
        </row>
        <row r="117">
          <cell r="A117" t="str">
            <v>戚夫人2</v>
          </cell>
          <cell r="B117">
            <v>0</v>
          </cell>
          <cell r="C117">
            <v>0</v>
          </cell>
          <cell r="D117" t="str">
            <v>楚歌剑舞</v>
          </cell>
          <cell r="E117" t="str">
            <v>戚夫人</v>
          </cell>
          <cell r="F117">
            <v>0</v>
          </cell>
          <cell r="G117">
            <v>0</v>
          </cell>
          <cell r="H117" t="str">
            <v>项庄</v>
          </cell>
          <cell r="I117">
            <v>0</v>
          </cell>
          <cell r="J117">
            <v>0</v>
          </cell>
          <cell r="L117">
            <v>2</v>
          </cell>
          <cell r="M117" t="str">
            <v>02</v>
          </cell>
        </row>
        <row r="118">
          <cell r="A118" t="str">
            <v>戚夫人3</v>
          </cell>
          <cell r="B118">
            <v>0</v>
          </cell>
          <cell r="C118">
            <v>0</v>
          </cell>
          <cell r="D118" t="str">
            <v>温文尔雅</v>
          </cell>
          <cell r="E118" t="str">
            <v>戚夫人</v>
          </cell>
          <cell r="F118">
            <v>0</v>
          </cell>
          <cell r="G118">
            <v>0</v>
          </cell>
          <cell r="H118" t="str">
            <v>季布</v>
          </cell>
          <cell r="I118">
            <v>0</v>
          </cell>
          <cell r="J118">
            <v>0</v>
          </cell>
          <cell r="L118">
            <v>3</v>
          </cell>
          <cell r="M118" t="str">
            <v>03</v>
          </cell>
        </row>
        <row r="119">
          <cell r="A119" t="str">
            <v>戚夫人4</v>
          </cell>
          <cell r="B119">
            <v>0</v>
          </cell>
          <cell r="C119">
            <v>0</v>
          </cell>
          <cell r="D119" t="str">
            <v>名噪一时</v>
          </cell>
          <cell r="E119" t="str">
            <v>戚夫人</v>
          </cell>
          <cell r="F119">
            <v>0</v>
          </cell>
          <cell r="G119">
            <v>0</v>
          </cell>
          <cell r="H119" t="str">
            <v>灌婴</v>
          </cell>
          <cell r="I119" t="str">
            <v>季布</v>
          </cell>
          <cell r="J119">
            <v>0</v>
          </cell>
          <cell r="L119">
            <v>4</v>
          </cell>
          <cell r="M119" t="str">
            <v>04</v>
          </cell>
        </row>
        <row r="120">
          <cell r="A120" t="str">
            <v>戚夫人5</v>
          </cell>
          <cell r="B120">
            <v>0</v>
          </cell>
          <cell r="C120">
            <v>0</v>
          </cell>
          <cell r="D120" t="str">
            <v>风华正茂</v>
          </cell>
          <cell r="E120" t="str">
            <v>戚夫人</v>
          </cell>
          <cell r="F120">
            <v>0</v>
          </cell>
          <cell r="G120">
            <v>0</v>
          </cell>
          <cell r="H120" t="str">
            <v>项庄</v>
          </cell>
          <cell r="I120" t="str">
            <v>钟离眛</v>
          </cell>
          <cell r="J120">
            <v>0</v>
          </cell>
          <cell r="L120">
            <v>5</v>
          </cell>
          <cell r="M120" t="str">
            <v>05</v>
          </cell>
        </row>
        <row r="121">
          <cell r="A121" t="str">
            <v>戚夫人6</v>
          </cell>
          <cell r="B121">
            <v>0</v>
          </cell>
          <cell r="C121">
            <v>0</v>
          </cell>
          <cell r="D121" t="str">
            <v>气宇不凡</v>
          </cell>
          <cell r="E121" t="str">
            <v>戚夫人</v>
          </cell>
          <cell r="F121">
            <v>0</v>
          </cell>
          <cell r="G121">
            <v>0</v>
          </cell>
          <cell r="H121" t="str">
            <v>季布</v>
          </cell>
          <cell r="I121" t="str">
            <v>章邯</v>
          </cell>
          <cell r="J121">
            <v>0</v>
          </cell>
          <cell r="L121">
            <v>6</v>
          </cell>
          <cell r="M121" t="str">
            <v>06</v>
          </cell>
        </row>
        <row r="122">
          <cell r="M122" t="str">
            <v/>
          </cell>
        </row>
        <row r="123">
          <cell r="M123" t="str">
            <v/>
          </cell>
        </row>
        <row r="124">
          <cell r="M124" t="str">
            <v/>
          </cell>
        </row>
        <row r="125">
          <cell r="M125" t="str">
            <v/>
          </cell>
        </row>
        <row r="126">
          <cell r="M126" t="str">
            <v/>
          </cell>
        </row>
        <row r="127">
          <cell r="M127" t="str">
            <v/>
          </cell>
        </row>
        <row r="128"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L128">
            <v>1</v>
          </cell>
          <cell r="M128" t="str">
            <v>01</v>
          </cell>
        </row>
        <row r="129">
          <cell r="A129" t="str">
            <v>关羽1</v>
          </cell>
          <cell r="B129">
            <v>0</v>
          </cell>
          <cell r="C129">
            <v>0</v>
          </cell>
          <cell r="D129" t="str">
            <v>挂印封金</v>
          </cell>
          <cell r="E129" t="str">
            <v>关羽</v>
          </cell>
          <cell r="F129">
            <v>0</v>
          </cell>
          <cell r="G129">
            <v>0</v>
          </cell>
          <cell r="H129" t="str">
            <v>曹操</v>
          </cell>
          <cell r="I129">
            <v>0</v>
          </cell>
          <cell r="J129">
            <v>0</v>
          </cell>
          <cell r="L129">
            <v>1</v>
          </cell>
          <cell r="M129" t="str">
            <v>01</v>
          </cell>
        </row>
        <row r="130">
          <cell r="A130" t="str">
            <v>关羽2</v>
          </cell>
          <cell r="B130">
            <v>0</v>
          </cell>
          <cell r="C130">
            <v>0</v>
          </cell>
          <cell r="D130" t="str">
            <v>战无不克</v>
          </cell>
          <cell r="E130" t="str">
            <v>关羽</v>
          </cell>
          <cell r="F130">
            <v>0</v>
          </cell>
          <cell r="G130">
            <v>0</v>
          </cell>
          <cell r="H130" t="str">
            <v>吕布</v>
          </cell>
          <cell r="I130">
            <v>0</v>
          </cell>
          <cell r="J130">
            <v>0</v>
          </cell>
          <cell r="L130">
            <v>2</v>
          </cell>
          <cell r="M130" t="str">
            <v>02</v>
          </cell>
        </row>
        <row r="131">
          <cell r="A131" t="str">
            <v>关羽3</v>
          </cell>
          <cell r="B131">
            <v>0</v>
          </cell>
          <cell r="C131">
            <v>0</v>
          </cell>
          <cell r="D131" t="str">
            <v>桃园结义</v>
          </cell>
          <cell r="E131" t="str">
            <v>关羽</v>
          </cell>
          <cell r="F131">
            <v>0</v>
          </cell>
          <cell r="G131">
            <v>0</v>
          </cell>
          <cell r="H131" t="str">
            <v>刘备</v>
          </cell>
          <cell r="I131" t="str">
            <v>张飞</v>
          </cell>
          <cell r="J131">
            <v>0</v>
          </cell>
          <cell r="L131">
            <v>3</v>
          </cell>
          <cell r="M131" t="str">
            <v>03</v>
          </cell>
        </row>
        <row r="132">
          <cell r="A132" t="str">
            <v>关羽4</v>
          </cell>
          <cell r="B132">
            <v>0</v>
          </cell>
          <cell r="C132">
            <v>0</v>
          </cell>
          <cell r="D132" t="str">
            <v>家国天下</v>
          </cell>
          <cell r="E132" t="str">
            <v>关羽</v>
          </cell>
          <cell r="F132">
            <v>0</v>
          </cell>
          <cell r="G132">
            <v>0</v>
          </cell>
          <cell r="H132" t="str">
            <v>萧何</v>
          </cell>
          <cell r="I132" t="str">
            <v>屈原</v>
          </cell>
          <cell r="J132">
            <v>0</v>
          </cell>
          <cell r="L132">
            <v>4</v>
          </cell>
          <cell r="M132" t="str">
            <v>04</v>
          </cell>
        </row>
        <row r="133">
          <cell r="A133" t="str">
            <v>关羽5</v>
          </cell>
          <cell r="B133">
            <v>0</v>
          </cell>
          <cell r="C133">
            <v>0</v>
          </cell>
          <cell r="D133" t="str">
            <v>过关斩将</v>
          </cell>
          <cell r="E133" t="str">
            <v>关羽</v>
          </cell>
          <cell r="F133">
            <v>0</v>
          </cell>
          <cell r="G133">
            <v>0</v>
          </cell>
          <cell r="H133" t="str">
            <v>龙且</v>
          </cell>
          <cell r="I133" t="str">
            <v>典韦</v>
          </cell>
          <cell r="J133" t="str">
            <v>武松</v>
          </cell>
          <cell r="L133">
            <v>5</v>
          </cell>
          <cell r="M133" t="str">
            <v>05</v>
          </cell>
        </row>
        <row r="134">
          <cell r="A134" t="str">
            <v>关羽6</v>
          </cell>
          <cell r="B134">
            <v>0</v>
          </cell>
          <cell r="C134">
            <v>0</v>
          </cell>
          <cell r="D134" t="str">
            <v>独步天下</v>
          </cell>
          <cell r="E134" t="str">
            <v>关羽</v>
          </cell>
          <cell r="F134">
            <v>0</v>
          </cell>
          <cell r="G134">
            <v>0</v>
          </cell>
          <cell r="H134" t="str">
            <v>张良</v>
          </cell>
          <cell r="I134" t="str">
            <v>秦琼</v>
          </cell>
          <cell r="J134" t="str">
            <v>后羿</v>
          </cell>
          <cell r="L134">
            <v>6</v>
          </cell>
          <cell r="M134" t="str">
            <v>06</v>
          </cell>
        </row>
        <row r="135">
          <cell r="A135" t="str">
            <v>吕布1</v>
          </cell>
          <cell r="B135">
            <v>21802</v>
          </cell>
          <cell r="C135">
            <v>0</v>
          </cell>
          <cell r="D135" t="str">
            <v>英雄美人</v>
          </cell>
          <cell r="E135" t="str">
            <v>吕布</v>
          </cell>
          <cell r="F135">
            <v>18</v>
          </cell>
          <cell r="G135" t="str">
            <v>第一红将</v>
          </cell>
          <cell r="H135" t="str">
            <v>貂蝉</v>
          </cell>
          <cell r="I135">
            <v>0</v>
          </cell>
          <cell r="J135">
            <v>0</v>
          </cell>
          <cell r="L135">
            <v>1</v>
          </cell>
          <cell r="M135" t="str">
            <v>01</v>
          </cell>
        </row>
        <row r="136">
          <cell r="A136" t="str">
            <v>吕布2</v>
          </cell>
          <cell r="B136">
            <v>0</v>
          </cell>
          <cell r="C136">
            <v>0</v>
          </cell>
          <cell r="D136" t="str">
            <v>叱咤风云</v>
          </cell>
          <cell r="E136" t="str">
            <v>吕布</v>
          </cell>
          <cell r="F136">
            <v>0</v>
          </cell>
          <cell r="G136">
            <v>0</v>
          </cell>
          <cell r="H136" t="str">
            <v>曹操</v>
          </cell>
          <cell r="I136">
            <v>0</v>
          </cell>
          <cell r="J136">
            <v>0</v>
          </cell>
          <cell r="L136">
            <v>2</v>
          </cell>
          <cell r="M136" t="str">
            <v>02</v>
          </cell>
        </row>
        <row r="137">
          <cell r="A137" t="str">
            <v>吕布3</v>
          </cell>
          <cell r="B137">
            <v>0</v>
          </cell>
          <cell r="C137">
            <v>0</v>
          </cell>
          <cell r="D137" t="str">
            <v>锐不可当</v>
          </cell>
          <cell r="E137" t="str">
            <v>吕布</v>
          </cell>
          <cell r="F137">
            <v>0</v>
          </cell>
          <cell r="G137">
            <v>0</v>
          </cell>
          <cell r="H137" t="str">
            <v>赵云</v>
          </cell>
          <cell r="I137" t="str">
            <v>裴元庆</v>
          </cell>
          <cell r="J137">
            <v>0</v>
          </cell>
          <cell r="L137">
            <v>3</v>
          </cell>
          <cell r="M137" t="str">
            <v>03</v>
          </cell>
        </row>
        <row r="138">
          <cell r="A138" t="str">
            <v>吕布4</v>
          </cell>
          <cell r="B138">
            <v>0</v>
          </cell>
          <cell r="C138">
            <v>0</v>
          </cell>
          <cell r="D138" t="str">
            <v>出生入死</v>
          </cell>
          <cell r="E138" t="str">
            <v>吕布</v>
          </cell>
          <cell r="F138">
            <v>0</v>
          </cell>
          <cell r="G138">
            <v>0</v>
          </cell>
          <cell r="H138" t="str">
            <v>龙且</v>
          </cell>
          <cell r="I138" t="str">
            <v>霍去病</v>
          </cell>
          <cell r="J138">
            <v>0</v>
          </cell>
          <cell r="L138">
            <v>4</v>
          </cell>
          <cell r="M138" t="str">
            <v>04</v>
          </cell>
        </row>
        <row r="139">
          <cell r="A139" t="str">
            <v>吕布5</v>
          </cell>
          <cell r="B139">
            <v>0</v>
          </cell>
          <cell r="C139">
            <v>0</v>
          </cell>
          <cell r="D139" t="str">
            <v>名将无双</v>
          </cell>
          <cell r="E139" t="str">
            <v>吕布</v>
          </cell>
          <cell r="F139">
            <v>0</v>
          </cell>
          <cell r="G139">
            <v>0</v>
          </cell>
          <cell r="H139" t="str">
            <v>樊哙</v>
          </cell>
          <cell r="I139" t="str">
            <v>周瑜</v>
          </cell>
          <cell r="J139" t="str">
            <v>岳飞</v>
          </cell>
          <cell r="L139">
            <v>5</v>
          </cell>
          <cell r="M139" t="str">
            <v>05</v>
          </cell>
        </row>
        <row r="140">
          <cell r="A140" t="str">
            <v>吕布6</v>
          </cell>
          <cell r="B140">
            <v>0</v>
          </cell>
          <cell r="C140">
            <v>0</v>
          </cell>
          <cell r="D140" t="str">
            <v>四大战神</v>
          </cell>
          <cell r="E140" t="str">
            <v>吕布</v>
          </cell>
          <cell r="F140">
            <v>0</v>
          </cell>
          <cell r="G140">
            <v>0</v>
          </cell>
          <cell r="H140" t="str">
            <v>项羽</v>
          </cell>
          <cell r="I140" t="str">
            <v>李元霸</v>
          </cell>
          <cell r="J140" t="str">
            <v>蚩尤</v>
          </cell>
          <cell r="L140">
            <v>6</v>
          </cell>
          <cell r="M140" t="str">
            <v>06</v>
          </cell>
        </row>
        <row r="141">
          <cell r="A141" t="str">
            <v>曹操1</v>
          </cell>
          <cell r="B141">
            <v>21501</v>
          </cell>
          <cell r="C141">
            <v>0</v>
          </cell>
          <cell r="D141" t="str">
            <v>出谋划策</v>
          </cell>
          <cell r="E141" t="str">
            <v>曹操</v>
          </cell>
          <cell r="F141">
            <v>15</v>
          </cell>
          <cell r="G141">
            <v>0</v>
          </cell>
          <cell r="H141" t="str">
            <v>郭嘉</v>
          </cell>
          <cell r="I141">
            <v>0</v>
          </cell>
          <cell r="J141">
            <v>0</v>
          </cell>
          <cell r="L141">
            <v>1</v>
          </cell>
          <cell r="M141" t="str">
            <v>01</v>
          </cell>
        </row>
        <row r="142">
          <cell r="A142" t="str">
            <v>曹操2</v>
          </cell>
          <cell r="B142">
            <v>0</v>
          </cell>
          <cell r="C142">
            <v>0</v>
          </cell>
          <cell r="D142" t="str">
            <v>江山美人</v>
          </cell>
          <cell r="E142" t="str">
            <v>曹操</v>
          </cell>
          <cell r="F142">
            <v>0</v>
          </cell>
          <cell r="G142">
            <v>0</v>
          </cell>
          <cell r="H142" t="str">
            <v>小乔</v>
          </cell>
          <cell r="I142">
            <v>0</v>
          </cell>
          <cell r="J142">
            <v>0</v>
          </cell>
          <cell r="L142">
            <v>2</v>
          </cell>
          <cell r="M142" t="str">
            <v>02</v>
          </cell>
        </row>
        <row r="143">
          <cell r="A143" t="str">
            <v>曹操3</v>
          </cell>
          <cell r="B143">
            <v>0</v>
          </cell>
          <cell r="C143">
            <v>0</v>
          </cell>
          <cell r="D143" t="str">
            <v>大权独揽</v>
          </cell>
          <cell r="E143" t="str">
            <v>曹操</v>
          </cell>
          <cell r="F143">
            <v>0</v>
          </cell>
          <cell r="G143">
            <v>0</v>
          </cell>
          <cell r="H143" t="str">
            <v>刘邦</v>
          </cell>
          <cell r="I143">
            <v>0</v>
          </cell>
          <cell r="J143">
            <v>0</v>
          </cell>
          <cell r="L143">
            <v>3</v>
          </cell>
          <cell r="M143" t="str">
            <v>03</v>
          </cell>
        </row>
        <row r="144">
          <cell r="A144" t="str">
            <v>曹操4</v>
          </cell>
          <cell r="B144">
            <v>0</v>
          </cell>
          <cell r="C144">
            <v>0</v>
          </cell>
          <cell r="D144" t="str">
            <v>三国鼎立</v>
          </cell>
          <cell r="E144" t="str">
            <v>曹操</v>
          </cell>
          <cell r="F144">
            <v>0</v>
          </cell>
          <cell r="G144">
            <v>0</v>
          </cell>
          <cell r="H144" t="str">
            <v>孙权</v>
          </cell>
          <cell r="I144" t="str">
            <v>刘备</v>
          </cell>
          <cell r="J144">
            <v>0</v>
          </cell>
          <cell r="L144">
            <v>4</v>
          </cell>
          <cell r="M144" t="str">
            <v>04</v>
          </cell>
        </row>
        <row r="145">
          <cell r="A145" t="str">
            <v>曹操5</v>
          </cell>
          <cell r="B145">
            <v>0</v>
          </cell>
          <cell r="C145">
            <v>0</v>
          </cell>
          <cell r="D145" t="str">
            <v>才华横溢</v>
          </cell>
          <cell r="E145" t="str">
            <v>曹操</v>
          </cell>
          <cell r="F145">
            <v>0</v>
          </cell>
          <cell r="G145">
            <v>0</v>
          </cell>
          <cell r="H145" t="str">
            <v>周瑜</v>
          </cell>
          <cell r="I145" t="str">
            <v>狄仁杰</v>
          </cell>
          <cell r="J145" t="str">
            <v>屈原</v>
          </cell>
          <cell r="L145">
            <v>5</v>
          </cell>
          <cell r="M145" t="str">
            <v>05</v>
          </cell>
        </row>
        <row r="146">
          <cell r="A146" t="str">
            <v>曹操6</v>
          </cell>
          <cell r="B146">
            <v>0</v>
          </cell>
          <cell r="C146">
            <v>0</v>
          </cell>
          <cell r="D146" t="str">
            <v>披荆斩棘</v>
          </cell>
          <cell r="E146" t="str">
            <v>曹操</v>
          </cell>
          <cell r="F146">
            <v>0</v>
          </cell>
          <cell r="G146">
            <v>0</v>
          </cell>
          <cell r="H146" t="str">
            <v>韩信</v>
          </cell>
          <cell r="I146" t="str">
            <v>典韦</v>
          </cell>
          <cell r="J146" t="str">
            <v>宇文成都</v>
          </cell>
          <cell r="L146">
            <v>6</v>
          </cell>
          <cell r="M146" t="str">
            <v>06</v>
          </cell>
        </row>
        <row r="147">
          <cell r="A147" t="str">
            <v>孙权1</v>
          </cell>
          <cell r="B147">
            <v>21502</v>
          </cell>
          <cell r="C147">
            <v>0</v>
          </cell>
          <cell r="D147" t="str">
            <v>后生可畏</v>
          </cell>
          <cell r="E147" t="str">
            <v>孙权</v>
          </cell>
          <cell r="F147">
            <v>15</v>
          </cell>
          <cell r="G147">
            <v>0</v>
          </cell>
          <cell r="H147" t="str">
            <v>曹操</v>
          </cell>
          <cell r="I147">
            <v>0</v>
          </cell>
          <cell r="J147">
            <v>0</v>
          </cell>
          <cell r="L147">
            <v>1</v>
          </cell>
          <cell r="M147" t="str">
            <v>01</v>
          </cell>
        </row>
        <row r="148">
          <cell r="A148" t="str">
            <v>孙权2</v>
          </cell>
          <cell r="B148">
            <v>0</v>
          </cell>
          <cell r="C148">
            <v>0</v>
          </cell>
          <cell r="D148" t="str">
            <v>谈笑风生</v>
          </cell>
          <cell r="E148" t="str">
            <v>孙权</v>
          </cell>
          <cell r="F148">
            <v>0</v>
          </cell>
          <cell r="G148">
            <v>0</v>
          </cell>
          <cell r="H148" t="str">
            <v>周瑜</v>
          </cell>
          <cell r="I148">
            <v>0</v>
          </cell>
          <cell r="J148">
            <v>0</v>
          </cell>
          <cell r="L148">
            <v>2</v>
          </cell>
          <cell r="M148" t="str">
            <v>02</v>
          </cell>
        </row>
        <row r="149">
          <cell r="A149" t="str">
            <v>孙权3</v>
          </cell>
          <cell r="B149">
            <v>0</v>
          </cell>
          <cell r="C149">
            <v>0</v>
          </cell>
          <cell r="D149" t="str">
            <v>志同道合</v>
          </cell>
          <cell r="E149" t="str">
            <v>孙权</v>
          </cell>
          <cell r="F149">
            <v>0</v>
          </cell>
          <cell r="G149">
            <v>0</v>
          </cell>
          <cell r="H149" t="str">
            <v>成吉思汗</v>
          </cell>
          <cell r="I149">
            <v>0</v>
          </cell>
          <cell r="J149">
            <v>0</v>
          </cell>
          <cell r="L149">
            <v>3</v>
          </cell>
          <cell r="M149" t="str">
            <v>03</v>
          </cell>
        </row>
        <row r="150">
          <cell r="A150" t="str">
            <v>孙权4</v>
          </cell>
          <cell r="B150">
            <v>0</v>
          </cell>
          <cell r="C150">
            <v>0</v>
          </cell>
          <cell r="D150" t="str">
            <v>敬贤礼士</v>
          </cell>
          <cell r="E150" t="str">
            <v>孙权</v>
          </cell>
          <cell r="F150">
            <v>0</v>
          </cell>
          <cell r="G150">
            <v>0</v>
          </cell>
          <cell r="H150" t="str">
            <v>范增</v>
          </cell>
          <cell r="I150" t="str">
            <v>朱元璋</v>
          </cell>
          <cell r="J150">
            <v>0</v>
          </cell>
          <cell r="L150">
            <v>4</v>
          </cell>
          <cell r="M150" t="str">
            <v>04</v>
          </cell>
        </row>
        <row r="151">
          <cell r="A151" t="str">
            <v>孙权5</v>
          </cell>
          <cell r="B151">
            <v>0</v>
          </cell>
          <cell r="C151">
            <v>0</v>
          </cell>
          <cell r="D151" t="str">
            <v>大智大勇</v>
          </cell>
          <cell r="E151" t="str">
            <v>孙权</v>
          </cell>
          <cell r="F151">
            <v>0</v>
          </cell>
          <cell r="G151">
            <v>0</v>
          </cell>
          <cell r="H151" t="str">
            <v>虞姬</v>
          </cell>
          <cell r="I151" t="str">
            <v>赵云</v>
          </cell>
          <cell r="J151" t="str">
            <v>薛仁贵</v>
          </cell>
          <cell r="L151">
            <v>5</v>
          </cell>
          <cell r="M151" t="str">
            <v>05</v>
          </cell>
        </row>
        <row r="152">
          <cell r="A152" t="str">
            <v>孙权6</v>
          </cell>
          <cell r="B152">
            <v>0</v>
          </cell>
          <cell r="C152">
            <v>0</v>
          </cell>
          <cell r="D152" t="str">
            <v>神采奕奕</v>
          </cell>
          <cell r="E152" t="str">
            <v>孙权</v>
          </cell>
          <cell r="F152">
            <v>0</v>
          </cell>
          <cell r="G152">
            <v>0</v>
          </cell>
          <cell r="H152" t="str">
            <v>小乔</v>
          </cell>
          <cell r="I152" t="str">
            <v>独孤伽罗</v>
          </cell>
          <cell r="J152" t="str">
            <v>苏妲己</v>
          </cell>
          <cell r="L152">
            <v>6</v>
          </cell>
          <cell r="M152" t="str">
            <v>06</v>
          </cell>
        </row>
        <row r="153">
          <cell r="A153" t="str">
            <v>刘备1</v>
          </cell>
          <cell r="B153">
            <v>21503</v>
          </cell>
          <cell r="C153">
            <v>0</v>
          </cell>
          <cell r="D153" t="str">
            <v>赤胆忠心</v>
          </cell>
          <cell r="E153" t="str">
            <v>刘备</v>
          </cell>
          <cell r="F153">
            <v>15</v>
          </cell>
          <cell r="G153">
            <v>0</v>
          </cell>
          <cell r="H153" t="str">
            <v>马超</v>
          </cell>
          <cell r="I153">
            <v>0</v>
          </cell>
          <cell r="J153">
            <v>0</v>
          </cell>
          <cell r="L153">
            <v>1</v>
          </cell>
          <cell r="M153" t="str">
            <v>01</v>
          </cell>
        </row>
        <row r="154">
          <cell r="A154" t="str">
            <v>刘备2</v>
          </cell>
          <cell r="B154">
            <v>0</v>
          </cell>
          <cell r="C154">
            <v>0</v>
          </cell>
          <cell r="D154" t="str">
            <v>兄弟情深</v>
          </cell>
          <cell r="E154" t="str">
            <v>刘备</v>
          </cell>
          <cell r="F154">
            <v>0</v>
          </cell>
          <cell r="G154">
            <v>0</v>
          </cell>
          <cell r="H154" t="str">
            <v>张飞</v>
          </cell>
          <cell r="I154">
            <v>0</v>
          </cell>
          <cell r="J154">
            <v>0</v>
          </cell>
          <cell r="L154">
            <v>2</v>
          </cell>
          <cell r="M154" t="str">
            <v>02</v>
          </cell>
        </row>
        <row r="155">
          <cell r="A155" t="str">
            <v>刘备3</v>
          </cell>
          <cell r="B155">
            <v>0</v>
          </cell>
          <cell r="C155">
            <v>0</v>
          </cell>
          <cell r="D155" t="str">
            <v>以德服人</v>
          </cell>
          <cell r="E155" t="str">
            <v>刘备</v>
          </cell>
          <cell r="F155">
            <v>0</v>
          </cell>
          <cell r="G155">
            <v>0</v>
          </cell>
          <cell r="H155" t="str">
            <v>孔子</v>
          </cell>
          <cell r="I155">
            <v>0</v>
          </cell>
          <cell r="J155">
            <v>0</v>
          </cell>
          <cell r="L155">
            <v>3</v>
          </cell>
          <cell r="M155" t="str">
            <v>03</v>
          </cell>
        </row>
        <row r="156">
          <cell r="A156" t="str">
            <v>刘备4</v>
          </cell>
          <cell r="B156">
            <v>0</v>
          </cell>
          <cell r="C156">
            <v>0</v>
          </cell>
          <cell r="D156" t="str">
            <v>白手起家</v>
          </cell>
          <cell r="E156" t="str">
            <v>刘备</v>
          </cell>
          <cell r="F156">
            <v>0</v>
          </cell>
          <cell r="G156">
            <v>0</v>
          </cell>
          <cell r="H156" t="str">
            <v>刘邦</v>
          </cell>
          <cell r="I156" t="str">
            <v>朱元璋</v>
          </cell>
          <cell r="J156">
            <v>0</v>
          </cell>
          <cell r="L156">
            <v>4</v>
          </cell>
          <cell r="M156" t="str">
            <v>04</v>
          </cell>
        </row>
        <row r="157">
          <cell r="A157" t="str">
            <v>刘备5</v>
          </cell>
          <cell r="B157">
            <v>0</v>
          </cell>
          <cell r="C157">
            <v>0</v>
          </cell>
          <cell r="D157" t="str">
            <v>高瞻远瞩</v>
          </cell>
          <cell r="E157" t="str">
            <v>刘备</v>
          </cell>
          <cell r="F157">
            <v>0</v>
          </cell>
          <cell r="G157">
            <v>0</v>
          </cell>
          <cell r="H157" t="str">
            <v>范增</v>
          </cell>
          <cell r="I157" t="str">
            <v>吕雉</v>
          </cell>
          <cell r="J157" t="str">
            <v>孙权</v>
          </cell>
          <cell r="L157">
            <v>5</v>
          </cell>
          <cell r="M157" t="str">
            <v>05</v>
          </cell>
        </row>
        <row r="158">
          <cell r="A158" t="str">
            <v>刘备6</v>
          </cell>
          <cell r="B158">
            <v>0</v>
          </cell>
          <cell r="C158">
            <v>0</v>
          </cell>
          <cell r="D158" t="str">
            <v>忧国恤民</v>
          </cell>
          <cell r="E158" t="str">
            <v>刘备</v>
          </cell>
          <cell r="F158">
            <v>0</v>
          </cell>
          <cell r="G158">
            <v>0</v>
          </cell>
          <cell r="H158" t="str">
            <v>萧何</v>
          </cell>
          <cell r="I158" t="str">
            <v>狄仁杰</v>
          </cell>
          <cell r="J158" t="str">
            <v>姜子牙</v>
          </cell>
          <cell r="L158">
            <v>6</v>
          </cell>
          <cell r="M158" t="str">
            <v>06</v>
          </cell>
        </row>
        <row r="159">
          <cell r="A159" t="str">
            <v>周瑜1</v>
          </cell>
          <cell r="B159">
            <v>21504</v>
          </cell>
          <cell r="C159">
            <v>0</v>
          </cell>
          <cell r="D159" t="str">
            <v>谈笑风生</v>
          </cell>
          <cell r="E159" t="str">
            <v>周瑜</v>
          </cell>
          <cell r="F159">
            <v>15</v>
          </cell>
          <cell r="G159" t="str">
            <v>第一副将</v>
          </cell>
          <cell r="H159" t="str">
            <v>孙权</v>
          </cell>
          <cell r="I159">
            <v>0</v>
          </cell>
          <cell r="J159">
            <v>0</v>
          </cell>
          <cell r="L159">
            <v>1</v>
          </cell>
          <cell r="M159" t="str">
            <v>01</v>
          </cell>
        </row>
        <row r="160">
          <cell r="A160" t="str">
            <v>周瑜2</v>
          </cell>
          <cell r="B160">
            <v>0</v>
          </cell>
          <cell r="C160">
            <v>0</v>
          </cell>
          <cell r="D160" t="str">
            <v>郎才女貌</v>
          </cell>
          <cell r="E160" t="str">
            <v>周瑜</v>
          </cell>
          <cell r="F160">
            <v>0</v>
          </cell>
          <cell r="G160">
            <v>0</v>
          </cell>
          <cell r="H160" t="str">
            <v>小乔</v>
          </cell>
          <cell r="I160">
            <v>0</v>
          </cell>
          <cell r="J160">
            <v>0</v>
          </cell>
          <cell r="L160">
            <v>2</v>
          </cell>
          <cell r="M160" t="str">
            <v>02</v>
          </cell>
        </row>
        <row r="161">
          <cell r="A161" t="str">
            <v>周瑜3</v>
          </cell>
          <cell r="B161">
            <v>0</v>
          </cell>
          <cell r="C161">
            <v>0</v>
          </cell>
          <cell r="D161" t="str">
            <v>文韬武略</v>
          </cell>
          <cell r="E161" t="str">
            <v>周瑜</v>
          </cell>
          <cell r="F161">
            <v>0</v>
          </cell>
          <cell r="G161">
            <v>0</v>
          </cell>
          <cell r="H161" t="str">
            <v>宇文成都</v>
          </cell>
          <cell r="I161">
            <v>0</v>
          </cell>
          <cell r="J161">
            <v>0</v>
          </cell>
          <cell r="L161">
            <v>3</v>
          </cell>
          <cell r="M161" t="str">
            <v>03</v>
          </cell>
        </row>
        <row r="162">
          <cell r="A162" t="str">
            <v>周瑜4</v>
          </cell>
          <cell r="B162">
            <v>0</v>
          </cell>
          <cell r="C162">
            <v>0</v>
          </cell>
          <cell r="D162" t="str">
            <v>各为其主</v>
          </cell>
          <cell r="E162" t="str">
            <v>周瑜</v>
          </cell>
          <cell r="F162">
            <v>0</v>
          </cell>
          <cell r="G162">
            <v>0</v>
          </cell>
          <cell r="H162" t="str">
            <v>张飞</v>
          </cell>
          <cell r="I162" t="str">
            <v>尉迟恭</v>
          </cell>
          <cell r="J162">
            <v>0</v>
          </cell>
          <cell r="L162">
            <v>4</v>
          </cell>
          <cell r="M162" t="str">
            <v>04</v>
          </cell>
        </row>
        <row r="163">
          <cell r="A163" t="str">
            <v>周瑜5</v>
          </cell>
          <cell r="B163">
            <v>0</v>
          </cell>
          <cell r="C163">
            <v>0</v>
          </cell>
          <cell r="D163" t="str">
            <v>年少成名</v>
          </cell>
          <cell r="E163" t="str">
            <v>周瑜</v>
          </cell>
          <cell r="F163">
            <v>0</v>
          </cell>
          <cell r="G163">
            <v>0</v>
          </cell>
          <cell r="H163" t="str">
            <v>韩信</v>
          </cell>
          <cell r="I163" t="str">
            <v>裴元庆</v>
          </cell>
          <cell r="J163" t="str">
            <v>霍去病</v>
          </cell>
          <cell r="L163">
            <v>5</v>
          </cell>
          <cell r="M163" t="str">
            <v>05</v>
          </cell>
        </row>
        <row r="164">
          <cell r="A164" t="str">
            <v>周瑜6</v>
          </cell>
          <cell r="B164">
            <v>0</v>
          </cell>
          <cell r="C164">
            <v>0</v>
          </cell>
          <cell r="D164" t="str">
            <v>横扫千军</v>
          </cell>
          <cell r="E164" t="str">
            <v>周瑜</v>
          </cell>
          <cell r="F164">
            <v>0</v>
          </cell>
          <cell r="G164">
            <v>0</v>
          </cell>
          <cell r="H164" t="str">
            <v>范增</v>
          </cell>
          <cell r="I164" t="str">
            <v>薛仁贵</v>
          </cell>
          <cell r="J164" t="str">
            <v>姜子牙</v>
          </cell>
          <cell r="L164">
            <v>6</v>
          </cell>
          <cell r="M164" t="str">
            <v>06</v>
          </cell>
        </row>
        <row r="165">
          <cell r="A165" t="str">
            <v>赵云1</v>
          </cell>
          <cell r="B165">
            <v>21505</v>
          </cell>
          <cell r="C165">
            <v>0</v>
          </cell>
          <cell r="D165" t="str">
            <v>有勇有谋</v>
          </cell>
          <cell r="E165" t="str">
            <v>赵云</v>
          </cell>
          <cell r="F165">
            <v>15</v>
          </cell>
          <cell r="G165" t="str">
            <v>主力橙将</v>
          </cell>
          <cell r="H165" t="str">
            <v>马超</v>
          </cell>
          <cell r="I165">
            <v>0</v>
          </cell>
          <cell r="J165">
            <v>0</v>
          </cell>
          <cell r="L165">
            <v>1</v>
          </cell>
          <cell r="M165" t="str">
            <v>01</v>
          </cell>
        </row>
        <row r="166">
          <cell r="A166" t="str">
            <v>赵云2</v>
          </cell>
          <cell r="B166">
            <v>0</v>
          </cell>
          <cell r="C166">
            <v>0</v>
          </cell>
          <cell r="D166" t="str">
            <v>恩德如山</v>
          </cell>
          <cell r="E166" t="str">
            <v>赵云</v>
          </cell>
          <cell r="F166">
            <v>0</v>
          </cell>
          <cell r="G166">
            <v>0</v>
          </cell>
          <cell r="H166" t="str">
            <v>刘备</v>
          </cell>
          <cell r="I166">
            <v>0</v>
          </cell>
          <cell r="J166">
            <v>0</v>
          </cell>
          <cell r="L166">
            <v>2</v>
          </cell>
          <cell r="M166" t="str">
            <v>02</v>
          </cell>
        </row>
        <row r="167">
          <cell r="A167" t="str">
            <v>赵云3</v>
          </cell>
          <cell r="B167">
            <v>0</v>
          </cell>
          <cell r="C167">
            <v>0</v>
          </cell>
          <cell r="D167" t="str">
            <v>英姿飒爽</v>
          </cell>
          <cell r="E167" t="str">
            <v>赵云</v>
          </cell>
          <cell r="F167">
            <v>0</v>
          </cell>
          <cell r="G167">
            <v>0</v>
          </cell>
          <cell r="H167" t="str">
            <v>罗成</v>
          </cell>
          <cell r="I167">
            <v>0</v>
          </cell>
          <cell r="J167">
            <v>0</v>
          </cell>
          <cell r="L167">
            <v>3</v>
          </cell>
          <cell r="M167" t="str">
            <v>03</v>
          </cell>
        </row>
        <row r="168">
          <cell r="A168" t="str">
            <v>赵云4</v>
          </cell>
          <cell r="B168">
            <v>0</v>
          </cell>
          <cell r="C168">
            <v>0</v>
          </cell>
          <cell r="D168" t="str">
            <v>挺身而出</v>
          </cell>
          <cell r="E168" t="str">
            <v>赵云</v>
          </cell>
          <cell r="F168">
            <v>0</v>
          </cell>
          <cell r="G168">
            <v>0</v>
          </cell>
          <cell r="H168" t="str">
            <v>宇文成都</v>
          </cell>
          <cell r="I168" t="str">
            <v>霍去病</v>
          </cell>
          <cell r="J168">
            <v>0</v>
          </cell>
          <cell r="L168">
            <v>4</v>
          </cell>
          <cell r="M168" t="str">
            <v>04</v>
          </cell>
        </row>
        <row r="169">
          <cell r="A169" t="str">
            <v>赵云5</v>
          </cell>
          <cell r="B169">
            <v>0</v>
          </cell>
          <cell r="C169">
            <v>0</v>
          </cell>
          <cell r="D169" t="str">
            <v>浑身是胆</v>
          </cell>
          <cell r="E169" t="str">
            <v>赵云</v>
          </cell>
          <cell r="F169">
            <v>0</v>
          </cell>
          <cell r="G169">
            <v>0</v>
          </cell>
          <cell r="H169" t="str">
            <v>龙且</v>
          </cell>
          <cell r="I169" t="str">
            <v>樊哙</v>
          </cell>
          <cell r="J169" t="str">
            <v>典韦</v>
          </cell>
          <cell r="L169">
            <v>5</v>
          </cell>
          <cell r="M169" t="str">
            <v>05</v>
          </cell>
        </row>
        <row r="170">
          <cell r="A170" t="str">
            <v>赵云6</v>
          </cell>
          <cell r="B170">
            <v>0</v>
          </cell>
          <cell r="C170">
            <v>0</v>
          </cell>
          <cell r="D170" t="str">
            <v>出其不意</v>
          </cell>
          <cell r="E170" t="str">
            <v>赵云</v>
          </cell>
          <cell r="F170">
            <v>0</v>
          </cell>
          <cell r="G170">
            <v>0</v>
          </cell>
          <cell r="H170" t="str">
            <v>韩信</v>
          </cell>
          <cell r="I170" t="str">
            <v>程咬金</v>
          </cell>
          <cell r="J170" t="str">
            <v>岳飞</v>
          </cell>
          <cell r="L170">
            <v>6</v>
          </cell>
          <cell r="M170" t="str">
            <v>06</v>
          </cell>
        </row>
        <row r="171">
          <cell r="A171" t="str">
            <v>张飞1</v>
          </cell>
          <cell r="B171">
            <v>21506</v>
          </cell>
          <cell r="C171">
            <v>0</v>
          </cell>
          <cell r="D171" t="str">
            <v>汗马功劳</v>
          </cell>
          <cell r="E171" t="str">
            <v>张飞</v>
          </cell>
          <cell r="F171">
            <v>15</v>
          </cell>
          <cell r="G171">
            <v>0</v>
          </cell>
          <cell r="H171" t="str">
            <v>张辽</v>
          </cell>
          <cell r="I171">
            <v>0</v>
          </cell>
          <cell r="J171">
            <v>0</v>
          </cell>
          <cell r="L171">
            <v>1</v>
          </cell>
          <cell r="M171" t="str">
            <v>01</v>
          </cell>
        </row>
        <row r="172">
          <cell r="A172" t="str">
            <v>张飞2</v>
          </cell>
          <cell r="B172">
            <v>0</v>
          </cell>
          <cell r="C172">
            <v>0</v>
          </cell>
          <cell r="D172" t="str">
            <v>兄弟情深</v>
          </cell>
          <cell r="E172" t="str">
            <v>张飞</v>
          </cell>
          <cell r="F172">
            <v>0</v>
          </cell>
          <cell r="G172">
            <v>0</v>
          </cell>
          <cell r="H172" t="str">
            <v>刘备</v>
          </cell>
          <cell r="I172">
            <v>0</v>
          </cell>
          <cell r="J172">
            <v>0</v>
          </cell>
          <cell r="L172">
            <v>2</v>
          </cell>
          <cell r="M172" t="str">
            <v>02</v>
          </cell>
        </row>
        <row r="173">
          <cell r="A173" t="str">
            <v>张飞3</v>
          </cell>
          <cell r="B173">
            <v>0</v>
          </cell>
          <cell r="C173">
            <v>0</v>
          </cell>
          <cell r="D173" t="str">
            <v>豪情万丈</v>
          </cell>
          <cell r="E173" t="str">
            <v>张飞</v>
          </cell>
          <cell r="F173">
            <v>0</v>
          </cell>
          <cell r="G173">
            <v>0</v>
          </cell>
          <cell r="H173" t="str">
            <v>武松</v>
          </cell>
          <cell r="I173">
            <v>0</v>
          </cell>
          <cell r="J173">
            <v>0</v>
          </cell>
          <cell r="L173">
            <v>3</v>
          </cell>
          <cell r="M173" t="str">
            <v>03</v>
          </cell>
        </row>
        <row r="174">
          <cell r="A174" t="str">
            <v>张飞4</v>
          </cell>
          <cell r="B174">
            <v>0</v>
          </cell>
          <cell r="C174">
            <v>0</v>
          </cell>
          <cell r="D174" t="str">
            <v>横冲直撞</v>
          </cell>
          <cell r="E174" t="str">
            <v>张飞</v>
          </cell>
          <cell r="F174">
            <v>0</v>
          </cell>
          <cell r="G174">
            <v>0</v>
          </cell>
          <cell r="H174" t="str">
            <v>樊哙</v>
          </cell>
          <cell r="I174" t="str">
            <v>程咬金</v>
          </cell>
          <cell r="J174">
            <v>0</v>
          </cell>
          <cell r="L174">
            <v>4</v>
          </cell>
          <cell r="M174" t="str">
            <v>04</v>
          </cell>
        </row>
        <row r="175">
          <cell r="A175" t="str">
            <v>张飞5</v>
          </cell>
          <cell r="B175">
            <v>0</v>
          </cell>
          <cell r="C175">
            <v>0</v>
          </cell>
          <cell r="D175" t="str">
            <v>兵强将勇</v>
          </cell>
          <cell r="E175" t="str">
            <v>张飞</v>
          </cell>
          <cell r="F175">
            <v>0</v>
          </cell>
          <cell r="G175">
            <v>0</v>
          </cell>
          <cell r="H175" t="str">
            <v>典韦</v>
          </cell>
          <cell r="I175" t="str">
            <v>单雄信</v>
          </cell>
          <cell r="J175" t="str">
            <v>霍去病</v>
          </cell>
          <cell r="L175">
            <v>5</v>
          </cell>
          <cell r="M175" t="str">
            <v>05</v>
          </cell>
        </row>
        <row r="176">
          <cell r="A176" t="str">
            <v>张飞6</v>
          </cell>
          <cell r="B176">
            <v>0</v>
          </cell>
          <cell r="C176">
            <v>0</v>
          </cell>
          <cell r="D176" t="str">
            <v>冲锋陷阵</v>
          </cell>
          <cell r="E176" t="str">
            <v>张飞</v>
          </cell>
          <cell r="F176">
            <v>0</v>
          </cell>
          <cell r="G176">
            <v>0</v>
          </cell>
          <cell r="H176" t="str">
            <v>赵云</v>
          </cell>
          <cell r="I176" t="str">
            <v>罗成</v>
          </cell>
          <cell r="J176" t="str">
            <v>岳飞</v>
          </cell>
          <cell r="L176">
            <v>6</v>
          </cell>
          <cell r="M176" t="str">
            <v>06</v>
          </cell>
        </row>
        <row r="177">
          <cell r="A177" t="str">
            <v>典韦1</v>
          </cell>
          <cell r="B177">
            <v>21507</v>
          </cell>
          <cell r="C177">
            <v>0</v>
          </cell>
          <cell r="D177" t="str">
            <v>丰功伟绩</v>
          </cell>
          <cell r="E177" t="str">
            <v>典韦</v>
          </cell>
          <cell r="F177">
            <v>15</v>
          </cell>
          <cell r="G177" t="str">
            <v>坦克</v>
          </cell>
          <cell r="H177" t="str">
            <v>赵云</v>
          </cell>
          <cell r="I177">
            <v>0</v>
          </cell>
          <cell r="J177">
            <v>0</v>
          </cell>
          <cell r="L177">
            <v>1</v>
          </cell>
          <cell r="M177" t="str">
            <v>01</v>
          </cell>
        </row>
        <row r="178">
          <cell r="A178" t="str">
            <v>典韦2</v>
          </cell>
          <cell r="B178">
            <v>0</v>
          </cell>
          <cell r="C178">
            <v>0</v>
          </cell>
          <cell r="D178" t="str">
            <v>勇武过人</v>
          </cell>
          <cell r="E178" t="str">
            <v>典韦</v>
          </cell>
          <cell r="F178">
            <v>0</v>
          </cell>
          <cell r="G178">
            <v>0</v>
          </cell>
          <cell r="H178" t="str">
            <v>程咬金</v>
          </cell>
          <cell r="I178">
            <v>0</v>
          </cell>
          <cell r="J178">
            <v>0</v>
          </cell>
          <cell r="L178">
            <v>2</v>
          </cell>
          <cell r="M178" t="str">
            <v>02</v>
          </cell>
        </row>
        <row r="179">
          <cell r="A179" t="str">
            <v>典韦3</v>
          </cell>
          <cell r="B179">
            <v>0</v>
          </cell>
          <cell r="C179">
            <v>0</v>
          </cell>
          <cell r="D179" t="str">
            <v>精忠报国</v>
          </cell>
          <cell r="E179" t="str">
            <v>典韦</v>
          </cell>
          <cell r="F179">
            <v>0</v>
          </cell>
          <cell r="G179">
            <v>0</v>
          </cell>
          <cell r="H179" t="str">
            <v>岳飞</v>
          </cell>
          <cell r="I179">
            <v>0</v>
          </cell>
          <cell r="J179">
            <v>0</v>
          </cell>
          <cell r="L179">
            <v>3</v>
          </cell>
          <cell r="M179" t="str">
            <v>03</v>
          </cell>
        </row>
        <row r="180">
          <cell r="A180" t="str">
            <v>典韦4</v>
          </cell>
          <cell r="B180">
            <v>0</v>
          </cell>
          <cell r="C180">
            <v>0</v>
          </cell>
          <cell r="D180" t="str">
            <v>曹魏豪杰</v>
          </cell>
          <cell r="E180" t="str">
            <v>典韦</v>
          </cell>
          <cell r="F180">
            <v>0</v>
          </cell>
          <cell r="G180">
            <v>0</v>
          </cell>
          <cell r="H180" t="str">
            <v>曹操</v>
          </cell>
          <cell r="I180" t="str">
            <v>张辽</v>
          </cell>
          <cell r="J180">
            <v>0</v>
          </cell>
          <cell r="L180">
            <v>4</v>
          </cell>
          <cell r="M180" t="str">
            <v>04</v>
          </cell>
        </row>
        <row r="181">
          <cell r="A181" t="str">
            <v>典韦5</v>
          </cell>
          <cell r="B181">
            <v>0</v>
          </cell>
          <cell r="C181">
            <v>0</v>
          </cell>
          <cell r="D181" t="str">
            <v>孔武有力</v>
          </cell>
          <cell r="E181" t="str">
            <v>典韦</v>
          </cell>
          <cell r="F181">
            <v>0</v>
          </cell>
          <cell r="G181">
            <v>0</v>
          </cell>
          <cell r="H181" t="str">
            <v>龙且</v>
          </cell>
          <cell r="I181" t="str">
            <v>张飞</v>
          </cell>
          <cell r="J181" t="str">
            <v>成吉思汗</v>
          </cell>
          <cell r="L181">
            <v>5</v>
          </cell>
          <cell r="M181" t="str">
            <v>05</v>
          </cell>
        </row>
        <row r="182">
          <cell r="A182" t="str">
            <v>典韦6</v>
          </cell>
          <cell r="B182">
            <v>0</v>
          </cell>
          <cell r="C182">
            <v>0</v>
          </cell>
          <cell r="D182" t="str">
            <v>铜墙铁壁</v>
          </cell>
          <cell r="E182" t="str">
            <v>典韦</v>
          </cell>
          <cell r="F182">
            <v>0</v>
          </cell>
          <cell r="G182">
            <v>0</v>
          </cell>
          <cell r="H182" t="str">
            <v>樊哙</v>
          </cell>
          <cell r="I182" t="str">
            <v>尉迟恭</v>
          </cell>
          <cell r="J182" t="str">
            <v>武松</v>
          </cell>
          <cell r="L182">
            <v>6</v>
          </cell>
          <cell r="M182" t="str">
            <v>06</v>
          </cell>
        </row>
        <row r="183">
          <cell r="A183" t="str">
            <v>小乔1</v>
          </cell>
          <cell r="B183">
            <v>21508</v>
          </cell>
          <cell r="C183">
            <v>0</v>
          </cell>
          <cell r="D183" t="str">
            <v>同气连枝</v>
          </cell>
          <cell r="E183" t="str">
            <v>小乔</v>
          </cell>
          <cell r="F183">
            <v>15</v>
          </cell>
          <cell r="G183" t="str">
            <v>奶妈</v>
          </cell>
          <cell r="H183" t="str">
            <v>大乔</v>
          </cell>
          <cell r="I183">
            <v>0</v>
          </cell>
          <cell r="J183">
            <v>0</v>
          </cell>
          <cell r="L183">
            <v>1</v>
          </cell>
          <cell r="M183" t="str">
            <v>01</v>
          </cell>
        </row>
        <row r="184">
          <cell r="A184" t="str">
            <v>小乔2</v>
          </cell>
          <cell r="B184">
            <v>0</v>
          </cell>
          <cell r="C184">
            <v>0</v>
          </cell>
          <cell r="D184" t="str">
            <v>江山美人</v>
          </cell>
          <cell r="E184" t="str">
            <v>小乔</v>
          </cell>
          <cell r="F184">
            <v>0</v>
          </cell>
          <cell r="G184">
            <v>0</v>
          </cell>
          <cell r="H184" t="str">
            <v>曹操</v>
          </cell>
          <cell r="I184">
            <v>0</v>
          </cell>
          <cell r="J184">
            <v>0</v>
          </cell>
          <cell r="L184">
            <v>2</v>
          </cell>
          <cell r="M184" t="str">
            <v>02</v>
          </cell>
        </row>
        <row r="185">
          <cell r="A185" t="str">
            <v>小乔3</v>
          </cell>
          <cell r="B185">
            <v>0</v>
          </cell>
          <cell r="C185">
            <v>0</v>
          </cell>
          <cell r="D185" t="str">
            <v>郎才女貌</v>
          </cell>
          <cell r="E185" t="str">
            <v>小乔</v>
          </cell>
          <cell r="F185">
            <v>0</v>
          </cell>
          <cell r="G185">
            <v>0</v>
          </cell>
          <cell r="H185" t="str">
            <v>周瑜</v>
          </cell>
          <cell r="I185">
            <v>0</v>
          </cell>
          <cell r="J185">
            <v>0</v>
          </cell>
          <cell r="L185">
            <v>3</v>
          </cell>
          <cell r="M185" t="str">
            <v>03</v>
          </cell>
        </row>
        <row r="186">
          <cell r="A186" t="str">
            <v>小乔4</v>
          </cell>
          <cell r="B186">
            <v>0</v>
          </cell>
          <cell r="C186">
            <v>0</v>
          </cell>
          <cell r="D186" t="str">
            <v>风度翩翩</v>
          </cell>
          <cell r="E186" t="str">
            <v>小乔</v>
          </cell>
          <cell r="F186">
            <v>0</v>
          </cell>
          <cell r="G186">
            <v>0</v>
          </cell>
          <cell r="H186" t="str">
            <v>貂蝉</v>
          </cell>
          <cell r="I186" t="str">
            <v>裴元庆</v>
          </cell>
          <cell r="J186">
            <v>0</v>
          </cell>
          <cell r="L186">
            <v>4</v>
          </cell>
          <cell r="M186" t="str">
            <v>04</v>
          </cell>
        </row>
        <row r="187">
          <cell r="A187" t="str">
            <v>小乔5</v>
          </cell>
          <cell r="B187">
            <v>0</v>
          </cell>
          <cell r="C187">
            <v>0</v>
          </cell>
          <cell r="D187" t="str">
            <v>风情万种</v>
          </cell>
          <cell r="E187" t="str">
            <v>小乔</v>
          </cell>
          <cell r="F187">
            <v>0</v>
          </cell>
          <cell r="G187">
            <v>0</v>
          </cell>
          <cell r="H187" t="str">
            <v>吕雉</v>
          </cell>
          <cell r="I187" t="str">
            <v>独孤伽罗</v>
          </cell>
          <cell r="J187" t="str">
            <v>苏妲己</v>
          </cell>
          <cell r="L187">
            <v>5</v>
          </cell>
          <cell r="M187" t="str">
            <v>05</v>
          </cell>
        </row>
        <row r="188">
          <cell r="A188" t="str">
            <v>小乔6</v>
          </cell>
          <cell r="B188">
            <v>0</v>
          </cell>
          <cell r="C188">
            <v>0</v>
          </cell>
          <cell r="D188" t="str">
            <v>妙手回春</v>
          </cell>
          <cell r="E188" t="str">
            <v>小乔</v>
          </cell>
          <cell r="F188">
            <v>0</v>
          </cell>
          <cell r="G188">
            <v>0</v>
          </cell>
          <cell r="H188" t="str">
            <v>虞姬</v>
          </cell>
          <cell r="I188" t="str">
            <v>狄仁杰</v>
          </cell>
          <cell r="J188" t="str">
            <v>孔子</v>
          </cell>
          <cell r="L188">
            <v>6</v>
          </cell>
          <cell r="M188" t="str">
            <v>06</v>
          </cell>
        </row>
        <row r="189">
          <cell r="A189" t="str">
            <v>貂蝉1</v>
          </cell>
          <cell r="B189">
            <v>21301</v>
          </cell>
          <cell r="C189">
            <v>0</v>
          </cell>
          <cell r="D189" t="str">
            <v>天生丽质</v>
          </cell>
          <cell r="E189" t="str">
            <v>貂蝉</v>
          </cell>
          <cell r="F189">
            <v>13</v>
          </cell>
          <cell r="G189">
            <v>0</v>
          </cell>
          <cell r="H189" t="str">
            <v>大乔</v>
          </cell>
          <cell r="I189">
            <v>0</v>
          </cell>
          <cell r="J189">
            <v>0</v>
          </cell>
          <cell r="L189">
            <v>1</v>
          </cell>
          <cell r="M189" t="str">
            <v>01</v>
          </cell>
        </row>
        <row r="190">
          <cell r="A190" t="str">
            <v>貂蝉2</v>
          </cell>
          <cell r="B190">
            <v>0</v>
          </cell>
          <cell r="C190">
            <v>0</v>
          </cell>
          <cell r="D190" t="str">
            <v>千娇百媚</v>
          </cell>
          <cell r="E190" t="str">
            <v>貂蝉</v>
          </cell>
          <cell r="F190">
            <v>0</v>
          </cell>
          <cell r="G190">
            <v>0</v>
          </cell>
          <cell r="H190" t="str">
            <v>潘金莲</v>
          </cell>
          <cell r="I190">
            <v>0</v>
          </cell>
          <cell r="J190">
            <v>0</v>
          </cell>
          <cell r="L190">
            <v>2</v>
          </cell>
          <cell r="M190" t="str">
            <v>02</v>
          </cell>
        </row>
        <row r="191">
          <cell r="A191" t="str">
            <v>貂蝉3</v>
          </cell>
          <cell r="B191">
            <v>0</v>
          </cell>
          <cell r="C191">
            <v>0</v>
          </cell>
          <cell r="D191" t="str">
            <v>风姿绰约</v>
          </cell>
          <cell r="E191" t="str">
            <v>貂蝉</v>
          </cell>
          <cell r="F191">
            <v>0</v>
          </cell>
          <cell r="G191">
            <v>0</v>
          </cell>
          <cell r="H191" t="str">
            <v>小乔</v>
          </cell>
          <cell r="I191">
            <v>0</v>
          </cell>
          <cell r="J191">
            <v>0</v>
          </cell>
          <cell r="L191">
            <v>3</v>
          </cell>
          <cell r="M191" t="str">
            <v>03</v>
          </cell>
        </row>
        <row r="192">
          <cell r="A192" t="str">
            <v>貂蝉4</v>
          </cell>
          <cell r="B192">
            <v>0</v>
          </cell>
          <cell r="C192">
            <v>0</v>
          </cell>
          <cell r="D192" t="str">
            <v>魅惑众生</v>
          </cell>
          <cell r="E192" t="str">
            <v>貂蝉</v>
          </cell>
          <cell r="F192">
            <v>0</v>
          </cell>
          <cell r="G192">
            <v>0</v>
          </cell>
          <cell r="H192" t="str">
            <v>苏妲己</v>
          </cell>
          <cell r="I192">
            <v>0</v>
          </cell>
          <cell r="J192">
            <v>0</v>
          </cell>
          <cell r="L192">
            <v>4</v>
          </cell>
          <cell r="M192" t="str">
            <v>04</v>
          </cell>
        </row>
        <row r="193">
          <cell r="A193" t="str">
            <v>貂蝉5</v>
          </cell>
          <cell r="B193">
            <v>0</v>
          </cell>
          <cell r="C193">
            <v>0</v>
          </cell>
          <cell r="D193" t="str">
            <v>文质彬彬</v>
          </cell>
          <cell r="E193" t="str">
            <v>貂蝉</v>
          </cell>
          <cell r="F193">
            <v>0</v>
          </cell>
          <cell r="G193">
            <v>0</v>
          </cell>
          <cell r="H193" t="str">
            <v>虞姬</v>
          </cell>
          <cell r="I193" t="str">
            <v>孙权</v>
          </cell>
          <cell r="J193">
            <v>0</v>
          </cell>
          <cell r="L193">
            <v>5</v>
          </cell>
          <cell r="M193" t="str">
            <v>05</v>
          </cell>
        </row>
        <row r="194">
          <cell r="A194" t="str">
            <v>貂蝉6</v>
          </cell>
          <cell r="B194">
            <v>0</v>
          </cell>
          <cell r="C194">
            <v>0</v>
          </cell>
          <cell r="D194" t="str">
            <v>四大美女</v>
          </cell>
          <cell r="E194" t="str">
            <v>貂蝉</v>
          </cell>
          <cell r="F194">
            <v>0</v>
          </cell>
          <cell r="G194">
            <v>0</v>
          </cell>
          <cell r="H194" t="str">
            <v>王昭君</v>
          </cell>
          <cell r="I194" t="str">
            <v>杨玉环</v>
          </cell>
          <cell r="J194" t="str">
            <v>西施</v>
          </cell>
          <cell r="L194">
            <v>6</v>
          </cell>
          <cell r="M194" t="str">
            <v>06</v>
          </cell>
        </row>
        <row r="195">
          <cell r="A195" t="str">
            <v>郭嘉1</v>
          </cell>
          <cell r="B195">
            <v>21303</v>
          </cell>
          <cell r="C195">
            <v>0</v>
          </cell>
          <cell r="D195" t="str">
            <v>佐国之谋</v>
          </cell>
          <cell r="E195" t="str">
            <v>郭嘉</v>
          </cell>
          <cell r="F195">
            <v>13</v>
          </cell>
          <cell r="G195" t="str">
            <v>第二橙将</v>
          </cell>
          <cell r="H195" t="str">
            <v>司马懿</v>
          </cell>
          <cell r="I195">
            <v>0</v>
          </cell>
          <cell r="J195">
            <v>0</v>
          </cell>
          <cell r="L195">
            <v>1</v>
          </cell>
          <cell r="M195" t="str">
            <v>01</v>
          </cell>
        </row>
        <row r="196">
          <cell r="A196" t="str">
            <v>郭嘉2</v>
          </cell>
          <cell r="B196">
            <v>0</v>
          </cell>
          <cell r="C196">
            <v>0</v>
          </cell>
          <cell r="D196" t="str">
            <v>兵贵神速</v>
          </cell>
          <cell r="E196" t="str">
            <v>郭嘉</v>
          </cell>
          <cell r="F196">
            <v>0</v>
          </cell>
          <cell r="G196">
            <v>0</v>
          </cell>
          <cell r="H196" t="str">
            <v>张辽</v>
          </cell>
          <cell r="I196">
            <v>0</v>
          </cell>
          <cell r="J196">
            <v>0</v>
          </cell>
          <cell r="L196">
            <v>2</v>
          </cell>
          <cell r="M196" t="str">
            <v>02</v>
          </cell>
        </row>
        <row r="197">
          <cell r="A197" t="str">
            <v>郭嘉3</v>
          </cell>
          <cell r="B197">
            <v>0</v>
          </cell>
          <cell r="C197">
            <v>0</v>
          </cell>
          <cell r="D197" t="str">
            <v>出谋划策</v>
          </cell>
          <cell r="E197" t="str">
            <v>郭嘉</v>
          </cell>
          <cell r="F197">
            <v>0</v>
          </cell>
          <cell r="G197">
            <v>0</v>
          </cell>
          <cell r="H197" t="str">
            <v>曹操</v>
          </cell>
          <cell r="I197">
            <v>0</v>
          </cell>
          <cell r="J197">
            <v>0</v>
          </cell>
          <cell r="L197">
            <v>3</v>
          </cell>
          <cell r="M197" t="str">
            <v>03</v>
          </cell>
        </row>
        <row r="198">
          <cell r="A198" t="str">
            <v>郭嘉4</v>
          </cell>
          <cell r="B198">
            <v>0</v>
          </cell>
          <cell r="C198">
            <v>0</v>
          </cell>
          <cell r="D198" t="str">
            <v>百举百全</v>
          </cell>
          <cell r="E198" t="str">
            <v>郭嘉</v>
          </cell>
          <cell r="F198">
            <v>0</v>
          </cell>
          <cell r="G198">
            <v>0</v>
          </cell>
          <cell r="H198" t="str">
            <v>周瑜</v>
          </cell>
          <cell r="I198">
            <v>0</v>
          </cell>
          <cell r="J198">
            <v>0</v>
          </cell>
          <cell r="L198">
            <v>4</v>
          </cell>
          <cell r="M198" t="str">
            <v>04</v>
          </cell>
        </row>
        <row r="199">
          <cell r="A199" t="str">
            <v>郭嘉5</v>
          </cell>
          <cell r="B199">
            <v>0</v>
          </cell>
          <cell r="C199">
            <v>0</v>
          </cell>
          <cell r="D199" t="str">
            <v>才识超群</v>
          </cell>
          <cell r="E199" t="str">
            <v>郭嘉</v>
          </cell>
          <cell r="F199">
            <v>0</v>
          </cell>
          <cell r="G199">
            <v>0</v>
          </cell>
          <cell r="H199" t="str">
            <v>狄仁杰</v>
          </cell>
          <cell r="I199" t="str">
            <v>李白</v>
          </cell>
          <cell r="J199">
            <v>0</v>
          </cell>
          <cell r="L199">
            <v>5</v>
          </cell>
          <cell r="M199" t="str">
            <v>05</v>
          </cell>
        </row>
        <row r="200">
          <cell r="A200" t="str">
            <v>郭嘉6</v>
          </cell>
          <cell r="B200">
            <v>0</v>
          </cell>
          <cell r="C200">
            <v>0</v>
          </cell>
          <cell r="D200" t="str">
            <v>奇谋良策</v>
          </cell>
          <cell r="E200" t="str">
            <v>郭嘉</v>
          </cell>
          <cell r="F200">
            <v>0</v>
          </cell>
          <cell r="G200">
            <v>0</v>
          </cell>
          <cell r="H200" t="str">
            <v>范增</v>
          </cell>
          <cell r="I200" t="str">
            <v>萧何</v>
          </cell>
          <cell r="J200" t="str">
            <v>姜子牙</v>
          </cell>
          <cell r="L200">
            <v>6</v>
          </cell>
          <cell r="M200" t="str">
            <v>06</v>
          </cell>
        </row>
        <row r="201">
          <cell r="A201" t="str">
            <v>张辽1</v>
          </cell>
          <cell r="B201">
            <v>21305</v>
          </cell>
          <cell r="C201">
            <v>0</v>
          </cell>
          <cell r="D201" t="str">
            <v>中军而立</v>
          </cell>
          <cell r="E201" t="str">
            <v>张辽</v>
          </cell>
          <cell r="F201">
            <v>13</v>
          </cell>
          <cell r="G201" t="str">
            <v>低橙连击</v>
          </cell>
          <cell r="H201" t="str">
            <v>夏侯惇</v>
          </cell>
          <cell r="I201">
            <v>0</v>
          </cell>
          <cell r="J201">
            <v>0</v>
          </cell>
          <cell r="L201">
            <v>1</v>
          </cell>
          <cell r="M201" t="str">
            <v>01</v>
          </cell>
        </row>
        <row r="202">
          <cell r="A202" t="str">
            <v>张辽2</v>
          </cell>
          <cell r="B202">
            <v>0</v>
          </cell>
          <cell r="C202">
            <v>0</v>
          </cell>
          <cell r="D202" t="str">
            <v>兵贵神速</v>
          </cell>
          <cell r="E202" t="str">
            <v>张辽</v>
          </cell>
          <cell r="F202">
            <v>0</v>
          </cell>
          <cell r="G202">
            <v>0</v>
          </cell>
          <cell r="H202" t="str">
            <v>郭嘉</v>
          </cell>
          <cell r="I202">
            <v>0</v>
          </cell>
          <cell r="J202">
            <v>0</v>
          </cell>
          <cell r="L202">
            <v>2</v>
          </cell>
          <cell r="M202" t="str">
            <v>02</v>
          </cell>
        </row>
        <row r="203">
          <cell r="A203" t="str">
            <v>张辽3</v>
          </cell>
          <cell r="B203">
            <v>0</v>
          </cell>
          <cell r="C203">
            <v>0</v>
          </cell>
          <cell r="D203" t="str">
            <v>势不可挡</v>
          </cell>
          <cell r="E203" t="str">
            <v>张辽</v>
          </cell>
          <cell r="F203">
            <v>0</v>
          </cell>
          <cell r="G203">
            <v>0</v>
          </cell>
          <cell r="H203" t="str">
            <v>虞子期</v>
          </cell>
          <cell r="I203">
            <v>0</v>
          </cell>
          <cell r="J203">
            <v>0</v>
          </cell>
          <cell r="L203">
            <v>3</v>
          </cell>
          <cell r="M203" t="str">
            <v>03</v>
          </cell>
        </row>
        <row r="204">
          <cell r="A204" t="str">
            <v>张辽4</v>
          </cell>
          <cell r="B204">
            <v>0</v>
          </cell>
          <cell r="C204">
            <v>0</v>
          </cell>
          <cell r="D204" t="str">
            <v>汗马功劳</v>
          </cell>
          <cell r="E204" t="str">
            <v>张辽</v>
          </cell>
          <cell r="F204">
            <v>0</v>
          </cell>
          <cell r="G204">
            <v>0</v>
          </cell>
          <cell r="H204" t="str">
            <v>张飞</v>
          </cell>
          <cell r="I204">
            <v>0</v>
          </cell>
          <cell r="J204">
            <v>0</v>
          </cell>
          <cell r="L204">
            <v>4</v>
          </cell>
          <cell r="M204" t="str">
            <v>04</v>
          </cell>
        </row>
        <row r="205">
          <cell r="A205" t="str">
            <v>张辽5</v>
          </cell>
          <cell r="B205">
            <v>0</v>
          </cell>
          <cell r="C205">
            <v>0</v>
          </cell>
          <cell r="D205" t="str">
            <v>横刀跃马</v>
          </cell>
          <cell r="E205" t="str">
            <v>张辽</v>
          </cell>
          <cell r="F205">
            <v>0</v>
          </cell>
          <cell r="G205">
            <v>0</v>
          </cell>
          <cell r="H205" t="str">
            <v>龙且</v>
          </cell>
          <cell r="I205" t="str">
            <v>李靖</v>
          </cell>
          <cell r="J205">
            <v>0</v>
          </cell>
          <cell r="L205">
            <v>5</v>
          </cell>
          <cell r="M205" t="str">
            <v>05</v>
          </cell>
        </row>
        <row r="206">
          <cell r="A206" t="str">
            <v>张辽6</v>
          </cell>
          <cell r="B206">
            <v>0</v>
          </cell>
          <cell r="C206">
            <v>0</v>
          </cell>
          <cell r="D206" t="str">
            <v>无坚不陷</v>
          </cell>
          <cell r="E206" t="str">
            <v>张辽</v>
          </cell>
          <cell r="F206">
            <v>0</v>
          </cell>
          <cell r="G206">
            <v>0</v>
          </cell>
          <cell r="H206" t="str">
            <v>赵云</v>
          </cell>
          <cell r="I206" t="str">
            <v>程咬金</v>
          </cell>
          <cell r="J206" t="str">
            <v>霍去病</v>
          </cell>
          <cell r="L206">
            <v>6</v>
          </cell>
          <cell r="M206" t="str">
            <v>06</v>
          </cell>
        </row>
        <row r="207">
          <cell r="A207" t="str">
            <v>马超1</v>
          </cell>
          <cell r="B207">
            <v>21306</v>
          </cell>
          <cell r="C207">
            <v>0</v>
          </cell>
          <cell r="D207" t="str">
            <v>蜀之上将</v>
          </cell>
          <cell r="E207" t="str">
            <v>马超</v>
          </cell>
          <cell r="F207">
            <v>13</v>
          </cell>
          <cell r="G207" t="str">
            <v>低橙坦克</v>
          </cell>
          <cell r="H207" t="str">
            <v>黄忠</v>
          </cell>
          <cell r="I207">
            <v>0</v>
          </cell>
          <cell r="J207">
            <v>0</v>
          </cell>
          <cell r="L207">
            <v>1</v>
          </cell>
          <cell r="M207" t="str">
            <v>01</v>
          </cell>
        </row>
        <row r="208">
          <cell r="A208" t="str">
            <v>马超2</v>
          </cell>
          <cell r="B208">
            <v>0</v>
          </cell>
          <cell r="C208">
            <v>0</v>
          </cell>
          <cell r="D208" t="str">
            <v>智勇超群</v>
          </cell>
          <cell r="E208" t="str">
            <v>马超</v>
          </cell>
          <cell r="F208">
            <v>0</v>
          </cell>
          <cell r="G208">
            <v>0</v>
          </cell>
          <cell r="H208" t="str">
            <v>张辽</v>
          </cell>
          <cell r="I208">
            <v>0</v>
          </cell>
          <cell r="J208">
            <v>0</v>
          </cell>
          <cell r="L208">
            <v>2</v>
          </cell>
          <cell r="M208" t="str">
            <v>02</v>
          </cell>
        </row>
        <row r="209">
          <cell r="A209" t="str">
            <v>马超3</v>
          </cell>
          <cell r="B209">
            <v>0</v>
          </cell>
          <cell r="C209">
            <v>0</v>
          </cell>
          <cell r="D209" t="str">
            <v>视死如归</v>
          </cell>
          <cell r="E209" t="str">
            <v>马超</v>
          </cell>
          <cell r="F209">
            <v>0</v>
          </cell>
          <cell r="G209">
            <v>0</v>
          </cell>
          <cell r="H209" t="str">
            <v>荆轲</v>
          </cell>
          <cell r="I209">
            <v>0</v>
          </cell>
          <cell r="J209">
            <v>0</v>
          </cell>
          <cell r="L209">
            <v>3</v>
          </cell>
          <cell r="M209" t="str">
            <v>03</v>
          </cell>
        </row>
        <row r="210">
          <cell r="A210" t="str">
            <v>马超4</v>
          </cell>
          <cell r="B210">
            <v>0</v>
          </cell>
          <cell r="C210">
            <v>0</v>
          </cell>
          <cell r="D210" t="str">
            <v>赤胆忠心</v>
          </cell>
          <cell r="E210" t="str">
            <v>马超</v>
          </cell>
          <cell r="F210">
            <v>0</v>
          </cell>
          <cell r="G210">
            <v>0</v>
          </cell>
          <cell r="H210" t="str">
            <v>刘备</v>
          </cell>
          <cell r="I210">
            <v>0</v>
          </cell>
          <cell r="J210">
            <v>0</v>
          </cell>
          <cell r="L210">
            <v>4</v>
          </cell>
          <cell r="M210" t="str">
            <v>04</v>
          </cell>
        </row>
        <row r="211">
          <cell r="A211" t="str">
            <v>马超5</v>
          </cell>
          <cell r="B211">
            <v>0</v>
          </cell>
          <cell r="C211">
            <v>0</v>
          </cell>
          <cell r="D211" t="str">
            <v>戎马生涯</v>
          </cell>
          <cell r="E211" t="str">
            <v>马超</v>
          </cell>
          <cell r="F211">
            <v>0</v>
          </cell>
          <cell r="G211">
            <v>0</v>
          </cell>
          <cell r="H211" t="str">
            <v>赵云</v>
          </cell>
          <cell r="I211" t="str">
            <v>宇文成都</v>
          </cell>
          <cell r="J211">
            <v>0</v>
          </cell>
          <cell r="L211">
            <v>5</v>
          </cell>
          <cell r="M211" t="str">
            <v>05</v>
          </cell>
        </row>
        <row r="212">
          <cell r="A212" t="str">
            <v>马超6</v>
          </cell>
          <cell r="B212">
            <v>0</v>
          </cell>
          <cell r="C212">
            <v>0</v>
          </cell>
          <cell r="D212" t="str">
            <v>势如破竹</v>
          </cell>
          <cell r="E212" t="str">
            <v>马超</v>
          </cell>
          <cell r="F212">
            <v>0</v>
          </cell>
          <cell r="G212">
            <v>0</v>
          </cell>
          <cell r="H212" t="str">
            <v>樊哙</v>
          </cell>
          <cell r="I212" t="str">
            <v>张飞</v>
          </cell>
          <cell r="J212" t="str">
            <v>典韦</v>
          </cell>
          <cell r="L212">
            <v>6</v>
          </cell>
          <cell r="M212" t="str">
            <v>06</v>
          </cell>
        </row>
        <row r="213">
          <cell r="A213" t="str">
            <v>陆逊1</v>
          </cell>
          <cell r="B213">
            <v>21003</v>
          </cell>
          <cell r="C213">
            <v>0</v>
          </cell>
          <cell r="D213" t="str">
            <v>用兵如神</v>
          </cell>
          <cell r="E213" t="str">
            <v>陆逊</v>
          </cell>
          <cell r="F213">
            <v>10</v>
          </cell>
          <cell r="G213" t="str">
            <v>紫1</v>
          </cell>
          <cell r="H213" t="str">
            <v>周瑜</v>
          </cell>
          <cell r="I213">
            <v>0</v>
          </cell>
          <cell r="J213">
            <v>0</v>
          </cell>
          <cell r="L213">
            <v>1</v>
          </cell>
          <cell r="M213" t="str">
            <v>01</v>
          </cell>
        </row>
        <row r="214">
          <cell r="A214" t="str">
            <v>陆逊2</v>
          </cell>
          <cell r="B214">
            <v>0</v>
          </cell>
          <cell r="C214">
            <v>0</v>
          </cell>
          <cell r="D214" t="str">
            <v>出将入相</v>
          </cell>
          <cell r="E214" t="str">
            <v>陆逊</v>
          </cell>
          <cell r="F214">
            <v>0</v>
          </cell>
          <cell r="G214">
            <v>0</v>
          </cell>
          <cell r="H214" t="str">
            <v>司马懿</v>
          </cell>
          <cell r="I214">
            <v>0</v>
          </cell>
          <cell r="J214">
            <v>0</v>
          </cell>
          <cell r="L214">
            <v>2</v>
          </cell>
          <cell r="M214" t="str">
            <v>02</v>
          </cell>
        </row>
        <row r="215">
          <cell r="A215" t="str">
            <v>陆逊3</v>
          </cell>
          <cell r="B215">
            <v>0</v>
          </cell>
          <cell r="C215">
            <v>0</v>
          </cell>
          <cell r="D215" t="str">
            <v>勠力同心</v>
          </cell>
          <cell r="E215" t="str">
            <v>陆逊</v>
          </cell>
          <cell r="F215">
            <v>0</v>
          </cell>
          <cell r="G215">
            <v>0</v>
          </cell>
          <cell r="H215" t="str">
            <v>大乔</v>
          </cell>
          <cell r="I215">
            <v>0</v>
          </cell>
          <cell r="J215">
            <v>0</v>
          </cell>
          <cell r="L215">
            <v>3</v>
          </cell>
          <cell r="M215" t="str">
            <v>03</v>
          </cell>
        </row>
        <row r="216">
          <cell r="A216" t="str">
            <v>陆逊4</v>
          </cell>
          <cell r="B216">
            <v>0</v>
          </cell>
          <cell r="C216">
            <v>0</v>
          </cell>
          <cell r="D216" t="str">
            <v>雄姿英发</v>
          </cell>
          <cell r="E216" t="str">
            <v>陆逊</v>
          </cell>
          <cell r="F216">
            <v>0</v>
          </cell>
          <cell r="G216">
            <v>0</v>
          </cell>
          <cell r="H216" t="str">
            <v>大乔</v>
          </cell>
          <cell r="I216" t="str">
            <v>黄忠</v>
          </cell>
          <cell r="J216">
            <v>0</v>
          </cell>
          <cell r="L216">
            <v>4</v>
          </cell>
          <cell r="M216" t="str">
            <v>04</v>
          </cell>
        </row>
        <row r="217">
          <cell r="A217" t="str">
            <v>陆逊5</v>
          </cell>
          <cell r="B217">
            <v>0</v>
          </cell>
          <cell r="C217">
            <v>0</v>
          </cell>
          <cell r="D217" t="str">
            <v>功勋卓著</v>
          </cell>
          <cell r="E217" t="str">
            <v>陆逊</v>
          </cell>
          <cell r="F217">
            <v>0</v>
          </cell>
          <cell r="G217">
            <v>0</v>
          </cell>
          <cell r="H217" t="str">
            <v>许褚</v>
          </cell>
          <cell r="I217" t="str">
            <v>黄忠</v>
          </cell>
          <cell r="J217">
            <v>0</v>
          </cell>
          <cell r="L217">
            <v>5</v>
          </cell>
          <cell r="M217" t="str">
            <v>05</v>
          </cell>
        </row>
        <row r="218">
          <cell r="A218" t="str">
            <v>陆逊6</v>
          </cell>
          <cell r="B218">
            <v>0</v>
          </cell>
          <cell r="C218">
            <v>0</v>
          </cell>
          <cell r="D218" t="str">
            <v>英姿勃发</v>
          </cell>
          <cell r="E218" t="str">
            <v>陆逊</v>
          </cell>
          <cell r="F218">
            <v>0</v>
          </cell>
          <cell r="G218">
            <v>0</v>
          </cell>
          <cell r="H218" t="str">
            <v>司马懿</v>
          </cell>
          <cell r="I218" t="str">
            <v>大乔</v>
          </cell>
          <cell r="J218">
            <v>0</v>
          </cell>
          <cell r="L218">
            <v>6</v>
          </cell>
          <cell r="M218" t="str">
            <v>06</v>
          </cell>
        </row>
        <row r="219">
          <cell r="A219" t="str">
            <v>司马懿1</v>
          </cell>
          <cell r="B219">
            <v>21004</v>
          </cell>
          <cell r="C219" t="str">
            <v>闭合</v>
          </cell>
          <cell r="D219" t="str">
            <v>佐国之谋</v>
          </cell>
          <cell r="E219" t="str">
            <v>司马懿</v>
          </cell>
          <cell r="F219">
            <v>10</v>
          </cell>
          <cell r="G219">
            <v>0</v>
          </cell>
          <cell r="H219" t="str">
            <v>郭嘉</v>
          </cell>
          <cell r="I219">
            <v>0</v>
          </cell>
          <cell r="J219">
            <v>0</v>
          </cell>
          <cell r="L219">
            <v>1</v>
          </cell>
          <cell r="M219" t="str">
            <v>闭合1</v>
          </cell>
        </row>
        <row r="220">
          <cell r="A220" t="str">
            <v>司马懿2</v>
          </cell>
          <cell r="B220">
            <v>0</v>
          </cell>
          <cell r="C220">
            <v>0</v>
          </cell>
          <cell r="D220" t="str">
            <v>出将入相</v>
          </cell>
          <cell r="E220" t="str">
            <v>司马懿</v>
          </cell>
          <cell r="F220">
            <v>0</v>
          </cell>
          <cell r="G220">
            <v>0</v>
          </cell>
          <cell r="H220" t="str">
            <v>陆逊</v>
          </cell>
          <cell r="I220">
            <v>0</v>
          </cell>
          <cell r="J220">
            <v>0</v>
          </cell>
          <cell r="L220">
            <v>2</v>
          </cell>
          <cell r="M220" t="str">
            <v>02</v>
          </cell>
        </row>
        <row r="221">
          <cell r="A221" t="str">
            <v>司马懿3</v>
          </cell>
          <cell r="B221">
            <v>0</v>
          </cell>
          <cell r="C221">
            <v>0</v>
          </cell>
          <cell r="D221" t="str">
            <v>谋臣猛将</v>
          </cell>
          <cell r="E221" t="str">
            <v>司马懿</v>
          </cell>
          <cell r="F221">
            <v>0</v>
          </cell>
          <cell r="G221">
            <v>0</v>
          </cell>
          <cell r="H221" t="str">
            <v>许褚</v>
          </cell>
          <cell r="I221">
            <v>0</v>
          </cell>
          <cell r="J221">
            <v>0</v>
          </cell>
          <cell r="L221">
            <v>3</v>
          </cell>
          <cell r="M221" t="str">
            <v>03</v>
          </cell>
        </row>
        <row r="222">
          <cell r="A222" t="str">
            <v>司马懿4</v>
          </cell>
          <cell r="B222">
            <v>0</v>
          </cell>
          <cell r="C222">
            <v>0</v>
          </cell>
          <cell r="D222" t="str">
            <v>魏之肱股</v>
          </cell>
          <cell r="E222" t="str">
            <v>司马懿</v>
          </cell>
          <cell r="F222">
            <v>0</v>
          </cell>
          <cell r="G222">
            <v>0</v>
          </cell>
          <cell r="H222" t="str">
            <v>许褚</v>
          </cell>
          <cell r="I222" t="str">
            <v>夏侯惇</v>
          </cell>
          <cell r="J222">
            <v>0</v>
          </cell>
          <cell r="L222">
            <v>4</v>
          </cell>
          <cell r="M222" t="str">
            <v>04</v>
          </cell>
        </row>
        <row r="223">
          <cell r="A223" t="str">
            <v>司马懿5</v>
          </cell>
          <cell r="B223">
            <v>0</v>
          </cell>
          <cell r="C223">
            <v>0</v>
          </cell>
          <cell r="D223" t="str">
            <v>文武双全</v>
          </cell>
          <cell r="E223" t="str">
            <v>司马懿</v>
          </cell>
          <cell r="F223">
            <v>0</v>
          </cell>
          <cell r="G223">
            <v>0</v>
          </cell>
          <cell r="H223" t="str">
            <v>夏侯惇</v>
          </cell>
          <cell r="I223" t="str">
            <v>大乔</v>
          </cell>
          <cell r="J223">
            <v>0</v>
          </cell>
          <cell r="L223">
            <v>5</v>
          </cell>
          <cell r="M223" t="str">
            <v>05</v>
          </cell>
        </row>
        <row r="224">
          <cell r="A224" t="str">
            <v>司马懿6</v>
          </cell>
          <cell r="B224">
            <v>0</v>
          </cell>
          <cell r="C224">
            <v>0</v>
          </cell>
          <cell r="D224" t="str">
            <v>英姿勃发</v>
          </cell>
          <cell r="E224" t="str">
            <v>司马懿</v>
          </cell>
          <cell r="F224">
            <v>0</v>
          </cell>
          <cell r="G224">
            <v>0</v>
          </cell>
          <cell r="H224" t="str">
            <v>陆逊</v>
          </cell>
          <cell r="I224" t="str">
            <v>大乔</v>
          </cell>
          <cell r="J224">
            <v>0</v>
          </cell>
          <cell r="L224">
            <v>6</v>
          </cell>
          <cell r="M224" t="str">
            <v>06</v>
          </cell>
        </row>
        <row r="225">
          <cell r="A225" t="str">
            <v>许褚1</v>
          </cell>
          <cell r="B225">
            <v>21005</v>
          </cell>
          <cell r="C225">
            <v>0</v>
          </cell>
          <cell r="D225" t="str">
            <v>骁勇善斗</v>
          </cell>
          <cell r="E225" t="str">
            <v>许褚</v>
          </cell>
          <cell r="F225">
            <v>10</v>
          </cell>
          <cell r="G225">
            <v>0</v>
          </cell>
          <cell r="H225" t="str">
            <v>张辽</v>
          </cell>
          <cell r="I225">
            <v>0</v>
          </cell>
          <cell r="J225">
            <v>0</v>
          </cell>
          <cell r="L225">
            <v>1</v>
          </cell>
          <cell r="M225" t="str">
            <v>01</v>
          </cell>
        </row>
        <row r="226">
          <cell r="A226" t="str">
            <v>许褚2</v>
          </cell>
          <cell r="B226">
            <v>0</v>
          </cell>
          <cell r="C226">
            <v>0</v>
          </cell>
          <cell r="D226" t="str">
            <v>谋臣猛将</v>
          </cell>
          <cell r="E226" t="str">
            <v>许褚</v>
          </cell>
          <cell r="F226">
            <v>0</v>
          </cell>
          <cell r="G226">
            <v>0</v>
          </cell>
          <cell r="H226" t="str">
            <v>司马懿</v>
          </cell>
          <cell r="I226">
            <v>0</v>
          </cell>
          <cell r="J226">
            <v>0</v>
          </cell>
          <cell r="L226">
            <v>2</v>
          </cell>
          <cell r="M226" t="str">
            <v>02</v>
          </cell>
        </row>
        <row r="227">
          <cell r="A227" t="str">
            <v>许褚3</v>
          </cell>
          <cell r="B227">
            <v>0</v>
          </cell>
          <cell r="C227">
            <v>0</v>
          </cell>
          <cell r="D227" t="str">
            <v>勇猛过人</v>
          </cell>
          <cell r="E227" t="str">
            <v>许褚</v>
          </cell>
          <cell r="F227">
            <v>0</v>
          </cell>
          <cell r="G227">
            <v>0</v>
          </cell>
          <cell r="H227" t="str">
            <v>夏侯惇</v>
          </cell>
          <cell r="I227">
            <v>0</v>
          </cell>
          <cell r="J227">
            <v>0</v>
          </cell>
          <cell r="L227">
            <v>3</v>
          </cell>
          <cell r="M227" t="str">
            <v>03</v>
          </cell>
        </row>
        <row r="228">
          <cell r="A228" t="str">
            <v>许褚4</v>
          </cell>
          <cell r="B228">
            <v>0</v>
          </cell>
          <cell r="C228">
            <v>0</v>
          </cell>
          <cell r="D228" t="str">
            <v>魏之肱股</v>
          </cell>
          <cell r="E228" t="str">
            <v>许褚</v>
          </cell>
          <cell r="F228">
            <v>0</v>
          </cell>
          <cell r="G228">
            <v>0</v>
          </cell>
          <cell r="H228" t="str">
            <v>司马懿</v>
          </cell>
          <cell r="I228" t="str">
            <v>夏侯惇</v>
          </cell>
          <cell r="J228">
            <v>0</v>
          </cell>
          <cell r="L228">
            <v>4</v>
          </cell>
          <cell r="M228" t="str">
            <v>04</v>
          </cell>
        </row>
        <row r="229">
          <cell r="A229" t="str">
            <v>许褚5</v>
          </cell>
          <cell r="B229">
            <v>0</v>
          </cell>
          <cell r="C229">
            <v>0</v>
          </cell>
          <cell r="D229" t="str">
            <v>功勋卓著</v>
          </cell>
          <cell r="E229" t="str">
            <v>许褚</v>
          </cell>
          <cell r="F229">
            <v>0</v>
          </cell>
          <cell r="G229">
            <v>0</v>
          </cell>
          <cell r="H229" t="str">
            <v>陆逊</v>
          </cell>
          <cell r="I229" t="str">
            <v>黄忠</v>
          </cell>
          <cell r="J229">
            <v>0</v>
          </cell>
          <cell r="L229">
            <v>5</v>
          </cell>
          <cell r="M229" t="str">
            <v>05</v>
          </cell>
        </row>
        <row r="230">
          <cell r="A230" t="str">
            <v>许褚6</v>
          </cell>
          <cell r="B230">
            <v>0</v>
          </cell>
          <cell r="C230">
            <v>0</v>
          </cell>
          <cell r="D230" t="str">
            <v>出奇制胜</v>
          </cell>
          <cell r="E230" t="str">
            <v>许褚</v>
          </cell>
          <cell r="F230">
            <v>0</v>
          </cell>
          <cell r="G230">
            <v>0</v>
          </cell>
          <cell r="H230" t="str">
            <v>夏侯惇</v>
          </cell>
          <cell r="I230" t="str">
            <v>黄忠</v>
          </cell>
          <cell r="J230">
            <v>0</v>
          </cell>
          <cell r="L230">
            <v>6</v>
          </cell>
          <cell r="M230" t="str">
            <v>06</v>
          </cell>
        </row>
        <row r="231">
          <cell r="A231" t="str">
            <v>夏侯惇1</v>
          </cell>
          <cell r="B231">
            <v>21006</v>
          </cell>
          <cell r="C231" t="str">
            <v>闭合</v>
          </cell>
          <cell r="D231" t="str">
            <v>中军而立</v>
          </cell>
          <cell r="E231" t="str">
            <v>夏侯惇</v>
          </cell>
          <cell r="F231">
            <v>10</v>
          </cell>
          <cell r="G231">
            <v>0</v>
          </cell>
          <cell r="H231" t="str">
            <v>张辽</v>
          </cell>
          <cell r="I231">
            <v>0</v>
          </cell>
          <cell r="J231">
            <v>0</v>
          </cell>
          <cell r="L231">
            <v>1</v>
          </cell>
          <cell r="M231" t="str">
            <v>闭合1</v>
          </cell>
        </row>
        <row r="232">
          <cell r="A232" t="str">
            <v>夏侯惇2</v>
          </cell>
          <cell r="B232">
            <v>0</v>
          </cell>
          <cell r="C232">
            <v>0</v>
          </cell>
          <cell r="D232" t="str">
            <v>勇猛过人</v>
          </cell>
          <cell r="E232" t="str">
            <v>夏侯惇</v>
          </cell>
          <cell r="F232">
            <v>0</v>
          </cell>
          <cell r="G232">
            <v>0</v>
          </cell>
          <cell r="H232" t="str">
            <v>许褚</v>
          </cell>
          <cell r="I232">
            <v>0</v>
          </cell>
          <cell r="J232">
            <v>0</v>
          </cell>
          <cell r="L232">
            <v>2</v>
          </cell>
          <cell r="M232" t="str">
            <v>02</v>
          </cell>
        </row>
        <row r="233">
          <cell r="A233" t="str">
            <v>夏侯惇3</v>
          </cell>
          <cell r="B233">
            <v>0</v>
          </cell>
          <cell r="C233">
            <v>0</v>
          </cell>
          <cell r="D233" t="str">
            <v>一击必杀</v>
          </cell>
          <cell r="E233" t="str">
            <v>夏侯惇</v>
          </cell>
          <cell r="F233">
            <v>0</v>
          </cell>
          <cell r="G233">
            <v>0</v>
          </cell>
          <cell r="H233" t="str">
            <v>黄忠</v>
          </cell>
          <cell r="I233">
            <v>0</v>
          </cell>
          <cell r="J233">
            <v>0</v>
          </cell>
          <cell r="L233">
            <v>3</v>
          </cell>
          <cell r="M233" t="str">
            <v>03</v>
          </cell>
        </row>
        <row r="234">
          <cell r="A234" t="str">
            <v>夏侯惇4</v>
          </cell>
          <cell r="B234">
            <v>0</v>
          </cell>
          <cell r="C234">
            <v>0</v>
          </cell>
          <cell r="D234" t="str">
            <v>魏之肱股</v>
          </cell>
          <cell r="E234" t="str">
            <v>夏侯惇</v>
          </cell>
          <cell r="F234">
            <v>0</v>
          </cell>
          <cell r="G234">
            <v>0</v>
          </cell>
          <cell r="H234" t="str">
            <v>司马懿</v>
          </cell>
          <cell r="I234" t="str">
            <v>许褚</v>
          </cell>
          <cell r="J234">
            <v>0</v>
          </cell>
          <cell r="L234">
            <v>4</v>
          </cell>
          <cell r="M234" t="str">
            <v>04</v>
          </cell>
        </row>
        <row r="235">
          <cell r="A235" t="str">
            <v>夏侯惇5</v>
          </cell>
          <cell r="B235">
            <v>0</v>
          </cell>
          <cell r="C235">
            <v>0</v>
          </cell>
          <cell r="D235" t="str">
            <v>文武双全</v>
          </cell>
          <cell r="E235" t="str">
            <v>夏侯惇</v>
          </cell>
          <cell r="F235">
            <v>0</v>
          </cell>
          <cell r="G235">
            <v>0</v>
          </cell>
          <cell r="H235" t="str">
            <v>司马懿</v>
          </cell>
          <cell r="I235" t="str">
            <v>大乔</v>
          </cell>
          <cell r="J235">
            <v>0</v>
          </cell>
          <cell r="L235">
            <v>5</v>
          </cell>
          <cell r="M235" t="str">
            <v>05</v>
          </cell>
        </row>
        <row r="236">
          <cell r="A236" t="str">
            <v>夏侯惇6</v>
          </cell>
          <cell r="B236">
            <v>0</v>
          </cell>
          <cell r="C236">
            <v>0</v>
          </cell>
          <cell r="D236" t="str">
            <v>出奇制胜</v>
          </cell>
          <cell r="E236" t="str">
            <v>夏侯惇</v>
          </cell>
          <cell r="F236">
            <v>0</v>
          </cell>
          <cell r="G236">
            <v>0</v>
          </cell>
          <cell r="H236" t="str">
            <v>许褚</v>
          </cell>
          <cell r="I236" t="str">
            <v>黄忠</v>
          </cell>
          <cell r="J236">
            <v>0</v>
          </cell>
          <cell r="L236">
            <v>6</v>
          </cell>
          <cell r="M236" t="str">
            <v>06</v>
          </cell>
        </row>
        <row r="237">
          <cell r="A237" t="str">
            <v>大乔1</v>
          </cell>
          <cell r="B237">
            <v>21007</v>
          </cell>
          <cell r="C237" t="str">
            <v>闭合</v>
          </cell>
          <cell r="D237" t="str">
            <v>天生丽质</v>
          </cell>
          <cell r="E237" t="str">
            <v>大乔</v>
          </cell>
          <cell r="F237">
            <v>10</v>
          </cell>
          <cell r="G237">
            <v>0</v>
          </cell>
          <cell r="H237" t="str">
            <v>貂蝉</v>
          </cell>
          <cell r="I237">
            <v>0</v>
          </cell>
          <cell r="J237">
            <v>0</v>
          </cell>
          <cell r="L237">
            <v>1</v>
          </cell>
          <cell r="M237" t="str">
            <v>闭合1</v>
          </cell>
        </row>
        <row r="238">
          <cell r="A238" t="str">
            <v>大乔2</v>
          </cell>
          <cell r="B238">
            <v>0</v>
          </cell>
          <cell r="C238">
            <v>0</v>
          </cell>
          <cell r="D238" t="str">
            <v>勠力同心</v>
          </cell>
          <cell r="E238" t="str">
            <v>大乔</v>
          </cell>
          <cell r="F238">
            <v>0</v>
          </cell>
          <cell r="G238">
            <v>0</v>
          </cell>
          <cell r="H238" t="str">
            <v>陆逊</v>
          </cell>
          <cell r="I238">
            <v>0</v>
          </cell>
          <cell r="J238">
            <v>0</v>
          </cell>
          <cell r="L238">
            <v>2</v>
          </cell>
          <cell r="M238" t="str">
            <v>02</v>
          </cell>
        </row>
        <row r="239">
          <cell r="A239" t="str">
            <v>大乔3</v>
          </cell>
          <cell r="B239">
            <v>0</v>
          </cell>
          <cell r="C239">
            <v>0</v>
          </cell>
          <cell r="D239" t="str">
            <v>能文能武</v>
          </cell>
          <cell r="E239" t="str">
            <v>大乔</v>
          </cell>
          <cell r="F239">
            <v>0</v>
          </cell>
          <cell r="G239">
            <v>0</v>
          </cell>
          <cell r="H239" t="str">
            <v>黄忠</v>
          </cell>
          <cell r="I239">
            <v>0</v>
          </cell>
          <cell r="J239">
            <v>0</v>
          </cell>
          <cell r="L239">
            <v>3</v>
          </cell>
          <cell r="M239" t="str">
            <v>03</v>
          </cell>
        </row>
        <row r="240">
          <cell r="A240" t="str">
            <v>大乔4</v>
          </cell>
          <cell r="B240">
            <v>0</v>
          </cell>
          <cell r="C240">
            <v>0</v>
          </cell>
          <cell r="D240" t="str">
            <v>雄姿英发</v>
          </cell>
          <cell r="E240" t="str">
            <v>大乔</v>
          </cell>
          <cell r="F240">
            <v>0</v>
          </cell>
          <cell r="G240">
            <v>0</v>
          </cell>
          <cell r="H240" t="str">
            <v>陆逊</v>
          </cell>
          <cell r="I240" t="str">
            <v>黄忠</v>
          </cell>
          <cell r="J240">
            <v>0</v>
          </cell>
          <cell r="L240">
            <v>4</v>
          </cell>
          <cell r="M240" t="str">
            <v>04</v>
          </cell>
        </row>
        <row r="241">
          <cell r="A241" t="str">
            <v>大乔5</v>
          </cell>
          <cell r="B241">
            <v>0</v>
          </cell>
          <cell r="C241">
            <v>0</v>
          </cell>
          <cell r="D241" t="str">
            <v>文武双全</v>
          </cell>
          <cell r="E241" t="str">
            <v>大乔</v>
          </cell>
          <cell r="F241">
            <v>0</v>
          </cell>
          <cell r="G241">
            <v>0</v>
          </cell>
          <cell r="H241" t="str">
            <v>司马懿</v>
          </cell>
          <cell r="I241" t="str">
            <v>夏侯惇</v>
          </cell>
          <cell r="J241">
            <v>0</v>
          </cell>
          <cell r="L241">
            <v>5</v>
          </cell>
          <cell r="M241" t="str">
            <v>05</v>
          </cell>
        </row>
        <row r="242">
          <cell r="A242" t="str">
            <v>大乔6</v>
          </cell>
          <cell r="B242">
            <v>0</v>
          </cell>
          <cell r="C242">
            <v>0</v>
          </cell>
          <cell r="D242" t="str">
            <v>英姿勃发</v>
          </cell>
          <cell r="E242" t="str">
            <v>大乔</v>
          </cell>
          <cell r="F242">
            <v>0</v>
          </cell>
          <cell r="G242">
            <v>0</v>
          </cell>
          <cell r="H242" t="str">
            <v>陆逊</v>
          </cell>
          <cell r="I242" t="str">
            <v>司马懿</v>
          </cell>
          <cell r="J242">
            <v>0</v>
          </cell>
          <cell r="L242">
            <v>6</v>
          </cell>
          <cell r="M242" t="str">
            <v>06</v>
          </cell>
        </row>
        <row r="243">
          <cell r="A243" t="str">
            <v>黄忠1</v>
          </cell>
          <cell r="B243">
            <v>21008</v>
          </cell>
          <cell r="C243" t="str">
            <v>闭合</v>
          </cell>
          <cell r="D243" t="str">
            <v>蜀之上将</v>
          </cell>
          <cell r="E243" t="str">
            <v>黄忠</v>
          </cell>
          <cell r="F243">
            <v>10</v>
          </cell>
          <cell r="G243">
            <v>0</v>
          </cell>
          <cell r="H243" t="str">
            <v>马超</v>
          </cell>
          <cell r="I243">
            <v>0</v>
          </cell>
          <cell r="J243">
            <v>0</v>
          </cell>
          <cell r="L243">
            <v>1</v>
          </cell>
          <cell r="M243" t="str">
            <v>闭合1</v>
          </cell>
        </row>
        <row r="244">
          <cell r="A244" t="str">
            <v>黄忠2</v>
          </cell>
          <cell r="B244">
            <v>0</v>
          </cell>
          <cell r="C244">
            <v>0</v>
          </cell>
          <cell r="D244" t="str">
            <v>一击必杀</v>
          </cell>
          <cell r="E244" t="str">
            <v>黄忠</v>
          </cell>
          <cell r="F244">
            <v>0</v>
          </cell>
          <cell r="G244">
            <v>0</v>
          </cell>
          <cell r="H244" t="str">
            <v>夏侯惇</v>
          </cell>
          <cell r="I244">
            <v>0</v>
          </cell>
          <cell r="J244">
            <v>0</v>
          </cell>
          <cell r="L244">
            <v>2</v>
          </cell>
          <cell r="M244" t="str">
            <v>02</v>
          </cell>
        </row>
        <row r="245">
          <cell r="A245" t="str">
            <v>黄忠3</v>
          </cell>
          <cell r="B245">
            <v>0</v>
          </cell>
          <cell r="C245">
            <v>0</v>
          </cell>
          <cell r="D245" t="str">
            <v>能文能武</v>
          </cell>
          <cell r="E245" t="str">
            <v>黄忠</v>
          </cell>
          <cell r="F245">
            <v>0</v>
          </cell>
          <cell r="G245">
            <v>0</v>
          </cell>
          <cell r="H245" t="str">
            <v>大乔</v>
          </cell>
          <cell r="I245">
            <v>0</v>
          </cell>
          <cell r="J245">
            <v>0</v>
          </cell>
          <cell r="L245">
            <v>3</v>
          </cell>
          <cell r="M245" t="str">
            <v>03</v>
          </cell>
        </row>
        <row r="246">
          <cell r="A246" t="str">
            <v>黄忠4</v>
          </cell>
          <cell r="B246">
            <v>0</v>
          </cell>
          <cell r="C246">
            <v>0</v>
          </cell>
          <cell r="D246" t="str">
            <v>雄姿英发</v>
          </cell>
          <cell r="E246" t="str">
            <v>黄忠</v>
          </cell>
          <cell r="F246">
            <v>0</v>
          </cell>
          <cell r="G246">
            <v>0</v>
          </cell>
          <cell r="H246" t="str">
            <v>陆逊</v>
          </cell>
          <cell r="I246" t="str">
            <v>大乔</v>
          </cell>
          <cell r="J246">
            <v>0</v>
          </cell>
          <cell r="L246">
            <v>4</v>
          </cell>
          <cell r="M246" t="str">
            <v>04</v>
          </cell>
        </row>
        <row r="247">
          <cell r="A247" t="str">
            <v>黄忠5</v>
          </cell>
          <cell r="B247">
            <v>0</v>
          </cell>
          <cell r="C247">
            <v>0</v>
          </cell>
          <cell r="D247" t="str">
            <v>功勋卓著</v>
          </cell>
          <cell r="E247" t="str">
            <v>黄忠</v>
          </cell>
          <cell r="F247">
            <v>0</v>
          </cell>
          <cell r="G247">
            <v>0</v>
          </cell>
          <cell r="H247" t="str">
            <v>陆逊</v>
          </cell>
          <cell r="I247" t="str">
            <v>许褚</v>
          </cell>
          <cell r="J247">
            <v>0</v>
          </cell>
          <cell r="L247">
            <v>5</v>
          </cell>
          <cell r="M247" t="str">
            <v>05</v>
          </cell>
        </row>
        <row r="248">
          <cell r="A248" t="str">
            <v>黄忠6</v>
          </cell>
          <cell r="B248">
            <v>0</v>
          </cell>
          <cell r="C248">
            <v>0</v>
          </cell>
          <cell r="D248" t="str">
            <v>出奇制胜</v>
          </cell>
          <cell r="E248" t="str">
            <v>黄忠</v>
          </cell>
          <cell r="F248">
            <v>0</v>
          </cell>
          <cell r="G248">
            <v>0</v>
          </cell>
          <cell r="H248" t="str">
            <v>许褚</v>
          </cell>
          <cell r="I248" t="str">
            <v>夏侯惇</v>
          </cell>
          <cell r="J248">
            <v>0</v>
          </cell>
          <cell r="L248">
            <v>6</v>
          </cell>
          <cell r="M248" t="str">
            <v>06</v>
          </cell>
        </row>
        <row r="249">
          <cell r="M249" t="str">
            <v/>
          </cell>
        </row>
        <row r="250">
          <cell r="M250" t="str">
            <v/>
          </cell>
        </row>
        <row r="251">
          <cell r="M251" t="str">
            <v/>
          </cell>
        </row>
        <row r="252">
          <cell r="B252">
            <v>0</v>
          </cell>
          <cell r="C252">
            <v>0</v>
          </cell>
          <cell r="D252">
            <v>0</v>
          </cell>
          <cell r="E252">
            <v>0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</row>
        <row r="253">
          <cell r="A253" t="str">
            <v>秦琼1</v>
          </cell>
          <cell r="B253">
            <v>0</v>
          </cell>
          <cell r="C253">
            <v>0</v>
          </cell>
          <cell r="D253" t="str">
            <v>猛将门神</v>
          </cell>
          <cell r="E253" t="str">
            <v>秦琼</v>
          </cell>
          <cell r="F253">
            <v>0</v>
          </cell>
          <cell r="G253">
            <v>0</v>
          </cell>
          <cell r="H253" t="str">
            <v>尉迟恭</v>
          </cell>
          <cell r="I253">
            <v>0</v>
          </cell>
          <cell r="J253">
            <v>0</v>
          </cell>
          <cell r="L253">
            <v>1</v>
          </cell>
          <cell r="M253" t="str">
            <v>01</v>
          </cell>
        </row>
        <row r="254">
          <cell r="A254" t="str">
            <v>秦琼2</v>
          </cell>
          <cell r="B254">
            <v>0</v>
          </cell>
          <cell r="C254">
            <v>0</v>
          </cell>
          <cell r="D254" t="str">
            <v>隋唐好汉</v>
          </cell>
          <cell r="E254" t="str">
            <v>秦琼</v>
          </cell>
          <cell r="F254">
            <v>0</v>
          </cell>
          <cell r="G254">
            <v>0</v>
          </cell>
          <cell r="H254" t="str">
            <v>李元霸</v>
          </cell>
          <cell r="I254">
            <v>0</v>
          </cell>
          <cell r="J254">
            <v>0</v>
          </cell>
          <cell r="L254">
            <v>2</v>
          </cell>
          <cell r="M254" t="str">
            <v>02</v>
          </cell>
        </row>
        <row r="255">
          <cell r="A255" t="str">
            <v>秦琼3</v>
          </cell>
          <cell r="B255">
            <v>0</v>
          </cell>
          <cell r="C255">
            <v>0</v>
          </cell>
          <cell r="D255" t="str">
            <v>开国功臣</v>
          </cell>
          <cell r="E255" t="str">
            <v>秦琼</v>
          </cell>
          <cell r="F255">
            <v>0</v>
          </cell>
          <cell r="G255">
            <v>0</v>
          </cell>
          <cell r="H255" t="str">
            <v>萧何</v>
          </cell>
          <cell r="I255" t="str">
            <v>程咬金</v>
          </cell>
          <cell r="J255">
            <v>0</v>
          </cell>
          <cell r="L255">
            <v>3</v>
          </cell>
          <cell r="M255" t="str">
            <v>03</v>
          </cell>
        </row>
        <row r="256">
          <cell r="A256" t="str">
            <v>秦琼4</v>
          </cell>
          <cell r="B256">
            <v>0</v>
          </cell>
          <cell r="C256">
            <v>0</v>
          </cell>
          <cell r="D256" t="str">
            <v>两肋插刀</v>
          </cell>
          <cell r="E256" t="str">
            <v>秦琼</v>
          </cell>
          <cell r="F256">
            <v>0</v>
          </cell>
          <cell r="G256">
            <v>0</v>
          </cell>
          <cell r="H256" t="str">
            <v>樊哙</v>
          </cell>
          <cell r="I256" t="str">
            <v>典韦</v>
          </cell>
          <cell r="J256">
            <v>0</v>
          </cell>
          <cell r="L256">
            <v>4</v>
          </cell>
          <cell r="M256" t="str">
            <v>04</v>
          </cell>
        </row>
        <row r="257">
          <cell r="A257" t="str">
            <v>秦琼5</v>
          </cell>
          <cell r="B257">
            <v>0</v>
          </cell>
          <cell r="C257">
            <v>0</v>
          </cell>
          <cell r="D257" t="str">
            <v>文武双全</v>
          </cell>
          <cell r="E257" t="str">
            <v>秦琼</v>
          </cell>
          <cell r="F257">
            <v>0</v>
          </cell>
          <cell r="G257">
            <v>0</v>
          </cell>
          <cell r="H257" t="str">
            <v>罗成</v>
          </cell>
          <cell r="I257" t="str">
            <v>岳飞</v>
          </cell>
          <cell r="J257" t="str">
            <v>陈庆之</v>
          </cell>
          <cell r="L257">
            <v>5</v>
          </cell>
          <cell r="M257" t="str">
            <v>05</v>
          </cell>
        </row>
        <row r="258">
          <cell r="A258" t="str">
            <v>秦琼6</v>
          </cell>
          <cell r="B258">
            <v>0</v>
          </cell>
          <cell r="C258">
            <v>0</v>
          </cell>
          <cell r="D258" t="str">
            <v>独步天下</v>
          </cell>
          <cell r="E258" t="str">
            <v>秦琼</v>
          </cell>
          <cell r="F258">
            <v>0</v>
          </cell>
          <cell r="G258">
            <v>0</v>
          </cell>
          <cell r="H258" t="str">
            <v>张良</v>
          </cell>
          <cell r="I258" t="str">
            <v>关羽</v>
          </cell>
          <cell r="J258" t="str">
            <v>后羿</v>
          </cell>
          <cell r="L258">
            <v>6</v>
          </cell>
          <cell r="M258" t="str">
            <v>06</v>
          </cell>
        </row>
        <row r="259">
          <cell r="A259" t="str">
            <v>李元霸1</v>
          </cell>
          <cell r="B259">
            <v>31802</v>
          </cell>
          <cell r="C259">
            <v>0</v>
          </cell>
          <cell r="D259" t="str">
            <v>棋逢对手</v>
          </cell>
          <cell r="E259" t="str">
            <v>李元霸</v>
          </cell>
          <cell r="F259">
            <v>18</v>
          </cell>
          <cell r="G259" t="str">
            <v>第一红将</v>
          </cell>
          <cell r="H259" t="str">
            <v>宇文成都</v>
          </cell>
          <cell r="I259">
            <v>0</v>
          </cell>
          <cell r="J259">
            <v>0</v>
          </cell>
          <cell r="L259">
            <v>1</v>
          </cell>
          <cell r="M259" t="str">
            <v>01</v>
          </cell>
        </row>
        <row r="260">
          <cell r="A260" t="str">
            <v>李元霸2</v>
          </cell>
          <cell r="B260">
            <v>0</v>
          </cell>
          <cell r="C260">
            <v>0</v>
          </cell>
          <cell r="D260" t="str">
            <v>龙腾虎跃</v>
          </cell>
          <cell r="E260" t="str">
            <v>李元霸</v>
          </cell>
          <cell r="F260">
            <v>0</v>
          </cell>
          <cell r="G260">
            <v>0</v>
          </cell>
          <cell r="H260" t="str">
            <v>裴元庆</v>
          </cell>
          <cell r="I260">
            <v>0</v>
          </cell>
          <cell r="J260">
            <v>0</v>
          </cell>
          <cell r="L260">
            <v>2</v>
          </cell>
          <cell r="M260" t="str">
            <v>02</v>
          </cell>
        </row>
        <row r="261">
          <cell r="A261" t="str">
            <v>李元霸3</v>
          </cell>
          <cell r="B261">
            <v>0</v>
          </cell>
          <cell r="C261">
            <v>0</v>
          </cell>
          <cell r="D261" t="str">
            <v>嫉恶如仇</v>
          </cell>
          <cell r="E261" t="str">
            <v>李元霸</v>
          </cell>
          <cell r="F261">
            <v>0</v>
          </cell>
          <cell r="G261">
            <v>0</v>
          </cell>
          <cell r="H261" t="str">
            <v>韩信</v>
          </cell>
          <cell r="I261" t="str">
            <v>程咬金</v>
          </cell>
          <cell r="J261">
            <v>0</v>
          </cell>
          <cell r="L261">
            <v>3</v>
          </cell>
          <cell r="M261" t="str">
            <v>03</v>
          </cell>
        </row>
        <row r="262">
          <cell r="A262" t="str">
            <v>李元霸4</v>
          </cell>
          <cell r="B262">
            <v>0</v>
          </cell>
          <cell r="C262">
            <v>0</v>
          </cell>
          <cell r="D262" t="str">
            <v>剑指苍穹</v>
          </cell>
          <cell r="E262" t="str">
            <v>李元霸</v>
          </cell>
          <cell r="F262">
            <v>0</v>
          </cell>
          <cell r="G262">
            <v>0</v>
          </cell>
          <cell r="H262" t="str">
            <v>罗成</v>
          </cell>
          <cell r="I262" t="str">
            <v>成吉思汗</v>
          </cell>
          <cell r="J262">
            <v>0</v>
          </cell>
          <cell r="L262">
            <v>4</v>
          </cell>
          <cell r="M262" t="str">
            <v>04</v>
          </cell>
        </row>
        <row r="263">
          <cell r="A263" t="str">
            <v>李元霸5</v>
          </cell>
          <cell r="B263">
            <v>0</v>
          </cell>
          <cell r="C263">
            <v>0</v>
          </cell>
          <cell r="D263" t="str">
            <v>霸绝天下</v>
          </cell>
          <cell r="E263" t="str">
            <v>李元霸</v>
          </cell>
          <cell r="F263">
            <v>0</v>
          </cell>
          <cell r="G263">
            <v>0</v>
          </cell>
          <cell r="H263" t="str">
            <v>龙且</v>
          </cell>
          <cell r="I263" t="str">
            <v>赵云</v>
          </cell>
          <cell r="J263" t="str">
            <v>尉迟恭</v>
          </cell>
          <cell r="L263">
            <v>5</v>
          </cell>
          <cell r="M263" t="str">
            <v>05</v>
          </cell>
        </row>
        <row r="264">
          <cell r="A264" t="str">
            <v>李元霸6</v>
          </cell>
          <cell r="B264">
            <v>0</v>
          </cell>
          <cell r="C264">
            <v>0</v>
          </cell>
          <cell r="D264" t="str">
            <v>四大战神</v>
          </cell>
          <cell r="E264" t="str">
            <v>李元霸</v>
          </cell>
          <cell r="F264">
            <v>0</v>
          </cell>
          <cell r="G264">
            <v>0</v>
          </cell>
          <cell r="H264" t="str">
            <v>项羽</v>
          </cell>
          <cell r="I264" t="str">
            <v>吕布</v>
          </cell>
          <cell r="J264" t="str">
            <v>蚩尤</v>
          </cell>
          <cell r="L264">
            <v>6</v>
          </cell>
          <cell r="M264" t="str">
            <v>06</v>
          </cell>
        </row>
        <row r="265">
          <cell r="A265" t="str">
            <v>程咬金1</v>
          </cell>
          <cell r="B265">
            <v>31501</v>
          </cell>
          <cell r="C265">
            <v>0</v>
          </cell>
          <cell r="D265" t="str">
            <v>瓦岗英雄</v>
          </cell>
          <cell r="E265" t="str">
            <v>程咬金</v>
          </cell>
          <cell r="F265">
            <v>15</v>
          </cell>
          <cell r="G265" t="str">
            <v>主力橙将</v>
          </cell>
          <cell r="H265" t="str">
            <v>单雄信</v>
          </cell>
          <cell r="I265">
            <v>0</v>
          </cell>
          <cell r="J265">
            <v>0</v>
          </cell>
          <cell r="L265">
            <v>1</v>
          </cell>
          <cell r="M265" t="str">
            <v>01</v>
          </cell>
        </row>
        <row r="266">
          <cell r="A266" t="str">
            <v>程咬金2</v>
          </cell>
          <cell r="B266">
            <v>0</v>
          </cell>
          <cell r="C266">
            <v>0</v>
          </cell>
          <cell r="D266" t="str">
            <v>结义兄弟</v>
          </cell>
          <cell r="E266" t="str">
            <v>程咬金</v>
          </cell>
          <cell r="F266">
            <v>0</v>
          </cell>
          <cell r="G266">
            <v>0</v>
          </cell>
          <cell r="H266" t="str">
            <v>罗成</v>
          </cell>
          <cell r="I266">
            <v>0</v>
          </cell>
          <cell r="J266">
            <v>0</v>
          </cell>
          <cell r="L266">
            <v>2</v>
          </cell>
          <cell r="M266" t="str">
            <v>02</v>
          </cell>
        </row>
        <row r="267">
          <cell r="A267" t="str">
            <v>程咬金3</v>
          </cell>
          <cell r="B267">
            <v>0</v>
          </cell>
          <cell r="C267">
            <v>0</v>
          </cell>
          <cell r="D267" t="str">
            <v>一片丹心</v>
          </cell>
          <cell r="E267" t="str">
            <v>程咬金</v>
          </cell>
          <cell r="F267">
            <v>0</v>
          </cell>
          <cell r="G267">
            <v>0</v>
          </cell>
          <cell r="H267" t="str">
            <v>龙且</v>
          </cell>
          <cell r="I267">
            <v>0</v>
          </cell>
          <cell r="J267">
            <v>0</v>
          </cell>
          <cell r="L267">
            <v>3</v>
          </cell>
          <cell r="M267" t="str">
            <v>03</v>
          </cell>
        </row>
        <row r="268">
          <cell r="A268" t="str">
            <v>程咬金4</v>
          </cell>
          <cell r="B268">
            <v>0</v>
          </cell>
          <cell r="C268">
            <v>0</v>
          </cell>
          <cell r="D268" t="str">
            <v>横冲直撞</v>
          </cell>
          <cell r="E268" t="str">
            <v>程咬金</v>
          </cell>
          <cell r="F268">
            <v>0</v>
          </cell>
          <cell r="G268">
            <v>0</v>
          </cell>
          <cell r="H268" t="str">
            <v>樊哙</v>
          </cell>
          <cell r="I268" t="str">
            <v>张飞</v>
          </cell>
          <cell r="J268">
            <v>0</v>
          </cell>
          <cell r="L268">
            <v>4</v>
          </cell>
          <cell r="M268" t="str">
            <v>04</v>
          </cell>
        </row>
        <row r="269">
          <cell r="A269" t="str">
            <v>程咬金5</v>
          </cell>
          <cell r="B269">
            <v>0</v>
          </cell>
          <cell r="C269">
            <v>0</v>
          </cell>
          <cell r="D269" t="str">
            <v>金戈铁马</v>
          </cell>
          <cell r="E269" t="str">
            <v>程咬金</v>
          </cell>
          <cell r="F269">
            <v>0</v>
          </cell>
          <cell r="G269">
            <v>0</v>
          </cell>
          <cell r="H269" t="str">
            <v>典韦</v>
          </cell>
          <cell r="I269" t="str">
            <v>尉迟恭</v>
          </cell>
          <cell r="J269" t="str">
            <v>薛仁贵</v>
          </cell>
          <cell r="L269">
            <v>5</v>
          </cell>
          <cell r="M269" t="str">
            <v>05</v>
          </cell>
        </row>
        <row r="270">
          <cell r="A270" t="str">
            <v>程咬金6</v>
          </cell>
          <cell r="B270">
            <v>0</v>
          </cell>
          <cell r="C270">
            <v>0</v>
          </cell>
          <cell r="D270" t="str">
            <v>出其不意</v>
          </cell>
          <cell r="E270" t="str">
            <v>程咬金</v>
          </cell>
          <cell r="F270">
            <v>0</v>
          </cell>
          <cell r="G270">
            <v>0</v>
          </cell>
          <cell r="H270" t="str">
            <v>韩信</v>
          </cell>
          <cell r="I270" t="str">
            <v>赵云</v>
          </cell>
          <cell r="J270" t="str">
            <v>岳飞</v>
          </cell>
          <cell r="L270">
            <v>6</v>
          </cell>
          <cell r="M270" t="str">
            <v>06</v>
          </cell>
        </row>
        <row r="271">
          <cell r="A271" t="str">
            <v>尉迟恭1</v>
          </cell>
          <cell r="B271">
            <v>31502</v>
          </cell>
          <cell r="C271">
            <v>0</v>
          </cell>
          <cell r="D271" t="str">
            <v>忠君爱国</v>
          </cell>
          <cell r="E271" t="str">
            <v>尉迟恭</v>
          </cell>
          <cell r="F271">
            <v>15</v>
          </cell>
          <cell r="G271" t="str">
            <v>坦克</v>
          </cell>
          <cell r="H271" t="str">
            <v>李靖</v>
          </cell>
          <cell r="I271">
            <v>0</v>
          </cell>
          <cell r="J271">
            <v>0</v>
          </cell>
          <cell r="L271">
            <v>1</v>
          </cell>
          <cell r="M271" t="str">
            <v>01</v>
          </cell>
        </row>
        <row r="272">
          <cell r="A272" t="str">
            <v>尉迟恭2</v>
          </cell>
          <cell r="B272">
            <v>0</v>
          </cell>
          <cell r="C272">
            <v>0</v>
          </cell>
          <cell r="D272" t="str">
            <v>勇往直前</v>
          </cell>
          <cell r="E272" t="str">
            <v>尉迟恭</v>
          </cell>
          <cell r="F272">
            <v>0</v>
          </cell>
          <cell r="G272">
            <v>0</v>
          </cell>
          <cell r="H272" t="str">
            <v>裴元庆</v>
          </cell>
          <cell r="I272">
            <v>0</v>
          </cell>
          <cell r="J272">
            <v>0</v>
          </cell>
          <cell r="L272">
            <v>2</v>
          </cell>
          <cell r="M272" t="str">
            <v>02</v>
          </cell>
        </row>
        <row r="273">
          <cell r="A273" t="str">
            <v>尉迟恭3</v>
          </cell>
          <cell r="B273">
            <v>0</v>
          </cell>
          <cell r="C273">
            <v>0</v>
          </cell>
          <cell r="D273" t="str">
            <v>勇冠天下</v>
          </cell>
          <cell r="E273" t="str">
            <v>尉迟恭</v>
          </cell>
          <cell r="F273">
            <v>0</v>
          </cell>
          <cell r="G273">
            <v>0</v>
          </cell>
          <cell r="H273" t="str">
            <v>张飞</v>
          </cell>
          <cell r="I273">
            <v>0</v>
          </cell>
          <cell r="J273">
            <v>0</v>
          </cell>
          <cell r="L273">
            <v>3</v>
          </cell>
          <cell r="M273" t="str">
            <v>03</v>
          </cell>
        </row>
        <row r="274">
          <cell r="A274" t="str">
            <v>尉迟恭4</v>
          </cell>
          <cell r="B274">
            <v>0</v>
          </cell>
          <cell r="C274">
            <v>0</v>
          </cell>
          <cell r="D274" t="str">
            <v>忠心救主</v>
          </cell>
          <cell r="E274" t="str">
            <v>尉迟恭</v>
          </cell>
          <cell r="F274">
            <v>0</v>
          </cell>
          <cell r="G274">
            <v>0</v>
          </cell>
          <cell r="H274" t="str">
            <v>龙且</v>
          </cell>
          <cell r="I274" t="str">
            <v>宇文成都</v>
          </cell>
          <cell r="J274">
            <v>0</v>
          </cell>
          <cell r="L274">
            <v>4</v>
          </cell>
          <cell r="M274" t="str">
            <v>04</v>
          </cell>
        </row>
        <row r="275">
          <cell r="A275" t="str">
            <v>尉迟恭5</v>
          </cell>
          <cell r="B275">
            <v>0</v>
          </cell>
          <cell r="C275">
            <v>0</v>
          </cell>
          <cell r="D275" t="str">
            <v>东征西讨</v>
          </cell>
          <cell r="E275" t="str">
            <v>尉迟恭</v>
          </cell>
          <cell r="F275">
            <v>0</v>
          </cell>
          <cell r="G275">
            <v>0</v>
          </cell>
          <cell r="H275" t="str">
            <v>薛仁贵</v>
          </cell>
          <cell r="I275" t="str">
            <v>岳飞</v>
          </cell>
          <cell r="J275" t="str">
            <v>霍去病</v>
          </cell>
          <cell r="L275">
            <v>5</v>
          </cell>
          <cell r="M275" t="str">
            <v>05</v>
          </cell>
        </row>
        <row r="276">
          <cell r="A276" t="str">
            <v>尉迟恭6</v>
          </cell>
          <cell r="B276">
            <v>0</v>
          </cell>
          <cell r="C276">
            <v>0</v>
          </cell>
          <cell r="D276" t="str">
            <v>铜墙铁壁</v>
          </cell>
          <cell r="E276" t="str">
            <v>尉迟恭</v>
          </cell>
          <cell r="F276">
            <v>0</v>
          </cell>
          <cell r="G276">
            <v>0</v>
          </cell>
          <cell r="H276" t="str">
            <v>樊哙</v>
          </cell>
          <cell r="I276" t="str">
            <v>典韦</v>
          </cell>
          <cell r="J276" t="str">
            <v>武松</v>
          </cell>
          <cell r="L276">
            <v>6</v>
          </cell>
          <cell r="M276" t="str">
            <v>06</v>
          </cell>
        </row>
        <row r="277">
          <cell r="A277" t="str">
            <v>罗成1</v>
          </cell>
          <cell r="B277">
            <v>31503</v>
          </cell>
          <cell r="C277">
            <v>0</v>
          </cell>
          <cell r="D277" t="str">
            <v>一呼百应</v>
          </cell>
          <cell r="E277" t="str">
            <v>罗成</v>
          </cell>
          <cell r="F277">
            <v>15</v>
          </cell>
          <cell r="G277">
            <v>0</v>
          </cell>
          <cell r="H277" t="str">
            <v>单雄信</v>
          </cell>
          <cell r="I277">
            <v>0</v>
          </cell>
          <cell r="J277">
            <v>0</v>
          </cell>
          <cell r="L277">
            <v>1</v>
          </cell>
          <cell r="M277" t="str">
            <v>01</v>
          </cell>
        </row>
        <row r="278">
          <cell r="A278" t="str">
            <v>罗成2</v>
          </cell>
          <cell r="B278">
            <v>0</v>
          </cell>
          <cell r="C278">
            <v>0</v>
          </cell>
          <cell r="D278" t="str">
            <v>结义兄弟</v>
          </cell>
          <cell r="E278" t="str">
            <v>罗成</v>
          </cell>
          <cell r="F278">
            <v>0</v>
          </cell>
          <cell r="G278">
            <v>0</v>
          </cell>
          <cell r="H278" t="str">
            <v>程咬金</v>
          </cell>
          <cell r="I278">
            <v>0</v>
          </cell>
          <cell r="J278">
            <v>0</v>
          </cell>
          <cell r="L278">
            <v>2</v>
          </cell>
          <cell r="M278" t="str">
            <v>02</v>
          </cell>
        </row>
        <row r="279">
          <cell r="A279" t="str">
            <v>罗成3</v>
          </cell>
          <cell r="B279">
            <v>0</v>
          </cell>
          <cell r="C279">
            <v>0</v>
          </cell>
          <cell r="D279" t="str">
            <v>英姿飒爽</v>
          </cell>
          <cell r="E279" t="str">
            <v>罗成</v>
          </cell>
          <cell r="F279">
            <v>0</v>
          </cell>
          <cell r="G279">
            <v>0</v>
          </cell>
          <cell r="H279" t="str">
            <v>赵云</v>
          </cell>
          <cell r="I279">
            <v>0</v>
          </cell>
          <cell r="J279">
            <v>0</v>
          </cell>
          <cell r="L279">
            <v>3</v>
          </cell>
          <cell r="M279" t="str">
            <v>03</v>
          </cell>
        </row>
        <row r="280">
          <cell r="A280" t="str">
            <v>罗成4</v>
          </cell>
          <cell r="B280">
            <v>0</v>
          </cell>
          <cell r="C280">
            <v>0</v>
          </cell>
          <cell r="D280" t="str">
            <v>生龙活虎</v>
          </cell>
          <cell r="E280" t="str">
            <v>罗成</v>
          </cell>
          <cell r="F280">
            <v>0</v>
          </cell>
          <cell r="G280">
            <v>0</v>
          </cell>
          <cell r="H280" t="str">
            <v>裴元庆</v>
          </cell>
          <cell r="I280" t="str">
            <v>霍去病</v>
          </cell>
          <cell r="J280">
            <v>0</v>
          </cell>
          <cell r="L280">
            <v>4</v>
          </cell>
          <cell r="M280" t="str">
            <v>04</v>
          </cell>
        </row>
        <row r="281">
          <cell r="A281" t="str">
            <v>罗成5</v>
          </cell>
          <cell r="B281">
            <v>0</v>
          </cell>
          <cell r="C281">
            <v>0</v>
          </cell>
          <cell r="D281" t="str">
            <v>善解人意</v>
          </cell>
          <cell r="E281" t="str">
            <v>罗成</v>
          </cell>
          <cell r="F281">
            <v>0</v>
          </cell>
          <cell r="G281">
            <v>0</v>
          </cell>
          <cell r="H281" t="str">
            <v>虞姬</v>
          </cell>
          <cell r="I281" t="str">
            <v>薛仁贵</v>
          </cell>
          <cell r="J281" t="str">
            <v>独孤伽罗</v>
          </cell>
          <cell r="L281">
            <v>5</v>
          </cell>
          <cell r="M281" t="str">
            <v>05</v>
          </cell>
        </row>
        <row r="282">
          <cell r="A282" t="str">
            <v>罗成6</v>
          </cell>
          <cell r="B282">
            <v>0</v>
          </cell>
          <cell r="C282">
            <v>0</v>
          </cell>
          <cell r="D282" t="str">
            <v>高节清风</v>
          </cell>
          <cell r="E282" t="str">
            <v>罗成</v>
          </cell>
          <cell r="F282">
            <v>0</v>
          </cell>
          <cell r="G282">
            <v>0</v>
          </cell>
          <cell r="H282" t="str">
            <v>刘备</v>
          </cell>
          <cell r="I282" t="str">
            <v>狄仁杰</v>
          </cell>
          <cell r="J282" t="str">
            <v>孔子</v>
          </cell>
          <cell r="L282">
            <v>6</v>
          </cell>
          <cell r="M282" t="str">
            <v>06</v>
          </cell>
        </row>
        <row r="283">
          <cell r="A283" t="str">
            <v>宇文成都1</v>
          </cell>
          <cell r="B283">
            <v>31504</v>
          </cell>
          <cell r="C283">
            <v>0</v>
          </cell>
          <cell r="D283" t="str">
            <v>力保炀帝</v>
          </cell>
          <cell r="E283" t="str">
            <v>宇文成都</v>
          </cell>
          <cell r="F283">
            <v>15</v>
          </cell>
          <cell r="G283">
            <v>0</v>
          </cell>
          <cell r="H283" t="str">
            <v>杨广</v>
          </cell>
          <cell r="I283">
            <v>0</v>
          </cell>
          <cell r="J283">
            <v>0</v>
          </cell>
          <cell r="L283">
            <v>1</v>
          </cell>
          <cell r="M283" t="str">
            <v>01</v>
          </cell>
        </row>
        <row r="284">
          <cell r="A284" t="str">
            <v>宇文成都2</v>
          </cell>
          <cell r="B284">
            <v>0</v>
          </cell>
          <cell r="C284">
            <v>0</v>
          </cell>
          <cell r="D284" t="str">
            <v>盖世无双</v>
          </cell>
          <cell r="E284" t="str">
            <v>宇文成都</v>
          </cell>
          <cell r="F284">
            <v>0</v>
          </cell>
          <cell r="G284">
            <v>0</v>
          </cell>
          <cell r="H284" t="str">
            <v>裴元庆</v>
          </cell>
          <cell r="I284">
            <v>0</v>
          </cell>
          <cell r="J284">
            <v>0</v>
          </cell>
          <cell r="L284">
            <v>2</v>
          </cell>
          <cell r="M284" t="str">
            <v>02</v>
          </cell>
        </row>
        <row r="285">
          <cell r="A285" t="str">
            <v>宇文成都3</v>
          </cell>
          <cell r="B285">
            <v>0</v>
          </cell>
          <cell r="C285">
            <v>0</v>
          </cell>
          <cell r="D285" t="str">
            <v>文韬武略</v>
          </cell>
          <cell r="E285" t="str">
            <v>宇文成都</v>
          </cell>
          <cell r="F285">
            <v>0</v>
          </cell>
          <cell r="G285">
            <v>0</v>
          </cell>
          <cell r="H285" t="str">
            <v>周瑜</v>
          </cell>
          <cell r="I285">
            <v>0</v>
          </cell>
          <cell r="J285">
            <v>0</v>
          </cell>
          <cell r="L285">
            <v>3</v>
          </cell>
          <cell r="M285" t="str">
            <v>03</v>
          </cell>
        </row>
        <row r="286">
          <cell r="A286" t="str">
            <v>宇文成都4</v>
          </cell>
          <cell r="B286">
            <v>0</v>
          </cell>
          <cell r="C286">
            <v>0</v>
          </cell>
          <cell r="D286" t="str">
            <v>天神下凡</v>
          </cell>
          <cell r="E286" t="str">
            <v>宇文成都</v>
          </cell>
          <cell r="F286">
            <v>0</v>
          </cell>
          <cell r="G286">
            <v>0</v>
          </cell>
          <cell r="H286" t="str">
            <v>姜子牙</v>
          </cell>
          <cell r="I286" t="str">
            <v>岳飞</v>
          </cell>
          <cell r="J286">
            <v>0</v>
          </cell>
          <cell r="L286">
            <v>4</v>
          </cell>
          <cell r="M286" t="str">
            <v>04</v>
          </cell>
        </row>
        <row r="287">
          <cell r="A287" t="str">
            <v>宇文成都5</v>
          </cell>
          <cell r="B287">
            <v>0</v>
          </cell>
          <cell r="C287">
            <v>0</v>
          </cell>
          <cell r="D287" t="str">
            <v>碧血丹心</v>
          </cell>
          <cell r="E287" t="str">
            <v>宇文成都</v>
          </cell>
          <cell r="F287">
            <v>0</v>
          </cell>
          <cell r="G287">
            <v>0</v>
          </cell>
          <cell r="H287" t="str">
            <v>尉迟恭</v>
          </cell>
          <cell r="I287" t="str">
            <v>狄仁杰</v>
          </cell>
          <cell r="J287" t="str">
            <v>屈原</v>
          </cell>
          <cell r="L287">
            <v>5</v>
          </cell>
          <cell r="M287" t="str">
            <v>05</v>
          </cell>
        </row>
        <row r="288">
          <cell r="A288" t="str">
            <v>宇文成都6</v>
          </cell>
          <cell r="B288">
            <v>0</v>
          </cell>
          <cell r="C288">
            <v>0</v>
          </cell>
          <cell r="D288" t="str">
            <v>龙马精神</v>
          </cell>
          <cell r="E288" t="str">
            <v>宇文成都</v>
          </cell>
          <cell r="F288">
            <v>0</v>
          </cell>
          <cell r="G288">
            <v>0</v>
          </cell>
          <cell r="H288" t="str">
            <v>孙权</v>
          </cell>
          <cell r="I288" t="str">
            <v>罗成</v>
          </cell>
          <cell r="J288" t="str">
            <v>薛仁贵</v>
          </cell>
          <cell r="L288">
            <v>6</v>
          </cell>
          <cell r="M288" t="str">
            <v>06</v>
          </cell>
        </row>
        <row r="289">
          <cell r="A289" t="str">
            <v>薛仁贵1</v>
          </cell>
          <cell r="B289">
            <v>31505</v>
          </cell>
          <cell r="C289">
            <v>0</v>
          </cell>
          <cell r="D289" t="str">
            <v>万古流芳</v>
          </cell>
          <cell r="E289" t="str">
            <v>薛仁贵</v>
          </cell>
          <cell r="F289">
            <v>15</v>
          </cell>
          <cell r="G289" t="str">
            <v>第一副将</v>
          </cell>
          <cell r="H289" t="str">
            <v>李靖</v>
          </cell>
          <cell r="I289">
            <v>0</v>
          </cell>
          <cell r="J289">
            <v>0</v>
          </cell>
          <cell r="L289">
            <v>1</v>
          </cell>
          <cell r="M289" t="str">
            <v>01</v>
          </cell>
        </row>
        <row r="290">
          <cell r="A290" t="str">
            <v>薛仁贵2</v>
          </cell>
          <cell r="B290">
            <v>0</v>
          </cell>
          <cell r="C290">
            <v>0</v>
          </cell>
          <cell r="D290" t="str">
            <v>浴血奋战</v>
          </cell>
          <cell r="E290" t="str">
            <v>薛仁贵</v>
          </cell>
          <cell r="F290">
            <v>0</v>
          </cell>
          <cell r="G290">
            <v>0</v>
          </cell>
          <cell r="H290" t="str">
            <v>尉迟恭</v>
          </cell>
          <cell r="I290">
            <v>0</v>
          </cell>
          <cell r="J290">
            <v>0</v>
          </cell>
          <cell r="L290">
            <v>2</v>
          </cell>
          <cell r="M290" t="str">
            <v>02</v>
          </cell>
        </row>
        <row r="291">
          <cell r="A291" t="str">
            <v>薛仁贵3</v>
          </cell>
          <cell r="B291">
            <v>0</v>
          </cell>
          <cell r="C291">
            <v>0</v>
          </cell>
          <cell r="D291" t="str">
            <v>号令三军</v>
          </cell>
          <cell r="E291" t="str">
            <v>薛仁贵</v>
          </cell>
          <cell r="F291">
            <v>0</v>
          </cell>
          <cell r="G291">
            <v>0</v>
          </cell>
          <cell r="H291" t="str">
            <v>霍去病</v>
          </cell>
          <cell r="I291">
            <v>0</v>
          </cell>
          <cell r="J291">
            <v>0</v>
          </cell>
          <cell r="L291">
            <v>3</v>
          </cell>
          <cell r="M291" t="str">
            <v>03</v>
          </cell>
        </row>
        <row r="292">
          <cell r="A292" t="str">
            <v>薛仁贵4</v>
          </cell>
          <cell r="B292">
            <v>0</v>
          </cell>
          <cell r="C292">
            <v>0</v>
          </cell>
          <cell r="D292" t="str">
            <v>中流砥柱</v>
          </cell>
          <cell r="E292" t="str">
            <v>薛仁贵</v>
          </cell>
          <cell r="F292">
            <v>0</v>
          </cell>
          <cell r="G292">
            <v>0</v>
          </cell>
          <cell r="H292" t="str">
            <v>萧何</v>
          </cell>
          <cell r="I292" t="str">
            <v>狄仁杰</v>
          </cell>
          <cell r="J292">
            <v>0</v>
          </cell>
          <cell r="L292">
            <v>4</v>
          </cell>
          <cell r="M292" t="str">
            <v>04</v>
          </cell>
        </row>
        <row r="293">
          <cell r="A293" t="str">
            <v>薛仁贵5</v>
          </cell>
          <cell r="B293">
            <v>0</v>
          </cell>
          <cell r="C293">
            <v>0</v>
          </cell>
          <cell r="D293" t="str">
            <v>百步穿杨</v>
          </cell>
          <cell r="E293" t="str">
            <v>薛仁贵</v>
          </cell>
          <cell r="F293">
            <v>0</v>
          </cell>
          <cell r="G293">
            <v>0</v>
          </cell>
          <cell r="H293" t="str">
            <v>钟离眛</v>
          </cell>
          <cell r="I293" t="str">
            <v>黄忠</v>
          </cell>
          <cell r="J293" t="str">
            <v>成吉思汗</v>
          </cell>
          <cell r="L293">
            <v>5</v>
          </cell>
          <cell r="M293" t="str">
            <v>05</v>
          </cell>
        </row>
        <row r="294">
          <cell r="A294" t="str">
            <v>薛仁贵6</v>
          </cell>
          <cell r="B294">
            <v>0</v>
          </cell>
          <cell r="C294">
            <v>0</v>
          </cell>
          <cell r="D294" t="str">
            <v>横扫千军</v>
          </cell>
          <cell r="E294" t="str">
            <v>薛仁贵</v>
          </cell>
          <cell r="F294">
            <v>0</v>
          </cell>
          <cell r="G294">
            <v>0</v>
          </cell>
          <cell r="H294" t="str">
            <v>范增</v>
          </cell>
          <cell r="I294" t="str">
            <v>周瑜</v>
          </cell>
          <cell r="J294" t="str">
            <v>姜子牙</v>
          </cell>
          <cell r="L294">
            <v>6</v>
          </cell>
          <cell r="M294" t="str">
            <v>06</v>
          </cell>
        </row>
        <row r="295">
          <cell r="A295" t="str">
            <v>狄仁杰1</v>
          </cell>
          <cell r="B295">
            <v>31506</v>
          </cell>
          <cell r="C295">
            <v>0</v>
          </cell>
          <cell r="D295" t="str">
            <v>盛世大唐</v>
          </cell>
          <cell r="E295" t="str">
            <v>狄仁杰</v>
          </cell>
          <cell r="F295">
            <v>15</v>
          </cell>
          <cell r="G295" t="str">
            <v>奶妈</v>
          </cell>
          <cell r="H295" t="str">
            <v>杨玉环</v>
          </cell>
          <cell r="I295">
            <v>0</v>
          </cell>
          <cell r="J295">
            <v>0</v>
          </cell>
          <cell r="L295">
            <v>1</v>
          </cell>
          <cell r="M295" t="str">
            <v>01</v>
          </cell>
        </row>
        <row r="296">
          <cell r="A296" t="str">
            <v>狄仁杰2</v>
          </cell>
          <cell r="B296">
            <v>0</v>
          </cell>
          <cell r="C296">
            <v>0</v>
          </cell>
          <cell r="D296" t="str">
            <v>英明果断</v>
          </cell>
          <cell r="E296" t="str">
            <v>狄仁杰</v>
          </cell>
          <cell r="F296">
            <v>0</v>
          </cell>
          <cell r="G296">
            <v>0</v>
          </cell>
          <cell r="H296" t="str">
            <v>独孤伽罗</v>
          </cell>
          <cell r="I296">
            <v>0</v>
          </cell>
          <cell r="J296">
            <v>0</v>
          </cell>
          <cell r="L296">
            <v>2</v>
          </cell>
          <cell r="M296" t="str">
            <v>02</v>
          </cell>
        </row>
        <row r="297">
          <cell r="A297" t="str">
            <v>狄仁杰3</v>
          </cell>
          <cell r="B297">
            <v>0</v>
          </cell>
          <cell r="C297">
            <v>0</v>
          </cell>
          <cell r="D297" t="str">
            <v>积善成德</v>
          </cell>
          <cell r="E297" t="str">
            <v>狄仁杰</v>
          </cell>
          <cell r="F297">
            <v>0</v>
          </cell>
          <cell r="G297">
            <v>0</v>
          </cell>
          <cell r="H297" t="str">
            <v>武松</v>
          </cell>
          <cell r="I297">
            <v>0</v>
          </cell>
          <cell r="J297">
            <v>0</v>
          </cell>
          <cell r="L297">
            <v>3</v>
          </cell>
          <cell r="M297" t="str">
            <v>03</v>
          </cell>
        </row>
        <row r="298">
          <cell r="A298" t="str">
            <v>狄仁杰4</v>
          </cell>
          <cell r="B298">
            <v>0</v>
          </cell>
          <cell r="C298">
            <v>0</v>
          </cell>
          <cell r="D298" t="str">
            <v>明察秋毫</v>
          </cell>
          <cell r="E298" t="str">
            <v>狄仁杰</v>
          </cell>
          <cell r="F298">
            <v>0</v>
          </cell>
          <cell r="G298">
            <v>0</v>
          </cell>
          <cell r="H298" t="str">
            <v>姜子牙</v>
          </cell>
          <cell r="I298" t="str">
            <v>包拯</v>
          </cell>
          <cell r="J298">
            <v>0</v>
          </cell>
          <cell r="L298">
            <v>4</v>
          </cell>
          <cell r="M298" t="str">
            <v>04</v>
          </cell>
        </row>
        <row r="299">
          <cell r="A299" t="str">
            <v>狄仁杰5</v>
          </cell>
          <cell r="B299">
            <v>0</v>
          </cell>
          <cell r="C299">
            <v>0</v>
          </cell>
          <cell r="D299" t="str">
            <v>经天纬地</v>
          </cell>
          <cell r="E299" t="str">
            <v>狄仁杰</v>
          </cell>
          <cell r="F299">
            <v>0</v>
          </cell>
          <cell r="G299">
            <v>0</v>
          </cell>
          <cell r="H299" t="str">
            <v>范增</v>
          </cell>
          <cell r="I299" t="str">
            <v>曹操</v>
          </cell>
          <cell r="J299" t="str">
            <v>朱元璋</v>
          </cell>
          <cell r="L299">
            <v>5</v>
          </cell>
          <cell r="M299" t="str">
            <v>05</v>
          </cell>
        </row>
        <row r="300">
          <cell r="A300" t="str">
            <v>狄仁杰6</v>
          </cell>
          <cell r="B300">
            <v>0</v>
          </cell>
          <cell r="C300">
            <v>0</v>
          </cell>
          <cell r="D300" t="str">
            <v>妙手回春</v>
          </cell>
          <cell r="E300" t="str">
            <v>狄仁杰</v>
          </cell>
          <cell r="F300">
            <v>0</v>
          </cell>
          <cell r="G300">
            <v>0</v>
          </cell>
          <cell r="H300" t="str">
            <v>虞姬</v>
          </cell>
          <cell r="I300" t="str">
            <v>小乔</v>
          </cell>
          <cell r="J300" t="str">
            <v>孔子</v>
          </cell>
          <cell r="L300">
            <v>6</v>
          </cell>
          <cell r="M300" t="str">
            <v>06</v>
          </cell>
        </row>
        <row r="301">
          <cell r="A301" t="str">
            <v>裴元庆1</v>
          </cell>
          <cell r="B301">
            <v>31507</v>
          </cell>
          <cell r="C301">
            <v>0</v>
          </cell>
          <cell r="D301" t="str">
            <v>风姿出众</v>
          </cell>
          <cell r="E301" t="str">
            <v>裴元庆</v>
          </cell>
          <cell r="F301">
            <v>15</v>
          </cell>
          <cell r="G301">
            <v>0</v>
          </cell>
          <cell r="H301" t="str">
            <v>杨玉环</v>
          </cell>
          <cell r="I301">
            <v>0</v>
          </cell>
          <cell r="J301">
            <v>0</v>
          </cell>
          <cell r="L301">
            <v>1</v>
          </cell>
          <cell r="M301" t="str">
            <v>01</v>
          </cell>
        </row>
        <row r="302">
          <cell r="A302" t="str">
            <v>裴元庆2</v>
          </cell>
          <cell r="B302">
            <v>0</v>
          </cell>
          <cell r="C302">
            <v>0</v>
          </cell>
          <cell r="D302" t="str">
            <v>盖世无双</v>
          </cell>
          <cell r="E302" t="str">
            <v>裴元庆</v>
          </cell>
          <cell r="F302">
            <v>0</v>
          </cell>
          <cell r="G302">
            <v>0</v>
          </cell>
          <cell r="H302" t="str">
            <v>宇文成都</v>
          </cell>
          <cell r="I302">
            <v>0</v>
          </cell>
          <cell r="J302">
            <v>0</v>
          </cell>
          <cell r="L302">
            <v>2</v>
          </cell>
          <cell r="M302" t="str">
            <v>02</v>
          </cell>
        </row>
        <row r="303">
          <cell r="A303" t="str">
            <v>裴元庆3</v>
          </cell>
          <cell r="B303">
            <v>0</v>
          </cell>
          <cell r="C303">
            <v>0</v>
          </cell>
          <cell r="D303" t="str">
            <v>出神入化</v>
          </cell>
          <cell r="E303" t="str">
            <v>裴元庆</v>
          </cell>
          <cell r="F303">
            <v>0</v>
          </cell>
          <cell r="G303">
            <v>0</v>
          </cell>
          <cell r="H303" t="str">
            <v>苏妲己</v>
          </cell>
          <cell r="I303">
            <v>0</v>
          </cell>
          <cell r="J303">
            <v>0</v>
          </cell>
          <cell r="L303">
            <v>3</v>
          </cell>
          <cell r="M303" t="str">
            <v>03</v>
          </cell>
        </row>
        <row r="304">
          <cell r="A304" t="str">
            <v>裴元庆4</v>
          </cell>
          <cell r="B304">
            <v>0</v>
          </cell>
          <cell r="C304">
            <v>0</v>
          </cell>
          <cell r="D304" t="str">
            <v>舍我其谁</v>
          </cell>
          <cell r="E304" t="str">
            <v>裴元庆</v>
          </cell>
          <cell r="F304">
            <v>0</v>
          </cell>
          <cell r="G304">
            <v>0</v>
          </cell>
          <cell r="H304" t="str">
            <v>赵云</v>
          </cell>
          <cell r="I304" t="str">
            <v>尉迟恭</v>
          </cell>
          <cell r="J304">
            <v>0</v>
          </cell>
          <cell r="L304">
            <v>4</v>
          </cell>
          <cell r="M304" t="str">
            <v>04</v>
          </cell>
        </row>
        <row r="305">
          <cell r="A305" t="str">
            <v>裴元庆5</v>
          </cell>
          <cell r="B305">
            <v>0</v>
          </cell>
          <cell r="C305">
            <v>0</v>
          </cell>
          <cell r="D305" t="str">
            <v>一往无前</v>
          </cell>
          <cell r="E305" t="str">
            <v>裴元庆</v>
          </cell>
          <cell r="F305">
            <v>0</v>
          </cell>
          <cell r="G305">
            <v>0</v>
          </cell>
          <cell r="H305" t="str">
            <v>韩信</v>
          </cell>
          <cell r="I305" t="str">
            <v>周瑜</v>
          </cell>
          <cell r="J305" t="str">
            <v>霍去病</v>
          </cell>
          <cell r="L305">
            <v>5</v>
          </cell>
          <cell r="M305" t="str">
            <v>05</v>
          </cell>
        </row>
        <row r="306">
          <cell r="A306" t="str">
            <v>裴元庆6</v>
          </cell>
          <cell r="B306">
            <v>0</v>
          </cell>
          <cell r="C306">
            <v>0</v>
          </cell>
          <cell r="D306" t="str">
            <v>义薄云天</v>
          </cell>
          <cell r="E306" t="str">
            <v>裴元庆</v>
          </cell>
          <cell r="F306">
            <v>0</v>
          </cell>
          <cell r="G306">
            <v>0</v>
          </cell>
          <cell r="H306" t="str">
            <v>樊哙</v>
          </cell>
          <cell r="I306" t="str">
            <v>张飞</v>
          </cell>
          <cell r="J306" t="str">
            <v>程咬金</v>
          </cell>
          <cell r="L306">
            <v>6</v>
          </cell>
          <cell r="M306" t="str">
            <v>06</v>
          </cell>
        </row>
        <row r="307">
          <cell r="A307" t="str">
            <v>独孤伽罗1</v>
          </cell>
          <cell r="B307">
            <v>31508</v>
          </cell>
          <cell r="C307">
            <v>0</v>
          </cell>
          <cell r="D307" t="str">
            <v>风华绝代</v>
          </cell>
          <cell r="E307" t="str">
            <v>独孤伽罗</v>
          </cell>
          <cell r="F307">
            <v>15</v>
          </cell>
          <cell r="G307" t="str">
            <v>低橙连击</v>
          </cell>
          <cell r="H307" t="str">
            <v>长孙皇后</v>
          </cell>
          <cell r="I307">
            <v>0</v>
          </cell>
          <cell r="J307">
            <v>0</v>
          </cell>
          <cell r="L307">
            <v>1</v>
          </cell>
          <cell r="M307" t="str">
            <v>01</v>
          </cell>
        </row>
        <row r="308">
          <cell r="A308" t="str">
            <v>独孤伽罗2</v>
          </cell>
          <cell r="B308">
            <v>0</v>
          </cell>
          <cell r="C308">
            <v>0</v>
          </cell>
          <cell r="D308" t="str">
            <v>母子情深</v>
          </cell>
          <cell r="E308" t="str">
            <v>独孤伽罗</v>
          </cell>
          <cell r="F308">
            <v>0</v>
          </cell>
          <cell r="G308">
            <v>0</v>
          </cell>
          <cell r="H308" t="str">
            <v>杨广</v>
          </cell>
          <cell r="I308">
            <v>0</v>
          </cell>
          <cell r="J308">
            <v>0</v>
          </cell>
          <cell r="L308">
            <v>2</v>
          </cell>
          <cell r="M308" t="str">
            <v>02</v>
          </cell>
        </row>
        <row r="309">
          <cell r="A309" t="str">
            <v>独孤伽罗3</v>
          </cell>
          <cell r="B309">
            <v>0</v>
          </cell>
          <cell r="C309">
            <v>0</v>
          </cell>
          <cell r="D309" t="str">
            <v>英明果断</v>
          </cell>
          <cell r="E309" t="str">
            <v>独孤伽罗</v>
          </cell>
          <cell r="F309">
            <v>0</v>
          </cell>
          <cell r="G309">
            <v>0</v>
          </cell>
          <cell r="H309" t="str">
            <v>狄仁杰</v>
          </cell>
          <cell r="I309">
            <v>0</v>
          </cell>
          <cell r="J309">
            <v>0</v>
          </cell>
          <cell r="L309">
            <v>3</v>
          </cell>
          <cell r="M309" t="str">
            <v>03</v>
          </cell>
        </row>
        <row r="310">
          <cell r="A310" t="str">
            <v>独孤伽罗4</v>
          </cell>
          <cell r="B310">
            <v>0</v>
          </cell>
          <cell r="C310">
            <v>0</v>
          </cell>
          <cell r="D310" t="str">
            <v>绝代佳人</v>
          </cell>
          <cell r="E310" t="str">
            <v>独孤伽罗</v>
          </cell>
          <cell r="F310">
            <v>0</v>
          </cell>
          <cell r="G310">
            <v>0</v>
          </cell>
          <cell r="H310" t="str">
            <v>虞姬</v>
          </cell>
          <cell r="I310" t="str">
            <v>貂蝉</v>
          </cell>
          <cell r="J310">
            <v>0</v>
          </cell>
          <cell r="L310">
            <v>4</v>
          </cell>
          <cell r="M310" t="str">
            <v>04</v>
          </cell>
        </row>
        <row r="311">
          <cell r="A311" t="str">
            <v>独孤伽罗5</v>
          </cell>
          <cell r="B311">
            <v>0</v>
          </cell>
          <cell r="C311">
            <v>0</v>
          </cell>
          <cell r="D311" t="str">
            <v>风情万种</v>
          </cell>
          <cell r="E311" t="str">
            <v>独孤伽罗</v>
          </cell>
          <cell r="F311">
            <v>0</v>
          </cell>
          <cell r="G311">
            <v>0</v>
          </cell>
          <cell r="H311" t="str">
            <v>吕雉</v>
          </cell>
          <cell r="I311" t="str">
            <v>小乔</v>
          </cell>
          <cell r="J311" t="str">
            <v>苏妲己</v>
          </cell>
          <cell r="L311">
            <v>5</v>
          </cell>
          <cell r="M311" t="str">
            <v>05</v>
          </cell>
        </row>
        <row r="312">
          <cell r="A312" t="str">
            <v>独孤伽罗6</v>
          </cell>
          <cell r="B312">
            <v>0</v>
          </cell>
          <cell r="C312">
            <v>0</v>
          </cell>
          <cell r="D312" t="str">
            <v>大权在握</v>
          </cell>
          <cell r="E312" t="str">
            <v>独孤伽罗</v>
          </cell>
          <cell r="F312">
            <v>0</v>
          </cell>
          <cell r="G312">
            <v>0</v>
          </cell>
          <cell r="H312" t="str">
            <v>刘邦</v>
          </cell>
          <cell r="I312" t="str">
            <v>曹操</v>
          </cell>
          <cell r="J312" t="str">
            <v>朱元璋</v>
          </cell>
          <cell r="L312">
            <v>6</v>
          </cell>
          <cell r="M312" t="str">
            <v>06</v>
          </cell>
        </row>
        <row r="313">
          <cell r="A313" t="str">
            <v>杨玉环1</v>
          </cell>
          <cell r="B313">
            <v>31302</v>
          </cell>
          <cell r="C313">
            <v>0</v>
          </cell>
          <cell r="D313" t="str">
            <v>唐宫美人</v>
          </cell>
          <cell r="E313" t="str">
            <v>杨玉环</v>
          </cell>
          <cell r="F313">
            <v>13</v>
          </cell>
          <cell r="G313">
            <v>0</v>
          </cell>
          <cell r="H313" t="str">
            <v>长孙皇后</v>
          </cell>
          <cell r="I313">
            <v>0</v>
          </cell>
          <cell r="J313">
            <v>0</v>
          </cell>
          <cell r="L313">
            <v>1</v>
          </cell>
          <cell r="M313" t="str">
            <v>01</v>
          </cell>
        </row>
        <row r="314">
          <cell r="A314" t="str">
            <v>杨玉环2</v>
          </cell>
          <cell r="B314">
            <v>0</v>
          </cell>
          <cell r="C314">
            <v>0</v>
          </cell>
          <cell r="D314" t="str">
            <v>王公贵戚</v>
          </cell>
          <cell r="E314" t="str">
            <v>杨玉环</v>
          </cell>
          <cell r="F314">
            <v>0</v>
          </cell>
          <cell r="G314">
            <v>0</v>
          </cell>
          <cell r="H314" t="str">
            <v>杨广</v>
          </cell>
          <cell r="I314">
            <v>0</v>
          </cell>
          <cell r="J314">
            <v>0</v>
          </cell>
          <cell r="L314">
            <v>2</v>
          </cell>
          <cell r="M314" t="str">
            <v>02</v>
          </cell>
        </row>
        <row r="315">
          <cell r="A315" t="str">
            <v>杨玉环3</v>
          </cell>
          <cell r="B315">
            <v>0</v>
          </cell>
          <cell r="C315">
            <v>0</v>
          </cell>
          <cell r="D315" t="str">
            <v>盛世大唐</v>
          </cell>
          <cell r="E315" t="str">
            <v>杨玉环</v>
          </cell>
          <cell r="F315">
            <v>0</v>
          </cell>
          <cell r="G315">
            <v>0</v>
          </cell>
          <cell r="H315" t="str">
            <v>狄仁杰</v>
          </cell>
          <cell r="I315">
            <v>0</v>
          </cell>
          <cell r="J315">
            <v>0</v>
          </cell>
          <cell r="L315">
            <v>3</v>
          </cell>
          <cell r="M315" t="str">
            <v>03</v>
          </cell>
        </row>
        <row r="316">
          <cell r="A316" t="str">
            <v>杨玉环4</v>
          </cell>
          <cell r="B316">
            <v>0</v>
          </cell>
          <cell r="C316">
            <v>0</v>
          </cell>
          <cell r="D316" t="str">
            <v>三千宠爱</v>
          </cell>
          <cell r="E316" t="str">
            <v>杨玉环</v>
          </cell>
          <cell r="F316">
            <v>0</v>
          </cell>
          <cell r="G316">
            <v>0</v>
          </cell>
          <cell r="H316" t="str">
            <v>虞姬</v>
          </cell>
          <cell r="I316">
            <v>0</v>
          </cell>
          <cell r="J316">
            <v>0</v>
          </cell>
          <cell r="L316">
            <v>4</v>
          </cell>
          <cell r="M316" t="str">
            <v>04</v>
          </cell>
        </row>
        <row r="317">
          <cell r="A317" t="str">
            <v>杨玉环5</v>
          </cell>
          <cell r="B317">
            <v>0</v>
          </cell>
          <cell r="C317">
            <v>0</v>
          </cell>
          <cell r="D317" t="str">
            <v>圣眷优渥</v>
          </cell>
          <cell r="E317" t="str">
            <v>杨玉环</v>
          </cell>
          <cell r="F317">
            <v>0</v>
          </cell>
          <cell r="G317">
            <v>0</v>
          </cell>
          <cell r="H317" t="str">
            <v>吕雉</v>
          </cell>
          <cell r="I317" t="str">
            <v>独孤伽罗</v>
          </cell>
          <cell r="J317">
            <v>0</v>
          </cell>
          <cell r="L317">
            <v>5</v>
          </cell>
          <cell r="M317" t="str">
            <v>05</v>
          </cell>
        </row>
        <row r="318">
          <cell r="A318" t="str">
            <v>杨玉环6</v>
          </cell>
          <cell r="B318">
            <v>0</v>
          </cell>
          <cell r="C318">
            <v>0</v>
          </cell>
          <cell r="D318" t="str">
            <v>四大美女</v>
          </cell>
          <cell r="E318" t="str">
            <v>杨玉环</v>
          </cell>
          <cell r="F318">
            <v>0</v>
          </cell>
          <cell r="G318">
            <v>0</v>
          </cell>
          <cell r="H318" t="str">
            <v>王昭君</v>
          </cell>
          <cell r="I318" t="str">
            <v>貂蝉</v>
          </cell>
          <cell r="J318" t="str">
            <v>西施</v>
          </cell>
          <cell r="L318">
            <v>6</v>
          </cell>
          <cell r="M318" t="str">
            <v>06</v>
          </cell>
        </row>
        <row r="319">
          <cell r="A319" t="str">
            <v>杨广1</v>
          </cell>
          <cell r="B319">
            <v>31304</v>
          </cell>
          <cell r="C319">
            <v>0</v>
          </cell>
          <cell r="D319" t="str">
            <v>父子情深</v>
          </cell>
          <cell r="E319" t="str">
            <v>杨广</v>
          </cell>
          <cell r="F319">
            <v>13</v>
          </cell>
          <cell r="G319">
            <v>0</v>
          </cell>
          <cell r="H319" t="str">
            <v>杨坚</v>
          </cell>
          <cell r="I319">
            <v>0</v>
          </cell>
          <cell r="J319">
            <v>0</v>
          </cell>
          <cell r="L319">
            <v>1</v>
          </cell>
          <cell r="M319" t="str">
            <v>01</v>
          </cell>
        </row>
        <row r="320">
          <cell r="A320" t="str">
            <v>杨广2</v>
          </cell>
          <cell r="B320">
            <v>0</v>
          </cell>
          <cell r="C320">
            <v>0</v>
          </cell>
          <cell r="D320" t="str">
            <v>王公贵戚</v>
          </cell>
          <cell r="E320" t="str">
            <v>杨广</v>
          </cell>
          <cell r="F320">
            <v>0</v>
          </cell>
          <cell r="G320">
            <v>0</v>
          </cell>
          <cell r="H320" t="str">
            <v>杨玉环</v>
          </cell>
          <cell r="I320">
            <v>0</v>
          </cell>
          <cell r="J320">
            <v>0</v>
          </cell>
          <cell r="L320">
            <v>2</v>
          </cell>
          <cell r="M320" t="str">
            <v>02</v>
          </cell>
        </row>
        <row r="321">
          <cell r="A321" t="str">
            <v>杨广3</v>
          </cell>
          <cell r="B321">
            <v>0</v>
          </cell>
          <cell r="C321">
            <v>0</v>
          </cell>
          <cell r="D321" t="str">
            <v>称帝称王</v>
          </cell>
          <cell r="E321" t="str">
            <v>杨广</v>
          </cell>
          <cell r="F321">
            <v>0</v>
          </cell>
          <cell r="G321">
            <v>0</v>
          </cell>
          <cell r="H321" t="str">
            <v>朱元璋</v>
          </cell>
          <cell r="I321">
            <v>0</v>
          </cell>
          <cell r="J321">
            <v>0</v>
          </cell>
          <cell r="L321">
            <v>3</v>
          </cell>
          <cell r="M321" t="str">
            <v>03</v>
          </cell>
        </row>
        <row r="322">
          <cell r="A322" t="str">
            <v>杨广4</v>
          </cell>
          <cell r="B322">
            <v>0</v>
          </cell>
          <cell r="C322">
            <v>0</v>
          </cell>
          <cell r="D322" t="str">
            <v>母子情深</v>
          </cell>
          <cell r="E322" t="str">
            <v>杨广</v>
          </cell>
          <cell r="F322">
            <v>0</v>
          </cell>
          <cell r="G322">
            <v>0</v>
          </cell>
          <cell r="H322" t="str">
            <v>独孤伽罗</v>
          </cell>
          <cell r="I322">
            <v>0</v>
          </cell>
          <cell r="J322">
            <v>0</v>
          </cell>
          <cell r="L322">
            <v>4</v>
          </cell>
          <cell r="M322" t="str">
            <v>04</v>
          </cell>
        </row>
        <row r="323">
          <cell r="A323" t="str">
            <v>杨广5</v>
          </cell>
          <cell r="B323">
            <v>0</v>
          </cell>
          <cell r="C323">
            <v>0</v>
          </cell>
          <cell r="D323" t="str">
            <v>山河美人</v>
          </cell>
          <cell r="E323" t="str">
            <v>杨广</v>
          </cell>
          <cell r="F323">
            <v>0</v>
          </cell>
          <cell r="G323">
            <v>0</v>
          </cell>
          <cell r="H323" t="str">
            <v>貂蝉</v>
          </cell>
          <cell r="I323" t="str">
            <v>苏妲己</v>
          </cell>
          <cell r="J323">
            <v>0</v>
          </cell>
          <cell r="L323">
            <v>5</v>
          </cell>
          <cell r="M323" t="str">
            <v>05</v>
          </cell>
        </row>
        <row r="324">
          <cell r="A324" t="str">
            <v>杨广6</v>
          </cell>
          <cell r="B324">
            <v>0</v>
          </cell>
          <cell r="C324">
            <v>0</v>
          </cell>
          <cell r="D324" t="str">
            <v>君临天下</v>
          </cell>
          <cell r="E324" t="str">
            <v>杨广</v>
          </cell>
          <cell r="F324">
            <v>0</v>
          </cell>
          <cell r="G324">
            <v>0</v>
          </cell>
          <cell r="H324" t="str">
            <v>刘邦</v>
          </cell>
          <cell r="I324" t="str">
            <v>曹操</v>
          </cell>
          <cell r="J324" t="str">
            <v>成吉思汗</v>
          </cell>
          <cell r="L324">
            <v>6</v>
          </cell>
          <cell r="M324" t="str">
            <v>06</v>
          </cell>
        </row>
        <row r="325">
          <cell r="A325" t="str">
            <v>李靖1</v>
          </cell>
          <cell r="B325">
            <v>31305</v>
          </cell>
          <cell r="C325">
            <v>0</v>
          </cell>
          <cell r="D325" t="str">
            <v>举案齐眉</v>
          </cell>
          <cell r="E325" t="str">
            <v>李靖</v>
          </cell>
          <cell r="F325">
            <v>13</v>
          </cell>
          <cell r="G325" t="str">
            <v>低橙坦克</v>
          </cell>
          <cell r="H325" t="str">
            <v>红拂女</v>
          </cell>
          <cell r="I325">
            <v>0</v>
          </cell>
          <cell r="J325">
            <v>0</v>
          </cell>
          <cell r="L325">
            <v>1</v>
          </cell>
          <cell r="M325" t="str">
            <v>01</v>
          </cell>
        </row>
        <row r="326">
          <cell r="A326" t="str">
            <v>李靖2</v>
          </cell>
          <cell r="B326">
            <v>0</v>
          </cell>
          <cell r="C326">
            <v>0</v>
          </cell>
          <cell r="D326" t="str">
            <v>风尘侠士</v>
          </cell>
          <cell r="E326" t="str">
            <v>李靖</v>
          </cell>
          <cell r="F326">
            <v>0</v>
          </cell>
          <cell r="G326">
            <v>0</v>
          </cell>
          <cell r="H326" t="str">
            <v>虬髯客</v>
          </cell>
          <cell r="I326">
            <v>0</v>
          </cell>
          <cell r="J326">
            <v>0</v>
          </cell>
          <cell r="L326">
            <v>2</v>
          </cell>
          <cell r="M326" t="str">
            <v>02</v>
          </cell>
        </row>
        <row r="327">
          <cell r="A327" t="str">
            <v>李靖3</v>
          </cell>
          <cell r="B327">
            <v>0</v>
          </cell>
          <cell r="C327">
            <v>0</v>
          </cell>
          <cell r="D327" t="str">
            <v>乱世豪侠</v>
          </cell>
          <cell r="E327" t="str">
            <v>李靖</v>
          </cell>
          <cell r="F327">
            <v>0</v>
          </cell>
          <cell r="G327">
            <v>0</v>
          </cell>
          <cell r="H327" t="str">
            <v>单雄信</v>
          </cell>
          <cell r="I327">
            <v>0</v>
          </cell>
          <cell r="J327">
            <v>0</v>
          </cell>
          <cell r="L327">
            <v>3</v>
          </cell>
          <cell r="M327" t="str">
            <v>03</v>
          </cell>
        </row>
        <row r="328">
          <cell r="A328" t="str">
            <v>李靖4</v>
          </cell>
          <cell r="B328">
            <v>0</v>
          </cell>
          <cell r="C328">
            <v>0</v>
          </cell>
          <cell r="D328" t="str">
            <v>忠君爱国</v>
          </cell>
          <cell r="E328" t="str">
            <v>李靖</v>
          </cell>
          <cell r="F328">
            <v>0</v>
          </cell>
          <cell r="G328">
            <v>0</v>
          </cell>
          <cell r="H328" t="str">
            <v>尉迟恭</v>
          </cell>
          <cell r="I328">
            <v>0</v>
          </cell>
          <cell r="J328">
            <v>0</v>
          </cell>
          <cell r="L328">
            <v>4</v>
          </cell>
          <cell r="M328" t="str">
            <v>04</v>
          </cell>
        </row>
        <row r="329">
          <cell r="A329" t="str">
            <v>李靖5</v>
          </cell>
          <cell r="B329">
            <v>0</v>
          </cell>
          <cell r="C329">
            <v>0</v>
          </cell>
          <cell r="D329" t="str">
            <v>独当一面</v>
          </cell>
          <cell r="E329" t="str">
            <v>李靖</v>
          </cell>
          <cell r="F329">
            <v>0</v>
          </cell>
          <cell r="G329">
            <v>0</v>
          </cell>
          <cell r="H329" t="str">
            <v>典韦</v>
          </cell>
          <cell r="I329" t="str">
            <v>薛仁贵</v>
          </cell>
          <cell r="J329">
            <v>0</v>
          </cell>
          <cell r="L329">
            <v>5</v>
          </cell>
          <cell r="M329" t="str">
            <v>05</v>
          </cell>
        </row>
        <row r="330">
          <cell r="A330" t="str">
            <v>李靖6</v>
          </cell>
          <cell r="B330">
            <v>0</v>
          </cell>
          <cell r="C330">
            <v>0</v>
          </cell>
          <cell r="D330" t="str">
            <v>济世之才</v>
          </cell>
          <cell r="E330" t="str">
            <v>李靖</v>
          </cell>
          <cell r="F330">
            <v>0</v>
          </cell>
          <cell r="G330">
            <v>0</v>
          </cell>
          <cell r="H330" t="str">
            <v>郭嘉</v>
          </cell>
          <cell r="I330" t="str">
            <v>狄仁杰</v>
          </cell>
          <cell r="J330" t="str">
            <v>孔子</v>
          </cell>
          <cell r="L330">
            <v>6</v>
          </cell>
          <cell r="M330" t="str">
            <v>06</v>
          </cell>
        </row>
        <row r="331">
          <cell r="A331" t="str">
            <v>单雄信1</v>
          </cell>
          <cell r="B331">
            <v>31306</v>
          </cell>
          <cell r="C331">
            <v>0</v>
          </cell>
          <cell r="D331" t="str">
            <v>行侠仗义</v>
          </cell>
          <cell r="E331" t="str">
            <v>单雄信</v>
          </cell>
          <cell r="F331">
            <v>13</v>
          </cell>
          <cell r="G331" t="str">
            <v>第二橙将</v>
          </cell>
          <cell r="H331" t="str">
            <v>虬髯客</v>
          </cell>
          <cell r="I331">
            <v>0</v>
          </cell>
          <cell r="J331">
            <v>0</v>
          </cell>
          <cell r="L331">
            <v>1</v>
          </cell>
          <cell r="M331" t="str">
            <v>01</v>
          </cell>
        </row>
        <row r="332">
          <cell r="A332" t="str">
            <v>单雄信2</v>
          </cell>
          <cell r="B332">
            <v>0</v>
          </cell>
          <cell r="C332">
            <v>0</v>
          </cell>
          <cell r="D332" t="str">
            <v>乱世豪侠</v>
          </cell>
          <cell r="E332" t="str">
            <v>单雄信</v>
          </cell>
          <cell r="F332">
            <v>0</v>
          </cell>
          <cell r="G332">
            <v>0</v>
          </cell>
          <cell r="H332" t="str">
            <v>李靖</v>
          </cell>
          <cell r="I332">
            <v>0</v>
          </cell>
          <cell r="J332">
            <v>0</v>
          </cell>
          <cell r="L332">
            <v>2</v>
          </cell>
          <cell r="M332" t="str">
            <v>02</v>
          </cell>
        </row>
        <row r="333">
          <cell r="A333" t="str">
            <v>单雄信3</v>
          </cell>
          <cell r="B333">
            <v>0</v>
          </cell>
          <cell r="C333">
            <v>0</v>
          </cell>
          <cell r="D333" t="str">
            <v>绿林好汉</v>
          </cell>
          <cell r="E333" t="str">
            <v>单雄信</v>
          </cell>
          <cell r="F333">
            <v>0</v>
          </cell>
          <cell r="G333">
            <v>0</v>
          </cell>
          <cell r="H333" t="str">
            <v>英布</v>
          </cell>
          <cell r="I333">
            <v>0</v>
          </cell>
          <cell r="J333">
            <v>0</v>
          </cell>
          <cell r="L333">
            <v>3</v>
          </cell>
          <cell r="M333" t="str">
            <v>03</v>
          </cell>
        </row>
        <row r="334">
          <cell r="A334" t="str">
            <v>单雄信4</v>
          </cell>
          <cell r="B334">
            <v>0</v>
          </cell>
          <cell r="C334">
            <v>0</v>
          </cell>
          <cell r="D334" t="str">
            <v>瓦岗英雄</v>
          </cell>
          <cell r="E334" t="str">
            <v>单雄信</v>
          </cell>
          <cell r="F334">
            <v>0</v>
          </cell>
          <cell r="G334">
            <v>0</v>
          </cell>
          <cell r="H334" t="str">
            <v>程咬金</v>
          </cell>
          <cell r="I334">
            <v>0</v>
          </cell>
          <cell r="J334">
            <v>0</v>
          </cell>
          <cell r="L334">
            <v>4</v>
          </cell>
          <cell r="M334" t="str">
            <v>04</v>
          </cell>
        </row>
        <row r="335">
          <cell r="A335" t="str">
            <v>单雄信5</v>
          </cell>
          <cell r="B335">
            <v>0</v>
          </cell>
          <cell r="C335">
            <v>0</v>
          </cell>
          <cell r="D335" t="str">
            <v>侠肝义胆</v>
          </cell>
          <cell r="E335" t="str">
            <v>单雄信</v>
          </cell>
          <cell r="F335">
            <v>0</v>
          </cell>
          <cell r="G335">
            <v>0</v>
          </cell>
          <cell r="H335" t="str">
            <v>樊哙</v>
          </cell>
          <cell r="I335" t="str">
            <v>裴元庆</v>
          </cell>
          <cell r="J335">
            <v>0</v>
          </cell>
          <cell r="L335">
            <v>5</v>
          </cell>
          <cell r="M335" t="str">
            <v>05</v>
          </cell>
        </row>
        <row r="336">
          <cell r="A336" t="str">
            <v>单雄信6</v>
          </cell>
          <cell r="B336">
            <v>0</v>
          </cell>
          <cell r="C336">
            <v>0</v>
          </cell>
          <cell r="D336" t="str">
            <v>纵横驰骋</v>
          </cell>
          <cell r="E336" t="str">
            <v>单雄信</v>
          </cell>
          <cell r="F336">
            <v>0</v>
          </cell>
          <cell r="G336">
            <v>0</v>
          </cell>
          <cell r="H336" t="str">
            <v>韩信</v>
          </cell>
          <cell r="I336" t="str">
            <v>尉迟恭</v>
          </cell>
          <cell r="J336" t="str">
            <v>薛仁贵</v>
          </cell>
          <cell r="L336">
            <v>6</v>
          </cell>
          <cell r="M336" t="str">
            <v>06</v>
          </cell>
        </row>
        <row r="337">
          <cell r="A337" t="str">
            <v>杨坚1</v>
          </cell>
          <cell r="B337">
            <v>31001</v>
          </cell>
          <cell r="C337" t="str">
            <v>闭合</v>
          </cell>
          <cell r="D337" t="str">
            <v>父子情深</v>
          </cell>
          <cell r="E337" t="str">
            <v>杨坚</v>
          </cell>
          <cell r="F337">
            <v>10</v>
          </cell>
          <cell r="G337">
            <v>0</v>
          </cell>
          <cell r="H337" t="str">
            <v>杨广</v>
          </cell>
          <cell r="I337">
            <v>0</v>
          </cell>
          <cell r="J337">
            <v>0</v>
          </cell>
          <cell r="L337">
            <v>1</v>
          </cell>
          <cell r="M337" t="str">
            <v>闭合1</v>
          </cell>
        </row>
        <row r="338">
          <cell r="A338" t="str">
            <v>杨坚2</v>
          </cell>
          <cell r="B338">
            <v>0</v>
          </cell>
          <cell r="C338">
            <v>0</v>
          </cell>
          <cell r="D338" t="str">
            <v>承前启后</v>
          </cell>
          <cell r="E338" t="str">
            <v>杨坚</v>
          </cell>
          <cell r="F338">
            <v>0</v>
          </cell>
          <cell r="G338">
            <v>0</v>
          </cell>
          <cell r="H338" t="str">
            <v>李渊</v>
          </cell>
          <cell r="I338">
            <v>0</v>
          </cell>
          <cell r="J338">
            <v>0</v>
          </cell>
          <cell r="L338">
            <v>2</v>
          </cell>
          <cell r="M338" t="str">
            <v>02</v>
          </cell>
        </row>
        <row r="339">
          <cell r="A339" t="str">
            <v>杨坚3</v>
          </cell>
          <cell r="B339">
            <v>0</v>
          </cell>
          <cell r="C339">
            <v>0</v>
          </cell>
          <cell r="D339" t="str">
            <v>人中龙凤</v>
          </cell>
          <cell r="E339" t="str">
            <v>杨坚</v>
          </cell>
          <cell r="F339">
            <v>0</v>
          </cell>
          <cell r="G339">
            <v>0</v>
          </cell>
          <cell r="H339" t="str">
            <v>长孙皇后</v>
          </cell>
          <cell r="I339">
            <v>0</v>
          </cell>
          <cell r="J339">
            <v>0</v>
          </cell>
          <cell r="L339">
            <v>3</v>
          </cell>
          <cell r="M339" t="str">
            <v>03</v>
          </cell>
        </row>
        <row r="340">
          <cell r="A340" t="str">
            <v>杨坚4</v>
          </cell>
          <cell r="B340">
            <v>0</v>
          </cell>
          <cell r="C340">
            <v>0</v>
          </cell>
          <cell r="D340" t="str">
            <v>德高望重</v>
          </cell>
          <cell r="E340" t="str">
            <v>杨坚</v>
          </cell>
          <cell r="F340">
            <v>0</v>
          </cell>
          <cell r="G340">
            <v>0</v>
          </cell>
          <cell r="H340" t="str">
            <v>李渊</v>
          </cell>
          <cell r="I340" t="str">
            <v>长孙皇后</v>
          </cell>
          <cell r="J340">
            <v>0</v>
          </cell>
          <cell r="L340">
            <v>4</v>
          </cell>
          <cell r="M340" t="str">
            <v>04</v>
          </cell>
        </row>
        <row r="341">
          <cell r="A341" t="str">
            <v>杨坚5</v>
          </cell>
          <cell r="B341">
            <v>0</v>
          </cell>
          <cell r="C341">
            <v>0</v>
          </cell>
          <cell r="D341" t="str">
            <v>天赐良机</v>
          </cell>
          <cell r="E341" t="str">
            <v>杨坚</v>
          </cell>
          <cell r="F341">
            <v>0</v>
          </cell>
          <cell r="G341">
            <v>0</v>
          </cell>
          <cell r="H341" t="str">
            <v>李渊</v>
          </cell>
          <cell r="I341" t="str">
            <v>宇文化及</v>
          </cell>
          <cell r="J341">
            <v>0</v>
          </cell>
          <cell r="L341">
            <v>5</v>
          </cell>
          <cell r="M341" t="str">
            <v>05</v>
          </cell>
        </row>
        <row r="342">
          <cell r="A342" t="str">
            <v>杨坚6</v>
          </cell>
          <cell r="B342">
            <v>0</v>
          </cell>
          <cell r="C342">
            <v>0</v>
          </cell>
          <cell r="D342" t="str">
            <v>举世无双</v>
          </cell>
          <cell r="E342" t="str">
            <v>杨坚</v>
          </cell>
          <cell r="F342">
            <v>0</v>
          </cell>
          <cell r="G342">
            <v>0</v>
          </cell>
          <cell r="H342" t="str">
            <v>长孙皇后</v>
          </cell>
          <cell r="I342" t="str">
            <v>虬髯客</v>
          </cell>
          <cell r="J342">
            <v>0</v>
          </cell>
          <cell r="L342">
            <v>6</v>
          </cell>
          <cell r="M342" t="str">
            <v>06</v>
          </cell>
        </row>
        <row r="343">
          <cell r="A343" t="str">
            <v>李渊1</v>
          </cell>
          <cell r="B343">
            <v>31002</v>
          </cell>
          <cell r="C343">
            <v>0</v>
          </cell>
          <cell r="D343" t="str">
            <v>同心同德</v>
          </cell>
          <cell r="E343" t="str">
            <v>李渊</v>
          </cell>
          <cell r="F343">
            <v>10</v>
          </cell>
          <cell r="G343" t="str">
            <v>紫1</v>
          </cell>
          <cell r="H343" t="str">
            <v>李靖</v>
          </cell>
          <cell r="I343">
            <v>0</v>
          </cell>
          <cell r="J343">
            <v>0</v>
          </cell>
          <cell r="L343">
            <v>1</v>
          </cell>
          <cell r="M343" t="str">
            <v>01</v>
          </cell>
        </row>
        <row r="344">
          <cell r="A344" t="str">
            <v>李渊2</v>
          </cell>
          <cell r="B344">
            <v>0</v>
          </cell>
          <cell r="C344">
            <v>0</v>
          </cell>
          <cell r="D344" t="str">
            <v>承前启后</v>
          </cell>
          <cell r="E344" t="str">
            <v>李渊</v>
          </cell>
          <cell r="F344">
            <v>0</v>
          </cell>
          <cell r="G344">
            <v>0</v>
          </cell>
          <cell r="H344" t="str">
            <v>杨坚</v>
          </cell>
          <cell r="I344">
            <v>0</v>
          </cell>
          <cell r="J344">
            <v>0</v>
          </cell>
          <cell r="L344">
            <v>2</v>
          </cell>
          <cell r="M344" t="str">
            <v>02</v>
          </cell>
        </row>
        <row r="345">
          <cell r="A345" t="str">
            <v>李渊3</v>
          </cell>
          <cell r="B345">
            <v>0</v>
          </cell>
          <cell r="C345">
            <v>0</v>
          </cell>
          <cell r="D345" t="str">
            <v>机不可失</v>
          </cell>
          <cell r="E345" t="str">
            <v>李渊</v>
          </cell>
          <cell r="F345">
            <v>0</v>
          </cell>
          <cell r="G345">
            <v>0</v>
          </cell>
          <cell r="H345" t="str">
            <v>宇文化及</v>
          </cell>
          <cell r="I345">
            <v>0</v>
          </cell>
          <cell r="J345">
            <v>0</v>
          </cell>
          <cell r="L345">
            <v>3</v>
          </cell>
          <cell r="M345" t="str">
            <v>03</v>
          </cell>
        </row>
        <row r="346">
          <cell r="A346" t="str">
            <v>李渊4</v>
          </cell>
          <cell r="B346">
            <v>0</v>
          </cell>
          <cell r="C346">
            <v>0</v>
          </cell>
          <cell r="D346" t="str">
            <v>德高望重</v>
          </cell>
          <cell r="E346" t="str">
            <v>李渊</v>
          </cell>
          <cell r="F346">
            <v>0</v>
          </cell>
          <cell r="G346">
            <v>0</v>
          </cell>
          <cell r="H346" t="str">
            <v>杨坚</v>
          </cell>
          <cell r="I346" t="str">
            <v>长孙皇后</v>
          </cell>
          <cell r="J346">
            <v>0</v>
          </cell>
          <cell r="L346">
            <v>4</v>
          </cell>
          <cell r="M346" t="str">
            <v>04</v>
          </cell>
        </row>
        <row r="347">
          <cell r="A347" t="str">
            <v>李渊5</v>
          </cell>
          <cell r="B347">
            <v>0</v>
          </cell>
          <cell r="C347">
            <v>0</v>
          </cell>
          <cell r="D347" t="str">
            <v>天赐良机</v>
          </cell>
          <cell r="E347" t="str">
            <v>李渊</v>
          </cell>
          <cell r="F347">
            <v>0</v>
          </cell>
          <cell r="G347">
            <v>0</v>
          </cell>
          <cell r="H347" t="str">
            <v>杨坚</v>
          </cell>
          <cell r="I347" t="str">
            <v>宇文化及</v>
          </cell>
          <cell r="J347">
            <v>0</v>
          </cell>
          <cell r="L347">
            <v>5</v>
          </cell>
          <cell r="M347" t="str">
            <v>05</v>
          </cell>
        </row>
        <row r="348">
          <cell r="A348" t="str">
            <v>李渊6</v>
          </cell>
          <cell r="B348">
            <v>0</v>
          </cell>
          <cell r="C348">
            <v>0</v>
          </cell>
          <cell r="D348" t="str">
            <v>志在四方</v>
          </cell>
          <cell r="E348" t="str">
            <v>李渊</v>
          </cell>
          <cell r="F348">
            <v>0</v>
          </cell>
          <cell r="G348">
            <v>0</v>
          </cell>
          <cell r="H348" t="str">
            <v>红拂女</v>
          </cell>
          <cell r="I348" t="str">
            <v>宇文化及</v>
          </cell>
          <cell r="J348">
            <v>0</v>
          </cell>
          <cell r="L348">
            <v>6</v>
          </cell>
          <cell r="M348" t="str">
            <v>06</v>
          </cell>
        </row>
        <row r="349">
          <cell r="A349" t="str">
            <v>长孙皇后1</v>
          </cell>
          <cell r="B349">
            <v>31003</v>
          </cell>
          <cell r="C349" t="str">
            <v>闭合</v>
          </cell>
          <cell r="D349" t="str">
            <v>闭月羞花</v>
          </cell>
          <cell r="E349" t="str">
            <v>长孙皇后</v>
          </cell>
          <cell r="F349">
            <v>10</v>
          </cell>
          <cell r="G349">
            <v>0</v>
          </cell>
          <cell r="H349" t="str">
            <v>杨玉环</v>
          </cell>
          <cell r="I349">
            <v>0</v>
          </cell>
          <cell r="J349">
            <v>0</v>
          </cell>
          <cell r="L349">
            <v>1</v>
          </cell>
          <cell r="M349" t="str">
            <v>闭合1</v>
          </cell>
        </row>
        <row r="350">
          <cell r="A350" t="str">
            <v>长孙皇后2</v>
          </cell>
          <cell r="B350">
            <v>0</v>
          </cell>
          <cell r="C350">
            <v>0</v>
          </cell>
          <cell r="D350" t="str">
            <v>人中龙凤</v>
          </cell>
          <cell r="E350" t="str">
            <v>长孙皇后</v>
          </cell>
          <cell r="F350">
            <v>0</v>
          </cell>
          <cell r="G350">
            <v>0</v>
          </cell>
          <cell r="H350" t="str">
            <v>杨坚</v>
          </cell>
          <cell r="I350">
            <v>0</v>
          </cell>
          <cell r="J350">
            <v>0</v>
          </cell>
          <cell r="L350">
            <v>2</v>
          </cell>
          <cell r="M350" t="str">
            <v>02</v>
          </cell>
        </row>
        <row r="351">
          <cell r="A351" t="str">
            <v>长孙皇后3</v>
          </cell>
          <cell r="B351">
            <v>0</v>
          </cell>
          <cell r="C351">
            <v>0</v>
          </cell>
          <cell r="D351" t="str">
            <v>无微不至</v>
          </cell>
          <cell r="E351" t="str">
            <v>长孙皇后</v>
          </cell>
          <cell r="F351">
            <v>0</v>
          </cell>
          <cell r="G351">
            <v>0</v>
          </cell>
          <cell r="H351" t="str">
            <v>红拂女</v>
          </cell>
          <cell r="I351">
            <v>0</v>
          </cell>
          <cell r="J351">
            <v>0</v>
          </cell>
          <cell r="L351">
            <v>3</v>
          </cell>
          <cell r="M351" t="str">
            <v>03</v>
          </cell>
        </row>
        <row r="352">
          <cell r="A352" t="str">
            <v>长孙皇后4</v>
          </cell>
          <cell r="B352">
            <v>0</v>
          </cell>
          <cell r="C352">
            <v>0</v>
          </cell>
          <cell r="D352" t="str">
            <v>德高望重</v>
          </cell>
          <cell r="E352" t="str">
            <v>长孙皇后</v>
          </cell>
          <cell r="F352">
            <v>0</v>
          </cell>
          <cell r="G352">
            <v>0</v>
          </cell>
          <cell r="H352" t="str">
            <v>杨坚</v>
          </cell>
          <cell r="I352" t="str">
            <v>李渊</v>
          </cell>
          <cell r="J352">
            <v>0</v>
          </cell>
          <cell r="L352">
            <v>4</v>
          </cell>
          <cell r="M352" t="str">
            <v>04</v>
          </cell>
        </row>
        <row r="353">
          <cell r="A353" t="str">
            <v>长孙皇后5</v>
          </cell>
          <cell r="B353">
            <v>0</v>
          </cell>
          <cell r="C353">
            <v>0</v>
          </cell>
          <cell r="D353" t="str">
            <v>相辅相成</v>
          </cell>
          <cell r="E353" t="str">
            <v>长孙皇后</v>
          </cell>
          <cell r="F353">
            <v>0</v>
          </cell>
          <cell r="G353">
            <v>0</v>
          </cell>
          <cell r="H353" t="str">
            <v>红拂女</v>
          </cell>
          <cell r="I353" t="str">
            <v>虬髯客</v>
          </cell>
          <cell r="J353">
            <v>0</v>
          </cell>
          <cell r="L353">
            <v>5</v>
          </cell>
          <cell r="M353" t="str">
            <v>05</v>
          </cell>
        </row>
        <row r="354">
          <cell r="A354" t="str">
            <v>长孙皇后6</v>
          </cell>
          <cell r="B354">
            <v>0</v>
          </cell>
          <cell r="C354">
            <v>0</v>
          </cell>
          <cell r="D354" t="str">
            <v>举世无双</v>
          </cell>
          <cell r="E354" t="str">
            <v>长孙皇后</v>
          </cell>
          <cell r="F354">
            <v>0</v>
          </cell>
          <cell r="G354">
            <v>0</v>
          </cell>
          <cell r="H354" t="str">
            <v>杨坚</v>
          </cell>
          <cell r="I354" t="str">
            <v>虬髯客</v>
          </cell>
          <cell r="J354">
            <v>0</v>
          </cell>
          <cell r="L354">
            <v>6</v>
          </cell>
          <cell r="M354" t="str">
            <v>06</v>
          </cell>
        </row>
        <row r="355">
          <cell r="A355" t="str">
            <v>红拂女1</v>
          </cell>
          <cell r="B355">
            <v>31005</v>
          </cell>
          <cell r="C355" t="str">
            <v>闭合</v>
          </cell>
          <cell r="D355" t="str">
            <v>举案齐眉</v>
          </cell>
          <cell r="E355" t="str">
            <v>红拂女</v>
          </cell>
          <cell r="F355">
            <v>10</v>
          </cell>
          <cell r="G355">
            <v>0</v>
          </cell>
          <cell r="H355" t="str">
            <v>李靖</v>
          </cell>
          <cell r="I355">
            <v>0</v>
          </cell>
          <cell r="J355">
            <v>0</v>
          </cell>
          <cell r="L355">
            <v>1</v>
          </cell>
          <cell r="M355" t="str">
            <v>闭合1</v>
          </cell>
        </row>
        <row r="356">
          <cell r="A356" t="str">
            <v>红拂女2</v>
          </cell>
          <cell r="B356">
            <v>0</v>
          </cell>
          <cell r="C356">
            <v>0</v>
          </cell>
          <cell r="D356" t="str">
            <v>无微不至</v>
          </cell>
          <cell r="E356" t="str">
            <v>红拂女</v>
          </cell>
          <cell r="F356">
            <v>0</v>
          </cell>
          <cell r="G356">
            <v>0</v>
          </cell>
          <cell r="H356" t="str">
            <v>长孙皇后</v>
          </cell>
          <cell r="I356">
            <v>0</v>
          </cell>
          <cell r="J356">
            <v>0</v>
          </cell>
          <cell r="L356">
            <v>2</v>
          </cell>
          <cell r="M356" t="str">
            <v>02</v>
          </cell>
        </row>
        <row r="357">
          <cell r="A357" t="str">
            <v>红拂女3</v>
          </cell>
          <cell r="B357">
            <v>0</v>
          </cell>
          <cell r="C357">
            <v>0</v>
          </cell>
          <cell r="D357" t="str">
            <v>风尘豪侠</v>
          </cell>
          <cell r="E357" t="str">
            <v>红拂女</v>
          </cell>
          <cell r="F357">
            <v>0</v>
          </cell>
          <cell r="G357">
            <v>0</v>
          </cell>
          <cell r="H357" t="str">
            <v>虬髯客</v>
          </cell>
          <cell r="I357">
            <v>0</v>
          </cell>
          <cell r="J357">
            <v>0</v>
          </cell>
          <cell r="L357">
            <v>3</v>
          </cell>
          <cell r="M357" t="str">
            <v>03</v>
          </cell>
        </row>
        <row r="358">
          <cell r="A358" t="str">
            <v>红拂女4</v>
          </cell>
          <cell r="B358">
            <v>0</v>
          </cell>
          <cell r="C358">
            <v>0</v>
          </cell>
          <cell r="D358" t="str">
            <v>人各有志</v>
          </cell>
          <cell r="E358" t="str">
            <v>红拂女</v>
          </cell>
          <cell r="F358">
            <v>0</v>
          </cell>
          <cell r="G358">
            <v>0</v>
          </cell>
          <cell r="H358" t="str">
            <v>虬髯客</v>
          </cell>
          <cell r="I358" t="str">
            <v>宇文化及</v>
          </cell>
          <cell r="J358">
            <v>0</v>
          </cell>
          <cell r="L358">
            <v>4</v>
          </cell>
          <cell r="M358" t="str">
            <v>04</v>
          </cell>
        </row>
        <row r="359">
          <cell r="A359" t="str">
            <v>红拂女5</v>
          </cell>
          <cell r="B359">
            <v>0</v>
          </cell>
          <cell r="C359">
            <v>0</v>
          </cell>
          <cell r="D359" t="str">
            <v>相辅相成</v>
          </cell>
          <cell r="E359" t="str">
            <v>红拂女</v>
          </cell>
          <cell r="F359">
            <v>0</v>
          </cell>
          <cell r="G359">
            <v>0</v>
          </cell>
          <cell r="H359" t="str">
            <v>长孙皇后</v>
          </cell>
          <cell r="I359" t="str">
            <v>虬髯客</v>
          </cell>
          <cell r="J359">
            <v>0</v>
          </cell>
          <cell r="L359">
            <v>5</v>
          </cell>
          <cell r="M359" t="str">
            <v>05</v>
          </cell>
        </row>
        <row r="360">
          <cell r="A360" t="str">
            <v>红拂女6</v>
          </cell>
          <cell r="B360">
            <v>0</v>
          </cell>
          <cell r="C360">
            <v>0</v>
          </cell>
          <cell r="D360" t="str">
            <v>志在四方</v>
          </cell>
          <cell r="E360" t="str">
            <v>红拂女</v>
          </cell>
          <cell r="F360">
            <v>0</v>
          </cell>
          <cell r="G360">
            <v>0</v>
          </cell>
          <cell r="H360" t="str">
            <v>李渊</v>
          </cell>
          <cell r="I360" t="str">
            <v>宇文化及</v>
          </cell>
          <cell r="J360">
            <v>0</v>
          </cell>
          <cell r="L360">
            <v>6</v>
          </cell>
          <cell r="M360" t="str">
            <v>06</v>
          </cell>
        </row>
        <row r="361">
          <cell r="A361" t="str">
            <v>虬髯客1</v>
          </cell>
          <cell r="B361">
            <v>31006</v>
          </cell>
          <cell r="C361" t="str">
            <v>闭合</v>
          </cell>
          <cell r="D361" t="str">
            <v>行侠仗义</v>
          </cell>
          <cell r="E361" t="str">
            <v>虬髯客</v>
          </cell>
          <cell r="F361">
            <v>10</v>
          </cell>
          <cell r="G361">
            <v>0</v>
          </cell>
          <cell r="H361" t="str">
            <v>单雄信</v>
          </cell>
          <cell r="I361">
            <v>0</v>
          </cell>
          <cell r="J361">
            <v>0</v>
          </cell>
          <cell r="L361">
            <v>1</v>
          </cell>
          <cell r="M361" t="str">
            <v>闭合1</v>
          </cell>
        </row>
        <row r="362">
          <cell r="A362" t="str">
            <v>虬髯客2</v>
          </cell>
          <cell r="B362">
            <v>0</v>
          </cell>
          <cell r="C362">
            <v>0</v>
          </cell>
          <cell r="D362" t="str">
            <v>风尘豪侠</v>
          </cell>
          <cell r="E362" t="str">
            <v>虬髯客</v>
          </cell>
          <cell r="F362">
            <v>0</v>
          </cell>
          <cell r="G362">
            <v>0</v>
          </cell>
          <cell r="H362" t="str">
            <v>红拂女</v>
          </cell>
          <cell r="I362">
            <v>0</v>
          </cell>
          <cell r="J362">
            <v>0</v>
          </cell>
          <cell r="L362">
            <v>2</v>
          </cell>
          <cell r="M362" t="str">
            <v>02</v>
          </cell>
        </row>
        <row r="363">
          <cell r="A363" t="str">
            <v>虬髯客3</v>
          </cell>
          <cell r="B363">
            <v>0</v>
          </cell>
          <cell r="C363">
            <v>0</v>
          </cell>
          <cell r="D363" t="str">
            <v>雷厉风行</v>
          </cell>
          <cell r="E363" t="str">
            <v>虬髯客</v>
          </cell>
          <cell r="F363">
            <v>0</v>
          </cell>
          <cell r="G363">
            <v>0</v>
          </cell>
          <cell r="H363" t="str">
            <v>宇文化及</v>
          </cell>
          <cell r="I363">
            <v>0</v>
          </cell>
          <cell r="J363">
            <v>0</v>
          </cell>
          <cell r="L363">
            <v>3</v>
          </cell>
          <cell r="M363" t="str">
            <v>03</v>
          </cell>
        </row>
        <row r="364">
          <cell r="A364" t="str">
            <v>虬髯客4</v>
          </cell>
          <cell r="B364">
            <v>0</v>
          </cell>
          <cell r="C364">
            <v>0</v>
          </cell>
          <cell r="D364" t="str">
            <v>人各有志</v>
          </cell>
          <cell r="E364" t="str">
            <v>虬髯客</v>
          </cell>
          <cell r="F364">
            <v>0</v>
          </cell>
          <cell r="G364">
            <v>0</v>
          </cell>
          <cell r="H364" t="str">
            <v>红拂女</v>
          </cell>
          <cell r="I364" t="str">
            <v>宇文化及</v>
          </cell>
          <cell r="J364">
            <v>0</v>
          </cell>
          <cell r="L364">
            <v>4</v>
          </cell>
          <cell r="M364" t="str">
            <v>04</v>
          </cell>
        </row>
        <row r="365">
          <cell r="A365" t="str">
            <v>虬髯客5</v>
          </cell>
          <cell r="B365">
            <v>0</v>
          </cell>
          <cell r="C365">
            <v>0</v>
          </cell>
          <cell r="D365" t="str">
            <v>相辅相成</v>
          </cell>
          <cell r="E365" t="str">
            <v>虬髯客</v>
          </cell>
          <cell r="F365">
            <v>0</v>
          </cell>
          <cell r="G365">
            <v>0</v>
          </cell>
          <cell r="H365" t="str">
            <v>长孙皇后</v>
          </cell>
          <cell r="I365" t="str">
            <v>红拂女</v>
          </cell>
          <cell r="J365">
            <v>0</v>
          </cell>
          <cell r="L365">
            <v>5</v>
          </cell>
          <cell r="M365" t="str">
            <v>05</v>
          </cell>
        </row>
        <row r="366">
          <cell r="A366" t="str">
            <v>虬髯客6</v>
          </cell>
          <cell r="B366">
            <v>0</v>
          </cell>
          <cell r="C366">
            <v>0</v>
          </cell>
          <cell r="D366" t="str">
            <v>举世无双</v>
          </cell>
          <cell r="E366" t="str">
            <v>虬髯客</v>
          </cell>
          <cell r="F366">
            <v>0</v>
          </cell>
          <cell r="G366">
            <v>0</v>
          </cell>
          <cell r="H366" t="str">
            <v>杨坚</v>
          </cell>
          <cell r="I366" t="str">
            <v>长孙皇后</v>
          </cell>
          <cell r="J366">
            <v>0</v>
          </cell>
          <cell r="L366">
            <v>6</v>
          </cell>
          <cell r="M366" t="str">
            <v>06</v>
          </cell>
        </row>
        <row r="367">
          <cell r="A367" t="str">
            <v>宇文化及1</v>
          </cell>
          <cell r="B367">
            <v>31007</v>
          </cell>
          <cell r="C367">
            <v>0</v>
          </cell>
          <cell r="D367" t="str">
            <v>骨肉至亲</v>
          </cell>
          <cell r="E367" t="str">
            <v>宇文化及</v>
          </cell>
          <cell r="F367">
            <v>10</v>
          </cell>
          <cell r="G367">
            <v>0</v>
          </cell>
          <cell r="H367" t="str">
            <v>宇文成都</v>
          </cell>
          <cell r="I367">
            <v>0</v>
          </cell>
          <cell r="J367">
            <v>0</v>
          </cell>
          <cell r="L367">
            <v>1</v>
          </cell>
          <cell r="M367" t="str">
            <v>01</v>
          </cell>
        </row>
        <row r="368">
          <cell r="A368" t="str">
            <v>宇文化及2</v>
          </cell>
          <cell r="B368">
            <v>0</v>
          </cell>
          <cell r="C368">
            <v>0</v>
          </cell>
          <cell r="D368" t="str">
            <v>机不可失</v>
          </cell>
          <cell r="E368" t="str">
            <v>宇文化及</v>
          </cell>
          <cell r="F368">
            <v>0</v>
          </cell>
          <cell r="G368">
            <v>0</v>
          </cell>
          <cell r="H368" t="str">
            <v>李渊</v>
          </cell>
          <cell r="I368">
            <v>0</v>
          </cell>
          <cell r="J368">
            <v>0</v>
          </cell>
          <cell r="L368">
            <v>2</v>
          </cell>
          <cell r="M368" t="str">
            <v>02</v>
          </cell>
        </row>
        <row r="369">
          <cell r="A369" t="str">
            <v>宇文化及3</v>
          </cell>
          <cell r="B369">
            <v>0</v>
          </cell>
          <cell r="C369">
            <v>0</v>
          </cell>
          <cell r="D369" t="str">
            <v>雷厉风行</v>
          </cell>
          <cell r="E369" t="str">
            <v>宇文化及</v>
          </cell>
          <cell r="F369">
            <v>0</v>
          </cell>
          <cell r="G369">
            <v>0</v>
          </cell>
          <cell r="H369" t="str">
            <v>虬髯客</v>
          </cell>
          <cell r="I369">
            <v>0</v>
          </cell>
          <cell r="J369">
            <v>0</v>
          </cell>
          <cell r="L369">
            <v>3</v>
          </cell>
          <cell r="M369" t="str">
            <v>03</v>
          </cell>
        </row>
        <row r="370">
          <cell r="A370" t="str">
            <v>宇文化及4</v>
          </cell>
          <cell r="B370">
            <v>0</v>
          </cell>
          <cell r="C370">
            <v>0</v>
          </cell>
          <cell r="D370" t="str">
            <v>人各有志</v>
          </cell>
          <cell r="E370" t="str">
            <v>宇文化及</v>
          </cell>
          <cell r="F370">
            <v>0</v>
          </cell>
          <cell r="G370">
            <v>0</v>
          </cell>
          <cell r="H370" t="str">
            <v>红拂女</v>
          </cell>
          <cell r="I370" t="str">
            <v>虬髯客</v>
          </cell>
          <cell r="J370">
            <v>0</v>
          </cell>
          <cell r="L370">
            <v>4</v>
          </cell>
          <cell r="M370" t="str">
            <v>04</v>
          </cell>
        </row>
        <row r="371">
          <cell r="A371" t="str">
            <v>宇文化及5</v>
          </cell>
          <cell r="B371">
            <v>0</v>
          </cell>
          <cell r="C371">
            <v>0</v>
          </cell>
          <cell r="D371" t="str">
            <v>天赐良机</v>
          </cell>
          <cell r="E371" t="str">
            <v>宇文化及</v>
          </cell>
          <cell r="F371">
            <v>0</v>
          </cell>
          <cell r="G371">
            <v>0</v>
          </cell>
          <cell r="H371" t="str">
            <v>杨坚</v>
          </cell>
          <cell r="I371" t="str">
            <v>李渊</v>
          </cell>
          <cell r="J371">
            <v>0</v>
          </cell>
          <cell r="L371">
            <v>5</v>
          </cell>
          <cell r="M371" t="str">
            <v>05</v>
          </cell>
        </row>
        <row r="372">
          <cell r="A372" t="str">
            <v>宇文化及6</v>
          </cell>
          <cell r="B372">
            <v>0</v>
          </cell>
          <cell r="C372">
            <v>0</v>
          </cell>
          <cell r="D372" t="str">
            <v>志在四方</v>
          </cell>
          <cell r="E372" t="str">
            <v>宇文化及</v>
          </cell>
          <cell r="F372">
            <v>0</v>
          </cell>
          <cell r="G372">
            <v>0</v>
          </cell>
          <cell r="H372" t="str">
            <v>李渊</v>
          </cell>
          <cell r="I372" t="str">
            <v>红拂女</v>
          </cell>
          <cell r="J372">
            <v>0</v>
          </cell>
          <cell r="L372">
            <v>6</v>
          </cell>
          <cell r="M372" t="str">
            <v>06</v>
          </cell>
        </row>
        <row r="373">
          <cell r="M373" t="str">
            <v/>
          </cell>
        </row>
        <row r="374">
          <cell r="M374" t="str">
            <v/>
          </cell>
        </row>
        <row r="377">
          <cell r="M377" t="str">
            <v/>
          </cell>
        </row>
        <row r="378">
          <cell r="M378" t="str">
            <v/>
          </cell>
        </row>
        <row r="379"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>
            <v>0</v>
          </cell>
          <cell r="H379">
            <v>0</v>
          </cell>
          <cell r="I379">
            <v>0</v>
          </cell>
          <cell r="J379">
            <v>0</v>
          </cell>
        </row>
        <row r="380">
          <cell r="A380" t="str">
            <v>后羿1</v>
          </cell>
          <cell r="B380">
            <v>0</v>
          </cell>
          <cell r="C380">
            <v>0</v>
          </cell>
          <cell r="D380" t="str">
            <v>神箭无双</v>
          </cell>
          <cell r="E380" t="str">
            <v>后羿</v>
          </cell>
          <cell r="F380">
            <v>0</v>
          </cell>
          <cell r="G380">
            <v>0</v>
          </cell>
          <cell r="H380" t="str">
            <v>成吉思汗</v>
          </cell>
          <cell r="I380">
            <v>0</v>
          </cell>
          <cell r="J380">
            <v>0</v>
          </cell>
          <cell r="L380">
            <v>1</v>
          </cell>
          <cell r="M380" t="str">
            <v>01</v>
          </cell>
        </row>
        <row r="381">
          <cell r="A381" t="str">
            <v>后羿2</v>
          </cell>
          <cell r="B381">
            <v>0</v>
          </cell>
          <cell r="C381">
            <v>0</v>
          </cell>
          <cell r="D381" t="str">
            <v>力大无穷</v>
          </cell>
          <cell r="E381" t="str">
            <v>后羿</v>
          </cell>
          <cell r="F381">
            <v>0</v>
          </cell>
          <cell r="G381">
            <v>0</v>
          </cell>
          <cell r="H381" t="str">
            <v>蚩尤</v>
          </cell>
          <cell r="I381">
            <v>0</v>
          </cell>
          <cell r="J381">
            <v>0</v>
          </cell>
          <cell r="L381">
            <v>2</v>
          </cell>
          <cell r="M381" t="str">
            <v>02</v>
          </cell>
        </row>
        <row r="382">
          <cell r="A382" t="str">
            <v>后羿3</v>
          </cell>
          <cell r="B382">
            <v>0</v>
          </cell>
          <cell r="C382">
            <v>0</v>
          </cell>
          <cell r="D382" t="str">
            <v>大公无私</v>
          </cell>
          <cell r="E382" t="str">
            <v>后羿</v>
          </cell>
          <cell r="F382">
            <v>0</v>
          </cell>
          <cell r="G382">
            <v>0</v>
          </cell>
          <cell r="H382" t="str">
            <v>范增</v>
          </cell>
          <cell r="I382" t="str">
            <v>孔子</v>
          </cell>
          <cell r="J382">
            <v>0</v>
          </cell>
          <cell r="L382">
            <v>3</v>
          </cell>
          <cell r="M382" t="str">
            <v>03</v>
          </cell>
        </row>
        <row r="383">
          <cell r="A383" t="str">
            <v>后羿4</v>
          </cell>
          <cell r="B383">
            <v>0</v>
          </cell>
          <cell r="C383">
            <v>0</v>
          </cell>
          <cell r="D383" t="str">
            <v>德高望重</v>
          </cell>
          <cell r="E383" t="str">
            <v>后羿</v>
          </cell>
          <cell r="F383">
            <v>0</v>
          </cell>
          <cell r="G383">
            <v>0</v>
          </cell>
          <cell r="H383" t="str">
            <v>刘备</v>
          </cell>
          <cell r="I383" t="str">
            <v>屈原</v>
          </cell>
          <cell r="J383">
            <v>0</v>
          </cell>
          <cell r="L383">
            <v>4</v>
          </cell>
          <cell r="M383" t="str">
            <v>04</v>
          </cell>
        </row>
        <row r="384">
          <cell r="A384" t="str">
            <v>后羿5</v>
          </cell>
          <cell r="B384">
            <v>0</v>
          </cell>
          <cell r="C384">
            <v>0</v>
          </cell>
          <cell r="D384" t="str">
            <v>气势磅礴</v>
          </cell>
          <cell r="E384" t="str">
            <v>后羿</v>
          </cell>
          <cell r="F384">
            <v>0</v>
          </cell>
          <cell r="G384">
            <v>0</v>
          </cell>
          <cell r="H384" t="str">
            <v>赵云</v>
          </cell>
          <cell r="I384" t="str">
            <v>罗成</v>
          </cell>
          <cell r="J384" t="str">
            <v>武松</v>
          </cell>
          <cell r="L384">
            <v>5</v>
          </cell>
          <cell r="M384" t="str">
            <v>05</v>
          </cell>
        </row>
        <row r="385">
          <cell r="A385" t="str">
            <v>后羿6</v>
          </cell>
          <cell r="B385">
            <v>0</v>
          </cell>
          <cell r="C385">
            <v>0</v>
          </cell>
          <cell r="D385" t="str">
            <v>独步天下</v>
          </cell>
          <cell r="E385" t="str">
            <v>后羿</v>
          </cell>
          <cell r="F385">
            <v>0</v>
          </cell>
          <cell r="G385">
            <v>0</v>
          </cell>
          <cell r="H385" t="str">
            <v>张良</v>
          </cell>
          <cell r="I385" t="str">
            <v>关羽</v>
          </cell>
          <cell r="J385" t="str">
            <v>秦琼</v>
          </cell>
          <cell r="L385">
            <v>6</v>
          </cell>
          <cell r="M385" t="str">
            <v>06</v>
          </cell>
        </row>
        <row r="386">
          <cell r="A386" t="str">
            <v>蚩尤1</v>
          </cell>
          <cell r="B386">
            <v>41802</v>
          </cell>
          <cell r="C386">
            <v>0</v>
          </cell>
          <cell r="D386" t="str">
            <v>逐鹿中原</v>
          </cell>
          <cell r="E386" t="str">
            <v>蚩尤</v>
          </cell>
          <cell r="F386">
            <v>18</v>
          </cell>
          <cell r="G386" t="str">
            <v>第一红将</v>
          </cell>
          <cell r="H386" t="str">
            <v>成吉思汗</v>
          </cell>
          <cell r="I386">
            <v>0</v>
          </cell>
          <cell r="J386">
            <v>0</v>
          </cell>
          <cell r="L386">
            <v>1</v>
          </cell>
          <cell r="M386" t="str">
            <v>01</v>
          </cell>
        </row>
        <row r="387">
          <cell r="A387" t="str">
            <v>蚩尤2</v>
          </cell>
          <cell r="B387">
            <v>0</v>
          </cell>
          <cell r="C387">
            <v>0</v>
          </cell>
          <cell r="D387" t="str">
            <v>奇人异事</v>
          </cell>
          <cell r="E387" t="str">
            <v>蚩尤</v>
          </cell>
          <cell r="F387">
            <v>0</v>
          </cell>
          <cell r="G387">
            <v>0</v>
          </cell>
          <cell r="H387" t="str">
            <v>苏妲己</v>
          </cell>
          <cell r="I387">
            <v>0</v>
          </cell>
          <cell r="J387">
            <v>0</v>
          </cell>
          <cell r="L387">
            <v>2</v>
          </cell>
          <cell r="M387" t="str">
            <v>02</v>
          </cell>
        </row>
        <row r="388">
          <cell r="A388" t="str">
            <v>蚩尤3</v>
          </cell>
          <cell r="B388">
            <v>0</v>
          </cell>
          <cell r="C388">
            <v>0</v>
          </cell>
          <cell r="D388" t="str">
            <v>战神无双</v>
          </cell>
          <cell r="E388" t="str">
            <v>蚩尤</v>
          </cell>
          <cell r="F388">
            <v>0</v>
          </cell>
          <cell r="G388">
            <v>0</v>
          </cell>
          <cell r="H388" t="str">
            <v>韩信</v>
          </cell>
          <cell r="I388" t="str">
            <v>姜子牙</v>
          </cell>
          <cell r="J388">
            <v>0</v>
          </cell>
          <cell r="L388">
            <v>3</v>
          </cell>
          <cell r="M388" t="str">
            <v>03</v>
          </cell>
        </row>
        <row r="389">
          <cell r="A389" t="str">
            <v>蚩尤4</v>
          </cell>
          <cell r="B389">
            <v>0</v>
          </cell>
          <cell r="C389">
            <v>0</v>
          </cell>
          <cell r="D389" t="str">
            <v>乱世杀伐</v>
          </cell>
          <cell r="E389" t="str">
            <v>蚩尤</v>
          </cell>
          <cell r="F389">
            <v>0</v>
          </cell>
          <cell r="G389">
            <v>0</v>
          </cell>
          <cell r="H389" t="str">
            <v>典韦</v>
          </cell>
          <cell r="I389" t="str">
            <v>岳飞</v>
          </cell>
          <cell r="J389">
            <v>0</v>
          </cell>
          <cell r="L389">
            <v>4</v>
          </cell>
          <cell r="M389" t="str">
            <v>04</v>
          </cell>
        </row>
        <row r="390">
          <cell r="A390" t="str">
            <v>蚩尤5</v>
          </cell>
          <cell r="B390">
            <v>0</v>
          </cell>
          <cell r="C390">
            <v>0</v>
          </cell>
          <cell r="D390" t="str">
            <v>所向披靡</v>
          </cell>
          <cell r="E390" t="str">
            <v>蚩尤</v>
          </cell>
          <cell r="F390">
            <v>0</v>
          </cell>
          <cell r="G390">
            <v>0</v>
          </cell>
          <cell r="H390" t="str">
            <v>张飞</v>
          </cell>
          <cell r="I390" t="str">
            <v>尉迟恭</v>
          </cell>
          <cell r="J390" t="str">
            <v>霍去病</v>
          </cell>
          <cell r="L390">
            <v>5</v>
          </cell>
          <cell r="M390" t="str">
            <v>05</v>
          </cell>
        </row>
        <row r="391">
          <cell r="A391" t="str">
            <v>蚩尤6</v>
          </cell>
          <cell r="B391">
            <v>0</v>
          </cell>
          <cell r="C391">
            <v>0</v>
          </cell>
          <cell r="D391" t="str">
            <v>四大战神</v>
          </cell>
          <cell r="E391" t="str">
            <v>蚩尤</v>
          </cell>
          <cell r="F391">
            <v>0</v>
          </cell>
          <cell r="G391">
            <v>0</v>
          </cell>
          <cell r="H391" t="str">
            <v>项羽</v>
          </cell>
          <cell r="I391" t="str">
            <v>吕布</v>
          </cell>
          <cell r="J391" t="str">
            <v>李元霸</v>
          </cell>
          <cell r="L391">
            <v>6</v>
          </cell>
          <cell r="M391" t="str">
            <v>06</v>
          </cell>
        </row>
        <row r="392">
          <cell r="A392" t="str">
            <v>成吉思汗1</v>
          </cell>
          <cell r="B392">
            <v>41501</v>
          </cell>
          <cell r="C392">
            <v>0</v>
          </cell>
          <cell r="D392" t="str">
            <v>志在千里</v>
          </cell>
          <cell r="E392" t="str">
            <v>成吉思汗</v>
          </cell>
          <cell r="F392">
            <v>15</v>
          </cell>
          <cell r="G392">
            <v>0</v>
          </cell>
          <cell r="H392" t="str">
            <v>姜子牙</v>
          </cell>
          <cell r="I392">
            <v>0</v>
          </cell>
          <cell r="J392">
            <v>0</v>
          </cell>
          <cell r="L392">
            <v>1</v>
          </cell>
          <cell r="M392" t="str">
            <v>01</v>
          </cell>
        </row>
        <row r="393">
          <cell r="A393" t="str">
            <v>成吉思汗2</v>
          </cell>
          <cell r="B393">
            <v>0</v>
          </cell>
          <cell r="C393">
            <v>0</v>
          </cell>
          <cell r="D393" t="str">
            <v>大刀阔斧</v>
          </cell>
          <cell r="E393" t="str">
            <v>成吉思汗</v>
          </cell>
          <cell r="F393">
            <v>0</v>
          </cell>
          <cell r="G393">
            <v>0</v>
          </cell>
          <cell r="H393" t="str">
            <v>武松</v>
          </cell>
          <cell r="I393">
            <v>0</v>
          </cell>
          <cell r="J393">
            <v>0</v>
          </cell>
          <cell r="L393">
            <v>2</v>
          </cell>
          <cell r="M393" t="str">
            <v>02</v>
          </cell>
        </row>
        <row r="394">
          <cell r="A394" t="str">
            <v>成吉思汗3</v>
          </cell>
          <cell r="B394">
            <v>0</v>
          </cell>
          <cell r="C394">
            <v>0</v>
          </cell>
          <cell r="D394" t="str">
            <v>开疆辟土</v>
          </cell>
          <cell r="E394" t="str">
            <v>成吉思汗</v>
          </cell>
          <cell r="F394">
            <v>0</v>
          </cell>
          <cell r="G394">
            <v>0</v>
          </cell>
          <cell r="H394" t="str">
            <v>曹操</v>
          </cell>
          <cell r="I394">
            <v>0</v>
          </cell>
          <cell r="J394">
            <v>0</v>
          </cell>
          <cell r="L394">
            <v>3</v>
          </cell>
          <cell r="M394" t="str">
            <v>03</v>
          </cell>
        </row>
        <row r="395">
          <cell r="A395" t="str">
            <v>成吉思汗4</v>
          </cell>
          <cell r="B395">
            <v>0</v>
          </cell>
          <cell r="C395">
            <v>0</v>
          </cell>
          <cell r="D395" t="str">
            <v>百折不挠</v>
          </cell>
          <cell r="E395" t="str">
            <v>成吉思汗</v>
          </cell>
          <cell r="F395">
            <v>0</v>
          </cell>
          <cell r="G395">
            <v>0</v>
          </cell>
          <cell r="H395" t="str">
            <v>尉迟恭</v>
          </cell>
          <cell r="I395" t="str">
            <v>霍去病</v>
          </cell>
          <cell r="J395">
            <v>0</v>
          </cell>
          <cell r="L395">
            <v>4</v>
          </cell>
          <cell r="M395" t="str">
            <v>04</v>
          </cell>
        </row>
        <row r="396">
          <cell r="A396" t="str">
            <v>成吉思汗5</v>
          </cell>
          <cell r="B396">
            <v>0</v>
          </cell>
          <cell r="C396">
            <v>0</v>
          </cell>
          <cell r="D396" t="str">
            <v>百步穿杨</v>
          </cell>
          <cell r="E396" t="str">
            <v>成吉思汗</v>
          </cell>
          <cell r="F396">
            <v>0</v>
          </cell>
          <cell r="G396">
            <v>0</v>
          </cell>
          <cell r="H396" t="str">
            <v>钟离眛</v>
          </cell>
          <cell r="I396" t="str">
            <v>黄忠</v>
          </cell>
          <cell r="J396" t="str">
            <v>薛仁贵</v>
          </cell>
          <cell r="L396">
            <v>5</v>
          </cell>
          <cell r="M396" t="str">
            <v>05</v>
          </cell>
        </row>
        <row r="397">
          <cell r="A397" t="str">
            <v>成吉思汗6</v>
          </cell>
          <cell r="B397">
            <v>0</v>
          </cell>
          <cell r="C397">
            <v>0</v>
          </cell>
          <cell r="D397" t="str">
            <v>一代天骄</v>
          </cell>
          <cell r="E397" t="str">
            <v>成吉思汗</v>
          </cell>
          <cell r="F397">
            <v>0</v>
          </cell>
          <cell r="G397">
            <v>0</v>
          </cell>
          <cell r="H397" t="str">
            <v>刘邦</v>
          </cell>
          <cell r="I397" t="str">
            <v>孙权</v>
          </cell>
          <cell r="J397" t="str">
            <v>朱元璋</v>
          </cell>
          <cell r="L397">
            <v>6</v>
          </cell>
          <cell r="M397" t="str">
            <v>06</v>
          </cell>
        </row>
        <row r="398">
          <cell r="A398" t="str">
            <v>姜子牙1</v>
          </cell>
          <cell r="B398">
            <v>41502</v>
          </cell>
          <cell r="C398">
            <v>0</v>
          </cell>
          <cell r="D398" t="str">
            <v>任人唯贤</v>
          </cell>
          <cell r="E398" t="str">
            <v>姜子牙</v>
          </cell>
          <cell r="F398">
            <v>15</v>
          </cell>
          <cell r="G398" t="str">
            <v>第一副将</v>
          </cell>
          <cell r="H398" t="str">
            <v>朱元璋</v>
          </cell>
          <cell r="I398">
            <v>0</v>
          </cell>
          <cell r="J398">
            <v>0</v>
          </cell>
          <cell r="L398">
            <v>1</v>
          </cell>
          <cell r="M398" t="str">
            <v>01</v>
          </cell>
        </row>
        <row r="399">
          <cell r="A399" t="str">
            <v>姜子牙2</v>
          </cell>
          <cell r="B399">
            <v>0</v>
          </cell>
          <cell r="C399">
            <v>0</v>
          </cell>
          <cell r="D399" t="str">
            <v>足智多谋</v>
          </cell>
          <cell r="E399" t="str">
            <v>姜子牙</v>
          </cell>
          <cell r="F399">
            <v>0</v>
          </cell>
          <cell r="G399">
            <v>0</v>
          </cell>
          <cell r="H399" t="str">
            <v>郭嘉</v>
          </cell>
          <cell r="I399">
            <v>0</v>
          </cell>
          <cell r="J399">
            <v>0</v>
          </cell>
          <cell r="L399">
            <v>2</v>
          </cell>
          <cell r="M399" t="str">
            <v>02</v>
          </cell>
        </row>
        <row r="400">
          <cell r="A400" t="str">
            <v>姜子牙3</v>
          </cell>
          <cell r="B400">
            <v>0</v>
          </cell>
          <cell r="C400">
            <v>0</v>
          </cell>
          <cell r="D400" t="str">
            <v>凤鸣岐山</v>
          </cell>
          <cell r="E400" t="str">
            <v>姜子牙</v>
          </cell>
          <cell r="F400">
            <v>0</v>
          </cell>
          <cell r="G400">
            <v>0</v>
          </cell>
          <cell r="H400" t="str">
            <v>苏妲己</v>
          </cell>
          <cell r="I400">
            <v>0</v>
          </cell>
          <cell r="J400">
            <v>0</v>
          </cell>
          <cell r="L400">
            <v>3</v>
          </cell>
          <cell r="M400" t="str">
            <v>03</v>
          </cell>
        </row>
        <row r="401">
          <cell r="A401" t="str">
            <v>姜子牙4</v>
          </cell>
          <cell r="B401">
            <v>0</v>
          </cell>
          <cell r="C401">
            <v>0</v>
          </cell>
          <cell r="D401" t="str">
            <v>虚怀若谷</v>
          </cell>
          <cell r="E401" t="str">
            <v>姜子牙</v>
          </cell>
          <cell r="F401">
            <v>0</v>
          </cell>
          <cell r="G401">
            <v>0</v>
          </cell>
          <cell r="H401" t="str">
            <v>萧何</v>
          </cell>
          <cell r="I401" t="str">
            <v>狄仁杰</v>
          </cell>
          <cell r="J401">
            <v>0</v>
          </cell>
          <cell r="L401">
            <v>4</v>
          </cell>
          <cell r="M401" t="str">
            <v>04</v>
          </cell>
        </row>
        <row r="402">
          <cell r="A402" t="str">
            <v>姜子牙5</v>
          </cell>
          <cell r="B402">
            <v>0</v>
          </cell>
          <cell r="C402">
            <v>0</v>
          </cell>
          <cell r="D402" t="str">
            <v>厚德载物</v>
          </cell>
          <cell r="E402" t="str">
            <v>姜子牙</v>
          </cell>
          <cell r="F402">
            <v>0</v>
          </cell>
          <cell r="G402">
            <v>0</v>
          </cell>
          <cell r="H402" t="str">
            <v>刘备</v>
          </cell>
          <cell r="I402" t="str">
            <v>孔子</v>
          </cell>
          <cell r="J402" t="str">
            <v>屈原</v>
          </cell>
          <cell r="L402">
            <v>5</v>
          </cell>
          <cell r="M402" t="str">
            <v>05</v>
          </cell>
        </row>
        <row r="403">
          <cell r="A403" t="str">
            <v>姜子牙6</v>
          </cell>
          <cell r="B403">
            <v>0</v>
          </cell>
          <cell r="C403">
            <v>0</v>
          </cell>
          <cell r="D403" t="str">
            <v>横扫千军</v>
          </cell>
          <cell r="E403" t="str">
            <v>姜子牙</v>
          </cell>
          <cell r="F403">
            <v>0</v>
          </cell>
          <cell r="G403">
            <v>0</v>
          </cell>
          <cell r="H403" t="str">
            <v>范增</v>
          </cell>
          <cell r="I403" t="str">
            <v>周瑜</v>
          </cell>
          <cell r="J403" t="str">
            <v>薛仁贵</v>
          </cell>
          <cell r="L403">
            <v>6</v>
          </cell>
          <cell r="M403" t="str">
            <v>06</v>
          </cell>
        </row>
        <row r="404">
          <cell r="A404" t="str">
            <v>孔子1</v>
          </cell>
          <cell r="B404">
            <v>41503</v>
          </cell>
          <cell r="C404">
            <v>0</v>
          </cell>
          <cell r="D404" t="str">
            <v>温故知新</v>
          </cell>
          <cell r="E404" t="str">
            <v>孔子</v>
          </cell>
          <cell r="F404">
            <v>15</v>
          </cell>
          <cell r="G404" t="str">
            <v>奶妈</v>
          </cell>
          <cell r="H404" t="str">
            <v>李白</v>
          </cell>
          <cell r="I404">
            <v>0</v>
          </cell>
          <cell r="J404">
            <v>0</v>
          </cell>
          <cell r="L404">
            <v>1</v>
          </cell>
          <cell r="M404" t="str">
            <v>01</v>
          </cell>
        </row>
        <row r="405">
          <cell r="A405" t="str">
            <v>孔子2</v>
          </cell>
          <cell r="B405">
            <v>0</v>
          </cell>
          <cell r="C405">
            <v>0</v>
          </cell>
          <cell r="D405" t="str">
            <v>忧国忧民</v>
          </cell>
          <cell r="E405" t="str">
            <v>孔子</v>
          </cell>
          <cell r="F405">
            <v>0</v>
          </cell>
          <cell r="G405">
            <v>0</v>
          </cell>
          <cell r="H405" t="str">
            <v>屈原</v>
          </cell>
          <cell r="I405">
            <v>0</v>
          </cell>
          <cell r="J405">
            <v>0</v>
          </cell>
          <cell r="L405">
            <v>2</v>
          </cell>
          <cell r="M405" t="str">
            <v>02</v>
          </cell>
        </row>
        <row r="406">
          <cell r="A406" t="str">
            <v>孔子3</v>
          </cell>
          <cell r="B406">
            <v>0</v>
          </cell>
          <cell r="C406">
            <v>0</v>
          </cell>
          <cell r="D406" t="str">
            <v>以德服人</v>
          </cell>
          <cell r="E406" t="str">
            <v>孔子</v>
          </cell>
          <cell r="F406">
            <v>0</v>
          </cell>
          <cell r="G406">
            <v>0</v>
          </cell>
          <cell r="H406" t="str">
            <v>刘备</v>
          </cell>
          <cell r="I406">
            <v>0</v>
          </cell>
          <cell r="J406">
            <v>0</v>
          </cell>
          <cell r="L406">
            <v>3</v>
          </cell>
          <cell r="M406" t="str">
            <v>03</v>
          </cell>
        </row>
        <row r="407">
          <cell r="A407" t="str">
            <v>孔子4</v>
          </cell>
          <cell r="B407">
            <v>0</v>
          </cell>
          <cell r="C407">
            <v>0</v>
          </cell>
          <cell r="D407" t="str">
            <v>高风亮节</v>
          </cell>
          <cell r="E407" t="str">
            <v>孔子</v>
          </cell>
          <cell r="F407">
            <v>0</v>
          </cell>
          <cell r="G407">
            <v>0</v>
          </cell>
          <cell r="H407" t="str">
            <v>范增</v>
          </cell>
          <cell r="I407" t="str">
            <v>岳飞</v>
          </cell>
          <cell r="J407">
            <v>0</v>
          </cell>
          <cell r="L407">
            <v>4</v>
          </cell>
          <cell r="M407" t="str">
            <v>04</v>
          </cell>
        </row>
        <row r="408">
          <cell r="A408" t="str">
            <v>孔子5</v>
          </cell>
          <cell r="B408">
            <v>0</v>
          </cell>
          <cell r="C408">
            <v>0</v>
          </cell>
          <cell r="D408" t="str">
            <v>仙风道骨</v>
          </cell>
          <cell r="E408" t="str">
            <v>孔子</v>
          </cell>
          <cell r="F408">
            <v>0</v>
          </cell>
          <cell r="G408">
            <v>0</v>
          </cell>
          <cell r="H408" t="str">
            <v>萧何</v>
          </cell>
          <cell r="I408" t="str">
            <v>郭嘉</v>
          </cell>
          <cell r="J408" t="str">
            <v>姜子牙</v>
          </cell>
          <cell r="L408">
            <v>5</v>
          </cell>
          <cell r="M408" t="str">
            <v>05</v>
          </cell>
        </row>
        <row r="409">
          <cell r="A409" t="str">
            <v>孔子6</v>
          </cell>
          <cell r="B409">
            <v>0</v>
          </cell>
          <cell r="C409">
            <v>0</v>
          </cell>
          <cell r="D409" t="str">
            <v>妙手回春</v>
          </cell>
          <cell r="E409" t="str">
            <v>孔子</v>
          </cell>
          <cell r="F409">
            <v>0</v>
          </cell>
          <cell r="G409">
            <v>0</v>
          </cell>
          <cell r="H409" t="str">
            <v>虞姬</v>
          </cell>
          <cell r="I409" t="str">
            <v>小乔</v>
          </cell>
          <cell r="J409" t="str">
            <v>狄仁杰</v>
          </cell>
          <cell r="L409">
            <v>6</v>
          </cell>
          <cell r="M409" t="str">
            <v>06</v>
          </cell>
        </row>
        <row r="410">
          <cell r="A410" t="str">
            <v>岳飞1</v>
          </cell>
          <cell r="B410">
            <v>41504</v>
          </cell>
          <cell r="C410">
            <v>0</v>
          </cell>
          <cell r="D410" t="str">
            <v>神勇盖世</v>
          </cell>
          <cell r="E410" t="str">
            <v>岳飞</v>
          </cell>
          <cell r="F410">
            <v>15</v>
          </cell>
          <cell r="G410" t="str">
            <v>主力橙将</v>
          </cell>
          <cell r="H410" t="str">
            <v>陈庆之</v>
          </cell>
          <cell r="I410">
            <v>0</v>
          </cell>
          <cell r="J410">
            <v>0</v>
          </cell>
          <cell r="L410">
            <v>1</v>
          </cell>
          <cell r="M410" t="str">
            <v>01</v>
          </cell>
        </row>
        <row r="411">
          <cell r="A411" t="str">
            <v>岳飞2</v>
          </cell>
          <cell r="B411">
            <v>0</v>
          </cell>
          <cell r="C411">
            <v>0</v>
          </cell>
          <cell r="D411" t="str">
            <v>戎马一生</v>
          </cell>
          <cell r="E411" t="str">
            <v>岳飞</v>
          </cell>
          <cell r="F411">
            <v>0</v>
          </cell>
          <cell r="G411">
            <v>0</v>
          </cell>
          <cell r="H411" t="str">
            <v>霍去病</v>
          </cell>
          <cell r="I411">
            <v>0</v>
          </cell>
          <cell r="J411">
            <v>0</v>
          </cell>
          <cell r="L411">
            <v>2</v>
          </cell>
          <cell r="M411" t="str">
            <v>02</v>
          </cell>
        </row>
        <row r="412">
          <cell r="A412" t="str">
            <v>岳飞3</v>
          </cell>
          <cell r="B412">
            <v>0</v>
          </cell>
          <cell r="C412">
            <v>0</v>
          </cell>
          <cell r="D412" t="str">
            <v>精忠报国</v>
          </cell>
          <cell r="E412" t="str">
            <v>岳飞</v>
          </cell>
          <cell r="F412">
            <v>0</v>
          </cell>
          <cell r="G412">
            <v>0</v>
          </cell>
          <cell r="H412" t="str">
            <v>典韦</v>
          </cell>
          <cell r="I412">
            <v>0</v>
          </cell>
          <cell r="J412">
            <v>0</v>
          </cell>
          <cell r="L412">
            <v>3</v>
          </cell>
          <cell r="M412" t="str">
            <v>03</v>
          </cell>
        </row>
        <row r="413">
          <cell r="A413" t="str">
            <v>岳飞4</v>
          </cell>
          <cell r="B413">
            <v>0</v>
          </cell>
          <cell r="C413">
            <v>0</v>
          </cell>
          <cell r="D413" t="str">
            <v>怀瑾握瑜</v>
          </cell>
          <cell r="E413" t="str">
            <v>岳飞</v>
          </cell>
          <cell r="F413">
            <v>0</v>
          </cell>
          <cell r="G413">
            <v>0</v>
          </cell>
          <cell r="H413" t="str">
            <v>周瑜</v>
          </cell>
          <cell r="I413" t="str">
            <v>屈原</v>
          </cell>
          <cell r="J413">
            <v>0</v>
          </cell>
          <cell r="L413">
            <v>4</v>
          </cell>
          <cell r="M413" t="str">
            <v>04</v>
          </cell>
        </row>
        <row r="414">
          <cell r="A414" t="str">
            <v>岳飞5</v>
          </cell>
          <cell r="B414">
            <v>0</v>
          </cell>
          <cell r="C414">
            <v>0</v>
          </cell>
          <cell r="D414" t="str">
            <v>乘风破浪</v>
          </cell>
          <cell r="E414" t="str">
            <v>岳飞</v>
          </cell>
          <cell r="F414">
            <v>0</v>
          </cell>
          <cell r="G414">
            <v>0</v>
          </cell>
          <cell r="H414" t="str">
            <v>虞姬</v>
          </cell>
          <cell r="I414" t="str">
            <v>成吉思汗</v>
          </cell>
          <cell r="J414" t="str">
            <v>武松</v>
          </cell>
          <cell r="L414">
            <v>5</v>
          </cell>
          <cell r="M414" t="str">
            <v>05</v>
          </cell>
        </row>
        <row r="415">
          <cell r="A415" t="str">
            <v>岳飞6</v>
          </cell>
          <cell r="B415">
            <v>0</v>
          </cell>
          <cell r="C415">
            <v>0</v>
          </cell>
          <cell r="D415" t="str">
            <v>出其不意</v>
          </cell>
          <cell r="E415" t="str">
            <v>岳飞</v>
          </cell>
          <cell r="F415">
            <v>0</v>
          </cell>
          <cell r="G415">
            <v>0</v>
          </cell>
          <cell r="H415" t="str">
            <v>韩信</v>
          </cell>
          <cell r="I415" t="str">
            <v>赵云</v>
          </cell>
          <cell r="J415" t="str">
            <v>程咬金</v>
          </cell>
          <cell r="L415">
            <v>6</v>
          </cell>
          <cell r="M415" t="str">
            <v>06</v>
          </cell>
        </row>
        <row r="416">
          <cell r="A416" t="str">
            <v>苏妲己1</v>
          </cell>
          <cell r="B416">
            <v>41505</v>
          </cell>
          <cell r="C416">
            <v>0</v>
          </cell>
          <cell r="D416" t="str">
            <v>魅惑众生</v>
          </cell>
          <cell r="E416" t="str">
            <v>苏妲己</v>
          </cell>
          <cell r="F416">
            <v>15</v>
          </cell>
          <cell r="G416">
            <v>0</v>
          </cell>
          <cell r="H416" t="str">
            <v>貂蝉</v>
          </cell>
          <cell r="I416">
            <v>0</v>
          </cell>
          <cell r="J416">
            <v>0</v>
          </cell>
          <cell r="L416">
            <v>1</v>
          </cell>
          <cell r="M416" t="str">
            <v>01</v>
          </cell>
        </row>
        <row r="417">
          <cell r="A417" t="str">
            <v>苏妲己2</v>
          </cell>
          <cell r="B417">
            <v>0</v>
          </cell>
          <cell r="C417">
            <v>0</v>
          </cell>
          <cell r="D417" t="str">
            <v>凤鸣岐山</v>
          </cell>
          <cell r="E417" t="str">
            <v>苏妲己</v>
          </cell>
          <cell r="F417">
            <v>0</v>
          </cell>
          <cell r="G417">
            <v>0</v>
          </cell>
          <cell r="H417" t="str">
            <v>姜子牙</v>
          </cell>
          <cell r="I417">
            <v>0</v>
          </cell>
          <cell r="J417">
            <v>0</v>
          </cell>
          <cell r="L417">
            <v>2</v>
          </cell>
          <cell r="M417" t="str">
            <v>02</v>
          </cell>
        </row>
        <row r="418">
          <cell r="A418" t="str">
            <v>苏妲己3</v>
          </cell>
          <cell r="B418">
            <v>0</v>
          </cell>
          <cell r="C418">
            <v>0</v>
          </cell>
          <cell r="D418" t="str">
            <v>出尘之姿</v>
          </cell>
          <cell r="E418" t="str">
            <v>苏妲己</v>
          </cell>
          <cell r="F418">
            <v>0</v>
          </cell>
          <cell r="G418">
            <v>0</v>
          </cell>
          <cell r="H418" t="str">
            <v>宇文成都</v>
          </cell>
          <cell r="I418">
            <v>0</v>
          </cell>
          <cell r="J418">
            <v>0</v>
          </cell>
          <cell r="L418">
            <v>3</v>
          </cell>
          <cell r="M418" t="str">
            <v>03</v>
          </cell>
        </row>
        <row r="419">
          <cell r="A419" t="str">
            <v>苏妲己4</v>
          </cell>
          <cell r="B419">
            <v>0</v>
          </cell>
          <cell r="C419">
            <v>0</v>
          </cell>
          <cell r="D419" t="str">
            <v>满面春风</v>
          </cell>
          <cell r="E419" t="str">
            <v>苏妲己</v>
          </cell>
          <cell r="F419">
            <v>0</v>
          </cell>
          <cell r="G419">
            <v>0</v>
          </cell>
          <cell r="H419" t="str">
            <v>虞姬</v>
          </cell>
          <cell r="I419" t="str">
            <v>李师师</v>
          </cell>
          <cell r="J419">
            <v>0</v>
          </cell>
          <cell r="L419">
            <v>4</v>
          </cell>
          <cell r="M419" t="str">
            <v>04</v>
          </cell>
        </row>
        <row r="420">
          <cell r="A420" t="str">
            <v>苏妲己5</v>
          </cell>
          <cell r="B420">
            <v>0</v>
          </cell>
          <cell r="C420">
            <v>0</v>
          </cell>
          <cell r="D420" t="str">
            <v>才子佳人</v>
          </cell>
          <cell r="E420" t="str">
            <v>苏妲己</v>
          </cell>
          <cell r="F420">
            <v>0</v>
          </cell>
          <cell r="G420">
            <v>0</v>
          </cell>
          <cell r="H420" t="str">
            <v>韩信</v>
          </cell>
          <cell r="I420" t="str">
            <v>周瑜</v>
          </cell>
          <cell r="J420" t="str">
            <v>裴元庆</v>
          </cell>
          <cell r="L420">
            <v>5</v>
          </cell>
          <cell r="M420" t="str">
            <v>05</v>
          </cell>
        </row>
        <row r="421">
          <cell r="A421" t="str">
            <v>苏妲己6</v>
          </cell>
          <cell r="B421">
            <v>0</v>
          </cell>
          <cell r="C421">
            <v>0</v>
          </cell>
          <cell r="D421" t="str">
            <v>风情万种</v>
          </cell>
          <cell r="E421" t="str">
            <v>苏妲己</v>
          </cell>
          <cell r="F421">
            <v>0</v>
          </cell>
          <cell r="G421">
            <v>0</v>
          </cell>
          <cell r="H421" t="str">
            <v>吕雉</v>
          </cell>
          <cell r="I421" t="str">
            <v>小乔</v>
          </cell>
          <cell r="J421" t="str">
            <v>独孤伽罗</v>
          </cell>
          <cell r="L421">
            <v>6</v>
          </cell>
          <cell r="M421" t="str">
            <v>06</v>
          </cell>
        </row>
        <row r="422">
          <cell r="A422" t="str">
            <v>武松1</v>
          </cell>
          <cell r="B422">
            <v>41506</v>
          </cell>
          <cell r="C422">
            <v>0</v>
          </cell>
          <cell r="D422" t="str">
            <v>大义灭亲</v>
          </cell>
          <cell r="E422" t="str">
            <v>武松</v>
          </cell>
          <cell r="F422">
            <v>15</v>
          </cell>
          <cell r="G422" t="str">
            <v>高橙坦克</v>
          </cell>
          <cell r="H422" t="str">
            <v>潘金莲</v>
          </cell>
          <cell r="I422">
            <v>0</v>
          </cell>
          <cell r="J422">
            <v>0</v>
          </cell>
          <cell r="L422">
            <v>1</v>
          </cell>
          <cell r="M422" t="str">
            <v>01</v>
          </cell>
        </row>
        <row r="423">
          <cell r="A423" t="str">
            <v>武松2</v>
          </cell>
          <cell r="B423">
            <v>0</v>
          </cell>
          <cell r="C423">
            <v>0</v>
          </cell>
          <cell r="D423" t="str">
            <v>大刀阔斧</v>
          </cell>
          <cell r="E423" t="str">
            <v>武松</v>
          </cell>
          <cell r="F423">
            <v>0</v>
          </cell>
          <cell r="G423">
            <v>0</v>
          </cell>
          <cell r="H423" t="str">
            <v>成吉思汗</v>
          </cell>
          <cell r="I423">
            <v>0</v>
          </cell>
          <cell r="J423">
            <v>0</v>
          </cell>
          <cell r="L423">
            <v>2</v>
          </cell>
          <cell r="M423" t="str">
            <v>02</v>
          </cell>
        </row>
        <row r="424">
          <cell r="A424" t="str">
            <v>武松3</v>
          </cell>
          <cell r="B424">
            <v>0</v>
          </cell>
          <cell r="C424">
            <v>0</v>
          </cell>
          <cell r="D424" t="str">
            <v>积善成德</v>
          </cell>
          <cell r="E424" t="str">
            <v>武松</v>
          </cell>
          <cell r="F424">
            <v>0</v>
          </cell>
          <cell r="G424">
            <v>0</v>
          </cell>
          <cell r="H424" t="str">
            <v>狄仁杰</v>
          </cell>
          <cell r="I424">
            <v>0</v>
          </cell>
          <cell r="J424">
            <v>0</v>
          </cell>
          <cell r="L424">
            <v>3</v>
          </cell>
          <cell r="M424" t="str">
            <v>03</v>
          </cell>
        </row>
        <row r="425">
          <cell r="A425" t="str">
            <v>武松4</v>
          </cell>
          <cell r="B425">
            <v>0</v>
          </cell>
          <cell r="C425">
            <v>0</v>
          </cell>
          <cell r="D425" t="str">
            <v>出尘脱俗</v>
          </cell>
          <cell r="E425" t="str">
            <v>武松</v>
          </cell>
          <cell r="F425">
            <v>0</v>
          </cell>
          <cell r="G425">
            <v>0</v>
          </cell>
          <cell r="H425" t="str">
            <v>裴元庆</v>
          </cell>
          <cell r="I425" t="str">
            <v>苏妲己</v>
          </cell>
          <cell r="J425">
            <v>0</v>
          </cell>
          <cell r="L425">
            <v>4</v>
          </cell>
          <cell r="M425" t="str">
            <v>04</v>
          </cell>
        </row>
        <row r="426">
          <cell r="A426" t="str">
            <v>武松5</v>
          </cell>
          <cell r="B426">
            <v>0</v>
          </cell>
          <cell r="C426">
            <v>0</v>
          </cell>
          <cell r="D426" t="str">
            <v>忍辱负重</v>
          </cell>
          <cell r="E426" t="str">
            <v>武松</v>
          </cell>
          <cell r="F426">
            <v>0</v>
          </cell>
          <cell r="G426">
            <v>0</v>
          </cell>
          <cell r="H426" t="str">
            <v>刘邦</v>
          </cell>
          <cell r="I426" t="str">
            <v>韩信</v>
          </cell>
          <cell r="J426" t="str">
            <v>西施</v>
          </cell>
          <cell r="L426">
            <v>5</v>
          </cell>
          <cell r="M426" t="str">
            <v>05</v>
          </cell>
        </row>
        <row r="427">
          <cell r="A427" t="str">
            <v>武松6</v>
          </cell>
          <cell r="B427">
            <v>0</v>
          </cell>
          <cell r="C427">
            <v>0</v>
          </cell>
          <cell r="D427" t="str">
            <v>铜墙铁壁</v>
          </cell>
          <cell r="E427" t="str">
            <v>武松</v>
          </cell>
          <cell r="F427">
            <v>0</v>
          </cell>
          <cell r="G427">
            <v>0</v>
          </cell>
          <cell r="H427" t="str">
            <v>樊哙</v>
          </cell>
          <cell r="I427" t="str">
            <v>典韦</v>
          </cell>
          <cell r="J427" t="str">
            <v>尉迟恭</v>
          </cell>
          <cell r="L427">
            <v>6</v>
          </cell>
          <cell r="M427" t="str">
            <v>06</v>
          </cell>
        </row>
        <row r="428">
          <cell r="A428" t="str">
            <v>霍去病1</v>
          </cell>
          <cell r="B428">
            <v>41507</v>
          </cell>
          <cell r="C428">
            <v>0</v>
          </cell>
          <cell r="D428" t="str">
            <v>举足轻重</v>
          </cell>
          <cell r="E428" t="str">
            <v>霍去病</v>
          </cell>
          <cell r="F428">
            <v>15</v>
          </cell>
          <cell r="G428">
            <v>0</v>
          </cell>
          <cell r="H428" t="str">
            <v>陈庆之</v>
          </cell>
          <cell r="I428">
            <v>0</v>
          </cell>
          <cell r="J428">
            <v>0</v>
          </cell>
          <cell r="L428">
            <v>1</v>
          </cell>
          <cell r="M428" t="str">
            <v>01</v>
          </cell>
        </row>
        <row r="429">
          <cell r="A429" t="str">
            <v>霍去病2</v>
          </cell>
          <cell r="B429">
            <v>0</v>
          </cell>
          <cell r="C429">
            <v>0</v>
          </cell>
          <cell r="D429" t="str">
            <v>武艺超群</v>
          </cell>
          <cell r="E429" t="str">
            <v>霍去病</v>
          </cell>
          <cell r="F429">
            <v>0</v>
          </cell>
          <cell r="G429">
            <v>0</v>
          </cell>
          <cell r="H429" t="str">
            <v>龙且</v>
          </cell>
          <cell r="I429">
            <v>0</v>
          </cell>
          <cell r="J429">
            <v>0</v>
          </cell>
          <cell r="L429">
            <v>2</v>
          </cell>
          <cell r="M429" t="str">
            <v>02</v>
          </cell>
        </row>
        <row r="430">
          <cell r="A430" t="str">
            <v>霍去病3</v>
          </cell>
          <cell r="B430">
            <v>0</v>
          </cell>
          <cell r="C430">
            <v>0</v>
          </cell>
          <cell r="D430" t="str">
            <v>一表人才</v>
          </cell>
          <cell r="E430" t="str">
            <v>霍去病</v>
          </cell>
          <cell r="F430">
            <v>0</v>
          </cell>
          <cell r="G430">
            <v>0</v>
          </cell>
          <cell r="H430" t="str">
            <v>罗成</v>
          </cell>
          <cell r="I430">
            <v>0</v>
          </cell>
          <cell r="J430">
            <v>0</v>
          </cell>
          <cell r="L430">
            <v>3</v>
          </cell>
          <cell r="M430" t="str">
            <v>03</v>
          </cell>
        </row>
        <row r="431">
          <cell r="A431" t="str">
            <v>霍去病4</v>
          </cell>
          <cell r="B431">
            <v>0</v>
          </cell>
          <cell r="C431">
            <v>0</v>
          </cell>
          <cell r="D431" t="str">
            <v>坚韧不拔</v>
          </cell>
          <cell r="E431" t="str">
            <v>霍去病</v>
          </cell>
          <cell r="F431">
            <v>0</v>
          </cell>
          <cell r="G431">
            <v>0</v>
          </cell>
          <cell r="H431" t="str">
            <v>樊哙</v>
          </cell>
          <cell r="I431" t="str">
            <v>武松</v>
          </cell>
          <cell r="J431">
            <v>0</v>
          </cell>
          <cell r="L431">
            <v>4</v>
          </cell>
          <cell r="M431" t="str">
            <v>04</v>
          </cell>
        </row>
        <row r="432">
          <cell r="A432" t="str">
            <v>霍去病5</v>
          </cell>
          <cell r="B432">
            <v>0</v>
          </cell>
          <cell r="C432">
            <v>0</v>
          </cell>
          <cell r="D432" t="str">
            <v>东征西讨</v>
          </cell>
          <cell r="E432" t="str">
            <v>霍去病</v>
          </cell>
          <cell r="F432">
            <v>0</v>
          </cell>
          <cell r="G432">
            <v>0</v>
          </cell>
          <cell r="H432" t="str">
            <v>尉迟恭</v>
          </cell>
          <cell r="I432" t="str">
            <v>薛仁贵</v>
          </cell>
          <cell r="J432" t="str">
            <v>岳飞</v>
          </cell>
          <cell r="L432">
            <v>5</v>
          </cell>
          <cell r="M432" t="str">
            <v>05</v>
          </cell>
        </row>
        <row r="433">
          <cell r="A433" t="str">
            <v>霍去病6</v>
          </cell>
          <cell r="B433">
            <v>0</v>
          </cell>
          <cell r="C433">
            <v>0</v>
          </cell>
          <cell r="D433" t="str">
            <v>玉树临风</v>
          </cell>
          <cell r="E433" t="str">
            <v>霍去病</v>
          </cell>
          <cell r="F433">
            <v>0</v>
          </cell>
          <cell r="G433">
            <v>0</v>
          </cell>
          <cell r="H433" t="str">
            <v>韩信</v>
          </cell>
          <cell r="I433" t="str">
            <v>宇文成都</v>
          </cell>
          <cell r="J433" t="str">
            <v>裴元庆</v>
          </cell>
          <cell r="L433">
            <v>6</v>
          </cell>
          <cell r="M433" t="str">
            <v>06</v>
          </cell>
        </row>
        <row r="434">
          <cell r="A434" t="str">
            <v>屈原1</v>
          </cell>
          <cell r="B434">
            <v>41508</v>
          </cell>
          <cell r="C434">
            <v>0</v>
          </cell>
          <cell r="D434" t="str">
            <v>登峰造极</v>
          </cell>
          <cell r="E434" t="str">
            <v>屈原</v>
          </cell>
          <cell r="F434">
            <v>15</v>
          </cell>
          <cell r="G434" t="str">
            <v>第二橙将</v>
          </cell>
          <cell r="H434" t="str">
            <v>李白</v>
          </cell>
          <cell r="I434">
            <v>0</v>
          </cell>
          <cell r="J434">
            <v>0</v>
          </cell>
          <cell r="L434">
            <v>1</v>
          </cell>
          <cell r="M434" t="str">
            <v>01</v>
          </cell>
        </row>
        <row r="435">
          <cell r="A435" t="str">
            <v>屈原2</v>
          </cell>
          <cell r="B435">
            <v>0</v>
          </cell>
          <cell r="C435">
            <v>0</v>
          </cell>
          <cell r="D435" t="str">
            <v>忠臣良将</v>
          </cell>
          <cell r="E435" t="str">
            <v>屈原</v>
          </cell>
          <cell r="F435">
            <v>0</v>
          </cell>
          <cell r="G435">
            <v>0</v>
          </cell>
          <cell r="H435" t="str">
            <v>霍去病</v>
          </cell>
          <cell r="I435">
            <v>0</v>
          </cell>
          <cell r="J435">
            <v>0</v>
          </cell>
          <cell r="L435">
            <v>2</v>
          </cell>
          <cell r="M435" t="str">
            <v>02</v>
          </cell>
        </row>
        <row r="436">
          <cell r="A436" t="str">
            <v>屈原3</v>
          </cell>
          <cell r="B436">
            <v>0</v>
          </cell>
          <cell r="C436">
            <v>0</v>
          </cell>
          <cell r="D436" t="str">
            <v>深谋远虑</v>
          </cell>
          <cell r="E436" t="str">
            <v>屈原</v>
          </cell>
          <cell r="F436">
            <v>0</v>
          </cell>
          <cell r="G436">
            <v>0</v>
          </cell>
          <cell r="H436" t="str">
            <v>范增</v>
          </cell>
          <cell r="I436">
            <v>0</v>
          </cell>
          <cell r="J436">
            <v>0</v>
          </cell>
          <cell r="L436">
            <v>3</v>
          </cell>
          <cell r="M436" t="str">
            <v>03</v>
          </cell>
        </row>
        <row r="437">
          <cell r="A437" t="str">
            <v>屈原4</v>
          </cell>
          <cell r="B437">
            <v>0</v>
          </cell>
          <cell r="C437">
            <v>0</v>
          </cell>
          <cell r="D437" t="str">
            <v>香草美人</v>
          </cell>
          <cell r="E437" t="str">
            <v>屈原</v>
          </cell>
          <cell r="F437">
            <v>0</v>
          </cell>
          <cell r="G437">
            <v>0</v>
          </cell>
          <cell r="H437" t="str">
            <v>虞姬</v>
          </cell>
          <cell r="I437" t="str">
            <v>岳飞</v>
          </cell>
          <cell r="J437">
            <v>0</v>
          </cell>
          <cell r="L437">
            <v>4</v>
          </cell>
          <cell r="M437" t="str">
            <v>04</v>
          </cell>
        </row>
        <row r="438">
          <cell r="A438" t="str">
            <v>屈原5</v>
          </cell>
          <cell r="B438">
            <v>0</v>
          </cell>
          <cell r="C438">
            <v>0</v>
          </cell>
          <cell r="D438" t="str">
            <v>满腹经纶</v>
          </cell>
          <cell r="E438" t="str">
            <v>屈原</v>
          </cell>
          <cell r="F438">
            <v>0</v>
          </cell>
          <cell r="G438">
            <v>0</v>
          </cell>
          <cell r="H438" t="str">
            <v>曹操</v>
          </cell>
          <cell r="I438" t="str">
            <v>周瑜</v>
          </cell>
          <cell r="J438" t="str">
            <v>狄仁杰</v>
          </cell>
          <cell r="L438">
            <v>5</v>
          </cell>
          <cell r="M438" t="str">
            <v>05</v>
          </cell>
        </row>
        <row r="439">
          <cell r="A439" t="str">
            <v>屈原6</v>
          </cell>
          <cell r="B439">
            <v>0</v>
          </cell>
          <cell r="C439">
            <v>0</v>
          </cell>
          <cell r="D439" t="str">
            <v>厚德载物</v>
          </cell>
          <cell r="E439" t="str">
            <v>屈原</v>
          </cell>
          <cell r="F439">
            <v>0</v>
          </cell>
          <cell r="G439">
            <v>0</v>
          </cell>
          <cell r="H439" t="str">
            <v>刘备</v>
          </cell>
          <cell r="I439" t="str">
            <v>姜子牙</v>
          </cell>
          <cell r="J439" t="str">
            <v>孔子</v>
          </cell>
          <cell r="L439">
            <v>6</v>
          </cell>
          <cell r="M439" t="str">
            <v>06</v>
          </cell>
        </row>
        <row r="440">
          <cell r="A440" t="str">
            <v>西施1</v>
          </cell>
          <cell r="B440">
            <v>41302</v>
          </cell>
          <cell r="C440">
            <v>0</v>
          </cell>
          <cell r="D440" t="str">
            <v>侠骨柔情</v>
          </cell>
          <cell r="E440" t="str">
            <v>西施</v>
          </cell>
          <cell r="F440">
            <v>13</v>
          </cell>
          <cell r="G440">
            <v>0</v>
          </cell>
          <cell r="H440" t="str">
            <v>花木兰</v>
          </cell>
          <cell r="I440">
            <v>0</v>
          </cell>
          <cell r="J440">
            <v>0</v>
          </cell>
          <cell r="L440">
            <v>1</v>
          </cell>
          <cell r="M440" t="str">
            <v>01</v>
          </cell>
        </row>
        <row r="441">
          <cell r="A441" t="str">
            <v>西施2</v>
          </cell>
          <cell r="B441">
            <v>0</v>
          </cell>
          <cell r="C441">
            <v>0</v>
          </cell>
          <cell r="D441" t="str">
            <v>宠冠后宫</v>
          </cell>
          <cell r="E441" t="str">
            <v>西施</v>
          </cell>
          <cell r="F441">
            <v>0</v>
          </cell>
          <cell r="G441">
            <v>0</v>
          </cell>
          <cell r="H441" t="str">
            <v>苏妲己</v>
          </cell>
          <cell r="I441">
            <v>0</v>
          </cell>
          <cell r="J441">
            <v>0</v>
          </cell>
          <cell r="L441">
            <v>2</v>
          </cell>
          <cell r="M441" t="str">
            <v>02</v>
          </cell>
        </row>
        <row r="442">
          <cell r="A442" t="str">
            <v>西施3</v>
          </cell>
          <cell r="B442">
            <v>0</v>
          </cell>
          <cell r="C442">
            <v>0</v>
          </cell>
          <cell r="D442" t="str">
            <v>忍辱求全</v>
          </cell>
          <cell r="E442" t="str">
            <v>西施</v>
          </cell>
          <cell r="F442">
            <v>0</v>
          </cell>
          <cell r="G442">
            <v>0</v>
          </cell>
          <cell r="H442" t="str">
            <v>武松</v>
          </cell>
          <cell r="I442">
            <v>0</v>
          </cell>
          <cell r="J442">
            <v>0</v>
          </cell>
          <cell r="L442">
            <v>3</v>
          </cell>
          <cell r="M442" t="str">
            <v>03</v>
          </cell>
        </row>
        <row r="443">
          <cell r="A443" t="str">
            <v>西施4</v>
          </cell>
          <cell r="B443">
            <v>0</v>
          </cell>
          <cell r="C443">
            <v>0</v>
          </cell>
          <cell r="D443" t="str">
            <v>国色天香</v>
          </cell>
          <cell r="E443" t="str">
            <v>西施</v>
          </cell>
          <cell r="F443">
            <v>0</v>
          </cell>
          <cell r="G443">
            <v>0</v>
          </cell>
          <cell r="H443" t="str">
            <v>虞姬</v>
          </cell>
          <cell r="I443">
            <v>0</v>
          </cell>
          <cell r="J443">
            <v>0</v>
          </cell>
          <cell r="L443">
            <v>4</v>
          </cell>
          <cell r="M443" t="str">
            <v>04</v>
          </cell>
        </row>
        <row r="444">
          <cell r="A444" t="str">
            <v>西施5</v>
          </cell>
          <cell r="B444">
            <v>0</v>
          </cell>
          <cell r="C444">
            <v>0</v>
          </cell>
          <cell r="D444" t="str">
            <v>我见犹怜</v>
          </cell>
          <cell r="E444" t="str">
            <v>西施</v>
          </cell>
          <cell r="F444">
            <v>0</v>
          </cell>
          <cell r="G444">
            <v>0</v>
          </cell>
          <cell r="H444" t="str">
            <v>戚夫人</v>
          </cell>
          <cell r="I444" t="str">
            <v>小乔</v>
          </cell>
          <cell r="J444">
            <v>0</v>
          </cell>
          <cell r="L444">
            <v>5</v>
          </cell>
          <cell r="M444" t="str">
            <v>05</v>
          </cell>
        </row>
        <row r="445">
          <cell r="A445" t="str">
            <v>西施6</v>
          </cell>
          <cell r="B445">
            <v>0</v>
          </cell>
          <cell r="C445">
            <v>0</v>
          </cell>
          <cell r="D445" t="str">
            <v>四大美女</v>
          </cell>
          <cell r="E445" t="str">
            <v>西施</v>
          </cell>
          <cell r="F445">
            <v>0</v>
          </cell>
          <cell r="G445">
            <v>0</v>
          </cell>
          <cell r="H445" t="str">
            <v>王昭君</v>
          </cell>
          <cell r="I445" t="str">
            <v>貂蝉</v>
          </cell>
          <cell r="J445" t="str">
            <v>杨玉环</v>
          </cell>
          <cell r="L445">
            <v>6</v>
          </cell>
          <cell r="M445" t="str">
            <v>06</v>
          </cell>
        </row>
        <row r="446">
          <cell r="A446" t="str">
            <v>朱元璋1</v>
          </cell>
          <cell r="B446">
            <v>41303</v>
          </cell>
          <cell r="C446">
            <v>0</v>
          </cell>
          <cell r="D446" t="str">
            <v>名震天下</v>
          </cell>
          <cell r="E446" t="str">
            <v>朱元璋</v>
          </cell>
          <cell r="F446">
            <v>13</v>
          </cell>
          <cell r="G446">
            <v>0</v>
          </cell>
          <cell r="H446" t="str">
            <v>鲁智深</v>
          </cell>
          <cell r="I446">
            <v>0</v>
          </cell>
          <cell r="J446">
            <v>0</v>
          </cell>
          <cell r="L446">
            <v>1</v>
          </cell>
          <cell r="M446" t="str">
            <v>01</v>
          </cell>
        </row>
        <row r="447">
          <cell r="A447" t="str">
            <v>朱元璋2</v>
          </cell>
          <cell r="B447">
            <v>0</v>
          </cell>
          <cell r="C447">
            <v>0</v>
          </cell>
          <cell r="D447" t="str">
            <v>称帝称王</v>
          </cell>
          <cell r="E447" t="str">
            <v>朱元璋</v>
          </cell>
          <cell r="F447">
            <v>0</v>
          </cell>
          <cell r="G447">
            <v>0</v>
          </cell>
          <cell r="H447" t="str">
            <v>杨广</v>
          </cell>
          <cell r="I447">
            <v>0</v>
          </cell>
          <cell r="J447">
            <v>0</v>
          </cell>
          <cell r="L447">
            <v>2</v>
          </cell>
          <cell r="M447" t="str">
            <v>02</v>
          </cell>
        </row>
        <row r="448">
          <cell r="A448" t="str">
            <v>朱元璋3</v>
          </cell>
          <cell r="B448">
            <v>0</v>
          </cell>
          <cell r="C448">
            <v>0</v>
          </cell>
          <cell r="D448" t="str">
            <v>一统天下</v>
          </cell>
          <cell r="E448" t="str">
            <v>朱元璋</v>
          </cell>
          <cell r="F448">
            <v>0</v>
          </cell>
          <cell r="G448">
            <v>0</v>
          </cell>
          <cell r="H448" t="str">
            <v>成吉思汗</v>
          </cell>
          <cell r="I448">
            <v>0</v>
          </cell>
          <cell r="J448">
            <v>0</v>
          </cell>
          <cell r="L448">
            <v>3</v>
          </cell>
          <cell r="M448" t="str">
            <v>03</v>
          </cell>
        </row>
        <row r="449">
          <cell r="A449" t="str">
            <v>朱元璋4</v>
          </cell>
          <cell r="B449">
            <v>0</v>
          </cell>
          <cell r="C449">
            <v>0</v>
          </cell>
          <cell r="D449" t="str">
            <v>平民皇帝</v>
          </cell>
          <cell r="E449" t="str">
            <v>朱元璋</v>
          </cell>
          <cell r="F449">
            <v>0</v>
          </cell>
          <cell r="G449">
            <v>0</v>
          </cell>
          <cell r="H449" t="str">
            <v>刘邦</v>
          </cell>
          <cell r="I449">
            <v>0</v>
          </cell>
          <cell r="J449">
            <v>0</v>
          </cell>
          <cell r="L449">
            <v>4</v>
          </cell>
          <cell r="M449" t="str">
            <v>04</v>
          </cell>
        </row>
        <row r="450">
          <cell r="A450" t="str">
            <v>朱元璋5</v>
          </cell>
          <cell r="B450">
            <v>0</v>
          </cell>
          <cell r="C450">
            <v>0</v>
          </cell>
          <cell r="D450" t="str">
            <v>独揽大权</v>
          </cell>
          <cell r="E450" t="str">
            <v>朱元璋</v>
          </cell>
          <cell r="F450">
            <v>0</v>
          </cell>
          <cell r="G450">
            <v>0</v>
          </cell>
          <cell r="H450" t="str">
            <v>吕雉</v>
          </cell>
          <cell r="I450" t="str">
            <v>曹操</v>
          </cell>
          <cell r="J450">
            <v>0</v>
          </cell>
          <cell r="L450">
            <v>5</v>
          </cell>
          <cell r="M450" t="str">
            <v>05</v>
          </cell>
        </row>
        <row r="451">
          <cell r="A451" t="str">
            <v>朱元璋6</v>
          </cell>
          <cell r="B451">
            <v>0</v>
          </cell>
          <cell r="C451">
            <v>0</v>
          </cell>
          <cell r="D451" t="str">
            <v>开国皇帝</v>
          </cell>
          <cell r="E451" t="str">
            <v>朱元璋</v>
          </cell>
          <cell r="F451">
            <v>0</v>
          </cell>
          <cell r="G451">
            <v>0</v>
          </cell>
          <cell r="H451" t="str">
            <v>孙权</v>
          </cell>
          <cell r="I451" t="str">
            <v>杨坚</v>
          </cell>
          <cell r="J451" t="str">
            <v>李渊</v>
          </cell>
          <cell r="L451">
            <v>6</v>
          </cell>
          <cell r="M451" t="str">
            <v>06</v>
          </cell>
        </row>
        <row r="452">
          <cell r="A452" t="str">
            <v>陈庆之1</v>
          </cell>
          <cell r="B452">
            <v>41305</v>
          </cell>
          <cell r="C452">
            <v>0</v>
          </cell>
          <cell r="D452" t="str">
            <v>所向无敌</v>
          </cell>
          <cell r="E452" t="str">
            <v>陈庆之</v>
          </cell>
          <cell r="F452">
            <v>13</v>
          </cell>
          <cell r="G452" t="str">
            <v>低橙坦克</v>
          </cell>
          <cell r="H452" t="str">
            <v>穆桂英</v>
          </cell>
          <cell r="I452">
            <v>0</v>
          </cell>
          <cell r="J452">
            <v>0</v>
          </cell>
          <cell r="L452">
            <v>1</v>
          </cell>
          <cell r="M452" t="str">
            <v>01</v>
          </cell>
        </row>
        <row r="453">
          <cell r="A453" t="str">
            <v>陈庆之2</v>
          </cell>
          <cell r="B453">
            <v>0</v>
          </cell>
          <cell r="C453">
            <v>0</v>
          </cell>
          <cell r="D453" t="str">
            <v>能屈能伸</v>
          </cell>
          <cell r="E453" t="str">
            <v>陈庆之</v>
          </cell>
          <cell r="F453">
            <v>0</v>
          </cell>
          <cell r="G453">
            <v>0</v>
          </cell>
          <cell r="H453" t="str">
            <v>李白</v>
          </cell>
          <cell r="I453">
            <v>0</v>
          </cell>
          <cell r="J453">
            <v>0</v>
          </cell>
          <cell r="L453">
            <v>2</v>
          </cell>
          <cell r="M453" t="str">
            <v>02</v>
          </cell>
        </row>
        <row r="454">
          <cell r="A454" t="str">
            <v>陈庆之3</v>
          </cell>
          <cell r="B454">
            <v>0</v>
          </cell>
          <cell r="C454">
            <v>0</v>
          </cell>
          <cell r="D454" t="str">
            <v>行兵布阵</v>
          </cell>
          <cell r="E454" t="str">
            <v>陈庆之</v>
          </cell>
          <cell r="F454">
            <v>0</v>
          </cell>
          <cell r="G454">
            <v>0</v>
          </cell>
          <cell r="H454" t="str">
            <v>韩信</v>
          </cell>
          <cell r="I454">
            <v>0</v>
          </cell>
          <cell r="J454">
            <v>0</v>
          </cell>
          <cell r="L454">
            <v>3</v>
          </cell>
          <cell r="M454" t="str">
            <v>03</v>
          </cell>
        </row>
        <row r="455">
          <cell r="A455" t="str">
            <v>陈庆之4</v>
          </cell>
          <cell r="B455">
            <v>0</v>
          </cell>
          <cell r="C455">
            <v>0</v>
          </cell>
          <cell r="D455" t="str">
            <v>功标青史</v>
          </cell>
          <cell r="E455" t="str">
            <v>陈庆之</v>
          </cell>
          <cell r="F455">
            <v>0</v>
          </cell>
          <cell r="G455">
            <v>0</v>
          </cell>
          <cell r="H455" t="str">
            <v>周瑜</v>
          </cell>
          <cell r="I455">
            <v>0</v>
          </cell>
          <cell r="J455">
            <v>0</v>
          </cell>
          <cell r="L455">
            <v>4</v>
          </cell>
          <cell r="M455" t="str">
            <v>04</v>
          </cell>
        </row>
        <row r="456">
          <cell r="A456" t="str">
            <v>陈庆之5</v>
          </cell>
          <cell r="B456">
            <v>0</v>
          </cell>
          <cell r="C456">
            <v>0</v>
          </cell>
          <cell r="D456" t="str">
            <v>统帅奇才</v>
          </cell>
          <cell r="E456" t="str">
            <v>陈庆之</v>
          </cell>
          <cell r="F456">
            <v>0</v>
          </cell>
          <cell r="G456">
            <v>0</v>
          </cell>
          <cell r="H456" t="str">
            <v>薛仁贵</v>
          </cell>
          <cell r="I456" t="str">
            <v>岳飞</v>
          </cell>
          <cell r="J456">
            <v>0</v>
          </cell>
          <cell r="L456">
            <v>5</v>
          </cell>
          <cell r="M456" t="str">
            <v>05</v>
          </cell>
        </row>
        <row r="457">
          <cell r="A457" t="str">
            <v>陈庆之6</v>
          </cell>
          <cell r="B457">
            <v>0</v>
          </cell>
          <cell r="C457">
            <v>0</v>
          </cell>
          <cell r="D457" t="str">
            <v>英勇无敌</v>
          </cell>
          <cell r="E457" t="str">
            <v>陈庆之</v>
          </cell>
          <cell r="F457">
            <v>0</v>
          </cell>
          <cell r="G457">
            <v>0</v>
          </cell>
          <cell r="H457" t="str">
            <v>张辽</v>
          </cell>
          <cell r="I457" t="str">
            <v>宇文成都</v>
          </cell>
          <cell r="J457" t="str">
            <v>成吉思汗</v>
          </cell>
          <cell r="L457">
            <v>6</v>
          </cell>
          <cell r="M457" t="str">
            <v>06</v>
          </cell>
        </row>
        <row r="458">
          <cell r="A458" t="str">
            <v>李白1</v>
          </cell>
          <cell r="B458">
            <v>41306</v>
          </cell>
          <cell r="C458">
            <v>0</v>
          </cell>
          <cell r="D458" t="str">
            <v>入朝为官</v>
          </cell>
          <cell r="E458" t="str">
            <v>李白</v>
          </cell>
          <cell r="F458">
            <v>13</v>
          </cell>
          <cell r="G458" t="str">
            <v>低橙连击</v>
          </cell>
          <cell r="H458" t="str">
            <v>包拯</v>
          </cell>
          <cell r="I458">
            <v>0</v>
          </cell>
          <cell r="J458">
            <v>0</v>
          </cell>
          <cell r="L458">
            <v>1</v>
          </cell>
          <cell r="M458" t="str">
            <v>01</v>
          </cell>
        </row>
        <row r="459">
          <cell r="A459" t="str">
            <v>李白2</v>
          </cell>
          <cell r="B459">
            <v>0</v>
          </cell>
          <cell r="C459">
            <v>0</v>
          </cell>
          <cell r="D459" t="str">
            <v>能屈能伸</v>
          </cell>
          <cell r="E459" t="str">
            <v>李白</v>
          </cell>
          <cell r="F459">
            <v>0</v>
          </cell>
          <cell r="G459">
            <v>0</v>
          </cell>
          <cell r="H459" t="str">
            <v>陈庆之</v>
          </cell>
          <cell r="I459">
            <v>0</v>
          </cell>
          <cell r="J459">
            <v>0</v>
          </cell>
          <cell r="L459">
            <v>2</v>
          </cell>
          <cell r="M459" t="str">
            <v>02</v>
          </cell>
        </row>
        <row r="460">
          <cell r="A460" t="str">
            <v>李白3</v>
          </cell>
          <cell r="B460">
            <v>0</v>
          </cell>
          <cell r="C460">
            <v>0</v>
          </cell>
          <cell r="D460" t="str">
            <v>开元盛世</v>
          </cell>
          <cell r="E460" t="str">
            <v>李白</v>
          </cell>
          <cell r="F460">
            <v>0</v>
          </cell>
          <cell r="G460">
            <v>0</v>
          </cell>
          <cell r="H460" t="str">
            <v>杨玉环</v>
          </cell>
          <cell r="I460">
            <v>0</v>
          </cell>
          <cell r="J460">
            <v>0</v>
          </cell>
          <cell r="L460">
            <v>3</v>
          </cell>
          <cell r="M460" t="str">
            <v>03</v>
          </cell>
        </row>
        <row r="461">
          <cell r="A461" t="str">
            <v>李白4</v>
          </cell>
          <cell r="B461">
            <v>0</v>
          </cell>
          <cell r="C461">
            <v>0</v>
          </cell>
          <cell r="D461" t="str">
            <v>温故知新</v>
          </cell>
          <cell r="E461" t="str">
            <v>李白</v>
          </cell>
          <cell r="F461">
            <v>0</v>
          </cell>
          <cell r="G461">
            <v>0</v>
          </cell>
          <cell r="H461" t="str">
            <v>孔子</v>
          </cell>
          <cell r="I461">
            <v>0</v>
          </cell>
          <cell r="J461">
            <v>0</v>
          </cell>
          <cell r="L461">
            <v>4</v>
          </cell>
          <cell r="M461" t="str">
            <v>04</v>
          </cell>
        </row>
        <row r="462">
          <cell r="A462" t="str">
            <v>李白5</v>
          </cell>
          <cell r="B462">
            <v>0</v>
          </cell>
          <cell r="C462">
            <v>0</v>
          </cell>
          <cell r="D462" t="str">
            <v>才高八斗</v>
          </cell>
          <cell r="E462" t="str">
            <v>李白</v>
          </cell>
          <cell r="F462">
            <v>0</v>
          </cell>
          <cell r="G462">
            <v>0</v>
          </cell>
          <cell r="H462" t="str">
            <v>郭嘉</v>
          </cell>
          <cell r="I462" t="str">
            <v>屈原</v>
          </cell>
          <cell r="J462">
            <v>0</v>
          </cell>
          <cell r="L462">
            <v>5</v>
          </cell>
          <cell r="M462" t="str">
            <v>05</v>
          </cell>
        </row>
        <row r="463">
          <cell r="A463" t="str">
            <v>李白6</v>
          </cell>
          <cell r="B463">
            <v>0</v>
          </cell>
          <cell r="C463">
            <v>0</v>
          </cell>
          <cell r="D463" t="str">
            <v>一身正气</v>
          </cell>
          <cell r="E463" t="str">
            <v>李白</v>
          </cell>
          <cell r="F463">
            <v>0</v>
          </cell>
          <cell r="G463">
            <v>0</v>
          </cell>
          <cell r="H463" t="str">
            <v>岳飞</v>
          </cell>
          <cell r="I463" t="str">
            <v>武松</v>
          </cell>
          <cell r="J463" t="str">
            <v>霍去病</v>
          </cell>
          <cell r="L463">
            <v>6</v>
          </cell>
          <cell r="M463" t="str">
            <v>06</v>
          </cell>
        </row>
        <row r="464">
          <cell r="A464" t="str">
            <v>花木兰1</v>
          </cell>
          <cell r="B464">
            <v>41003</v>
          </cell>
          <cell r="C464" t="str">
            <v>闭合</v>
          </cell>
          <cell r="D464" t="str">
            <v>侠骨柔情</v>
          </cell>
          <cell r="E464" t="str">
            <v>花木兰</v>
          </cell>
          <cell r="F464">
            <v>10</v>
          </cell>
          <cell r="G464">
            <v>0</v>
          </cell>
          <cell r="H464" t="str">
            <v>西施</v>
          </cell>
          <cell r="I464">
            <v>0</v>
          </cell>
          <cell r="J464">
            <v>0</v>
          </cell>
          <cell r="L464">
            <v>1</v>
          </cell>
          <cell r="M464" t="str">
            <v>01</v>
          </cell>
        </row>
        <row r="465">
          <cell r="A465" t="str">
            <v>花木兰2</v>
          </cell>
          <cell r="B465">
            <v>0</v>
          </cell>
          <cell r="C465">
            <v>0</v>
          </cell>
          <cell r="D465" t="str">
            <v>正气凛然</v>
          </cell>
          <cell r="E465" t="str">
            <v>花木兰</v>
          </cell>
          <cell r="F465">
            <v>0</v>
          </cell>
          <cell r="G465">
            <v>0</v>
          </cell>
          <cell r="H465" t="str">
            <v>包拯</v>
          </cell>
          <cell r="I465">
            <v>0</v>
          </cell>
          <cell r="J465">
            <v>0</v>
          </cell>
          <cell r="L465">
            <v>2</v>
          </cell>
          <cell r="M465" t="str">
            <v>闭合2</v>
          </cell>
        </row>
        <row r="466">
          <cell r="A466" t="str">
            <v>花木兰3</v>
          </cell>
          <cell r="B466">
            <v>0</v>
          </cell>
          <cell r="C466">
            <v>0</v>
          </cell>
          <cell r="D466" t="str">
            <v>巾帼英雄</v>
          </cell>
          <cell r="E466" t="str">
            <v>花木兰</v>
          </cell>
          <cell r="F466">
            <v>0</v>
          </cell>
          <cell r="G466">
            <v>0</v>
          </cell>
          <cell r="H466" t="str">
            <v>穆桂英</v>
          </cell>
          <cell r="I466">
            <v>0</v>
          </cell>
          <cell r="J466">
            <v>0</v>
          </cell>
          <cell r="L466">
            <v>3</v>
          </cell>
          <cell r="M466" t="str">
            <v>03</v>
          </cell>
        </row>
        <row r="467">
          <cell r="A467" t="str">
            <v>花木兰4</v>
          </cell>
          <cell r="B467">
            <v>0</v>
          </cell>
          <cell r="C467">
            <v>0</v>
          </cell>
          <cell r="D467" t="str">
            <v>一马当先</v>
          </cell>
          <cell r="E467" t="str">
            <v>花木兰</v>
          </cell>
          <cell r="F467">
            <v>0</v>
          </cell>
          <cell r="G467">
            <v>0</v>
          </cell>
          <cell r="H467" t="str">
            <v>鲁智深</v>
          </cell>
          <cell r="I467" t="str">
            <v>穆桂英</v>
          </cell>
          <cell r="J467">
            <v>0</v>
          </cell>
          <cell r="L467">
            <v>4</v>
          </cell>
          <cell r="M467" t="str">
            <v>04</v>
          </cell>
        </row>
        <row r="468">
          <cell r="A468" t="str">
            <v>花木兰5</v>
          </cell>
          <cell r="B468">
            <v>0</v>
          </cell>
          <cell r="C468">
            <v>0</v>
          </cell>
          <cell r="D468" t="str">
            <v>女中豪杰</v>
          </cell>
          <cell r="E468" t="str">
            <v>花木兰</v>
          </cell>
          <cell r="F468">
            <v>0</v>
          </cell>
          <cell r="G468">
            <v>0</v>
          </cell>
          <cell r="H468" t="str">
            <v>李师师</v>
          </cell>
          <cell r="I468" t="str">
            <v>穆桂英</v>
          </cell>
          <cell r="J468">
            <v>0</v>
          </cell>
          <cell r="L468">
            <v>5</v>
          </cell>
          <cell r="M468" t="str">
            <v>05</v>
          </cell>
        </row>
        <row r="469">
          <cell r="A469" t="str">
            <v>花木兰6</v>
          </cell>
          <cell r="B469">
            <v>0</v>
          </cell>
          <cell r="C469">
            <v>0</v>
          </cell>
          <cell r="D469" t="str">
            <v>见多识广</v>
          </cell>
          <cell r="E469" t="str">
            <v>花木兰</v>
          </cell>
          <cell r="F469">
            <v>0</v>
          </cell>
          <cell r="G469">
            <v>0</v>
          </cell>
          <cell r="H469" t="str">
            <v>潘金莲</v>
          </cell>
          <cell r="I469" t="str">
            <v>李师师</v>
          </cell>
          <cell r="J469">
            <v>0</v>
          </cell>
          <cell r="L469">
            <v>6</v>
          </cell>
          <cell r="M469" t="str">
            <v>06</v>
          </cell>
        </row>
        <row r="470">
          <cell r="A470" t="str">
            <v>潘金莲1</v>
          </cell>
          <cell r="B470">
            <v>41004</v>
          </cell>
          <cell r="C470">
            <v>0</v>
          </cell>
          <cell r="D470" t="str">
            <v>妩媚多姿</v>
          </cell>
          <cell r="E470" t="str">
            <v>潘金莲</v>
          </cell>
          <cell r="F470">
            <v>10</v>
          </cell>
          <cell r="G470">
            <v>0</v>
          </cell>
          <cell r="H470" t="str">
            <v>苏妲己</v>
          </cell>
          <cell r="I470">
            <v>0</v>
          </cell>
          <cell r="J470">
            <v>0</v>
          </cell>
          <cell r="L470">
            <v>1</v>
          </cell>
          <cell r="M470" t="str">
            <v>01</v>
          </cell>
        </row>
        <row r="471">
          <cell r="A471" t="str">
            <v>潘金莲2</v>
          </cell>
          <cell r="B471">
            <v>0</v>
          </cell>
          <cell r="C471">
            <v>0</v>
          </cell>
          <cell r="D471" t="str">
            <v>花容月貌</v>
          </cell>
          <cell r="E471" t="str">
            <v>潘金莲</v>
          </cell>
          <cell r="F471">
            <v>0</v>
          </cell>
          <cell r="G471">
            <v>0</v>
          </cell>
          <cell r="H471" t="str">
            <v>李师师</v>
          </cell>
          <cell r="I471">
            <v>0</v>
          </cell>
          <cell r="J471">
            <v>0</v>
          </cell>
          <cell r="L471">
            <v>2</v>
          </cell>
          <cell r="M471" t="str">
            <v>02</v>
          </cell>
        </row>
        <row r="472">
          <cell r="A472" t="str">
            <v>潘金莲3</v>
          </cell>
          <cell r="B472">
            <v>0</v>
          </cell>
          <cell r="C472">
            <v>0</v>
          </cell>
          <cell r="D472" t="str">
            <v>爱憎分明</v>
          </cell>
          <cell r="E472" t="str">
            <v>潘金莲</v>
          </cell>
          <cell r="F472">
            <v>0</v>
          </cell>
          <cell r="G472">
            <v>0</v>
          </cell>
          <cell r="H472" t="str">
            <v>鲁智深</v>
          </cell>
          <cell r="I472">
            <v>0</v>
          </cell>
          <cell r="J472">
            <v>0</v>
          </cell>
          <cell r="L472">
            <v>3</v>
          </cell>
          <cell r="M472" t="str">
            <v>03</v>
          </cell>
        </row>
        <row r="473">
          <cell r="A473" t="str">
            <v>潘金莲4</v>
          </cell>
          <cell r="B473">
            <v>0</v>
          </cell>
          <cell r="C473">
            <v>0</v>
          </cell>
          <cell r="D473" t="str">
            <v>背水一战</v>
          </cell>
          <cell r="E473" t="str">
            <v>潘金莲</v>
          </cell>
          <cell r="F473">
            <v>0</v>
          </cell>
          <cell r="G473">
            <v>0</v>
          </cell>
          <cell r="H473" t="str">
            <v>李师师</v>
          </cell>
          <cell r="I473" t="str">
            <v>包拯</v>
          </cell>
          <cell r="J473">
            <v>0</v>
          </cell>
          <cell r="L473">
            <v>4</v>
          </cell>
          <cell r="M473" t="str">
            <v>04</v>
          </cell>
        </row>
        <row r="474">
          <cell r="A474" t="str">
            <v>潘金莲5</v>
          </cell>
          <cell r="B474">
            <v>0</v>
          </cell>
          <cell r="C474">
            <v>0</v>
          </cell>
          <cell r="D474" t="str">
            <v>大显身手</v>
          </cell>
          <cell r="E474" t="str">
            <v>潘金莲</v>
          </cell>
          <cell r="F474">
            <v>0</v>
          </cell>
          <cell r="G474">
            <v>0</v>
          </cell>
          <cell r="H474" t="str">
            <v>包拯</v>
          </cell>
          <cell r="I474" t="str">
            <v>鲁智深</v>
          </cell>
          <cell r="J474">
            <v>0</v>
          </cell>
          <cell r="L474">
            <v>5</v>
          </cell>
          <cell r="M474" t="str">
            <v>05</v>
          </cell>
        </row>
        <row r="475">
          <cell r="A475" t="str">
            <v>潘金莲6</v>
          </cell>
          <cell r="B475">
            <v>0</v>
          </cell>
          <cell r="C475">
            <v>0</v>
          </cell>
          <cell r="D475" t="str">
            <v>见多识广</v>
          </cell>
          <cell r="E475" t="str">
            <v>潘金莲</v>
          </cell>
          <cell r="F475">
            <v>0</v>
          </cell>
          <cell r="G475">
            <v>0</v>
          </cell>
          <cell r="H475" t="str">
            <v>花木兰</v>
          </cell>
          <cell r="I475" t="str">
            <v>李师师</v>
          </cell>
          <cell r="J475">
            <v>0</v>
          </cell>
          <cell r="L475">
            <v>6</v>
          </cell>
          <cell r="M475" t="str">
            <v>06</v>
          </cell>
        </row>
        <row r="476">
          <cell r="A476" t="str">
            <v>李师师1</v>
          </cell>
          <cell r="B476">
            <v>41005</v>
          </cell>
          <cell r="C476">
            <v>0</v>
          </cell>
          <cell r="D476" t="str">
            <v>坚贞不屈</v>
          </cell>
          <cell r="E476" t="str">
            <v>李师师</v>
          </cell>
          <cell r="F476">
            <v>10</v>
          </cell>
          <cell r="G476" t="str">
            <v>紫1</v>
          </cell>
          <cell r="H476" t="str">
            <v>西施</v>
          </cell>
          <cell r="I476">
            <v>0</v>
          </cell>
          <cell r="J476">
            <v>0</v>
          </cell>
          <cell r="L476">
            <v>1</v>
          </cell>
          <cell r="M476" t="str">
            <v>01</v>
          </cell>
        </row>
        <row r="477">
          <cell r="A477" t="str">
            <v>李师师2</v>
          </cell>
          <cell r="B477">
            <v>0</v>
          </cell>
          <cell r="C477">
            <v>0</v>
          </cell>
          <cell r="D477" t="str">
            <v>花容月貌</v>
          </cell>
          <cell r="E477" t="str">
            <v>李师师</v>
          </cell>
          <cell r="F477">
            <v>0</v>
          </cell>
          <cell r="G477">
            <v>0</v>
          </cell>
          <cell r="H477" t="str">
            <v>潘金莲</v>
          </cell>
          <cell r="I477">
            <v>0</v>
          </cell>
          <cell r="J477">
            <v>0</v>
          </cell>
          <cell r="L477">
            <v>2</v>
          </cell>
          <cell r="M477" t="str">
            <v>02</v>
          </cell>
        </row>
        <row r="478">
          <cell r="A478" t="str">
            <v>李师师3</v>
          </cell>
          <cell r="B478">
            <v>0</v>
          </cell>
          <cell r="C478">
            <v>0</v>
          </cell>
          <cell r="D478" t="str">
            <v>智勇双全</v>
          </cell>
          <cell r="E478" t="str">
            <v>李师师</v>
          </cell>
          <cell r="F478">
            <v>0</v>
          </cell>
          <cell r="G478">
            <v>0</v>
          </cell>
          <cell r="H478" t="str">
            <v>穆桂英</v>
          </cell>
          <cell r="I478">
            <v>0</v>
          </cell>
          <cell r="J478">
            <v>0</v>
          </cell>
          <cell r="L478">
            <v>3</v>
          </cell>
          <cell r="M478" t="str">
            <v>03</v>
          </cell>
        </row>
        <row r="479">
          <cell r="A479" t="str">
            <v>李师师4</v>
          </cell>
          <cell r="B479">
            <v>0</v>
          </cell>
          <cell r="C479">
            <v>0</v>
          </cell>
          <cell r="D479" t="str">
            <v>背水一战</v>
          </cell>
          <cell r="E479" t="str">
            <v>李师师</v>
          </cell>
          <cell r="F479">
            <v>0</v>
          </cell>
          <cell r="G479">
            <v>0</v>
          </cell>
          <cell r="H479" t="str">
            <v>潘金莲</v>
          </cell>
          <cell r="I479" t="str">
            <v>包拯</v>
          </cell>
          <cell r="J479">
            <v>0</v>
          </cell>
          <cell r="L479">
            <v>4</v>
          </cell>
          <cell r="M479" t="str">
            <v>04</v>
          </cell>
        </row>
        <row r="480">
          <cell r="A480" t="str">
            <v>李师师5</v>
          </cell>
          <cell r="B480">
            <v>0</v>
          </cell>
          <cell r="C480">
            <v>0</v>
          </cell>
          <cell r="D480" t="str">
            <v>女中豪杰</v>
          </cell>
          <cell r="E480" t="str">
            <v>李师师</v>
          </cell>
          <cell r="F480">
            <v>0</v>
          </cell>
          <cell r="G480">
            <v>0</v>
          </cell>
          <cell r="H480" t="str">
            <v>花木兰</v>
          </cell>
          <cell r="I480" t="str">
            <v>穆桂英</v>
          </cell>
          <cell r="J480">
            <v>0</v>
          </cell>
          <cell r="L480">
            <v>5</v>
          </cell>
          <cell r="M480" t="str">
            <v>05</v>
          </cell>
        </row>
        <row r="481">
          <cell r="A481" t="str">
            <v>李师师6</v>
          </cell>
          <cell r="B481">
            <v>0</v>
          </cell>
          <cell r="C481">
            <v>0</v>
          </cell>
          <cell r="D481" t="str">
            <v>见多识广</v>
          </cell>
          <cell r="E481" t="str">
            <v>李师师</v>
          </cell>
          <cell r="F481">
            <v>0</v>
          </cell>
          <cell r="G481">
            <v>0</v>
          </cell>
          <cell r="H481" t="str">
            <v>花木兰</v>
          </cell>
          <cell r="I481" t="str">
            <v>潘金莲</v>
          </cell>
          <cell r="J481">
            <v>0</v>
          </cell>
          <cell r="L481">
            <v>6</v>
          </cell>
          <cell r="M481" t="str">
            <v>06</v>
          </cell>
        </row>
        <row r="482">
          <cell r="A482" t="str">
            <v>包拯1</v>
          </cell>
          <cell r="B482">
            <v>41006</v>
          </cell>
          <cell r="C482" t="str">
            <v>闭合</v>
          </cell>
          <cell r="D482" t="str">
            <v>入朝为官</v>
          </cell>
          <cell r="E482" t="str">
            <v>包拯</v>
          </cell>
          <cell r="F482">
            <v>10</v>
          </cell>
          <cell r="G482">
            <v>0</v>
          </cell>
          <cell r="H482" t="str">
            <v>李白</v>
          </cell>
          <cell r="I482">
            <v>0</v>
          </cell>
          <cell r="J482">
            <v>0</v>
          </cell>
          <cell r="L482">
            <v>1</v>
          </cell>
          <cell r="M482" t="str">
            <v>01</v>
          </cell>
        </row>
        <row r="483">
          <cell r="A483" t="str">
            <v>包拯2</v>
          </cell>
          <cell r="B483">
            <v>0</v>
          </cell>
          <cell r="C483">
            <v>0</v>
          </cell>
          <cell r="D483" t="str">
            <v>正气凛然</v>
          </cell>
          <cell r="E483" t="str">
            <v>包拯</v>
          </cell>
          <cell r="F483">
            <v>0</v>
          </cell>
          <cell r="G483">
            <v>0</v>
          </cell>
          <cell r="H483" t="str">
            <v>花木兰</v>
          </cell>
          <cell r="I483">
            <v>0</v>
          </cell>
          <cell r="J483">
            <v>0</v>
          </cell>
          <cell r="L483">
            <v>2</v>
          </cell>
          <cell r="M483" t="str">
            <v>闭合2</v>
          </cell>
        </row>
        <row r="484">
          <cell r="A484" t="str">
            <v>包拯3</v>
          </cell>
          <cell r="B484">
            <v>0</v>
          </cell>
          <cell r="C484">
            <v>0</v>
          </cell>
          <cell r="D484" t="str">
            <v>顶天立地</v>
          </cell>
          <cell r="E484" t="str">
            <v>包拯</v>
          </cell>
          <cell r="F484">
            <v>0</v>
          </cell>
          <cell r="G484">
            <v>0</v>
          </cell>
          <cell r="H484" t="str">
            <v>鲁智深</v>
          </cell>
          <cell r="I484">
            <v>0</v>
          </cell>
          <cell r="J484">
            <v>0</v>
          </cell>
          <cell r="L484">
            <v>3</v>
          </cell>
          <cell r="M484" t="str">
            <v>03</v>
          </cell>
        </row>
        <row r="485">
          <cell r="A485" t="str">
            <v>包拯4</v>
          </cell>
          <cell r="B485">
            <v>0</v>
          </cell>
          <cell r="C485">
            <v>0</v>
          </cell>
          <cell r="D485" t="str">
            <v>背水一战</v>
          </cell>
          <cell r="E485" t="str">
            <v>包拯</v>
          </cell>
          <cell r="F485">
            <v>0</v>
          </cell>
          <cell r="G485">
            <v>0</v>
          </cell>
          <cell r="H485" t="str">
            <v>潘金莲</v>
          </cell>
          <cell r="I485" t="str">
            <v>李师师</v>
          </cell>
          <cell r="J485">
            <v>0</v>
          </cell>
          <cell r="L485">
            <v>4</v>
          </cell>
          <cell r="M485" t="str">
            <v>04</v>
          </cell>
        </row>
        <row r="486">
          <cell r="A486" t="str">
            <v>包拯5</v>
          </cell>
          <cell r="B486">
            <v>0</v>
          </cell>
          <cell r="C486">
            <v>0</v>
          </cell>
          <cell r="D486" t="str">
            <v>大显身手</v>
          </cell>
          <cell r="E486" t="str">
            <v>包拯</v>
          </cell>
          <cell r="F486">
            <v>0</v>
          </cell>
          <cell r="G486">
            <v>0</v>
          </cell>
          <cell r="H486" t="str">
            <v>潘金莲</v>
          </cell>
          <cell r="I486" t="str">
            <v>鲁智深</v>
          </cell>
          <cell r="J486">
            <v>0</v>
          </cell>
          <cell r="L486">
            <v>5</v>
          </cell>
          <cell r="M486" t="str">
            <v>05</v>
          </cell>
        </row>
        <row r="487">
          <cell r="A487" t="str">
            <v>包拯6</v>
          </cell>
          <cell r="B487">
            <v>0</v>
          </cell>
          <cell r="C487">
            <v>0</v>
          </cell>
          <cell r="D487" t="str">
            <v>力挽狂澜</v>
          </cell>
          <cell r="E487" t="str">
            <v>包拯</v>
          </cell>
          <cell r="F487">
            <v>0</v>
          </cell>
          <cell r="G487">
            <v>0</v>
          </cell>
          <cell r="H487" t="str">
            <v>鲁智深</v>
          </cell>
          <cell r="I487" t="str">
            <v>穆桂英</v>
          </cell>
          <cell r="J487">
            <v>0</v>
          </cell>
          <cell r="L487">
            <v>6</v>
          </cell>
          <cell r="M487" t="str">
            <v>06</v>
          </cell>
        </row>
        <row r="488">
          <cell r="A488" t="str">
            <v>鲁智深1</v>
          </cell>
          <cell r="B488">
            <v>41007</v>
          </cell>
          <cell r="C488" t="str">
            <v>闭合</v>
          </cell>
          <cell r="D488" t="str">
            <v>名震天下</v>
          </cell>
          <cell r="E488" t="str">
            <v>鲁智深</v>
          </cell>
          <cell r="F488">
            <v>10</v>
          </cell>
          <cell r="G488">
            <v>0</v>
          </cell>
          <cell r="H488" t="str">
            <v>朱元璋</v>
          </cell>
          <cell r="I488">
            <v>0</v>
          </cell>
          <cell r="J488">
            <v>0</v>
          </cell>
          <cell r="L488">
            <v>1</v>
          </cell>
          <cell r="M488" t="str">
            <v>01</v>
          </cell>
        </row>
        <row r="489">
          <cell r="A489" t="str">
            <v>鲁智深2</v>
          </cell>
          <cell r="B489">
            <v>0</v>
          </cell>
          <cell r="C489">
            <v>0</v>
          </cell>
          <cell r="D489" t="str">
            <v>爱憎分明</v>
          </cell>
          <cell r="E489" t="str">
            <v>鲁智深</v>
          </cell>
          <cell r="F489">
            <v>0</v>
          </cell>
          <cell r="G489">
            <v>0</v>
          </cell>
          <cell r="H489" t="str">
            <v>潘金莲</v>
          </cell>
          <cell r="I489">
            <v>0</v>
          </cell>
          <cell r="J489">
            <v>0</v>
          </cell>
          <cell r="L489">
            <v>2</v>
          </cell>
          <cell r="M489" t="str">
            <v>闭合2</v>
          </cell>
        </row>
        <row r="490">
          <cell r="A490" t="str">
            <v>鲁智深3</v>
          </cell>
          <cell r="B490">
            <v>0</v>
          </cell>
          <cell r="C490">
            <v>0</v>
          </cell>
          <cell r="D490" t="str">
            <v>顶天立地</v>
          </cell>
          <cell r="E490" t="str">
            <v>鲁智深</v>
          </cell>
          <cell r="F490">
            <v>0</v>
          </cell>
          <cell r="G490">
            <v>0</v>
          </cell>
          <cell r="H490" t="str">
            <v>包拯</v>
          </cell>
          <cell r="I490">
            <v>0</v>
          </cell>
          <cell r="J490">
            <v>0</v>
          </cell>
          <cell r="L490">
            <v>3</v>
          </cell>
          <cell r="M490" t="str">
            <v>03</v>
          </cell>
        </row>
        <row r="491">
          <cell r="A491" t="str">
            <v>鲁智深4</v>
          </cell>
          <cell r="B491">
            <v>0</v>
          </cell>
          <cell r="C491">
            <v>0</v>
          </cell>
          <cell r="D491" t="str">
            <v>一马当先</v>
          </cell>
          <cell r="E491" t="str">
            <v>鲁智深</v>
          </cell>
          <cell r="F491">
            <v>0</v>
          </cell>
          <cell r="G491">
            <v>0</v>
          </cell>
          <cell r="H491" t="str">
            <v>花木兰</v>
          </cell>
          <cell r="I491" t="str">
            <v>穆桂英</v>
          </cell>
          <cell r="J491">
            <v>0</v>
          </cell>
          <cell r="L491">
            <v>4</v>
          </cell>
          <cell r="M491" t="str">
            <v>04</v>
          </cell>
        </row>
        <row r="492">
          <cell r="A492" t="str">
            <v>鲁智深5</v>
          </cell>
          <cell r="B492">
            <v>0</v>
          </cell>
          <cell r="C492">
            <v>0</v>
          </cell>
          <cell r="D492" t="str">
            <v>大显身手</v>
          </cell>
          <cell r="E492" t="str">
            <v>鲁智深</v>
          </cell>
          <cell r="F492">
            <v>0</v>
          </cell>
          <cell r="G492">
            <v>0</v>
          </cell>
          <cell r="H492" t="str">
            <v>潘金莲</v>
          </cell>
          <cell r="I492" t="str">
            <v>包拯</v>
          </cell>
          <cell r="J492">
            <v>0</v>
          </cell>
          <cell r="L492">
            <v>5</v>
          </cell>
          <cell r="M492" t="str">
            <v>05</v>
          </cell>
        </row>
        <row r="493">
          <cell r="A493" t="str">
            <v>鲁智深6</v>
          </cell>
          <cell r="B493">
            <v>0</v>
          </cell>
          <cell r="C493">
            <v>0</v>
          </cell>
          <cell r="D493" t="str">
            <v>力挽狂澜</v>
          </cell>
          <cell r="E493" t="str">
            <v>鲁智深</v>
          </cell>
          <cell r="F493">
            <v>0</v>
          </cell>
          <cell r="G493">
            <v>0</v>
          </cell>
          <cell r="H493" t="str">
            <v>包拯</v>
          </cell>
          <cell r="I493" t="str">
            <v>穆桂英</v>
          </cell>
          <cell r="J493">
            <v>0</v>
          </cell>
          <cell r="L493">
            <v>6</v>
          </cell>
          <cell r="M493" t="str">
            <v>06</v>
          </cell>
        </row>
        <row r="494">
          <cell r="A494" t="str">
            <v>穆桂英1</v>
          </cell>
          <cell r="B494">
            <v>41008</v>
          </cell>
          <cell r="C494" t="str">
            <v>闭合</v>
          </cell>
          <cell r="D494" t="str">
            <v>所向无敌</v>
          </cell>
          <cell r="E494" t="str">
            <v>穆桂英</v>
          </cell>
          <cell r="F494">
            <v>10</v>
          </cell>
          <cell r="G494">
            <v>0</v>
          </cell>
          <cell r="H494" t="str">
            <v>陈庆之</v>
          </cell>
          <cell r="I494">
            <v>0</v>
          </cell>
          <cell r="J494">
            <v>0</v>
          </cell>
          <cell r="L494">
            <v>1</v>
          </cell>
          <cell r="M494" t="str">
            <v>01</v>
          </cell>
        </row>
        <row r="495">
          <cell r="A495" t="str">
            <v>穆桂英2</v>
          </cell>
          <cell r="B495">
            <v>0</v>
          </cell>
          <cell r="C495">
            <v>0</v>
          </cell>
          <cell r="D495" t="str">
            <v>巾帼英雄</v>
          </cell>
          <cell r="E495" t="str">
            <v>穆桂英</v>
          </cell>
          <cell r="F495">
            <v>0</v>
          </cell>
          <cell r="G495">
            <v>0</v>
          </cell>
          <cell r="H495" t="str">
            <v>花木兰</v>
          </cell>
          <cell r="I495">
            <v>0</v>
          </cell>
          <cell r="J495">
            <v>0</v>
          </cell>
          <cell r="L495">
            <v>2</v>
          </cell>
          <cell r="M495" t="str">
            <v>闭合2</v>
          </cell>
        </row>
        <row r="496">
          <cell r="A496" t="str">
            <v>穆桂英3</v>
          </cell>
          <cell r="B496">
            <v>0</v>
          </cell>
          <cell r="C496">
            <v>0</v>
          </cell>
          <cell r="D496" t="str">
            <v>智勇双全</v>
          </cell>
          <cell r="E496" t="str">
            <v>穆桂英</v>
          </cell>
          <cell r="F496">
            <v>0</v>
          </cell>
          <cell r="G496">
            <v>0</v>
          </cell>
          <cell r="H496" t="str">
            <v>李师师</v>
          </cell>
          <cell r="I496">
            <v>0</v>
          </cell>
          <cell r="J496">
            <v>0</v>
          </cell>
          <cell r="L496">
            <v>3</v>
          </cell>
          <cell r="M496" t="str">
            <v>03</v>
          </cell>
        </row>
        <row r="497">
          <cell r="A497" t="str">
            <v>穆桂英4</v>
          </cell>
          <cell r="B497">
            <v>0</v>
          </cell>
          <cell r="C497">
            <v>0</v>
          </cell>
          <cell r="D497" t="str">
            <v>一马当先</v>
          </cell>
          <cell r="E497" t="str">
            <v>穆桂英</v>
          </cell>
          <cell r="F497">
            <v>0</v>
          </cell>
          <cell r="G497">
            <v>0</v>
          </cell>
          <cell r="H497" t="str">
            <v>花木兰</v>
          </cell>
          <cell r="I497" t="str">
            <v>鲁智深</v>
          </cell>
          <cell r="J497">
            <v>0</v>
          </cell>
          <cell r="L497">
            <v>4</v>
          </cell>
          <cell r="M497" t="str">
            <v>04</v>
          </cell>
        </row>
        <row r="498">
          <cell r="A498" t="str">
            <v>穆桂英5</v>
          </cell>
          <cell r="B498">
            <v>0</v>
          </cell>
          <cell r="C498">
            <v>0</v>
          </cell>
          <cell r="D498" t="str">
            <v>女中豪杰</v>
          </cell>
          <cell r="E498" t="str">
            <v>穆桂英</v>
          </cell>
          <cell r="F498">
            <v>0</v>
          </cell>
          <cell r="G498">
            <v>0</v>
          </cell>
          <cell r="H498" t="str">
            <v>花木兰</v>
          </cell>
          <cell r="I498" t="str">
            <v>李师师</v>
          </cell>
          <cell r="J498">
            <v>0</v>
          </cell>
          <cell r="L498">
            <v>5</v>
          </cell>
          <cell r="M498" t="str">
            <v>05</v>
          </cell>
        </row>
        <row r="499">
          <cell r="A499" t="str">
            <v>穆桂英6</v>
          </cell>
          <cell r="B499">
            <v>0</v>
          </cell>
          <cell r="C499">
            <v>0</v>
          </cell>
          <cell r="D499" t="str">
            <v>力挽狂澜</v>
          </cell>
          <cell r="E499" t="str">
            <v>穆桂英</v>
          </cell>
          <cell r="F499">
            <v>0</v>
          </cell>
          <cell r="G499">
            <v>0</v>
          </cell>
          <cell r="H499" t="str">
            <v>包拯</v>
          </cell>
          <cell r="I499" t="str">
            <v>鲁智深</v>
          </cell>
          <cell r="J499">
            <v>0</v>
          </cell>
          <cell r="L499">
            <v>6</v>
          </cell>
          <cell r="M499" t="str">
            <v>06</v>
          </cell>
        </row>
        <row r="500">
          <cell r="B500">
            <v>0</v>
          </cell>
          <cell r="C500">
            <v>0</v>
          </cell>
          <cell r="D500">
            <v>0</v>
          </cell>
          <cell r="E500">
            <v>0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</row>
        <row r="501">
          <cell r="B501">
            <v>0</v>
          </cell>
          <cell r="C501">
            <v>0</v>
          </cell>
          <cell r="D501">
            <v>0</v>
          </cell>
          <cell r="E501">
            <v>0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</row>
        <row r="502">
          <cell r="B502">
            <v>0</v>
          </cell>
          <cell r="C502">
            <v>0</v>
          </cell>
          <cell r="D502">
            <v>0</v>
          </cell>
          <cell r="E502">
            <v>0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</row>
        <row r="503">
          <cell r="B503">
            <v>0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</row>
        <row r="504">
          <cell r="B504">
            <v>0</v>
          </cell>
          <cell r="C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</row>
        <row r="505">
          <cell r="B505">
            <v>0</v>
          </cell>
          <cell r="C505">
            <v>0</v>
          </cell>
          <cell r="D505">
            <v>0</v>
          </cell>
          <cell r="E505">
            <v>0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</row>
        <row r="506">
          <cell r="B506">
            <v>0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</row>
        <row r="507">
          <cell r="B507">
            <v>0</v>
          </cell>
          <cell r="C507">
            <v>0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</row>
        <row r="508">
          <cell r="B508">
            <v>0</v>
          </cell>
          <cell r="C508">
            <v>0</v>
          </cell>
          <cell r="D508">
            <v>0</v>
          </cell>
          <cell r="E508">
            <v>0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</row>
        <row r="509">
          <cell r="B509">
            <v>0</v>
          </cell>
          <cell r="C509">
            <v>0</v>
          </cell>
          <cell r="D509">
            <v>0</v>
          </cell>
          <cell r="E509">
            <v>0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</row>
        <row r="510">
          <cell r="B510">
            <v>0</v>
          </cell>
          <cell r="C510">
            <v>0</v>
          </cell>
          <cell r="D510">
            <v>0</v>
          </cell>
          <cell r="E510">
            <v>0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</row>
        <row r="511">
          <cell r="B511">
            <v>0</v>
          </cell>
          <cell r="C511">
            <v>0</v>
          </cell>
          <cell r="D511">
            <v>0</v>
          </cell>
          <cell r="E511">
            <v>0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</row>
        <row r="512">
          <cell r="B512">
            <v>0</v>
          </cell>
          <cell r="C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</row>
        <row r="513">
          <cell r="B513">
            <v>0</v>
          </cell>
          <cell r="C513">
            <v>0</v>
          </cell>
          <cell r="D513">
            <v>0</v>
          </cell>
          <cell r="E513">
            <v>0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</row>
        <row r="514">
          <cell r="B514">
            <v>0</v>
          </cell>
          <cell r="C514">
            <v>0</v>
          </cell>
          <cell r="D514">
            <v>0</v>
          </cell>
          <cell r="E514">
            <v>0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</row>
        <row r="515">
          <cell r="B515">
            <v>0</v>
          </cell>
          <cell r="C515">
            <v>0</v>
          </cell>
          <cell r="D515">
            <v>0</v>
          </cell>
          <cell r="E515">
            <v>0</v>
          </cell>
          <cell r="F515">
            <v>0</v>
          </cell>
          <cell r="G515">
            <v>0</v>
          </cell>
          <cell r="H515">
            <v>0</v>
          </cell>
          <cell r="I515">
            <v>0</v>
          </cell>
          <cell r="J515">
            <v>0</v>
          </cell>
        </row>
        <row r="516">
          <cell r="B516">
            <v>0</v>
          </cell>
          <cell r="C516">
            <v>0</v>
          </cell>
          <cell r="D516">
            <v>0</v>
          </cell>
          <cell r="E516">
            <v>0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</row>
        <row r="517">
          <cell r="B517">
            <v>0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</row>
        <row r="518">
          <cell r="B518">
            <v>0</v>
          </cell>
          <cell r="C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</row>
        <row r="519">
          <cell r="B519">
            <v>0</v>
          </cell>
          <cell r="C519">
            <v>0</v>
          </cell>
          <cell r="D519">
            <v>0</v>
          </cell>
          <cell r="E519">
            <v>0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</row>
        <row r="520">
          <cell r="B520">
            <v>0</v>
          </cell>
          <cell r="C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</row>
        <row r="521">
          <cell r="B521">
            <v>0</v>
          </cell>
          <cell r="C521">
            <v>0</v>
          </cell>
          <cell r="D521">
            <v>0</v>
          </cell>
          <cell r="E521">
            <v>0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</row>
        <row r="522">
          <cell r="B522">
            <v>0</v>
          </cell>
          <cell r="C522">
            <v>0</v>
          </cell>
          <cell r="D522">
            <v>0</v>
          </cell>
          <cell r="E522">
            <v>0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</row>
        <row r="523">
          <cell r="B523">
            <v>0</v>
          </cell>
          <cell r="C523">
            <v>0</v>
          </cell>
          <cell r="D523">
            <v>0</v>
          </cell>
          <cell r="E523">
            <v>0</v>
          </cell>
          <cell r="F523">
            <v>0</v>
          </cell>
          <cell r="G523">
            <v>0</v>
          </cell>
          <cell r="H523">
            <v>0</v>
          </cell>
          <cell r="I523">
            <v>0</v>
          </cell>
          <cell r="J523">
            <v>0</v>
          </cell>
        </row>
        <row r="524">
          <cell r="B524">
            <v>0</v>
          </cell>
          <cell r="C524">
            <v>0</v>
          </cell>
          <cell r="D524">
            <v>0</v>
          </cell>
          <cell r="E524">
            <v>0</v>
          </cell>
          <cell r="F524">
            <v>0</v>
          </cell>
          <cell r="G524">
            <v>0</v>
          </cell>
          <cell r="H524">
            <v>0</v>
          </cell>
          <cell r="I524">
            <v>0</v>
          </cell>
          <cell r="J524">
            <v>0</v>
          </cell>
        </row>
        <row r="525">
          <cell r="B525">
            <v>0</v>
          </cell>
          <cell r="C525">
            <v>0</v>
          </cell>
          <cell r="D525">
            <v>0</v>
          </cell>
          <cell r="E525">
            <v>0</v>
          </cell>
          <cell r="F525">
            <v>0</v>
          </cell>
          <cell r="G525">
            <v>0</v>
          </cell>
          <cell r="H525">
            <v>0</v>
          </cell>
          <cell r="I525">
            <v>0</v>
          </cell>
          <cell r="J525">
            <v>0</v>
          </cell>
        </row>
        <row r="526">
          <cell r="B526">
            <v>0</v>
          </cell>
          <cell r="C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</row>
        <row r="527">
          <cell r="B527">
            <v>0</v>
          </cell>
          <cell r="C527">
            <v>0</v>
          </cell>
          <cell r="D527">
            <v>0</v>
          </cell>
          <cell r="E527">
            <v>0</v>
          </cell>
          <cell r="F527">
            <v>0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</row>
        <row r="528">
          <cell r="B528">
            <v>0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</row>
        <row r="529">
          <cell r="B529">
            <v>0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</row>
        <row r="530">
          <cell r="B530">
            <v>0</v>
          </cell>
          <cell r="C530">
            <v>0</v>
          </cell>
          <cell r="D530">
            <v>0</v>
          </cell>
          <cell r="E530">
            <v>0</v>
          </cell>
          <cell r="F530">
            <v>0</v>
          </cell>
          <cell r="G530">
            <v>0</v>
          </cell>
          <cell r="H530">
            <v>0</v>
          </cell>
          <cell r="I530">
            <v>0</v>
          </cell>
          <cell r="J530">
            <v>0</v>
          </cell>
        </row>
        <row r="531">
          <cell r="B531">
            <v>0</v>
          </cell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</row>
        <row r="532">
          <cell r="B532">
            <v>0</v>
          </cell>
          <cell r="C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</row>
        <row r="533">
          <cell r="B533">
            <v>0</v>
          </cell>
          <cell r="C533">
            <v>0</v>
          </cell>
          <cell r="D533">
            <v>0</v>
          </cell>
          <cell r="E533">
            <v>0</v>
          </cell>
          <cell r="F533">
            <v>0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</row>
        <row r="534">
          <cell r="B534">
            <v>0</v>
          </cell>
          <cell r="C534">
            <v>0</v>
          </cell>
          <cell r="D534">
            <v>0</v>
          </cell>
          <cell r="E534">
            <v>0</v>
          </cell>
          <cell r="F534">
            <v>0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</row>
        <row r="535">
          <cell r="B535">
            <v>0</v>
          </cell>
          <cell r="C535">
            <v>0</v>
          </cell>
          <cell r="D535">
            <v>0</v>
          </cell>
          <cell r="E535">
            <v>0</v>
          </cell>
          <cell r="F535">
            <v>0</v>
          </cell>
          <cell r="G535">
            <v>0</v>
          </cell>
          <cell r="H535">
            <v>0</v>
          </cell>
          <cell r="I535">
            <v>0</v>
          </cell>
          <cell r="J535">
            <v>0</v>
          </cell>
        </row>
        <row r="536">
          <cell r="B536">
            <v>0</v>
          </cell>
          <cell r="C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</row>
        <row r="537">
          <cell r="B537">
            <v>0</v>
          </cell>
          <cell r="C537">
            <v>0</v>
          </cell>
          <cell r="D537">
            <v>0</v>
          </cell>
          <cell r="E537">
            <v>0</v>
          </cell>
          <cell r="F537">
            <v>0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</row>
        <row r="538">
          <cell r="B538">
            <v>0</v>
          </cell>
          <cell r="C538">
            <v>0</v>
          </cell>
          <cell r="D538">
            <v>0</v>
          </cell>
          <cell r="E538">
            <v>0</v>
          </cell>
          <cell r="F538">
            <v>0</v>
          </cell>
          <cell r="G538">
            <v>0</v>
          </cell>
          <cell r="H538">
            <v>0</v>
          </cell>
          <cell r="I538">
            <v>0</v>
          </cell>
          <cell r="J538">
            <v>0</v>
          </cell>
        </row>
        <row r="539">
          <cell r="B539">
            <v>0</v>
          </cell>
          <cell r="C539">
            <v>0</v>
          </cell>
          <cell r="D539">
            <v>0</v>
          </cell>
          <cell r="E539">
            <v>0</v>
          </cell>
          <cell r="F539">
            <v>0</v>
          </cell>
          <cell r="G539">
            <v>0</v>
          </cell>
          <cell r="H539">
            <v>0</v>
          </cell>
          <cell r="I539">
            <v>0</v>
          </cell>
          <cell r="J539">
            <v>0</v>
          </cell>
        </row>
        <row r="540">
          <cell r="B540">
            <v>0</v>
          </cell>
          <cell r="C540">
            <v>0</v>
          </cell>
          <cell r="D540">
            <v>0</v>
          </cell>
          <cell r="E540">
            <v>0</v>
          </cell>
          <cell r="F540">
            <v>0</v>
          </cell>
          <cell r="G540">
            <v>0</v>
          </cell>
          <cell r="H540">
            <v>0</v>
          </cell>
          <cell r="I540">
            <v>0</v>
          </cell>
          <cell r="J540">
            <v>0</v>
          </cell>
        </row>
      </sheetData>
      <sheetData sheetId="3">
        <row r="2">
          <cell r="AH2" t="str">
            <v>张良1</v>
          </cell>
          <cell r="AI2" t="str">
            <v>吕雉</v>
          </cell>
          <cell r="AJ2">
            <v>0</v>
          </cell>
          <cell r="AK2">
            <v>0</v>
          </cell>
          <cell r="AL2">
            <v>0</v>
          </cell>
          <cell r="AM2" t="str">
            <v>良策助我</v>
          </cell>
        </row>
        <row r="3">
          <cell r="AH3" t="str">
            <v>张良2</v>
          </cell>
          <cell r="AI3" t="str">
            <v>萧何</v>
          </cell>
          <cell r="AM3" t="str">
            <v>一心向道</v>
          </cell>
        </row>
        <row r="4">
          <cell r="AH4" t="str">
            <v>张良3</v>
          </cell>
          <cell r="AI4" t="str">
            <v>韩信</v>
          </cell>
          <cell r="AJ4" t="str">
            <v>萧何</v>
          </cell>
          <cell r="AM4" t="str">
            <v>汉初三杰</v>
          </cell>
        </row>
        <row r="5">
          <cell r="AH5" t="str">
            <v>张良4</v>
          </cell>
          <cell r="AI5" t="str">
            <v>萧何</v>
          </cell>
          <cell r="AJ5" t="str">
            <v>吕雉</v>
          </cell>
          <cell r="AK5" t="str">
            <v>樊哙</v>
          </cell>
          <cell r="AM5" t="str">
            <v>匡扶太子</v>
          </cell>
        </row>
        <row r="6">
          <cell r="AH6" t="str">
            <v>张良5</v>
          </cell>
          <cell r="AI6" t="str">
            <v>韩信</v>
          </cell>
          <cell r="AJ6" t="str">
            <v>萧何</v>
          </cell>
          <cell r="AK6" t="str">
            <v>樊哙</v>
          </cell>
          <cell r="AM6" t="str">
            <v>开国元勋</v>
          </cell>
        </row>
        <row r="7">
          <cell r="AH7" t="str">
            <v>张良6</v>
          </cell>
          <cell r="AI7" t="str">
            <v>范增</v>
          </cell>
          <cell r="AJ7" t="str">
            <v>郭嘉</v>
          </cell>
          <cell r="AK7" t="str">
            <v>司马懿</v>
          </cell>
          <cell r="AL7" t="str">
            <v>姜子牙</v>
          </cell>
          <cell r="AM7" t="str">
            <v>谋定天下</v>
          </cell>
        </row>
        <row r="8">
          <cell r="AH8" t="str">
            <v>项羽1</v>
          </cell>
          <cell r="AI8" t="str">
            <v>虞姬</v>
          </cell>
          <cell r="AM8" t="str">
            <v>霸王别姬</v>
          </cell>
        </row>
        <row r="9">
          <cell r="AH9" t="str">
            <v>项羽2</v>
          </cell>
          <cell r="AI9" t="str">
            <v>范增</v>
          </cell>
          <cell r="AM9" t="str">
            <v>情同父子</v>
          </cell>
        </row>
        <row r="10">
          <cell r="AH10" t="str">
            <v>项羽3</v>
          </cell>
          <cell r="AI10" t="str">
            <v>刘邦</v>
          </cell>
          <cell r="AJ10" t="str">
            <v>樊哙</v>
          </cell>
          <cell r="AM10" t="str">
            <v>鸿门宴</v>
          </cell>
        </row>
        <row r="11">
          <cell r="AH11" t="str">
            <v>项羽4</v>
          </cell>
          <cell r="AI11" t="str">
            <v>英布</v>
          </cell>
          <cell r="AJ11" t="str">
            <v>龙且</v>
          </cell>
          <cell r="AM11" t="str">
            <v>破釜沉舟</v>
          </cell>
        </row>
        <row r="12">
          <cell r="AH12" t="str">
            <v>项羽5</v>
          </cell>
          <cell r="AI12" t="str">
            <v>韩信</v>
          </cell>
          <cell r="AJ12" t="str">
            <v>萧何</v>
          </cell>
          <cell r="AK12" t="str">
            <v>吕雉</v>
          </cell>
          <cell r="AM12" t="str">
            <v>西楚霸王</v>
          </cell>
        </row>
        <row r="13">
          <cell r="AH13" t="str">
            <v>项羽6</v>
          </cell>
          <cell r="AI13" t="str">
            <v>吕布</v>
          </cell>
          <cell r="AJ13" t="str">
            <v>李元霸</v>
          </cell>
          <cell r="AK13" t="str">
            <v>蚩尤</v>
          </cell>
          <cell r="AM13" t="str">
            <v>四大战神</v>
          </cell>
        </row>
        <row r="14">
          <cell r="AH14" t="str">
            <v>秦始皇1</v>
          </cell>
          <cell r="AI14" t="str">
            <v>白起</v>
          </cell>
          <cell r="AM14" t="str">
            <v>虎狼之师</v>
          </cell>
        </row>
        <row r="15">
          <cell r="AH15" t="str">
            <v>秦始皇2</v>
          </cell>
          <cell r="AI15" t="str">
            <v>荆轲</v>
          </cell>
          <cell r="AM15" t="str">
            <v>图穷匕见</v>
          </cell>
        </row>
        <row r="16">
          <cell r="AH16" t="str">
            <v>秦始皇3</v>
          </cell>
          <cell r="AI16" t="str">
            <v>成吉思汗</v>
          </cell>
          <cell r="AJ16" t="str">
            <v>武则天</v>
          </cell>
          <cell r="AM16" t="str">
            <v>传奇帝皇</v>
          </cell>
        </row>
        <row r="17">
          <cell r="AH17" t="str">
            <v>秦始皇4</v>
          </cell>
          <cell r="AI17" t="str">
            <v>武则天</v>
          </cell>
          <cell r="AJ17" t="str">
            <v>轩辕</v>
          </cell>
          <cell r="AM17" t="str">
            <v>千古一帝</v>
          </cell>
        </row>
        <row r="18">
          <cell r="AH18" t="str">
            <v>秦始皇5</v>
          </cell>
          <cell r="AI18" t="str">
            <v>姜子牙</v>
          </cell>
          <cell r="AJ18" t="str">
            <v>成吉思汗</v>
          </cell>
          <cell r="AK18" t="str">
            <v>杨坚</v>
          </cell>
          <cell r="AM18" t="str">
            <v>一统天下</v>
          </cell>
        </row>
        <row r="19">
          <cell r="AH19" t="str">
            <v>秦始皇6</v>
          </cell>
          <cell r="AI19" t="str">
            <v>项羽</v>
          </cell>
          <cell r="AJ19" t="str">
            <v>白起</v>
          </cell>
          <cell r="AK19" t="str">
            <v>孙策</v>
          </cell>
          <cell r="AM19" t="str">
            <v>霸道无双</v>
          </cell>
        </row>
        <row r="20">
          <cell r="AH20" t="str">
            <v>白起1</v>
          </cell>
          <cell r="AI20" t="str">
            <v>秦始皇</v>
          </cell>
          <cell r="AM20" t="str">
            <v>虎狼之师</v>
          </cell>
        </row>
        <row r="21">
          <cell r="AH21" t="str">
            <v>白起2</v>
          </cell>
          <cell r="AI21" t="str">
            <v>武则天</v>
          </cell>
          <cell r="AM21" t="str">
            <v>顾全大局</v>
          </cell>
        </row>
        <row r="22">
          <cell r="AH22" t="str">
            <v>白起3</v>
          </cell>
          <cell r="AI22" t="str">
            <v>萧何</v>
          </cell>
          <cell r="AM22" t="str">
            <v>文武之道</v>
          </cell>
        </row>
        <row r="23">
          <cell r="AH23" t="str">
            <v>白起4</v>
          </cell>
          <cell r="AI23" t="str">
            <v>虞姬</v>
          </cell>
          <cell r="AJ23" t="str">
            <v>狄仁杰</v>
          </cell>
          <cell r="AK23" t="str">
            <v>孙策</v>
          </cell>
          <cell r="AM23" t="str">
            <v>青史留名</v>
          </cell>
        </row>
        <row r="24">
          <cell r="AH24" t="str">
            <v>白起5</v>
          </cell>
          <cell r="AI24" t="str">
            <v>英布</v>
          </cell>
          <cell r="AJ24" t="str">
            <v>龙且</v>
          </cell>
          <cell r="AK24" t="str">
            <v>孙策</v>
          </cell>
          <cell r="AM24" t="str">
            <v>乱世神将</v>
          </cell>
        </row>
        <row r="25">
          <cell r="AH25" t="str">
            <v>白起6</v>
          </cell>
          <cell r="AI25" t="str">
            <v>项羽</v>
          </cell>
          <cell r="AJ25" t="str">
            <v>秦始皇</v>
          </cell>
          <cell r="AK25" t="str">
            <v>孙策</v>
          </cell>
          <cell r="AM25" t="str">
            <v>霸道无双</v>
          </cell>
        </row>
        <row r="26">
          <cell r="AH26" t="str">
            <v>刘邦1</v>
          </cell>
          <cell r="AI26" t="str">
            <v>吕雉</v>
          </cell>
          <cell r="AM26" t="str">
            <v>临朝称制</v>
          </cell>
        </row>
        <row r="27">
          <cell r="AH27" t="str">
            <v>刘邦2</v>
          </cell>
          <cell r="AI27" t="str">
            <v>萧何</v>
          </cell>
          <cell r="AM27" t="str">
            <v>建章立制</v>
          </cell>
        </row>
        <row r="28">
          <cell r="AH28" t="str">
            <v>刘邦3</v>
          </cell>
          <cell r="AI28" t="str">
            <v>项羽</v>
          </cell>
          <cell r="AJ28" t="str">
            <v>樊哙</v>
          </cell>
          <cell r="AM28" t="str">
            <v>鸿门宴</v>
          </cell>
        </row>
        <row r="29">
          <cell r="AH29" t="str">
            <v>刘邦4</v>
          </cell>
          <cell r="AI29" t="str">
            <v>韩信</v>
          </cell>
          <cell r="AJ29" t="str">
            <v>章邯</v>
          </cell>
          <cell r="AM29" t="str">
            <v>暗度陈仓</v>
          </cell>
        </row>
        <row r="30">
          <cell r="AH30" t="str">
            <v>刘邦5</v>
          </cell>
          <cell r="AI30" t="str">
            <v>孙权</v>
          </cell>
          <cell r="AJ30" t="str">
            <v>朱元璋</v>
          </cell>
          <cell r="AM30" t="str">
            <v>治国齐家</v>
          </cell>
        </row>
        <row r="31">
          <cell r="AH31" t="str">
            <v>刘邦6</v>
          </cell>
          <cell r="AI31" t="str">
            <v>曹操</v>
          </cell>
          <cell r="AJ31" t="str">
            <v>朱元璋</v>
          </cell>
          <cell r="AK31" t="str">
            <v>杨广</v>
          </cell>
          <cell r="AM31" t="str">
            <v>王者天下</v>
          </cell>
        </row>
        <row r="32">
          <cell r="AH32" t="str">
            <v>韩信1</v>
          </cell>
          <cell r="AI32" t="str">
            <v>萧何</v>
          </cell>
          <cell r="AM32" t="str">
            <v>成败萧何</v>
          </cell>
        </row>
        <row r="33">
          <cell r="AH33" t="str">
            <v>韩信2</v>
          </cell>
          <cell r="AI33" t="str">
            <v>吕雉</v>
          </cell>
          <cell r="AM33" t="str">
            <v>轻信妇言</v>
          </cell>
        </row>
        <row r="34">
          <cell r="AH34" t="str">
            <v>韩信3</v>
          </cell>
          <cell r="AI34" t="str">
            <v>刘邦</v>
          </cell>
          <cell r="AJ34" t="str">
            <v>章邯</v>
          </cell>
          <cell r="AM34" t="str">
            <v>暗度陈仓</v>
          </cell>
        </row>
        <row r="35">
          <cell r="AH35" t="str">
            <v>韩信4</v>
          </cell>
          <cell r="AI35" t="str">
            <v>樊哙</v>
          </cell>
          <cell r="AJ35" t="str">
            <v>龙且</v>
          </cell>
          <cell r="AM35" t="str">
            <v>身经百战</v>
          </cell>
        </row>
        <row r="36">
          <cell r="AH36" t="str">
            <v>韩信5</v>
          </cell>
          <cell r="AI36" t="str">
            <v>范增</v>
          </cell>
          <cell r="AJ36" t="str">
            <v>虞姬</v>
          </cell>
          <cell r="AM36" t="str">
            <v>各为其主</v>
          </cell>
        </row>
        <row r="37">
          <cell r="AH37" t="str">
            <v>韩信6</v>
          </cell>
          <cell r="AI37" t="str">
            <v>薛仁贵</v>
          </cell>
          <cell r="AJ37" t="str">
            <v>陈庆之</v>
          </cell>
          <cell r="AK37" t="str">
            <v>周瑜</v>
          </cell>
          <cell r="AM37" t="str">
            <v>统帅奇才</v>
          </cell>
        </row>
        <row r="38">
          <cell r="AH38" t="str">
            <v>范增1</v>
          </cell>
          <cell r="AI38" t="str">
            <v>龙且</v>
          </cell>
          <cell r="AM38" t="str">
            <v>文臣武将</v>
          </cell>
        </row>
        <row r="39">
          <cell r="AH39" t="str">
            <v>范增2</v>
          </cell>
          <cell r="AI39" t="str">
            <v>项羽</v>
          </cell>
          <cell r="AM39" t="str">
            <v>情同父子</v>
          </cell>
        </row>
        <row r="40">
          <cell r="AH40" t="str">
            <v>范增3</v>
          </cell>
          <cell r="AI40" t="str">
            <v>韩信</v>
          </cell>
          <cell r="AJ40" t="str">
            <v>虞姬</v>
          </cell>
          <cell r="AM40" t="str">
            <v>各为其主</v>
          </cell>
        </row>
        <row r="41">
          <cell r="AH41" t="str">
            <v>范增4</v>
          </cell>
          <cell r="AI41" t="str">
            <v>萧何</v>
          </cell>
          <cell r="AJ41" t="str">
            <v>王昭君</v>
          </cell>
          <cell r="AM41" t="str">
            <v>文臣美姬</v>
          </cell>
        </row>
        <row r="42">
          <cell r="AH42" t="str">
            <v>范增5</v>
          </cell>
          <cell r="AI42" t="str">
            <v>霍去病</v>
          </cell>
          <cell r="AJ42" t="str">
            <v>姜子牙</v>
          </cell>
          <cell r="AM42" t="str">
            <v>号令三军</v>
          </cell>
        </row>
        <row r="43">
          <cell r="AH43" t="str">
            <v>范增6</v>
          </cell>
          <cell r="AI43" t="str">
            <v>霍去病</v>
          </cell>
          <cell r="AJ43" t="str">
            <v>岳飞</v>
          </cell>
          <cell r="AK43" t="str">
            <v>郭嘉</v>
          </cell>
          <cell r="AM43" t="str">
            <v>赤胆忠心</v>
          </cell>
        </row>
        <row r="44">
          <cell r="AH44" t="str">
            <v>萧何1</v>
          </cell>
          <cell r="AI44" t="str">
            <v>韩信</v>
          </cell>
          <cell r="AM44" t="str">
            <v>成败萧何</v>
          </cell>
        </row>
        <row r="45">
          <cell r="AH45" t="str">
            <v>萧何2</v>
          </cell>
          <cell r="AI45" t="str">
            <v>刘邦</v>
          </cell>
          <cell r="AM45" t="str">
            <v>建章立制</v>
          </cell>
        </row>
        <row r="46">
          <cell r="AH46" t="str">
            <v>萧何3</v>
          </cell>
          <cell r="AI46" t="str">
            <v>樊哙</v>
          </cell>
          <cell r="AJ46" t="str">
            <v>吕雉</v>
          </cell>
          <cell r="AM46" t="str">
            <v>匡扶太子</v>
          </cell>
        </row>
        <row r="47">
          <cell r="AH47" t="str">
            <v>萧何4</v>
          </cell>
          <cell r="AI47" t="str">
            <v>范增</v>
          </cell>
          <cell r="AJ47" t="str">
            <v>王昭君</v>
          </cell>
          <cell r="AM47" t="str">
            <v>文臣美姬</v>
          </cell>
        </row>
        <row r="48">
          <cell r="AH48" t="str">
            <v>萧何5</v>
          </cell>
          <cell r="AI48" t="str">
            <v>张飞</v>
          </cell>
          <cell r="AJ48" t="str">
            <v>武松</v>
          </cell>
          <cell r="AM48" t="str">
            <v>难成规矩</v>
          </cell>
        </row>
        <row r="49">
          <cell r="AH49" t="str">
            <v>萧何6</v>
          </cell>
          <cell r="AI49" t="str">
            <v>龙且</v>
          </cell>
          <cell r="AJ49" t="str">
            <v>虞姬</v>
          </cell>
          <cell r="AK49" t="str">
            <v>英布</v>
          </cell>
          <cell r="AM49" t="str">
            <v>青史留名</v>
          </cell>
        </row>
        <row r="50">
          <cell r="AH50" t="str">
            <v>吕雉1</v>
          </cell>
          <cell r="AI50" t="str">
            <v>刘邦</v>
          </cell>
          <cell r="AM50" t="str">
            <v>临朝称制</v>
          </cell>
        </row>
        <row r="51">
          <cell r="AH51" t="str">
            <v>吕雉2</v>
          </cell>
          <cell r="AI51" t="str">
            <v>韩信</v>
          </cell>
          <cell r="AM51" t="str">
            <v>轻信妇言</v>
          </cell>
        </row>
        <row r="52">
          <cell r="AH52" t="str">
            <v>吕雉3</v>
          </cell>
          <cell r="AI52" t="str">
            <v>萧何</v>
          </cell>
          <cell r="AJ52" t="str">
            <v>樊哙</v>
          </cell>
          <cell r="AM52" t="str">
            <v>匡扶太子</v>
          </cell>
        </row>
        <row r="53">
          <cell r="AH53" t="str">
            <v>吕雉4</v>
          </cell>
          <cell r="AI53" t="str">
            <v>虞姬</v>
          </cell>
          <cell r="AJ53" t="str">
            <v>王昭君</v>
          </cell>
          <cell r="AM53" t="str">
            <v>楚汉美人</v>
          </cell>
        </row>
        <row r="54">
          <cell r="AH54" t="str">
            <v>吕雉5</v>
          </cell>
          <cell r="AI54" t="str">
            <v>龙且</v>
          </cell>
          <cell r="AJ54" t="str">
            <v>虞子期</v>
          </cell>
          <cell r="AM54" t="str">
            <v>心狠手辣</v>
          </cell>
        </row>
        <row r="55">
          <cell r="AH55" t="str">
            <v>吕雉6</v>
          </cell>
          <cell r="AI55" t="str">
            <v>独孤伽罗</v>
          </cell>
          <cell r="AJ55" t="str">
            <v>成吉思汗</v>
          </cell>
          <cell r="AK55" t="str">
            <v>刘备</v>
          </cell>
          <cell r="AM55" t="str">
            <v>人皇人后</v>
          </cell>
        </row>
        <row r="56">
          <cell r="AH56" t="str">
            <v>龙且1</v>
          </cell>
          <cell r="AI56" t="str">
            <v>范增</v>
          </cell>
          <cell r="AM56" t="str">
            <v>文臣武将</v>
          </cell>
        </row>
        <row r="57">
          <cell r="AH57" t="str">
            <v>龙且2</v>
          </cell>
          <cell r="AI57" t="str">
            <v>项庄</v>
          </cell>
          <cell r="AM57" t="str">
            <v>忠心耿耿</v>
          </cell>
        </row>
        <row r="58">
          <cell r="AH58" t="str">
            <v>龙且3</v>
          </cell>
          <cell r="AI58" t="str">
            <v>项羽</v>
          </cell>
          <cell r="AJ58" t="str">
            <v>英布</v>
          </cell>
          <cell r="AM58" t="str">
            <v>破釜沉舟</v>
          </cell>
        </row>
        <row r="59">
          <cell r="AH59" t="str">
            <v>龙且4</v>
          </cell>
          <cell r="AI59" t="str">
            <v>韩信</v>
          </cell>
          <cell r="AJ59" t="str">
            <v>樊哙</v>
          </cell>
          <cell r="AM59" t="str">
            <v>身经百战</v>
          </cell>
        </row>
        <row r="60">
          <cell r="AH60" t="str">
            <v>龙且5</v>
          </cell>
          <cell r="AI60" t="str">
            <v>吕雉</v>
          </cell>
          <cell r="AJ60" t="str">
            <v>虞子期</v>
          </cell>
          <cell r="AM60" t="str">
            <v>心狠手辣</v>
          </cell>
        </row>
        <row r="61">
          <cell r="AH61" t="str">
            <v>龙且6</v>
          </cell>
          <cell r="AI61" t="str">
            <v>虞姬</v>
          </cell>
          <cell r="AJ61" t="str">
            <v>英布</v>
          </cell>
          <cell r="AK61" t="str">
            <v>萧何</v>
          </cell>
          <cell r="AM61" t="str">
            <v>青史留名</v>
          </cell>
        </row>
        <row r="62">
          <cell r="AH62" t="str">
            <v>虞姬1</v>
          </cell>
          <cell r="AI62" t="str">
            <v>项羽</v>
          </cell>
          <cell r="AM62" t="str">
            <v>霸王别姬</v>
          </cell>
        </row>
        <row r="63">
          <cell r="AH63" t="str">
            <v>虞姬2</v>
          </cell>
          <cell r="AI63" t="str">
            <v>虞子期</v>
          </cell>
          <cell r="AM63" t="str">
            <v>兄妹情深</v>
          </cell>
        </row>
        <row r="64">
          <cell r="AH64" t="str">
            <v>虞姬3</v>
          </cell>
          <cell r="AI64" t="str">
            <v>吕雉</v>
          </cell>
          <cell r="AJ64" t="str">
            <v>王昭君</v>
          </cell>
          <cell r="AM64" t="str">
            <v>楚汉美人</v>
          </cell>
        </row>
        <row r="65">
          <cell r="AH65" t="str">
            <v>虞姬4</v>
          </cell>
          <cell r="AI65" t="str">
            <v>韩信</v>
          </cell>
          <cell r="AJ65" t="str">
            <v>范增</v>
          </cell>
          <cell r="AM65" t="str">
            <v>各为其主</v>
          </cell>
        </row>
        <row r="66">
          <cell r="AH66" t="str">
            <v>虞姬5</v>
          </cell>
          <cell r="AI66" t="str">
            <v>貂蝉</v>
          </cell>
          <cell r="AJ66" t="str">
            <v>小乔</v>
          </cell>
          <cell r="AM66" t="str">
            <v>乱世红颜</v>
          </cell>
        </row>
        <row r="67">
          <cell r="AH67" t="str">
            <v>虞姬6</v>
          </cell>
          <cell r="AI67" t="str">
            <v>龙且</v>
          </cell>
          <cell r="AJ67" t="str">
            <v>英布</v>
          </cell>
          <cell r="AK67" t="str">
            <v>萧何</v>
          </cell>
          <cell r="AM67" t="str">
            <v>青史留名</v>
          </cell>
        </row>
        <row r="68">
          <cell r="AH68" t="str">
            <v>英布1</v>
          </cell>
          <cell r="AI68" t="str">
            <v>樊哙</v>
          </cell>
          <cell r="AM68" t="str">
            <v>骁勇善战</v>
          </cell>
        </row>
        <row r="69">
          <cell r="AH69" t="str">
            <v>英布2</v>
          </cell>
          <cell r="AI69" t="str">
            <v>戚夫人</v>
          </cell>
          <cell r="AM69" t="str">
            <v>同仇敌忾</v>
          </cell>
        </row>
        <row r="70">
          <cell r="AH70" t="str">
            <v>英布3</v>
          </cell>
          <cell r="AI70" t="str">
            <v>项羽</v>
          </cell>
          <cell r="AJ70" t="str">
            <v>龙且</v>
          </cell>
          <cell r="AM70" t="str">
            <v>破釜沉舟</v>
          </cell>
        </row>
        <row r="71">
          <cell r="AH71" t="str">
            <v>英布4</v>
          </cell>
          <cell r="AI71" t="str">
            <v>张飞</v>
          </cell>
          <cell r="AJ71" t="str">
            <v>程咬金</v>
          </cell>
          <cell r="AM71" t="str">
            <v>独当一面</v>
          </cell>
        </row>
        <row r="72">
          <cell r="AH72" t="str">
            <v>英布5</v>
          </cell>
          <cell r="AI72" t="str">
            <v>虞子期</v>
          </cell>
          <cell r="AJ72" t="str">
            <v>钟离眛</v>
          </cell>
          <cell r="AM72" t="str">
            <v>西楚猛将</v>
          </cell>
        </row>
        <row r="73">
          <cell r="AH73" t="str">
            <v>英布6</v>
          </cell>
          <cell r="AI73" t="str">
            <v>龙且</v>
          </cell>
          <cell r="AJ73" t="str">
            <v>虞姬</v>
          </cell>
          <cell r="AK73" t="str">
            <v>萧何</v>
          </cell>
          <cell r="AM73" t="str">
            <v>青史留名</v>
          </cell>
        </row>
        <row r="74">
          <cell r="AH74" t="str">
            <v>樊哙1</v>
          </cell>
          <cell r="AI74" t="str">
            <v>章邯</v>
          </cell>
          <cell r="AM74" t="str">
            <v>水淹废丘</v>
          </cell>
        </row>
        <row r="75">
          <cell r="AH75" t="str">
            <v>樊哙2</v>
          </cell>
          <cell r="AI75" t="str">
            <v>英布</v>
          </cell>
          <cell r="AM75" t="str">
            <v>骁勇善战</v>
          </cell>
        </row>
        <row r="76">
          <cell r="AH76" t="str">
            <v>樊哙3</v>
          </cell>
          <cell r="AI76" t="str">
            <v>项羽</v>
          </cell>
          <cell r="AJ76" t="str">
            <v>刘邦</v>
          </cell>
          <cell r="AM76" t="str">
            <v>鸿门宴</v>
          </cell>
        </row>
        <row r="77">
          <cell r="AH77" t="str">
            <v>樊哙4</v>
          </cell>
          <cell r="AI77" t="str">
            <v>萧何</v>
          </cell>
          <cell r="AJ77" t="str">
            <v>吕雉</v>
          </cell>
          <cell r="AM77" t="str">
            <v>匡扶太子</v>
          </cell>
        </row>
        <row r="78">
          <cell r="AH78" t="str">
            <v>樊哙5</v>
          </cell>
          <cell r="AI78" t="str">
            <v>龙且</v>
          </cell>
          <cell r="AJ78" t="str">
            <v>韩信</v>
          </cell>
          <cell r="AM78" t="str">
            <v>身经百战</v>
          </cell>
        </row>
        <row r="79">
          <cell r="AH79" t="str">
            <v>樊哙6</v>
          </cell>
          <cell r="AI79" t="str">
            <v>狄仁杰</v>
          </cell>
          <cell r="AJ79" t="str">
            <v>孔子</v>
          </cell>
          <cell r="AK79" t="str">
            <v>孙权</v>
          </cell>
          <cell r="AM79" t="str">
            <v>三思而行</v>
          </cell>
        </row>
        <row r="80">
          <cell r="AH80" t="str">
            <v>王昭君1</v>
          </cell>
          <cell r="AI80" t="str">
            <v>西施</v>
          </cell>
          <cell r="AM80" t="str">
            <v>沉鱼落雁</v>
          </cell>
        </row>
        <row r="81">
          <cell r="AH81" t="str">
            <v>王昭君2</v>
          </cell>
          <cell r="AI81" t="str">
            <v>项庄</v>
          </cell>
          <cell r="AM81" t="str">
            <v>浪子佳人</v>
          </cell>
        </row>
        <row r="82">
          <cell r="AH82" t="str">
            <v>王昭君3</v>
          </cell>
          <cell r="AI82" t="str">
            <v>虞姬</v>
          </cell>
          <cell r="AJ82" t="str">
            <v>吕雉</v>
          </cell>
          <cell r="AM82" t="str">
            <v>楚汉美人</v>
          </cell>
        </row>
        <row r="83">
          <cell r="AH83" t="str">
            <v>王昭君4</v>
          </cell>
          <cell r="AI83" t="str">
            <v>萧何</v>
          </cell>
          <cell r="AJ83" t="str">
            <v>范增</v>
          </cell>
          <cell r="AM83" t="str">
            <v>文臣美姬</v>
          </cell>
        </row>
        <row r="84">
          <cell r="AH84" t="str">
            <v>王昭君5</v>
          </cell>
          <cell r="AI84" t="str">
            <v>独孤伽罗</v>
          </cell>
          <cell r="AJ84" t="str">
            <v>苏妲己</v>
          </cell>
          <cell r="AM84" t="str">
            <v>国色天香</v>
          </cell>
        </row>
        <row r="85">
          <cell r="AH85" t="str">
            <v>王昭君6</v>
          </cell>
          <cell r="AI85" t="str">
            <v>貂蝉</v>
          </cell>
          <cell r="AJ85" t="str">
            <v>西施</v>
          </cell>
          <cell r="AK85" t="str">
            <v>杨玉环</v>
          </cell>
          <cell r="AM85" t="str">
            <v>四大美女</v>
          </cell>
        </row>
        <row r="86">
          <cell r="AH86" t="str">
            <v>荆轲1</v>
          </cell>
          <cell r="AI86" t="str">
            <v>虞子期</v>
          </cell>
          <cell r="AM86" t="str">
            <v>士为知己</v>
          </cell>
        </row>
        <row r="87">
          <cell r="AH87" t="str">
            <v>荆轲2</v>
          </cell>
          <cell r="AI87" t="str">
            <v>季布</v>
          </cell>
          <cell r="AM87" t="str">
            <v>一诺千金</v>
          </cell>
        </row>
        <row r="88">
          <cell r="AH88" t="str">
            <v>荆轲3</v>
          </cell>
          <cell r="AI88" t="str">
            <v>王昭君</v>
          </cell>
          <cell r="AM88" t="str">
            <v>浪子佳人</v>
          </cell>
        </row>
        <row r="89">
          <cell r="AH89" t="str">
            <v>荆轲4</v>
          </cell>
          <cell r="AI89" t="str">
            <v>季布</v>
          </cell>
          <cell r="AJ89" t="str">
            <v>戚夫人</v>
          </cell>
          <cell r="AM89" t="str">
            <v>打抱不平</v>
          </cell>
        </row>
        <row r="90">
          <cell r="AH90" t="str">
            <v>荆轲5</v>
          </cell>
          <cell r="AI90" t="str">
            <v>章邯</v>
          </cell>
          <cell r="AJ90" t="str">
            <v>钟离眛</v>
          </cell>
          <cell r="AM90" t="str">
            <v>乱世豪杰</v>
          </cell>
        </row>
        <row r="91">
          <cell r="AH91" t="str">
            <v>荆轲6</v>
          </cell>
          <cell r="AI91" t="str">
            <v>项庄</v>
          </cell>
          <cell r="AJ91" t="str">
            <v>灌婴</v>
          </cell>
          <cell r="AM91" t="str">
            <v>一击必杀</v>
          </cell>
        </row>
        <row r="92">
          <cell r="AH92" t="str">
            <v>项庄1</v>
          </cell>
          <cell r="AI92" t="str">
            <v>虞子期</v>
          </cell>
          <cell r="AM92" t="str">
            <v>忠心为主</v>
          </cell>
        </row>
        <row r="93">
          <cell r="AH93" t="str">
            <v>项庄2</v>
          </cell>
          <cell r="AI93" t="str">
            <v>戚夫人</v>
          </cell>
          <cell r="AM93" t="str">
            <v>舞动四方</v>
          </cell>
        </row>
        <row r="94">
          <cell r="AH94" t="str">
            <v>项庄3</v>
          </cell>
          <cell r="AI94" t="str">
            <v>龙且</v>
          </cell>
          <cell r="AM94" t="str">
            <v>忠心耿耿</v>
          </cell>
        </row>
        <row r="95">
          <cell r="AH95" t="str">
            <v>项庄4</v>
          </cell>
          <cell r="AI95" t="str">
            <v>荆轲</v>
          </cell>
          <cell r="AJ95" t="str">
            <v>灌婴</v>
          </cell>
          <cell r="AM95" t="str">
            <v>一击必杀</v>
          </cell>
        </row>
        <row r="96">
          <cell r="AH96" t="str">
            <v>项庄5</v>
          </cell>
          <cell r="AI96" t="str">
            <v>钟离眛</v>
          </cell>
          <cell r="AJ96" t="str">
            <v>戚夫人</v>
          </cell>
          <cell r="AM96" t="str">
            <v>嫉恶如仇</v>
          </cell>
        </row>
        <row r="97">
          <cell r="AH97" t="str">
            <v>项庄6</v>
          </cell>
          <cell r="AI97" t="str">
            <v>季布</v>
          </cell>
          <cell r="AJ97" t="str">
            <v>章邯</v>
          </cell>
          <cell r="AM97" t="str">
            <v>名噪一时</v>
          </cell>
        </row>
        <row r="98">
          <cell r="AH98" t="str">
            <v>灌婴1</v>
          </cell>
          <cell r="AI98" t="str">
            <v>钟离眛</v>
          </cell>
          <cell r="AM98" t="str">
            <v>武力过人</v>
          </cell>
        </row>
        <row r="99">
          <cell r="AH99" t="str">
            <v>灌婴2</v>
          </cell>
          <cell r="AI99" t="str">
            <v>章邯</v>
          </cell>
          <cell r="AM99" t="str">
            <v>平定三秦</v>
          </cell>
        </row>
        <row r="100">
          <cell r="AH100" t="str">
            <v>灌婴3</v>
          </cell>
          <cell r="AI100" t="str">
            <v>戚夫人</v>
          </cell>
          <cell r="AM100" t="str">
            <v>同朝为臣</v>
          </cell>
        </row>
        <row r="101">
          <cell r="AH101" t="str">
            <v>灌婴4</v>
          </cell>
          <cell r="AI101" t="str">
            <v>项庄</v>
          </cell>
          <cell r="AJ101" t="str">
            <v>荆轲</v>
          </cell>
          <cell r="AM101" t="str">
            <v>一击必杀</v>
          </cell>
        </row>
        <row r="102">
          <cell r="AH102" t="str">
            <v>灌婴5</v>
          </cell>
          <cell r="AI102" t="str">
            <v>季布</v>
          </cell>
          <cell r="AJ102" t="str">
            <v>虞子期</v>
          </cell>
          <cell r="AM102" t="str">
            <v>勇不可当</v>
          </cell>
        </row>
        <row r="103">
          <cell r="AH103" t="str">
            <v>灌婴6</v>
          </cell>
          <cell r="AI103" t="str">
            <v>章邯</v>
          </cell>
          <cell r="AJ103" t="str">
            <v>戚夫人</v>
          </cell>
          <cell r="AM103" t="str">
            <v>各行其是</v>
          </cell>
        </row>
        <row r="104">
          <cell r="AH104" t="str">
            <v>季布1</v>
          </cell>
          <cell r="AI104" t="str">
            <v>钟离眛</v>
          </cell>
          <cell r="AM104" t="str">
            <v>有勇有谋</v>
          </cell>
        </row>
        <row r="105">
          <cell r="AH105" t="str">
            <v>季布2</v>
          </cell>
          <cell r="AI105" t="str">
            <v>荆轲</v>
          </cell>
          <cell r="AM105" t="str">
            <v>一诺千金</v>
          </cell>
        </row>
        <row r="106">
          <cell r="AH106" t="str">
            <v>季布3</v>
          </cell>
          <cell r="AI106" t="str">
            <v>黄忠</v>
          </cell>
          <cell r="AM106" t="str">
            <v>言出必行</v>
          </cell>
        </row>
        <row r="107">
          <cell r="AH107" t="str">
            <v>季布4</v>
          </cell>
          <cell r="AI107" t="str">
            <v>项庄</v>
          </cell>
          <cell r="AJ107" t="str">
            <v>章邯</v>
          </cell>
          <cell r="AM107" t="str">
            <v>名噪一时</v>
          </cell>
        </row>
        <row r="108">
          <cell r="AH108" t="str">
            <v>季布5</v>
          </cell>
          <cell r="AI108" t="str">
            <v>灌婴</v>
          </cell>
          <cell r="AJ108" t="str">
            <v>虞子期</v>
          </cell>
          <cell r="AM108" t="str">
            <v>勇不可当</v>
          </cell>
        </row>
        <row r="109">
          <cell r="AH109" t="str">
            <v>季布6</v>
          </cell>
          <cell r="AI109" t="str">
            <v>荆轲</v>
          </cell>
          <cell r="AJ109" t="str">
            <v>戚夫人</v>
          </cell>
          <cell r="AM109" t="str">
            <v>打抱不平</v>
          </cell>
        </row>
        <row r="110">
          <cell r="AH110" t="str">
            <v>章邯1</v>
          </cell>
          <cell r="AI110" t="str">
            <v>樊哙</v>
          </cell>
          <cell r="AM110" t="str">
            <v>水淹废丘</v>
          </cell>
        </row>
        <row r="111">
          <cell r="AH111" t="str">
            <v>章邯2</v>
          </cell>
          <cell r="AI111" t="str">
            <v>灌婴</v>
          </cell>
          <cell r="AM111" t="str">
            <v>平定三秦</v>
          </cell>
        </row>
        <row r="112">
          <cell r="AH112" t="str">
            <v>章邯3</v>
          </cell>
          <cell r="AI112" t="str">
            <v>钟离眛</v>
          </cell>
          <cell r="AM112" t="str">
            <v>伺机而动</v>
          </cell>
        </row>
        <row r="113">
          <cell r="AH113" t="str">
            <v>章邯4</v>
          </cell>
          <cell r="AI113" t="str">
            <v>荆轲</v>
          </cell>
          <cell r="AJ113" t="str">
            <v>钟离眛</v>
          </cell>
          <cell r="AM113" t="str">
            <v>乱世豪杰</v>
          </cell>
        </row>
        <row r="114">
          <cell r="AH114" t="str">
            <v>章邯5</v>
          </cell>
          <cell r="AI114" t="str">
            <v>项庄</v>
          </cell>
          <cell r="AJ114" t="str">
            <v>季布</v>
          </cell>
          <cell r="AM114" t="str">
            <v>名噪一时</v>
          </cell>
        </row>
        <row r="115">
          <cell r="AH115" t="str">
            <v>章邯6</v>
          </cell>
          <cell r="AI115" t="str">
            <v>灌婴</v>
          </cell>
          <cell r="AJ115" t="str">
            <v>戚夫人</v>
          </cell>
          <cell r="AM115" t="str">
            <v>各行其是</v>
          </cell>
        </row>
        <row r="116">
          <cell r="AH116" t="str">
            <v>钟离眛1</v>
          </cell>
          <cell r="AI116" t="str">
            <v>灌婴</v>
          </cell>
          <cell r="AM116" t="str">
            <v>武力过人</v>
          </cell>
        </row>
        <row r="117">
          <cell r="AH117" t="str">
            <v>钟离眛2</v>
          </cell>
          <cell r="AI117" t="str">
            <v>季布</v>
          </cell>
          <cell r="AM117" t="str">
            <v>有勇有谋</v>
          </cell>
        </row>
        <row r="118">
          <cell r="AH118" t="str">
            <v>钟离眛3</v>
          </cell>
          <cell r="AI118" t="str">
            <v>章邯</v>
          </cell>
          <cell r="AM118" t="str">
            <v>伺机而动</v>
          </cell>
        </row>
        <row r="119">
          <cell r="AH119" t="str">
            <v>钟离眛4</v>
          </cell>
          <cell r="AI119" t="str">
            <v>荆轲</v>
          </cell>
          <cell r="AJ119" t="str">
            <v>章邯</v>
          </cell>
          <cell r="AM119" t="str">
            <v>乱世豪杰</v>
          </cell>
        </row>
        <row r="120">
          <cell r="AH120" t="str">
            <v>钟离眛5</v>
          </cell>
          <cell r="AI120" t="str">
            <v>项庄</v>
          </cell>
          <cell r="AJ120" t="str">
            <v>戚夫人</v>
          </cell>
          <cell r="AM120" t="str">
            <v>嫉恶如仇</v>
          </cell>
        </row>
        <row r="121">
          <cell r="AH121" t="str">
            <v>钟离眛6</v>
          </cell>
          <cell r="AI121" t="str">
            <v>英布</v>
          </cell>
          <cell r="AJ121" t="str">
            <v>虞子期</v>
          </cell>
          <cell r="AM121" t="str">
            <v>西楚猛将</v>
          </cell>
        </row>
        <row r="122">
          <cell r="AH122" t="str">
            <v>虞子期1</v>
          </cell>
          <cell r="AI122" t="str">
            <v>荆轲</v>
          </cell>
          <cell r="AM122" t="str">
            <v>士为知己</v>
          </cell>
        </row>
        <row r="123">
          <cell r="AH123" t="str">
            <v>虞子期2</v>
          </cell>
          <cell r="AI123" t="str">
            <v>项庄</v>
          </cell>
          <cell r="AM123" t="str">
            <v>忠心为主</v>
          </cell>
        </row>
        <row r="124">
          <cell r="AH124" t="str">
            <v>虞子期3</v>
          </cell>
          <cell r="AI124" t="str">
            <v>虞姬</v>
          </cell>
          <cell r="AM124" t="str">
            <v>兄妹情深</v>
          </cell>
        </row>
        <row r="125">
          <cell r="AH125" t="str">
            <v>虞子期4</v>
          </cell>
          <cell r="AI125" t="str">
            <v>灌婴</v>
          </cell>
          <cell r="AJ125" t="str">
            <v>季布</v>
          </cell>
          <cell r="AM125" t="str">
            <v>勇不可当</v>
          </cell>
        </row>
        <row r="126">
          <cell r="AH126" t="str">
            <v>虞子期5</v>
          </cell>
          <cell r="AI126" t="str">
            <v>吕雉</v>
          </cell>
          <cell r="AJ126" t="str">
            <v>龙且</v>
          </cell>
          <cell r="AM126" t="str">
            <v>心狠手辣</v>
          </cell>
        </row>
        <row r="127">
          <cell r="AH127" t="str">
            <v>虞子期6</v>
          </cell>
          <cell r="AI127" t="str">
            <v>钟离眛</v>
          </cell>
          <cell r="AJ127" t="str">
            <v>英布</v>
          </cell>
          <cell r="AM127" t="str">
            <v>西楚猛将</v>
          </cell>
        </row>
        <row r="128">
          <cell r="AH128" t="str">
            <v>戚夫人1</v>
          </cell>
          <cell r="AI128" t="str">
            <v>项庄</v>
          </cell>
          <cell r="AM128" t="str">
            <v>舞动四方</v>
          </cell>
        </row>
        <row r="129">
          <cell r="AH129" t="str">
            <v>戚夫人2</v>
          </cell>
          <cell r="AI129" t="str">
            <v>英布</v>
          </cell>
          <cell r="AM129" t="str">
            <v>同仇敌忾</v>
          </cell>
        </row>
        <row r="130">
          <cell r="AH130" t="str">
            <v>戚夫人3</v>
          </cell>
          <cell r="AI130" t="str">
            <v>灌婴</v>
          </cell>
          <cell r="AM130" t="str">
            <v>同朝为臣</v>
          </cell>
        </row>
        <row r="131">
          <cell r="AH131" t="str">
            <v>戚夫人4</v>
          </cell>
          <cell r="AI131" t="str">
            <v>项庄</v>
          </cell>
          <cell r="AJ131" t="str">
            <v>钟离眛</v>
          </cell>
          <cell r="AM131" t="str">
            <v>嫉恶如仇</v>
          </cell>
        </row>
        <row r="132">
          <cell r="AH132" t="str">
            <v>戚夫人5</v>
          </cell>
          <cell r="AI132" t="str">
            <v>灌婴</v>
          </cell>
          <cell r="AJ132" t="str">
            <v>章邯</v>
          </cell>
          <cell r="AM132" t="str">
            <v>各行其是</v>
          </cell>
        </row>
        <row r="133">
          <cell r="AH133" t="str">
            <v>戚夫人6</v>
          </cell>
          <cell r="AI133" t="str">
            <v>荆轲</v>
          </cell>
          <cell r="AJ133" t="str">
            <v>季布</v>
          </cell>
          <cell r="AM133" t="str">
            <v>打抱不平</v>
          </cell>
        </row>
        <row r="134">
          <cell r="AH134" t="str">
            <v>项梁1</v>
          </cell>
          <cell r="AI134" t="str">
            <v>项伯</v>
          </cell>
          <cell r="AM134" t="str">
            <v>霸王叔父</v>
          </cell>
        </row>
        <row r="135">
          <cell r="AH135" t="str">
            <v>项梁2</v>
          </cell>
          <cell r="AI135" t="str">
            <v>田儋</v>
          </cell>
          <cell r="AJ135" t="str">
            <v>田荣</v>
          </cell>
          <cell r="AM135" t="str">
            <v>共同抗秦</v>
          </cell>
        </row>
        <row r="136">
          <cell r="AH136" t="str">
            <v>周勃1</v>
          </cell>
          <cell r="AI136" t="str">
            <v>夏侯婴</v>
          </cell>
          <cell r="AM136" t="str">
            <v>大汉猛将</v>
          </cell>
        </row>
        <row r="137">
          <cell r="AH137" t="str">
            <v>周勃2</v>
          </cell>
          <cell r="AI137" t="str">
            <v>夏侯婴</v>
          </cell>
          <cell r="AJ137" t="str">
            <v>郦食其</v>
          </cell>
          <cell r="AM137" t="str">
            <v>矢志不渝</v>
          </cell>
        </row>
        <row r="138">
          <cell r="AH138" t="str">
            <v>彭越1</v>
          </cell>
          <cell r="AI138" t="str">
            <v>魏豹</v>
          </cell>
          <cell r="AM138" t="str">
            <v>南面称孤</v>
          </cell>
        </row>
        <row r="139">
          <cell r="AH139" t="str">
            <v>彭越2</v>
          </cell>
          <cell r="AI139" t="str">
            <v>张耳</v>
          </cell>
          <cell r="AJ139" t="str">
            <v>田横</v>
          </cell>
          <cell r="AM139" t="str">
            <v>风光一时</v>
          </cell>
        </row>
        <row r="140">
          <cell r="AH140" t="str">
            <v>夏侯婴1</v>
          </cell>
          <cell r="AI140" t="str">
            <v>周勃</v>
          </cell>
          <cell r="AM140" t="str">
            <v>大汉猛将</v>
          </cell>
        </row>
        <row r="141">
          <cell r="AH141" t="str">
            <v>夏侯婴2</v>
          </cell>
          <cell r="AI141" t="str">
            <v>郦食其</v>
          </cell>
          <cell r="AJ141" t="str">
            <v>周勃</v>
          </cell>
          <cell r="AM141" t="str">
            <v>矢志不渝</v>
          </cell>
        </row>
        <row r="142">
          <cell r="AH142" t="str">
            <v>张耳1</v>
          </cell>
          <cell r="AI142" t="str">
            <v>陈馀</v>
          </cell>
          <cell r="AM142" t="str">
            <v>刎颈之交</v>
          </cell>
        </row>
        <row r="143">
          <cell r="AH143" t="str">
            <v>张耳2</v>
          </cell>
          <cell r="AI143" t="str">
            <v>彭越</v>
          </cell>
          <cell r="AJ143" t="str">
            <v>田横</v>
          </cell>
          <cell r="AM143" t="str">
            <v>风光一时</v>
          </cell>
        </row>
        <row r="144">
          <cell r="AH144" t="str">
            <v>田横1</v>
          </cell>
          <cell r="AI144" t="str">
            <v>司马欣</v>
          </cell>
          <cell r="AM144" t="str">
            <v>占地为王</v>
          </cell>
        </row>
        <row r="145">
          <cell r="AH145" t="str">
            <v>田横2</v>
          </cell>
          <cell r="AI145" t="str">
            <v>张耳</v>
          </cell>
          <cell r="AJ145" t="str">
            <v>彭越</v>
          </cell>
          <cell r="AM145" t="str">
            <v>风光一时</v>
          </cell>
        </row>
        <row r="146">
          <cell r="AH146" t="str">
            <v>薄姬1</v>
          </cell>
          <cell r="AI146" t="str">
            <v>宣华夫人</v>
          </cell>
          <cell r="AM146" t="str">
            <v>后宫佳丽</v>
          </cell>
        </row>
        <row r="147">
          <cell r="AH147" t="str">
            <v>薄姬2</v>
          </cell>
          <cell r="AI147" t="str">
            <v>孙尚香</v>
          </cell>
          <cell r="AJ147" t="str">
            <v>华佗</v>
          </cell>
          <cell r="AM147" t="str">
            <v>与世无争</v>
          </cell>
        </row>
        <row r="148">
          <cell r="AH148" t="str">
            <v>郦食其1</v>
          </cell>
          <cell r="AI148" t="str">
            <v>孙尚香</v>
          </cell>
          <cell r="AM148" t="str">
            <v>志存高远</v>
          </cell>
        </row>
        <row r="149">
          <cell r="AH149" t="str">
            <v>郦食其2</v>
          </cell>
          <cell r="AI149" t="str">
            <v>周勃</v>
          </cell>
          <cell r="AJ149" t="str">
            <v>夏侯婴</v>
          </cell>
          <cell r="AM149" t="str">
            <v>矢志不渝</v>
          </cell>
        </row>
        <row r="150">
          <cell r="AH150" t="str">
            <v>田儋1</v>
          </cell>
          <cell r="AI150" t="str">
            <v>田荣</v>
          </cell>
          <cell r="AM150" t="str">
            <v>复辟齐国</v>
          </cell>
        </row>
        <row r="151">
          <cell r="AH151" t="str">
            <v>田荣1</v>
          </cell>
          <cell r="AI151" t="str">
            <v>田儋</v>
          </cell>
          <cell r="AM151" t="str">
            <v>复辟齐国</v>
          </cell>
        </row>
        <row r="152">
          <cell r="AH152" t="str">
            <v>曹参1</v>
          </cell>
          <cell r="AI152" t="str">
            <v>叔孙通</v>
          </cell>
          <cell r="AM152" t="str">
            <v>遵纪守法</v>
          </cell>
        </row>
        <row r="153">
          <cell r="AH153" t="str">
            <v>叔孙通1</v>
          </cell>
          <cell r="AI153" t="str">
            <v>曹参</v>
          </cell>
          <cell r="AM153" t="str">
            <v>遵纪守法</v>
          </cell>
        </row>
        <row r="154">
          <cell r="AH154" t="str">
            <v>司马欣1</v>
          </cell>
          <cell r="AI154" t="str">
            <v>田横</v>
          </cell>
          <cell r="AM154" t="str">
            <v>占地为王</v>
          </cell>
        </row>
        <row r="155">
          <cell r="AH155" t="str">
            <v>项伯1</v>
          </cell>
          <cell r="AI155" t="str">
            <v>项梁</v>
          </cell>
          <cell r="AM155" t="str">
            <v>霸王叔父</v>
          </cell>
        </row>
        <row r="156">
          <cell r="AH156" t="str">
            <v>陈馀1</v>
          </cell>
          <cell r="AI156" t="str">
            <v>张耳</v>
          </cell>
          <cell r="AM156" t="str">
            <v>刎颈之交</v>
          </cell>
        </row>
        <row r="157">
          <cell r="AH157" t="str">
            <v>魏豹1</v>
          </cell>
          <cell r="AI157" t="str">
            <v>彭越</v>
          </cell>
          <cell r="AM157" t="str">
            <v>南面称孤</v>
          </cell>
        </row>
        <row r="158">
          <cell r="AH158" t="str">
            <v>三国</v>
          </cell>
          <cell r="AM158" t="str">
            <v>缘分名称</v>
          </cell>
        </row>
        <row r="159">
          <cell r="AH159" t="str">
            <v>关羽1</v>
          </cell>
          <cell r="AI159" t="str">
            <v>张辽</v>
          </cell>
          <cell r="AM159" t="str">
            <v>公私分明</v>
          </cell>
        </row>
        <row r="160">
          <cell r="AH160" t="str">
            <v>关羽2</v>
          </cell>
          <cell r="AI160" t="str">
            <v>曹操</v>
          </cell>
          <cell r="AM160" t="str">
            <v>华容之恩</v>
          </cell>
        </row>
        <row r="161">
          <cell r="AH161" t="str">
            <v>关羽3</v>
          </cell>
          <cell r="AI161" t="str">
            <v>刘备</v>
          </cell>
          <cell r="AJ161" t="str">
            <v>张飞</v>
          </cell>
          <cell r="AM161" t="str">
            <v>桃园结义</v>
          </cell>
        </row>
        <row r="162">
          <cell r="AH162" t="str">
            <v>关羽4</v>
          </cell>
          <cell r="AI162" t="str">
            <v>吕布</v>
          </cell>
          <cell r="AJ162" t="str">
            <v>刘邦</v>
          </cell>
          <cell r="AK162" t="str">
            <v>张飞</v>
          </cell>
          <cell r="AM162" t="str">
            <v>以一敌三</v>
          </cell>
        </row>
        <row r="163">
          <cell r="AH163" t="str">
            <v>关羽5</v>
          </cell>
          <cell r="AI163" t="str">
            <v>项羽</v>
          </cell>
          <cell r="AJ163" t="str">
            <v>蚩尤</v>
          </cell>
          <cell r="AK163" t="str">
            <v>后羿</v>
          </cell>
          <cell r="AM163" t="str">
            <v>霸道无双</v>
          </cell>
        </row>
        <row r="164">
          <cell r="AH164" t="str">
            <v>关羽6</v>
          </cell>
          <cell r="AI164" t="str">
            <v>赵云</v>
          </cell>
          <cell r="AJ164" t="str">
            <v>张飞</v>
          </cell>
          <cell r="AK164" t="str">
            <v>马超</v>
          </cell>
          <cell r="AM164" t="str">
            <v>五虎上将</v>
          </cell>
        </row>
        <row r="165">
          <cell r="AH165" t="str">
            <v>吕布1</v>
          </cell>
          <cell r="AI165" t="str">
            <v>张飞</v>
          </cell>
          <cell r="AM165" t="str">
            <v>有勇无谋</v>
          </cell>
        </row>
        <row r="166">
          <cell r="AH166" t="str">
            <v>吕布2</v>
          </cell>
          <cell r="AI166" t="str">
            <v>貂蝉</v>
          </cell>
          <cell r="AM166" t="str">
            <v>英雄美人</v>
          </cell>
        </row>
        <row r="167">
          <cell r="AH167" t="str">
            <v>吕布3</v>
          </cell>
          <cell r="AI167" t="str">
            <v>典韦</v>
          </cell>
          <cell r="AJ167" t="str">
            <v>郭嘉</v>
          </cell>
          <cell r="AM167" t="str">
            <v>势不两立</v>
          </cell>
        </row>
        <row r="168">
          <cell r="AH168" t="str">
            <v>吕布4</v>
          </cell>
          <cell r="AI168" t="str">
            <v>赵云</v>
          </cell>
          <cell r="AJ168" t="str">
            <v>周瑜</v>
          </cell>
          <cell r="AM168" t="str">
            <v>三国无双</v>
          </cell>
        </row>
        <row r="169">
          <cell r="AH169" t="str">
            <v>吕布5</v>
          </cell>
          <cell r="AI169" t="str">
            <v>孙权</v>
          </cell>
          <cell r="AJ169" t="str">
            <v>曹操</v>
          </cell>
          <cell r="AK169" t="str">
            <v>刘备</v>
          </cell>
          <cell r="AM169" t="str">
            <v>群雄逐鹿</v>
          </cell>
        </row>
        <row r="170">
          <cell r="AH170" t="str">
            <v>吕布6</v>
          </cell>
          <cell r="AI170" t="str">
            <v>蚩尤</v>
          </cell>
          <cell r="AJ170" t="str">
            <v>项羽</v>
          </cell>
          <cell r="AK170" t="str">
            <v>李元霸</v>
          </cell>
          <cell r="AM170" t="str">
            <v>四大战神</v>
          </cell>
        </row>
        <row r="171">
          <cell r="AH171" t="str">
            <v>诸葛亮1</v>
          </cell>
          <cell r="AI171" t="str">
            <v>郭嘉</v>
          </cell>
          <cell r="AM171" t="str">
            <v>天纵奇才</v>
          </cell>
        </row>
        <row r="172">
          <cell r="AH172" t="str">
            <v>诸葛亮2</v>
          </cell>
          <cell r="AI172" t="str">
            <v>周瑜</v>
          </cell>
          <cell r="AM172" t="str">
            <v>一时瑜亮</v>
          </cell>
        </row>
        <row r="173">
          <cell r="AH173" t="str">
            <v>诸葛亮3</v>
          </cell>
          <cell r="AI173" t="str">
            <v>司马懿</v>
          </cell>
          <cell r="AJ173" t="str">
            <v>郭嘉</v>
          </cell>
          <cell r="AM173" t="str">
            <v>妙计无双</v>
          </cell>
        </row>
        <row r="174">
          <cell r="AH174" t="str">
            <v>诸葛亮4</v>
          </cell>
          <cell r="AI174" t="str">
            <v>刘备</v>
          </cell>
          <cell r="AJ174" t="str">
            <v>张飞</v>
          </cell>
          <cell r="AK174" t="str">
            <v>关羽</v>
          </cell>
          <cell r="AM174" t="str">
            <v>三顾茅庐</v>
          </cell>
        </row>
        <row r="175">
          <cell r="AH175" t="str">
            <v>诸葛亮5</v>
          </cell>
          <cell r="AI175" t="str">
            <v>曹操</v>
          </cell>
          <cell r="AJ175" t="str">
            <v>周瑜</v>
          </cell>
          <cell r="AK175" t="str">
            <v>孙权</v>
          </cell>
          <cell r="AM175" t="str">
            <v>火烧赤壁</v>
          </cell>
        </row>
        <row r="176">
          <cell r="AH176" t="str">
            <v>诸葛亮6</v>
          </cell>
          <cell r="AI176" t="str">
            <v>范增</v>
          </cell>
          <cell r="AJ176" t="str">
            <v>张良</v>
          </cell>
          <cell r="AK176" t="str">
            <v>司马懿</v>
          </cell>
          <cell r="AL176" t="str">
            <v>郭嘉</v>
          </cell>
          <cell r="AM176" t="str">
            <v>谋定天下</v>
          </cell>
        </row>
        <row r="177">
          <cell r="AH177" t="str">
            <v>孙策1</v>
          </cell>
          <cell r="AI177" t="str">
            <v>大乔</v>
          </cell>
          <cell r="AM177" t="str">
            <v>伉俪情深</v>
          </cell>
        </row>
        <row r="178">
          <cell r="AH178" t="str">
            <v>孙策2</v>
          </cell>
          <cell r="AI178" t="str">
            <v>孙权</v>
          </cell>
          <cell r="AM178" t="str">
            <v>江东霸主</v>
          </cell>
        </row>
        <row r="179">
          <cell r="AH179" t="str">
            <v>孙策3</v>
          </cell>
          <cell r="AI179" t="str">
            <v>白起</v>
          </cell>
          <cell r="AJ179" t="str">
            <v>虞姬</v>
          </cell>
          <cell r="AK179" t="str">
            <v>狄仁杰</v>
          </cell>
          <cell r="AM179" t="str">
            <v>青史留名</v>
          </cell>
        </row>
        <row r="180">
          <cell r="AH180" t="str">
            <v>孙策4</v>
          </cell>
          <cell r="AI180" t="str">
            <v>陆逊</v>
          </cell>
          <cell r="AJ180" t="str">
            <v>大乔</v>
          </cell>
          <cell r="AK180" t="str">
            <v>小乔</v>
          </cell>
          <cell r="AM180" t="str">
            <v>雄姿娇颜</v>
          </cell>
        </row>
        <row r="181">
          <cell r="AH181" t="str">
            <v>孙策5</v>
          </cell>
          <cell r="AI181" t="str">
            <v>白起</v>
          </cell>
          <cell r="AJ181" t="str">
            <v>英布</v>
          </cell>
          <cell r="AK181" t="str">
            <v>龙且</v>
          </cell>
          <cell r="AM181" t="str">
            <v>乱世神将</v>
          </cell>
        </row>
        <row r="182">
          <cell r="AH182" t="str">
            <v>孙策6</v>
          </cell>
          <cell r="AI182" t="str">
            <v>项羽</v>
          </cell>
          <cell r="AJ182" t="str">
            <v>秦始皇</v>
          </cell>
          <cell r="AK182" t="str">
            <v>白起</v>
          </cell>
          <cell r="AM182" t="str">
            <v>霸道无双</v>
          </cell>
        </row>
        <row r="183">
          <cell r="AH183" t="str">
            <v>曹操1</v>
          </cell>
          <cell r="AI183" t="str">
            <v>典韦</v>
          </cell>
          <cell r="AM183" t="str">
            <v>古之恶来</v>
          </cell>
        </row>
        <row r="184">
          <cell r="AH184" t="str">
            <v>曹操2</v>
          </cell>
          <cell r="AI184" t="str">
            <v>赵云</v>
          </cell>
          <cell r="AM184" t="str">
            <v>爱惜人才</v>
          </cell>
        </row>
        <row r="185">
          <cell r="AH185" t="str">
            <v>曹操3</v>
          </cell>
          <cell r="AI185" t="str">
            <v>孙权</v>
          </cell>
          <cell r="AJ185" t="str">
            <v>刘备</v>
          </cell>
          <cell r="AM185" t="str">
            <v>三国鼎立</v>
          </cell>
        </row>
        <row r="186">
          <cell r="AH186" t="str">
            <v>曹操4</v>
          </cell>
          <cell r="AI186" t="str">
            <v>郭嘉</v>
          </cell>
          <cell r="AJ186" t="str">
            <v>夏侯惇</v>
          </cell>
          <cell r="AM186" t="str">
            <v>勠力同心</v>
          </cell>
        </row>
        <row r="187">
          <cell r="AH187" t="str">
            <v>曹操5</v>
          </cell>
          <cell r="AI187" t="str">
            <v>小乔</v>
          </cell>
          <cell r="AJ187" t="str">
            <v>大乔</v>
          </cell>
          <cell r="AM187" t="str">
            <v>铜雀春深</v>
          </cell>
        </row>
        <row r="188">
          <cell r="AH188" t="str">
            <v>曹操6</v>
          </cell>
          <cell r="AI188" t="str">
            <v>刘邦</v>
          </cell>
          <cell r="AJ188" t="str">
            <v>朱元璋</v>
          </cell>
          <cell r="AK188" t="str">
            <v>杨广</v>
          </cell>
          <cell r="AM188" t="str">
            <v>王者天下</v>
          </cell>
        </row>
        <row r="189">
          <cell r="AH189" t="str">
            <v>孙权1</v>
          </cell>
          <cell r="AI189" t="str">
            <v>张辽</v>
          </cell>
          <cell r="AM189" t="str">
            <v>张辽止啼</v>
          </cell>
        </row>
        <row r="190">
          <cell r="AH190" t="str">
            <v>孙权2</v>
          </cell>
          <cell r="AI190" t="str">
            <v>周瑜</v>
          </cell>
          <cell r="AM190" t="str">
            <v>志同道合</v>
          </cell>
        </row>
        <row r="191">
          <cell r="AH191" t="str">
            <v>孙权3</v>
          </cell>
          <cell r="AI191" t="str">
            <v>曹操</v>
          </cell>
          <cell r="AJ191" t="str">
            <v>刘备</v>
          </cell>
          <cell r="AM191" t="str">
            <v>三国鼎立</v>
          </cell>
        </row>
        <row r="192">
          <cell r="AH192" t="str">
            <v>孙权4</v>
          </cell>
          <cell r="AI192" t="str">
            <v>赵云</v>
          </cell>
          <cell r="AJ192" t="str">
            <v>张飞</v>
          </cell>
          <cell r="AM192" t="str">
            <v>吴蜀联盟</v>
          </cell>
        </row>
        <row r="193">
          <cell r="AH193" t="str">
            <v>孙权5</v>
          </cell>
          <cell r="AI193" t="str">
            <v>刘邦</v>
          </cell>
          <cell r="AJ193" t="str">
            <v>朱元璋</v>
          </cell>
          <cell r="AM193" t="str">
            <v>治国齐家</v>
          </cell>
        </row>
        <row r="194">
          <cell r="AH194" t="str">
            <v>孙权6</v>
          </cell>
          <cell r="AI194" t="str">
            <v>樊哙</v>
          </cell>
          <cell r="AJ194" t="str">
            <v>狄仁杰</v>
          </cell>
          <cell r="AK194" t="str">
            <v>孔子</v>
          </cell>
          <cell r="AM194" t="str">
            <v>三思而行</v>
          </cell>
        </row>
        <row r="195">
          <cell r="AH195" t="str">
            <v>刘备1</v>
          </cell>
          <cell r="AI195" t="str">
            <v>张飞</v>
          </cell>
          <cell r="AM195" t="str">
            <v>兄弟情深</v>
          </cell>
        </row>
        <row r="196">
          <cell r="AH196" t="str">
            <v>刘备2</v>
          </cell>
          <cell r="AI196" t="str">
            <v>赵云</v>
          </cell>
          <cell r="AM196" t="str">
            <v>忠心护主</v>
          </cell>
        </row>
        <row r="197">
          <cell r="AH197" t="str">
            <v>刘备3</v>
          </cell>
          <cell r="AI197" t="str">
            <v>孙权</v>
          </cell>
          <cell r="AJ197" t="str">
            <v>曹操</v>
          </cell>
          <cell r="AM197" t="str">
            <v>三国鼎立</v>
          </cell>
        </row>
        <row r="198">
          <cell r="AH198" t="str">
            <v>刘备4</v>
          </cell>
          <cell r="AI198" t="str">
            <v>孔子</v>
          </cell>
          <cell r="AJ198" t="str">
            <v>狄仁杰</v>
          </cell>
          <cell r="AM198" t="str">
            <v>谦虚仁厚</v>
          </cell>
        </row>
        <row r="199">
          <cell r="AH199" t="str">
            <v>刘备5</v>
          </cell>
          <cell r="AI199" t="str">
            <v>郭嘉</v>
          </cell>
          <cell r="AJ199" t="str">
            <v>周瑜</v>
          </cell>
          <cell r="AM199" t="str">
            <v>鸿鹄之志</v>
          </cell>
        </row>
        <row r="200">
          <cell r="AH200" t="str">
            <v>刘备6</v>
          </cell>
          <cell r="AI200" t="str">
            <v>吕雉</v>
          </cell>
          <cell r="AJ200" t="str">
            <v>独孤伽罗</v>
          </cell>
          <cell r="AK200" t="str">
            <v>成吉思汗</v>
          </cell>
          <cell r="AM200" t="str">
            <v>人皇人后</v>
          </cell>
        </row>
        <row r="201">
          <cell r="AH201" t="str">
            <v>周瑜1</v>
          </cell>
          <cell r="AI201" t="str">
            <v>小乔</v>
          </cell>
          <cell r="AM201" t="str">
            <v>郎才女貌</v>
          </cell>
        </row>
        <row r="202">
          <cell r="AH202" t="str">
            <v>周瑜2</v>
          </cell>
          <cell r="AI202" t="str">
            <v>孙权</v>
          </cell>
          <cell r="AM202" t="str">
            <v>志同道合</v>
          </cell>
        </row>
        <row r="203">
          <cell r="AH203" t="str">
            <v>周瑜3</v>
          </cell>
          <cell r="AI203" t="str">
            <v>吕布</v>
          </cell>
          <cell r="AJ203" t="str">
            <v>赵云</v>
          </cell>
          <cell r="AM203" t="str">
            <v>三国无双</v>
          </cell>
        </row>
        <row r="204">
          <cell r="AH204" t="str">
            <v>周瑜4</v>
          </cell>
          <cell r="AI204" t="str">
            <v>刘备</v>
          </cell>
          <cell r="AJ204" t="str">
            <v>郭嘉</v>
          </cell>
          <cell r="AM204" t="str">
            <v>鸿鹄之志</v>
          </cell>
        </row>
        <row r="205">
          <cell r="AH205" t="str">
            <v>周瑜5</v>
          </cell>
          <cell r="AI205" t="str">
            <v>典韦</v>
          </cell>
          <cell r="AJ205" t="str">
            <v>貂蝉</v>
          </cell>
          <cell r="AM205" t="str">
            <v>各展所长</v>
          </cell>
        </row>
        <row r="206">
          <cell r="AH206" t="str">
            <v>周瑜6</v>
          </cell>
          <cell r="AI206" t="str">
            <v>韩信</v>
          </cell>
          <cell r="AJ206" t="str">
            <v>薛仁贵</v>
          </cell>
          <cell r="AK206" t="str">
            <v>陈庆之</v>
          </cell>
          <cell r="AM206" t="str">
            <v>统帅奇才</v>
          </cell>
        </row>
        <row r="207">
          <cell r="AH207" t="str">
            <v>赵云1</v>
          </cell>
          <cell r="AI207" t="str">
            <v>刘备</v>
          </cell>
          <cell r="AM207" t="str">
            <v>忠心护主</v>
          </cell>
        </row>
        <row r="208">
          <cell r="AH208" t="str">
            <v>赵云2</v>
          </cell>
          <cell r="AI208" t="str">
            <v>曹操</v>
          </cell>
          <cell r="AM208" t="str">
            <v>爱惜人才</v>
          </cell>
        </row>
        <row r="209">
          <cell r="AH209" t="str">
            <v>赵云3</v>
          </cell>
          <cell r="AI209" t="str">
            <v>吕布</v>
          </cell>
          <cell r="AJ209" t="str">
            <v>周瑜</v>
          </cell>
          <cell r="AM209" t="str">
            <v>三国无双</v>
          </cell>
        </row>
        <row r="210">
          <cell r="AH210" t="str">
            <v>赵云4</v>
          </cell>
          <cell r="AI210" t="str">
            <v>孙权</v>
          </cell>
          <cell r="AJ210" t="str">
            <v>张飞</v>
          </cell>
          <cell r="AM210" t="str">
            <v>吴蜀联盟</v>
          </cell>
        </row>
        <row r="211">
          <cell r="AH211" t="str">
            <v>赵云5</v>
          </cell>
          <cell r="AI211" t="str">
            <v>薛仁贵</v>
          </cell>
          <cell r="AJ211" t="str">
            <v>陈庆之</v>
          </cell>
          <cell r="AM211" t="str">
            <v>白袍将军</v>
          </cell>
        </row>
        <row r="212">
          <cell r="AH212" t="str">
            <v>赵云6</v>
          </cell>
          <cell r="AI212" t="str">
            <v>小乔</v>
          </cell>
          <cell r="AJ212" t="str">
            <v>典韦</v>
          </cell>
          <cell r="AK212" t="str">
            <v>张飞</v>
          </cell>
          <cell r="AM212" t="str">
            <v>三国才俊</v>
          </cell>
        </row>
        <row r="213">
          <cell r="AH213" t="str">
            <v>貂蝉1</v>
          </cell>
          <cell r="AI213" t="str">
            <v>吕布</v>
          </cell>
          <cell r="AM213" t="str">
            <v>英雄美人</v>
          </cell>
        </row>
        <row r="214">
          <cell r="AH214" t="str">
            <v>貂蝉2</v>
          </cell>
          <cell r="AI214" t="str">
            <v>杨玉环</v>
          </cell>
          <cell r="AM214" t="str">
            <v>闭月羞花</v>
          </cell>
        </row>
        <row r="215">
          <cell r="AH215" t="str">
            <v>貂蝉3</v>
          </cell>
          <cell r="AI215" t="str">
            <v>陆逊</v>
          </cell>
          <cell r="AM215" t="str">
            <v>君子淑女</v>
          </cell>
        </row>
        <row r="216">
          <cell r="AH216" t="str">
            <v>貂蝉4</v>
          </cell>
          <cell r="AI216" t="str">
            <v>小乔</v>
          </cell>
          <cell r="AJ216" t="str">
            <v>虞姬</v>
          </cell>
          <cell r="AM216" t="str">
            <v>乱世红颜</v>
          </cell>
        </row>
        <row r="217">
          <cell r="AH217" t="str">
            <v>貂蝉5</v>
          </cell>
          <cell r="AI217" t="str">
            <v>典韦</v>
          </cell>
          <cell r="AJ217" t="str">
            <v>周瑜</v>
          </cell>
          <cell r="AM217" t="str">
            <v>各展所长</v>
          </cell>
        </row>
        <row r="218">
          <cell r="AH218" t="str">
            <v>貂蝉6</v>
          </cell>
          <cell r="AI218" t="str">
            <v>西施</v>
          </cell>
          <cell r="AJ218" t="str">
            <v>杨玉环</v>
          </cell>
          <cell r="AK218" t="str">
            <v>王昭君</v>
          </cell>
          <cell r="AM218" t="str">
            <v>四大美女</v>
          </cell>
        </row>
        <row r="219">
          <cell r="AH219" t="str">
            <v>张飞1</v>
          </cell>
          <cell r="AI219" t="str">
            <v>刘备</v>
          </cell>
          <cell r="AM219" t="str">
            <v>兄弟情深</v>
          </cell>
        </row>
        <row r="220">
          <cell r="AH220" t="str">
            <v>张飞2</v>
          </cell>
          <cell r="AI220" t="str">
            <v>吕布</v>
          </cell>
          <cell r="AM220" t="str">
            <v>有勇无谋</v>
          </cell>
        </row>
        <row r="221">
          <cell r="AH221" t="str">
            <v>张飞3</v>
          </cell>
          <cell r="AI221" t="str">
            <v>赵云</v>
          </cell>
          <cell r="AJ221" t="str">
            <v>孙权</v>
          </cell>
          <cell r="AM221" t="str">
            <v>吴蜀联盟</v>
          </cell>
        </row>
        <row r="222">
          <cell r="AH222" t="str">
            <v>张飞4</v>
          </cell>
          <cell r="AI222" t="str">
            <v>程咬金</v>
          </cell>
          <cell r="AJ222" t="str">
            <v>英布</v>
          </cell>
          <cell r="AM222" t="str">
            <v>独当一面</v>
          </cell>
        </row>
        <row r="223">
          <cell r="AH223" t="str">
            <v>张飞5</v>
          </cell>
          <cell r="AI223" t="str">
            <v>武松</v>
          </cell>
          <cell r="AJ223" t="str">
            <v>萧何</v>
          </cell>
          <cell r="AM223" t="str">
            <v>难成规矩</v>
          </cell>
        </row>
        <row r="224">
          <cell r="AH224" t="str">
            <v>张飞6</v>
          </cell>
          <cell r="AI224" t="str">
            <v>赵云</v>
          </cell>
          <cell r="AJ224" t="str">
            <v>小乔</v>
          </cell>
          <cell r="AK224" t="str">
            <v>典韦</v>
          </cell>
          <cell r="AM224" t="str">
            <v>三国才俊</v>
          </cell>
        </row>
        <row r="225">
          <cell r="AH225" t="str">
            <v>典韦1</v>
          </cell>
          <cell r="AI225" t="str">
            <v>许褚</v>
          </cell>
          <cell r="AM225" t="str">
            <v>虎狼之师</v>
          </cell>
        </row>
        <row r="226">
          <cell r="AH226" t="str">
            <v>典韦2</v>
          </cell>
          <cell r="AI226" t="str">
            <v>曹操</v>
          </cell>
          <cell r="AM226" t="str">
            <v>古之恶来</v>
          </cell>
        </row>
        <row r="227">
          <cell r="AH227" t="str">
            <v>典韦3</v>
          </cell>
          <cell r="AI227" t="str">
            <v>吕布</v>
          </cell>
          <cell r="AJ227" t="str">
            <v>郭嘉</v>
          </cell>
          <cell r="AM227" t="str">
            <v>势不两立</v>
          </cell>
        </row>
        <row r="228">
          <cell r="AH228" t="str">
            <v>典韦4</v>
          </cell>
          <cell r="AI228" t="str">
            <v>周瑜</v>
          </cell>
          <cell r="AJ228" t="str">
            <v>貂蝉</v>
          </cell>
          <cell r="AM228" t="str">
            <v>各展所长</v>
          </cell>
        </row>
        <row r="229">
          <cell r="AH229" t="str">
            <v>典韦5</v>
          </cell>
          <cell r="AI229" t="str">
            <v>刘备</v>
          </cell>
          <cell r="AJ229" t="str">
            <v>马超</v>
          </cell>
          <cell r="AM229" t="str">
            <v>休伤我主</v>
          </cell>
        </row>
        <row r="230">
          <cell r="AH230" t="str">
            <v>典韦6</v>
          </cell>
          <cell r="AI230" t="str">
            <v>小乔</v>
          </cell>
          <cell r="AJ230" t="str">
            <v>张飞</v>
          </cell>
          <cell r="AK230" t="str">
            <v>赵云</v>
          </cell>
          <cell r="AM230" t="str">
            <v>三国才俊</v>
          </cell>
        </row>
        <row r="231">
          <cell r="AH231" t="str">
            <v>郭嘉1</v>
          </cell>
          <cell r="AI231" t="str">
            <v>霍去病</v>
          </cell>
          <cell r="AM231" t="str">
            <v>英才大略</v>
          </cell>
        </row>
        <row r="232">
          <cell r="AH232" t="str">
            <v>郭嘉2</v>
          </cell>
          <cell r="AI232" t="str">
            <v>司马懿</v>
          </cell>
          <cell r="AM232" t="str">
            <v>神鬼莫测</v>
          </cell>
        </row>
        <row r="233">
          <cell r="AH233" t="str">
            <v>郭嘉3</v>
          </cell>
          <cell r="AI233" t="str">
            <v>吕布</v>
          </cell>
          <cell r="AJ233" t="str">
            <v>典韦</v>
          </cell>
          <cell r="AM233" t="str">
            <v>势不两立</v>
          </cell>
        </row>
        <row r="234">
          <cell r="AH234" t="str">
            <v>郭嘉4</v>
          </cell>
          <cell r="AI234" t="str">
            <v>周瑜</v>
          </cell>
          <cell r="AJ234" t="str">
            <v>刘备</v>
          </cell>
          <cell r="AM234" t="str">
            <v>鸿鹄之志</v>
          </cell>
        </row>
        <row r="235">
          <cell r="AH235" t="str">
            <v>郭嘉5</v>
          </cell>
          <cell r="AI235" t="str">
            <v>曹操</v>
          </cell>
          <cell r="AJ235" t="str">
            <v>夏侯惇</v>
          </cell>
          <cell r="AM235" t="str">
            <v>勠力同心</v>
          </cell>
        </row>
        <row r="236">
          <cell r="AH236" t="str">
            <v>郭嘉6</v>
          </cell>
          <cell r="AI236" t="str">
            <v>范增</v>
          </cell>
          <cell r="AJ236" t="str">
            <v>霍去病</v>
          </cell>
          <cell r="AK236" t="str">
            <v>岳飞</v>
          </cell>
          <cell r="AM236" t="str">
            <v>赤胆忠心</v>
          </cell>
        </row>
        <row r="237">
          <cell r="AH237" t="str">
            <v>小乔1</v>
          </cell>
          <cell r="AI237" t="str">
            <v>大乔</v>
          </cell>
          <cell r="AM237" t="str">
            <v>江东二乔</v>
          </cell>
        </row>
        <row r="238">
          <cell r="AH238" t="str">
            <v>小乔2</v>
          </cell>
          <cell r="AI238" t="str">
            <v>周瑜</v>
          </cell>
          <cell r="AM238" t="str">
            <v>郎才女貌</v>
          </cell>
        </row>
        <row r="239">
          <cell r="AH239" t="str">
            <v>小乔3</v>
          </cell>
          <cell r="AI239" t="str">
            <v>孙权</v>
          </cell>
          <cell r="AM239" t="str">
            <v>风华正茂</v>
          </cell>
        </row>
        <row r="240">
          <cell r="AH240" t="str">
            <v>小乔4</v>
          </cell>
          <cell r="AI240" t="str">
            <v>虞姬</v>
          </cell>
          <cell r="AJ240" t="str">
            <v>貂蝉</v>
          </cell>
          <cell r="AM240" t="str">
            <v>乱世红颜</v>
          </cell>
        </row>
        <row r="241">
          <cell r="AH241" t="str">
            <v>小乔5</v>
          </cell>
          <cell r="AI241" t="str">
            <v>曹操</v>
          </cell>
          <cell r="AJ241" t="str">
            <v>大乔</v>
          </cell>
          <cell r="AM241" t="str">
            <v>铜雀春深</v>
          </cell>
        </row>
        <row r="242">
          <cell r="AH242" t="str">
            <v>小乔6</v>
          </cell>
          <cell r="AI242" t="str">
            <v>张飞</v>
          </cell>
          <cell r="AJ242" t="str">
            <v>赵云</v>
          </cell>
          <cell r="AK242" t="str">
            <v>典韦</v>
          </cell>
          <cell r="AM242" t="str">
            <v>三国才俊</v>
          </cell>
        </row>
        <row r="243">
          <cell r="AH243" t="str">
            <v>张辽1</v>
          </cell>
          <cell r="AI243" t="str">
            <v>孙权</v>
          </cell>
          <cell r="AM243" t="str">
            <v>张辽止啼</v>
          </cell>
        </row>
        <row r="244">
          <cell r="AH244" t="str">
            <v>张辽2</v>
          </cell>
          <cell r="AI244" t="str">
            <v>黄忠</v>
          </cell>
          <cell r="AM244" t="str">
            <v>功勋卓著</v>
          </cell>
        </row>
        <row r="245">
          <cell r="AH245" t="str">
            <v>张辽3</v>
          </cell>
          <cell r="AI245" t="str">
            <v>马超</v>
          </cell>
          <cell r="AM245" t="str">
            <v>出奇制胜</v>
          </cell>
        </row>
        <row r="246">
          <cell r="AH246" t="str">
            <v>张辽4</v>
          </cell>
          <cell r="AI246" t="str">
            <v>司马懿</v>
          </cell>
          <cell r="AJ246" t="str">
            <v>黄忠</v>
          </cell>
          <cell r="AM246" t="str">
            <v>老而弥坚</v>
          </cell>
        </row>
        <row r="247">
          <cell r="AH247" t="str">
            <v>张辽5</v>
          </cell>
          <cell r="AI247" t="str">
            <v>许褚</v>
          </cell>
          <cell r="AJ247" t="str">
            <v>夏侯惇</v>
          </cell>
          <cell r="AM247" t="str">
            <v>魏之股肱</v>
          </cell>
        </row>
        <row r="248">
          <cell r="AH248" t="str">
            <v>张辽6</v>
          </cell>
          <cell r="AI248" t="str">
            <v>马超</v>
          </cell>
          <cell r="AJ248" t="str">
            <v>陆逊</v>
          </cell>
          <cell r="AM248" t="str">
            <v>威震三军</v>
          </cell>
        </row>
        <row r="249">
          <cell r="AH249" t="str">
            <v>马超1</v>
          </cell>
          <cell r="AI249" t="str">
            <v>大乔</v>
          </cell>
          <cell r="AM249" t="str">
            <v>金童玉女</v>
          </cell>
        </row>
        <row r="250">
          <cell r="AH250" t="str">
            <v>马超2</v>
          </cell>
          <cell r="AI250" t="str">
            <v>黄忠</v>
          </cell>
          <cell r="AM250" t="str">
            <v>五虎上将</v>
          </cell>
        </row>
        <row r="251">
          <cell r="AH251" t="str">
            <v>马超3</v>
          </cell>
          <cell r="AI251" t="str">
            <v>张辽</v>
          </cell>
          <cell r="AM251" t="str">
            <v>出奇制胜</v>
          </cell>
        </row>
        <row r="252">
          <cell r="AH252" t="str">
            <v>马超4</v>
          </cell>
          <cell r="AI252" t="str">
            <v>张辽</v>
          </cell>
          <cell r="AJ252" t="str">
            <v>陆逊</v>
          </cell>
          <cell r="AM252" t="str">
            <v>威震三军</v>
          </cell>
        </row>
        <row r="253">
          <cell r="AH253" t="str">
            <v>马超5</v>
          </cell>
          <cell r="AI253" t="str">
            <v>夏侯惇</v>
          </cell>
          <cell r="AJ253" t="str">
            <v>黄忠</v>
          </cell>
          <cell r="AM253" t="str">
            <v>勇猛果敢</v>
          </cell>
        </row>
        <row r="254">
          <cell r="AH254" t="str">
            <v>马超6</v>
          </cell>
          <cell r="AI254" t="str">
            <v>司马懿</v>
          </cell>
          <cell r="AJ254" t="str">
            <v>许褚</v>
          </cell>
          <cell r="AM254" t="str">
            <v>文韬武略</v>
          </cell>
        </row>
        <row r="255">
          <cell r="AH255" t="str">
            <v>陆逊1</v>
          </cell>
          <cell r="AI255" t="str">
            <v>夏侯惇</v>
          </cell>
          <cell r="AM255" t="str">
            <v>刚柔并济</v>
          </cell>
        </row>
        <row r="256">
          <cell r="AH256" t="str">
            <v>陆逊2</v>
          </cell>
          <cell r="AI256" t="str">
            <v>貂蝉</v>
          </cell>
          <cell r="AM256" t="str">
            <v>君子淑女</v>
          </cell>
        </row>
        <row r="257">
          <cell r="AH257" t="str">
            <v>陆逊3</v>
          </cell>
          <cell r="AI257" t="str">
            <v>司马懿</v>
          </cell>
          <cell r="AM257" t="str">
            <v>三军统帅</v>
          </cell>
        </row>
        <row r="258">
          <cell r="AH258" t="str">
            <v>陆逊4</v>
          </cell>
          <cell r="AI258" t="str">
            <v>马超</v>
          </cell>
          <cell r="AJ258" t="str">
            <v>张辽</v>
          </cell>
          <cell r="AM258" t="str">
            <v>威震三军</v>
          </cell>
        </row>
        <row r="259">
          <cell r="AH259" t="str">
            <v>陆逊5</v>
          </cell>
          <cell r="AI259" t="str">
            <v>司马懿</v>
          </cell>
          <cell r="AJ259" t="str">
            <v>大乔</v>
          </cell>
          <cell r="AM259" t="str">
            <v>英姿勃发</v>
          </cell>
        </row>
        <row r="260">
          <cell r="AH260" t="str">
            <v>陆逊6</v>
          </cell>
          <cell r="AI260" t="str">
            <v>许褚</v>
          </cell>
          <cell r="AJ260" t="str">
            <v>黄忠</v>
          </cell>
          <cell r="AM260" t="str">
            <v>过人之处</v>
          </cell>
        </row>
        <row r="261">
          <cell r="AH261" t="str">
            <v>司马懿1</v>
          </cell>
          <cell r="AI261" t="str">
            <v>陆逊</v>
          </cell>
          <cell r="AM261" t="str">
            <v>三军统帅</v>
          </cell>
        </row>
        <row r="262">
          <cell r="AH262" t="str">
            <v>司马懿2</v>
          </cell>
          <cell r="AI262" t="str">
            <v>郭嘉</v>
          </cell>
          <cell r="AM262" t="str">
            <v>神鬼莫测</v>
          </cell>
        </row>
        <row r="263">
          <cell r="AH263" t="str">
            <v>司马懿3</v>
          </cell>
          <cell r="AI263" t="str">
            <v>夏侯惇</v>
          </cell>
          <cell r="AM263" t="str">
            <v>文武之道</v>
          </cell>
        </row>
        <row r="264">
          <cell r="AH264" t="str">
            <v>司马懿4</v>
          </cell>
          <cell r="AI264" t="str">
            <v>马超</v>
          </cell>
          <cell r="AJ264" t="str">
            <v>许褚</v>
          </cell>
          <cell r="AM264" t="str">
            <v>文韬武略</v>
          </cell>
        </row>
        <row r="265">
          <cell r="AH265" t="str">
            <v>司马懿5</v>
          </cell>
          <cell r="AI265" t="str">
            <v>陆逊</v>
          </cell>
          <cell r="AJ265" t="str">
            <v>大乔</v>
          </cell>
          <cell r="AM265" t="str">
            <v>英姿勃发</v>
          </cell>
        </row>
        <row r="266">
          <cell r="AH266" t="str">
            <v>司马懿6</v>
          </cell>
          <cell r="AI266" t="str">
            <v>张辽</v>
          </cell>
          <cell r="AJ266" t="str">
            <v>黄忠</v>
          </cell>
          <cell r="AM266" t="str">
            <v>老而弥坚</v>
          </cell>
        </row>
        <row r="267">
          <cell r="AH267" t="str">
            <v>许褚1</v>
          </cell>
          <cell r="AI267" t="str">
            <v>大乔</v>
          </cell>
          <cell r="AM267" t="str">
            <v>猛将红颜</v>
          </cell>
        </row>
        <row r="268">
          <cell r="AH268" t="str">
            <v>许褚2</v>
          </cell>
          <cell r="AI268" t="str">
            <v>典韦</v>
          </cell>
          <cell r="AM268" t="str">
            <v>虎狼之师</v>
          </cell>
        </row>
        <row r="269">
          <cell r="AH269" t="str">
            <v>许褚3</v>
          </cell>
          <cell r="AI269" t="str">
            <v>夏侯惇</v>
          </cell>
          <cell r="AM269" t="str">
            <v>猛不可挡</v>
          </cell>
        </row>
        <row r="270">
          <cell r="AH270" t="str">
            <v>许褚4</v>
          </cell>
          <cell r="AI270" t="str">
            <v>张辽</v>
          </cell>
          <cell r="AJ270" t="str">
            <v>夏侯惇</v>
          </cell>
          <cell r="AM270" t="str">
            <v>魏之股肱</v>
          </cell>
        </row>
        <row r="271">
          <cell r="AH271" t="str">
            <v>许褚5</v>
          </cell>
          <cell r="AI271" t="str">
            <v>马超</v>
          </cell>
          <cell r="AJ271" t="str">
            <v>司马懿</v>
          </cell>
          <cell r="AM271" t="str">
            <v>文韬武略</v>
          </cell>
        </row>
        <row r="272">
          <cell r="AH272" t="str">
            <v>许褚6</v>
          </cell>
          <cell r="AI272" t="str">
            <v>陆逊</v>
          </cell>
          <cell r="AJ272" t="str">
            <v>黄忠</v>
          </cell>
          <cell r="AM272" t="str">
            <v>过人之处</v>
          </cell>
        </row>
        <row r="273">
          <cell r="AH273" t="str">
            <v>夏侯惇1</v>
          </cell>
          <cell r="AI273" t="str">
            <v>陆逊</v>
          </cell>
          <cell r="AM273" t="str">
            <v>刚柔并济</v>
          </cell>
        </row>
        <row r="274">
          <cell r="AH274" t="str">
            <v>夏侯惇2</v>
          </cell>
          <cell r="AI274" t="str">
            <v>司马懿</v>
          </cell>
          <cell r="AM274" t="str">
            <v>文武之道</v>
          </cell>
        </row>
        <row r="275">
          <cell r="AH275" t="str">
            <v>夏侯惇3</v>
          </cell>
          <cell r="AI275" t="str">
            <v>许褚</v>
          </cell>
          <cell r="AM275" t="str">
            <v>猛不可挡</v>
          </cell>
        </row>
        <row r="276">
          <cell r="AH276" t="str">
            <v>夏侯惇4</v>
          </cell>
          <cell r="AI276" t="str">
            <v>张辽</v>
          </cell>
          <cell r="AJ276" t="str">
            <v>许褚</v>
          </cell>
          <cell r="AM276" t="str">
            <v>魏之股肱</v>
          </cell>
        </row>
        <row r="277">
          <cell r="AH277" t="str">
            <v>夏侯惇5</v>
          </cell>
          <cell r="AI277" t="str">
            <v>马超</v>
          </cell>
          <cell r="AJ277" t="str">
            <v>黄忠</v>
          </cell>
          <cell r="AM277" t="str">
            <v>勇猛果敢</v>
          </cell>
        </row>
        <row r="278">
          <cell r="AH278" t="str">
            <v>夏侯惇6</v>
          </cell>
          <cell r="AI278" t="str">
            <v>郭嘉</v>
          </cell>
          <cell r="AJ278" t="str">
            <v>曹操</v>
          </cell>
          <cell r="AM278" t="str">
            <v>勠力同心</v>
          </cell>
        </row>
        <row r="279">
          <cell r="AH279" t="str">
            <v>大乔1</v>
          </cell>
          <cell r="AI279" t="str">
            <v>小乔</v>
          </cell>
          <cell r="AM279" t="str">
            <v>江东二乔</v>
          </cell>
        </row>
        <row r="280">
          <cell r="AH280" t="str">
            <v>大乔2</v>
          </cell>
          <cell r="AI280" t="str">
            <v>马超</v>
          </cell>
          <cell r="AM280" t="str">
            <v>金童玉女</v>
          </cell>
        </row>
        <row r="281">
          <cell r="AH281" t="str">
            <v>大乔3</v>
          </cell>
          <cell r="AI281" t="str">
            <v>许褚</v>
          </cell>
          <cell r="AM281" t="str">
            <v>猛将红颜</v>
          </cell>
        </row>
        <row r="282">
          <cell r="AH282" t="str">
            <v>大乔4</v>
          </cell>
          <cell r="AI282" t="str">
            <v>陆逊</v>
          </cell>
          <cell r="AJ282" t="str">
            <v>司马懿</v>
          </cell>
          <cell r="AM282" t="str">
            <v>英姿勃发</v>
          </cell>
        </row>
        <row r="283">
          <cell r="AH283" t="str">
            <v>大乔5</v>
          </cell>
          <cell r="AI283" t="str">
            <v>小乔</v>
          </cell>
          <cell r="AJ283" t="str">
            <v>曹操</v>
          </cell>
          <cell r="AM283" t="str">
            <v>铜雀春深</v>
          </cell>
        </row>
        <row r="284">
          <cell r="AH284" t="str">
            <v>大乔6</v>
          </cell>
          <cell r="AI284" t="str">
            <v>貂蝉</v>
          </cell>
          <cell r="AJ284" t="str">
            <v>孙尚香</v>
          </cell>
          <cell r="AM284" t="str">
            <v>三国娇娥</v>
          </cell>
        </row>
        <row r="285">
          <cell r="AH285" t="str">
            <v>黄忠1</v>
          </cell>
          <cell r="AI285" t="str">
            <v>张辽</v>
          </cell>
          <cell r="AM285" t="str">
            <v>功勋卓著</v>
          </cell>
        </row>
        <row r="286">
          <cell r="AH286" t="str">
            <v>黄忠2</v>
          </cell>
          <cell r="AI286" t="str">
            <v>季布</v>
          </cell>
          <cell r="AM286" t="str">
            <v>言出必行</v>
          </cell>
        </row>
        <row r="287">
          <cell r="AH287" t="str">
            <v>黄忠3</v>
          </cell>
          <cell r="AI287" t="str">
            <v>马超</v>
          </cell>
          <cell r="AM287" t="str">
            <v>五虎上将</v>
          </cell>
        </row>
        <row r="288">
          <cell r="AH288" t="str">
            <v>黄忠4</v>
          </cell>
          <cell r="AI288" t="str">
            <v>马超</v>
          </cell>
          <cell r="AJ288" t="str">
            <v>夏侯惇</v>
          </cell>
          <cell r="AM288" t="str">
            <v>勇猛果敢</v>
          </cell>
        </row>
        <row r="289">
          <cell r="AH289" t="str">
            <v>黄忠5</v>
          </cell>
          <cell r="AI289" t="str">
            <v>陆逊</v>
          </cell>
          <cell r="AJ289" t="str">
            <v>许褚</v>
          </cell>
          <cell r="AM289" t="str">
            <v>过人之处</v>
          </cell>
        </row>
        <row r="290">
          <cell r="AH290" t="str">
            <v>黄忠6</v>
          </cell>
          <cell r="AI290" t="str">
            <v>张辽</v>
          </cell>
          <cell r="AJ290" t="str">
            <v>司马懿</v>
          </cell>
          <cell r="AM290" t="str">
            <v>老而弥坚</v>
          </cell>
        </row>
        <row r="291">
          <cell r="AH291" t="str">
            <v>荀彧1</v>
          </cell>
          <cell r="AI291" t="str">
            <v>张郃</v>
          </cell>
          <cell r="AM291" t="str">
            <v>用兵之道</v>
          </cell>
        </row>
        <row r="292">
          <cell r="AH292" t="str">
            <v>荀彧2</v>
          </cell>
          <cell r="AI292" t="str">
            <v>鲁肃</v>
          </cell>
          <cell r="AJ292" t="str">
            <v>张郃</v>
          </cell>
          <cell r="AM292" t="str">
            <v>深谋远虑</v>
          </cell>
        </row>
        <row r="293">
          <cell r="AH293" t="str">
            <v>甘宁1</v>
          </cell>
          <cell r="AI293" t="str">
            <v>黄盖</v>
          </cell>
          <cell r="AM293" t="str">
            <v>东吴斗将</v>
          </cell>
        </row>
        <row r="294">
          <cell r="AH294" t="str">
            <v>甘宁2</v>
          </cell>
          <cell r="AI294" t="str">
            <v>太史慈</v>
          </cell>
          <cell r="AJ294" t="str">
            <v>周泰</v>
          </cell>
          <cell r="AM294" t="str">
            <v>东吴猛将</v>
          </cell>
        </row>
        <row r="295">
          <cell r="AH295" t="str">
            <v>周泰1</v>
          </cell>
          <cell r="AI295" t="str">
            <v>太史慈</v>
          </cell>
          <cell r="AM295" t="str">
            <v>舍生忘死</v>
          </cell>
        </row>
        <row r="296">
          <cell r="AH296" t="str">
            <v>周泰2</v>
          </cell>
          <cell r="AI296" t="str">
            <v>甘宁</v>
          </cell>
          <cell r="AJ296" t="str">
            <v>太史慈</v>
          </cell>
          <cell r="AM296" t="str">
            <v>东吴猛将</v>
          </cell>
        </row>
        <row r="297">
          <cell r="AH297" t="str">
            <v>太史慈1</v>
          </cell>
          <cell r="AI297" t="str">
            <v>周泰</v>
          </cell>
          <cell r="AM297" t="str">
            <v>舍生忘死</v>
          </cell>
        </row>
        <row r="298">
          <cell r="AH298" t="str">
            <v>太史慈2</v>
          </cell>
          <cell r="AI298" t="str">
            <v>甘宁</v>
          </cell>
          <cell r="AJ298" t="str">
            <v>周泰</v>
          </cell>
          <cell r="AM298" t="str">
            <v>东吴猛将</v>
          </cell>
        </row>
        <row r="299">
          <cell r="AH299" t="str">
            <v>张郃1</v>
          </cell>
          <cell r="AI299" t="str">
            <v>荀彧</v>
          </cell>
          <cell r="AM299" t="str">
            <v>用兵之道</v>
          </cell>
        </row>
        <row r="300">
          <cell r="AH300" t="str">
            <v>张郃2</v>
          </cell>
          <cell r="AI300" t="str">
            <v>鲁肃</v>
          </cell>
          <cell r="AJ300" t="str">
            <v>荀彧</v>
          </cell>
          <cell r="AM300" t="str">
            <v>深谋远虑</v>
          </cell>
        </row>
        <row r="301">
          <cell r="AH301" t="str">
            <v>孙尚香1</v>
          </cell>
          <cell r="AI301" t="str">
            <v>郦食其</v>
          </cell>
          <cell r="AM301" t="str">
            <v>志存高远</v>
          </cell>
        </row>
        <row r="302">
          <cell r="AH302" t="str">
            <v>孙尚香2</v>
          </cell>
          <cell r="AI302" t="str">
            <v>薄姬</v>
          </cell>
          <cell r="AJ302" t="str">
            <v>华佗</v>
          </cell>
          <cell r="AM302" t="str">
            <v>与世无争</v>
          </cell>
        </row>
        <row r="303">
          <cell r="AH303" t="str">
            <v>鲁肃1</v>
          </cell>
          <cell r="AI303" t="str">
            <v>郑和</v>
          </cell>
          <cell r="AM303" t="str">
            <v>以和为贵</v>
          </cell>
        </row>
        <row r="304">
          <cell r="AH304" t="str">
            <v>鲁肃2</v>
          </cell>
          <cell r="AI304" t="str">
            <v>荀彧</v>
          </cell>
          <cell r="AJ304" t="str">
            <v>张郃</v>
          </cell>
          <cell r="AM304" t="str">
            <v>深谋远虑</v>
          </cell>
        </row>
        <row r="305">
          <cell r="AH305" t="str">
            <v>华佗1</v>
          </cell>
          <cell r="AI305" t="str">
            <v>徐世勣</v>
          </cell>
          <cell r="AM305" t="str">
            <v>医者仁心</v>
          </cell>
        </row>
        <row r="306">
          <cell r="AH306" t="str">
            <v>华佗2</v>
          </cell>
          <cell r="AI306" t="str">
            <v>薄姬</v>
          </cell>
          <cell r="AJ306" t="str">
            <v>孙尚香</v>
          </cell>
          <cell r="AM306" t="str">
            <v>与世无争</v>
          </cell>
        </row>
        <row r="307">
          <cell r="AH307" t="str">
            <v>张角1</v>
          </cell>
          <cell r="AI307" t="str">
            <v>洪秀全</v>
          </cell>
          <cell r="AM307" t="str">
            <v>揭竿而起</v>
          </cell>
        </row>
        <row r="308">
          <cell r="AH308" t="str">
            <v>袁绍1</v>
          </cell>
          <cell r="AI308" t="str">
            <v>公孙瓒</v>
          </cell>
          <cell r="AM308" t="str">
            <v>十八诸侯</v>
          </cell>
        </row>
        <row r="309">
          <cell r="AH309" t="str">
            <v>王允1</v>
          </cell>
          <cell r="AI309" t="str">
            <v>华雄</v>
          </cell>
          <cell r="AM309" t="str">
            <v>笑里藏刀</v>
          </cell>
        </row>
        <row r="310">
          <cell r="AH310" t="str">
            <v>公孙瓒1</v>
          </cell>
          <cell r="AI310" t="str">
            <v>袁绍</v>
          </cell>
          <cell r="AM310" t="str">
            <v>十八诸侯</v>
          </cell>
        </row>
        <row r="311">
          <cell r="AH311" t="str">
            <v>黄盖1</v>
          </cell>
          <cell r="AI311" t="str">
            <v>甘宁</v>
          </cell>
          <cell r="AM311" t="str">
            <v>东吴斗将</v>
          </cell>
        </row>
        <row r="312">
          <cell r="AH312" t="str">
            <v>颜良1</v>
          </cell>
          <cell r="AI312" t="str">
            <v>文丑</v>
          </cell>
          <cell r="AM312" t="str">
            <v>河北上将</v>
          </cell>
        </row>
        <row r="313">
          <cell r="AH313" t="str">
            <v>文丑1</v>
          </cell>
          <cell r="AI313" t="str">
            <v>颜良</v>
          </cell>
          <cell r="AM313" t="str">
            <v>河北上将</v>
          </cell>
        </row>
        <row r="314">
          <cell r="AH314" t="str">
            <v>华雄1</v>
          </cell>
          <cell r="AI314" t="str">
            <v>王允</v>
          </cell>
          <cell r="AM314" t="str">
            <v>笑里藏刀</v>
          </cell>
        </row>
        <row r="315">
          <cell r="AH315" t="str">
            <v>华雄1</v>
          </cell>
          <cell r="AI315" t="str">
            <v>王允</v>
          </cell>
          <cell r="AM315" t="str">
            <v>笑里藏刀</v>
          </cell>
        </row>
        <row r="318">
          <cell r="AH318" t="str">
            <v>隋唐</v>
          </cell>
          <cell r="AM318" t="str">
            <v>缘分名称</v>
          </cell>
        </row>
        <row r="319">
          <cell r="AH319" t="str">
            <v>秦琼1</v>
          </cell>
          <cell r="AI319" t="str">
            <v>李元霸</v>
          </cell>
          <cell r="AM319" t="str">
            <v>救命恩人</v>
          </cell>
        </row>
        <row r="320">
          <cell r="AH320" t="str">
            <v>秦琼2</v>
          </cell>
          <cell r="AI320" t="str">
            <v>尉迟恭</v>
          </cell>
          <cell r="AM320" t="str">
            <v>左右门神</v>
          </cell>
        </row>
        <row r="321">
          <cell r="AH321" t="str">
            <v>秦琼3</v>
          </cell>
          <cell r="AI321" t="str">
            <v>尉迟恭</v>
          </cell>
          <cell r="AJ321" t="str">
            <v>李渊</v>
          </cell>
          <cell r="AM321" t="str">
            <v>大唐栋梁</v>
          </cell>
        </row>
        <row r="322">
          <cell r="AH322" t="str">
            <v>秦琼4</v>
          </cell>
          <cell r="AI322" t="str">
            <v>程咬金</v>
          </cell>
          <cell r="AJ322" t="str">
            <v>罗成</v>
          </cell>
          <cell r="AK322" t="str">
            <v>单雄信</v>
          </cell>
          <cell r="AM322" t="str">
            <v>结拜兄弟</v>
          </cell>
        </row>
        <row r="323">
          <cell r="AH323" t="str">
            <v>秦琼5</v>
          </cell>
          <cell r="AI323" t="str">
            <v>程咬金</v>
          </cell>
          <cell r="AJ323" t="str">
            <v>尉迟恭</v>
          </cell>
          <cell r="AK323" t="str">
            <v>李靖</v>
          </cell>
          <cell r="AM323" t="str">
            <v>凌烟功臣</v>
          </cell>
        </row>
        <row r="324">
          <cell r="AH324" t="str">
            <v>秦琼6</v>
          </cell>
          <cell r="AI324" t="str">
            <v>李元霸</v>
          </cell>
          <cell r="AJ324" t="str">
            <v>宇文成都</v>
          </cell>
          <cell r="AK324" t="str">
            <v>罗成</v>
          </cell>
          <cell r="AL324" t="str">
            <v>裴元庆</v>
          </cell>
          <cell r="AM324" t="str">
            <v>隋唐好汉</v>
          </cell>
        </row>
        <row r="325">
          <cell r="AH325" t="str">
            <v>李元霸1</v>
          </cell>
          <cell r="AI325" t="str">
            <v>岳飞</v>
          </cell>
          <cell r="AM325" t="str">
            <v>大鹏转世</v>
          </cell>
        </row>
        <row r="326">
          <cell r="AH326" t="str">
            <v>李元霸2</v>
          </cell>
          <cell r="AI326" t="str">
            <v>程咬金</v>
          </cell>
          <cell r="AM326" t="str">
            <v>混世魔王</v>
          </cell>
        </row>
        <row r="327">
          <cell r="AH327" t="str">
            <v>李元霸3</v>
          </cell>
          <cell r="AI327" t="str">
            <v>尉迟恭</v>
          </cell>
          <cell r="AJ327" t="str">
            <v>狄仁杰</v>
          </cell>
          <cell r="AM327" t="str">
            <v>大唐股肱</v>
          </cell>
        </row>
        <row r="328">
          <cell r="AH328" t="str">
            <v>李元霸4</v>
          </cell>
          <cell r="AI328" t="str">
            <v>薛仁贵</v>
          </cell>
          <cell r="AJ328" t="str">
            <v>杨玉环</v>
          </cell>
          <cell r="AK328" t="str">
            <v>独孤伽罗</v>
          </cell>
          <cell r="AM328" t="str">
            <v>人中龙凤</v>
          </cell>
        </row>
        <row r="329">
          <cell r="AH329" t="str">
            <v>李元霸5</v>
          </cell>
          <cell r="AI329" t="str">
            <v>宇文成都</v>
          </cell>
          <cell r="AJ329" t="str">
            <v>裴元庆</v>
          </cell>
          <cell r="AK329" t="str">
            <v>罗成</v>
          </cell>
          <cell r="AM329" t="str">
            <v>隋唐好汉</v>
          </cell>
        </row>
        <row r="330">
          <cell r="AH330" t="str">
            <v>李元霸6</v>
          </cell>
          <cell r="AI330" t="str">
            <v>吕布</v>
          </cell>
          <cell r="AJ330" t="str">
            <v>蚩尤</v>
          </cell>
          <cell r="AK330" t="str">
            <v>项羽</v>
          </cell>
          <cell r="AM330" t="str">
            <v>四大战神</v>
          </cell>
        </row>
        <row r="331">
          <cell r="AH331" t="str">
            <v>武则天1</v>
          </cell>
          <cell r="AI331" t="str">
            <v>狄仁杰</v>
          </cell>
          <cell r="AM331" t="str">
            <v>忠臣明君</v>
          </cell>
        </row>
        <row r="332">
          <cell r="AH332" t="str">
            <v>武则天2</v>
          </cell>
          <cell r="AI332" t="str">
            <v>白起</v>
          </cell>
          <cell r="AM332" t="str">
            <v>顾全大局</v>
          </cell>
        </row>
        <row r="333">
          <cell r="AH333" t="str">
            <v>武则天3</v>
          </cell>
          <cell r="AI333" t="str">
            <v>成吉思汗</v>
          </cell>
          <cell r="AJ333" t="str">
            <v>秦始皇</v>
          </cell>
          <cell r="AM333" t="str">
            <v>传奇帝皇</v>
          </cell>
        </row>
        <row r="334">
          <cell r="AH334" t="str">
            <v>武则天4</v>
          </cell>
          <cell r="AI334" t="str">
            <v>轩辕</v>
          </cell>
          <cell r="AJ334" t="str">
            <v>秦始皇</v>
          </cell>
          <cell r="AM334" t="str">
            <v>千古一帝</v>
          </cell>
        </row>
        <row r="335">
          <cell r="AH335" t="str">
            <v>武则天5</v>
          </cell>
          <cell r="AI335" t="str">
            <v>李世民</v>
          </cell>
          <cell r="AJ335" t="str">
            <v>狄仁杰</v>
          </cell>
          <cell r="AK335" t="str">
            <v>孔子</v>
          </cell>
          <cell r="AM335" t="str">
            <v>治国齐家</v>
          </cell>
        </row>
        <row r="336">
          <cell r="AH336" t="str">
            <v>武则天6</v>
          </cell>
          <cell r="AI336" t="str">
            <v>李世民</v>
          </cell>
          <cell r="AJ336" t="str">
            <v>程咬金</v>
          </cell>
          <cell r="AK336" t="str">
            <v>尉迟恭</v>
          </cell>
          <cell r="AL336" t="str">
            <v>薛仁贵</v>
          </cell>
          <cell r="AM336" t="str">
            <v>贞观长歌</v>
          </cell>
        </row>
        <row r="337">
          <cell r="AH337" t="str">
            <v>李世民1</v>
          </cell>
          <cell r="AI337" t="str">
            <v>长孙皇后</v>
          </cell>
          <cell r="AM337" t="str">
            <v>明君贤后</v>
          </cell>
        </row>
        <row r="338">
          <cell r="AH338" t="str">
            <v>李世民2</v>
          </cell>
          <cell r="AI338" t="str">
            <v>李渊</v>
          </cell>
          <cell r="AJ338" t="str">
            <v>李元霸</v>
          </cell>
          <cell r="AM338" t="str">
            <v>李家父子</v>
          </cell>
        </row>
        <row r="339">
          <cell r="AH339" t="str">
            <v>李世民3</v>
          </cell>
          <cell r="AI339" t="str">
            <v>秦琼</v>
          </cell>
          <cell r="AJ339" t="str">
            <v>尉迟恭</v>
          </cell>
          <cell r="AM339" t="str">
            <v>忠于职守</v>
          </cell>
        </row>
        <row r="340">
          <cell r="AH340" t="str">
            <v>李世民4</v>
          </cell>
          <cell r="AI340" t="str">
            <v>狄仁杰</v>
          </cell>
          <cell r="AJ340" t="str">
            <v>尉迟恭</v>
          </cell>
          <cell r="AM340" t="str">
            <v>大唐股肱</v>
          </cell>
        </row>
        <row r="341">
          <cell r="AH341" t="str">
            <v>李世民5</v>
          </cell>
          <cell r="AI341" t="str">
            <v>狄仁杰</v>
          </cell>
          <cell r="AJ341" t="str">
            <v>孔子</v>
          </cell>
          <cell r="AK341" t="str">
            <v>武则天</v>
          </cell>
          <cell r="AM341" t="str">
            <v>治国齐家</v>
          </cell>
        </row>
        <row r="342">
          <cell r="AH342" t="str">
            <v>李世民6</v>
          </cell>
          <cell r="AI342" t="str">
            <v>武则天</v>
          </cell>
          <cell r="AJ342" t="str">
            <v>程咬金</v>
          </cell>
          <cell r="AK342" t="str">
            <v>尉迟恭</v>
          </cell>
          <cell r="AL342" t="str">
            <v>薛仁贵</v>
          </cell>
          <cell r="AM342" t="str">
            <v>贞观长歌</v>
          </cell>
        </row>
        <row r="343">
          <cell r="AH343" t="str">
            <v>程咬金1</v>
          </cell>
          <cell r="AI343" t="str">
            <v>李元霸</v>
          </cell>
          <cell r="AM343" t="str">
            <v>混世魔王</v>
          </cell>
        </row>
        <row r="344">
          <cell r="AH344" t="str">
            <v>程咬金2</v>
          </cell>
          <cell r="AI344" t="str">
            <v>尉迟恭</v>
          </cell>
          <cell r="AM344" t="str">
            <v>勇冠三军</v>
          </cell>
        </row>
        <row r="345">
          <cell r="AH345" t="str">
            <v>程咬金3</v>
          </cell>
          <cell r="AI345" t="str">
            <v>罗成</v>
          </cell>
          <cell r="AJ345" t="str">
            <v>虬髯客</v>
          </cell>
          <cell r="AM345" t="str">
            <v>高手如云</v>
          </cell>
        </row>
        <row r="346">
          <cell r="AH346" t="str">
            <v>程咬金4</v>
          </cell>
          <cell r="AI346" t="str">
            <v>裴元庆</v>
          </cell>
          <cell r="AJ346" t="str">
            <v>杨广</v>
          </cell>
          <cell r="AM346" t="str">
            <v>对酒当歌</v>
          </cell>
        </row>
        <row r="347">
          <cell r="AH347" t="str">
            <v>程咬金5</v>
          </cell>
          <cell r="AI347" t="str">
            <v>张飞</v>
          </cell>
          <cell r="AJ347" t="str">
            <v>英布</v>
          </cell>
          <cell r="AM347" t="str">
            <v>独当一面</v>
          </cell>
        </row>
        <row r="348">
          <cell r="AH348" t="str">
            <v>程咬金6</v>
          </cell>
          <cell r="AI348" t="str">
            <v>蚩尤</v>
          </cell>
          <cell r="AJ348" t="str">
            <v>尉迟恭</v>
          </cell>
          <cell r="AK348" t="str">
            <v>武松</v>
          </cell>
          <cell r="AM348" t="str">
            <v>万夫莫当</v>
          </cell>
        </row>
        <row r="349">
          <cell r="AH349" t="str">
            <v>尉迟恭1</v>
          </cell>
          <cell r="AI349" t="str">
            <v>程咬金</v>
          </cell>
          <cell r="AM349" t="str">
            <v>勇冠三军</v>
          </cell>
        </row>
        <row r="350">
          <cell r="AH350" t="str">
            <v>尉迟恭2</v>
          </cell>
          <cell r="AI350" t="str">
            <v>裴元庆</v>
          </cell>
          <cell r="AM350" t="str">
            <v>黑白分明</v>
          </cell>
        </row>
        <row r="351">
          <cell r="AH351" t="str">
            <v>尉迟恭3</v>
          </cell>
          <cell r="AI351" t="str">
            <v>李元霸</v>
          </cell>
          <cell r="AJ351" t="str">
            <v>狄仁杰</v>
          </cell>
          <cell r="AM351" t="str">
            <v>大唐股肱</v>
          </cell>
        </row>
        <row r="352">
          <cell r="AH352" t="str">
            <v>尉迟恭4</v>
          </cell>
          <cell r="AI352" t="str">
            <v>罗成</v>
          </cell>
          <cell r="AJ352" t="str">
            <v>薛仁贵</v>
          </cell>
          <cell r="AM352" t="str">
            <v>能征善战</v>
          </cell>
        </row>
        <row r="353">
          <cell r="AH353" t="str">
            <v>尉迟恭5</v>
          </cell>
          <cell r="AI353" t="str">
            <v>宇文成都</v>
          </cell>
          <cell r="AJ353" t="str">
            <v>薛仁贵</v>
          </cell>
          <cell r="AM353" t="str">
            <v>征战一生</v>
          </cell>
        </row>
        <row r="354">
          <cell r="AH354" t="str">
            <v>尉迟恭6</v>
          </cell>
          <cell r="AI354" t="str">
            <v>蚩尤</v>
          </cell>
          <cell r="AJ354" t="str">
            <v>程咬金</v>
          </cell>
          <cell r="AK354" t="str">
            <v>武松</v>
          </cell>
          <cell r="AM354" t="str">
            <v>万夫莫当</v>
          </cell>
        </row>
        <row r="355">
          <cell r="AH355" t="str">
            <v>罗成1</v>
          </cell>
          <cell r="AI355" t="str">
            <v>杨广</v>
          </cell>
          <cell r="AM355" t="str">
            <v>风度翩翩</v>
          </cell>
        </row>
        <row r="356">
          <cell r="AH356" t="str">
            <v>罗成2</v>
          </cell>
          <cell r="AI356" t="str">
            <v>红拂女</v>
          </cell>
          <cell r="AM356" t="str">
            <v>传奇色彩</v>
          </cell>
        </row>
        <row r="357">
          <cell r="AH357" t="str">
            <v>罗成3</v>
          </cell>
          <cell r="AI357" t="str">
            <v>尉迟恭</v>
          </cell>
          <cell r="AJ357" t="str">
            <v>薛仁贵</v>
          </cell>
          <cell r="AM357" t="str">
            <v>能征善战</v>
          </cell>
        </row>
        <row r="358">
          <cell r="AH358" t="str">
            <v>罗成4</v>
          </cell>
          <cell r="AI358" t="str">
            <v>程咬金</v>
          </cell>
          <cell r="AJ358" t="str">
            <v>虬髯客</v>
          </cell>
          <cell r="AM358" t="str">
            <v>高手如云</v>
          </cell>
        </row>
        <row r="359">
          <cell r="AH359" t="str">
            <v>罗成5</v>
          </cell>
          <cell r="AI359" t="str">
            <v>苏妲己</v>
          </cell>
          <cell r="AJ359" t="str">
            <v>西施</v>
          </cell>
          <cell r="AM359" t="str">
            <v>光彩照人</v>
          </cell>
        </row>
        <row r="360">
          <cell r="AH360" t="str">
            <v>罗成6</v>
          </cell>
          <cell r="AI360" t="str">
            <v>李元霸</v>
          </cell>
          <cell r="AJ360" t="str">
            <v>宇文成都</v>
          </cell>
          <cell r="AK360" t="str">
            <v>裴元庆</v>
          </cell>
          <cell r="AM360" t="str">
            <v>隋唐好汉</v>
          </cell>
        </row>
        <row r="361">
          <cell r="AH361" t="str">
            <v>宇文成都1</v>
          </cell>
          <cell r="AI361" t="str">
            <v>宇文化及</v>
          </cell>
          <cell r="AM361" t="str">
            <v>父子情深</v>
          </cell>
        </row>
        <row r="362">
          <cell r="AH362" t="str">
            <v>宇文成都2</v>
          </cell>
          <cell r="AI362" t="str">
            <v>裴元庆</v>
          </cell>
          <cell r="AM362" t="str">
            <v>棋逢对手</v>
          </cell>
        </row>
        <row r="363">
          <cell r="AH363" t="str">
            <v>宇文成都3</v>
          </cell>
          <cell r="AI363" t="str">
            <v>杨广</v>
          </cell>
          <cell r="AJ363" t="str">
            <v>独孤伽罗</v>
          </cell>
          <cell r="AM363" t="str">
            <v>护佑大隋</v>
          </cell>
        </row>
        <row r="364">
          <cell r="AH364" t="str">
            <v>宇文成都4</v>
          </cell>
          <cell r="AI364" t="str">
            <v>尉迟恭</v>
          </cell>
          <cell r="AJ364" t="str">
            <v>薛仁贵</v>
          </cell>
          <cell r="AM364" t="str">
            <v>征战一生</v>
          </cell>
        </row>
        <row r="365">
          <cell r="AH365" t="str">
            <v>宇文成都5</v>
          </cell>
          <cell r="AI365" t="str">
            <v>杨玉环</v>
          </cell>
          <cell r="AJ365" t="str">
            <v>狄仁杰</v>
          </cell>
          <cell r="AM365" t="str">
            <v>出类拔萃</v>
          </cell>
        </row>
        <row r="366">
          <cell r="AH366" t="str">
            <v>宇文成都6</v>
          </cell>
          <cell r="AI366" t="str">
            <v>李元霸</v>
          </cell>
          <cell r="AJ366" t="str">
            <v>裴元庆</v>
          </cell>
          <cell r="AK366" t="str">
            <v>罗成</v>
          </cell>
          <cell r="AM366" t="str">
            <v>隋唐好汉</v>
          </cell>
        </row>
        <row r="367">
          <cell r="AH367" t="str">
            <v>薛仁贵1</v>
          </cell>
          <cell r="AI367" t="str">
            <v>狄仁杰</v>
          </cell>
          <cell r="AM367" t="str">
            <v>中流砥柱</v>
          </cell>
        </row>
        <row r="368">
          <cell r="AH368" t="str">
            <v>薛仁贵2</v>
          </cell>
          <cell r="AI368" t="str">
            <v>单雄信</v>
          </cell>
          <cell r="AM368" t="str">
            <v>白虎转世</v>
          </cell>
        </row>
        <row r="369">
          <cell r="AH369" t="str">
            <v>薛仁贵3</v>
          </cell>
          <cell r="AI369" t="str">
            <v>罗成</v>
          </cell>
          <cell r="AJ369" t="str">
            <v>尉迟恭</v>
          </cell>
          <cell r="AM369" t="str">
            <v>能征善战</v>
          </cell>
        </row>
        <row r="370">
          <cell r="AH370" t="str">
            <v>薛仁贵4</v>
          </cell>
          <cell r="AI370" t="str">
            <v>赵云</v>
          </cell>
          <cell r="AJ370" t="str">
            <v>陈庆之</v>
          </cell>
          <cell r="AM370" t="str">
            <v>白袍将军</v>
          </cell>
        </row>
        <row r="371">
          <cell r="AH371" t="str">
            <v>薛仁贵5</v>
          </cell>
          <cell r="AI371" t="str">
            <v>宇文成都</v>
          </cell>
          <cell r="AJ371" t="str">
            <v>尉迟恭</v>
          </cell>
          <cell r="AM371" t="str">
            <v>征战一生</v>
          </cell>
        </row>
        <row r="372">
          <cell r="AH372" t="str">
            <v>薛仁贵6</v>
          </cell>
          <cell r="AI372" t="str">
            <v>周瑜</v>
          </cell>
          <cell r="AJ372" t="str">
            <v>陈庆之</v>
          </cell>
          <cell r="AK372" t="str">
            <v>韩信</v>
          </cell>
          <cell r="AM372" t="str">
            <v>统帅奇才</v>
          </cell>
        </row>
        <row r="373">
          <cell r="AH373" t="str">
            <v>狄仁杰1</v>
          </cell>
          <cell r="AI373" t="str">
            <v>薛仁贵</v>
          </cell>
          <cell r="AM373" t="str">
            <v>中流砥柱</v>
          </cell>
        </row>
        <row r="374">
          <cell r="AH374" t="str">
            <v>狄仁杰2</v>
          </cell>
          <cell r="AI374" t="str">
            <v>包拯</v>
          </cell>
          <cell r="AM374" t="str">
            <v>断案如神</v>
          </cell>
        </row>
        <row r="375">
          <cell r="AH375" t="str">
            <v>狄仁杰3</v>
          </cell>
          <cell r="AI375" t="str">
            <v>李元霸</v>
          </cell>
          <cell r="AJ375" t="str">
            <v>尉迟恭</v>
          </cell>
          <cell r="AM375" t="str">
            <v>大唐股肱</v>
          </cell>
        </row>
        <row r="376">
          <cell r="AH376" t="str">
            <v>狄仁杰4</v>
          </cell>
          <cell r="AI376" t="str">
            <v>刘备</v>
          </cell>
          <cell r="AJ376" t="str">
            <v>孔子</v>
          </cell>
          <cell r="AM376" t="str">
            <v>谦虚仁厚</v>
          </cell>
        </row>
        <row r="377">
          <cell r="AH377" t="str">
            <v>狄仁杰5</v>
          </cell>
          <cell r="AI377" t="str">
            <v>宇文成都</v>
          </cell>
          <cell r="AJ377" t="str">
            <v>杨玉环</v>
          </cell>
          <cell r="AM377" t="str">
            <v>出类拔萃</v>
          </cell>
        </row>
        <row r="378">
          <cell r="AH378" t="str">
            <v>狄仁杰6</v>
          </cell>
          <cell r="AI378" t="str">
            <v>孙权</v>
          </cell>
          <cell r="AJ378" t="str">
            <v>樊哙</v>
          </cell>
          <cell r="AK378" t="str">
            <v>孔子</v>
          </cell>
          <cell r="AM378" t="str">
            <v>三思而行</v>
          </cell>
        </row>
        <row r="379">
          <cell r="AH379" t="str">
            <v>裴元庆1</v>
          </cell>
          <cell r="AI379" t="str">
            <v>宇文成都</v>
          </cell>
          <cell r="AM379" t="str">
            <v>棋逢对手</v>
          </cell>
        </row>
        <row r="380">
          <cell r="AH380" t="str">
            <v>裴元庆2</v>
          </cell>
          <cell r="AI380" t="str">
            <v>尉迟恭</v>
          </cell>
          <cell r="AM380" t="str">
            <v>黑白分明</v>
          </cell>
        </row>
        <row r="381">
          <cell r="AH381" t="str">
            <v>裴元庆3</v>
          </cell>
          <cell r="AI381" t="str">
            <v>程咬金</v>
          </cell>
          <cell r="AJ381" t="str">
            <v>杨广</v>
          </cell>
          <cell r="AM381" t="str">
            <v>对酒当歌</v>
          </cell>
        </row>
        <row r="382">
          <cell r="AH382" t="str">
            <v>裴元庆4</v>
          </cell>
          <cell r="AI382" t="str">
            <v>杨玉环</v>
          </cell>
          <cell r="AJ382" t="str">
            <v>独孤伽罗</v>
          </cell>
          <cell r="AM382" t="str">
            <v>男才女貌</v>
          </cell>
        </row>
        <row r="383">
          <cell r="AH383" t="str">
            <v>裴元庆5</v>
          </cell>
          <cell r="AI383" t="str">
            <v>霍去病</v>
          </cell>
          <cell r="AJ383" t="str">
            <v>武松</v>
          </cell>
          <cell r="AM383" t="str">
            <v>意气风发</v>
          </cell>
        </row>
        <row r="384">
          <cell r="AH384" t="str">
            <v>裴元庆6</v>
          </cell>
          <cell r="AI384" t="str">
            <v>李元霸</v>
          </cell>
          <cell r="AJ384" t="str">
            <v>宇文成都</v>
          </cell>
          <cell r="AK384" t="str">
            <v>罗成</v>
          </cell>
          <cell r="AM384" t="str">
            <v>隋唐好汉</v>
          </cell>
        </row>
        <row r="385">
          <cell r="AH385" t="str">
            <v>杨玉环1</v>
          </cell>
          <cell r="AI385" t="str">
            <v>貂蝉</v>
          </cell>
          <cell r="AM385" t="str">
            <v>闭月羞花</v>
          </cell>
        </row>
        <row r="386">
          <cell r="AH386" t="str">
            <v>杨玉环2</v>
          </cell>
          <cell r="AI386" t="str">
            <v>李渊</v>
          </cell>
          <cell r="AM386" t="str">
            <v>神采奕奕</v>
          </cell>
        </row>
        <row r="387">
          <cell r="AH387" t="str">
            <v>杨玉环3</v>
          </cell>
          <cell r="AI387" t="str">
            <v>狄仁杰</v>
          </cell>
          <cell r="AJ387" t="str">
            <v>宇文成都</v>
          </cell>
          <cell r="AM387" t="str">
            <v>出类拔萃</v>
          </cell>
        </row>
        <row r="388">
          <cell r="AH388" t="str">
            <v>杨玉环4</v>
          </cell>
          <cell r="AI388" t="str">
            <v>裴元庆</v>
          </cell>
          <cell r="AJ388" t="str">
            <v>独孤伽罗</v>
          </cell>
          <cell r="AM388" t="str">
            <v>男才女貌</v>
          </cell>
        </row>
        <row r="389">
          <cell r="AH389" t="str">
            <v>杨玉环5</v>
          </cell>
          <cell r="AI389" t="str">
            <v>杨广</v>
          </cell>
          <cell r="AJ389" t="str">
            <v>宇文化及</v>
          </cell>
          <cell r="AM389" t="str">
            <v>舍我其谁</v>
          </cell>
        </row>
        <row r="390">
          <cell r="AH390" t="str">
            <v>杨玉环6</v>
          </cell>
          <cell r="AI390" t="str">
            <v>貂蝉</v>
          </cell>
          <cell r="AJ390" t="str">
            <v>西施</v>
          </cell>
          <cell r="AK390" t="str">
            <v>王昭君</v>
          </cell>
          <cell r="AM390" t="str">
            <v>四大美女</v>
          </cell>
        </row>
        <row r="391">
          <cell r="AH391" t="str">
            <v>独孤伽罗1</v>
          </cell>
          <cell r="AI391" t="str">
            <v>杨坚</v>
          </cell>
          <cell r="AM391" t="str">
            <v>举案齐眉</v>
          </cell>
        </row>
        <row r="392">
          <cell r="AH392" t="str">
            <v>独孤伽罗2</v>
          </cell>
          <cell r="AI392" t="str">
            <v>长孙皇后</v>
          </cell>
          <cell r="AM392" t="str">
            <v>一代贤后</v>
          </cell>
        </row>
        <row r="393">
          <cell r="AH393" t="str">
            <v>独孤伽罗3</v>
          </cell>
          <cell r="AI393" t="str">
            <v>杨广</v>
          </cell>
          <cell r="AJ393" t="str">
            <v>宇文成都</v>
          </cell>
          <cell r="AM393" t="str">
            <v>护佑大隋</v>
          </cell>
        </row>
        <row r="394">
          <cell r="AH394" t="str">
            <v>独孤伽罗4</v>
          </cell>
          <cell r="AI394" t="str">
            <v>王昭君</v>
          </cell>
          <cell r="AJ394" t="str">
            <v>苏妲己</v>
          </cell>
          <cell r="AM394" t="str">
            <v>国色天香</v>
          </cell>
        </row>
        <row r="395">
          <cell r="AH395" t="str">
            <v>独孤伽罗5</v>
          </cell>
          <cell r="AI395" t="str">
            <v>杨玉环</v>
          </cell>
          <cell r="AJ395" t="str">
            <v>裴元庆</v>
          </cell>
          <cell r="AM395" t="str">
            <v>男才女貌</v>
          </cell>
        </row>
        <row r="396">
          <cell r="AH396" t="str">
            <v>独孤伽罗6</v>
          </cell>
          <cell r="AI396" t="str">
            <v>刘备</v>
          </cell>
          <cell r="AJ396" t="str">
            <v>吕雉</v>
          </cell>
          <cell r="AK396" t="str">
            <v>成吉思汗</v>
          </cell>
          <cell r="AM396" t="str">
            <v>人皇人后</v>
          </cell>
        </row>
        <row r="397">
          <cell r="AH397" t="str">
            <v>杨广1</v>
          </cell>
          <cell r="AI397" t="str">
            <v>罗成</v>
          </cell>
          <cell r="AM397" t="str">
            <v>风度翩翩</v>
          </cell>
        </row>
        <row r="398">
          <cell r="AH398" t="str">
            <v>杨广2</v>
          </cell>
          <cell r="AI398" t="str">
            <v>李渊</v>
          </cell>
          <cell r="AM398" t="str">
            <v>秀丽江山</v>
          </cell>
        </row>
        <row r="399">
          <cell r="AH399" t="str">
            <v>杨广3</v>
          </cell>
          <cell r="AI399" t="str">
            <v>宇文成都</v>
          </cell>
          <cell r="AJ399" t="str">
            <v>独孤伽罗</v>
          </cell>
          <cell r="AM399" t="str">
            <v>护佑大隋</v>
          </cell>
        </row>
        <row r="400">
          <cell r="AH400" t="str">
            <v>杨广4</v>
          </cell>
          <cell r="AI400" t="str">
            <v>裴元庆</v>
          </cell>
          <cell r="AJ400" t="str">
            <v>程咬金</v>
          </cell>
          <cell r="AM400" t="str">
            <v>对酒当歌</v>
          </cell>
        </row>
        <row r="401">
          <cell r="AH401" t="str">
            <v>杨广5</v>
          </cell>
          <cell r="AI401" t="str">
            <v>杨玉环</v>
          </cell>
          <cell r="AJ401" t="str">
            <v>宇文化及</v>
          </cell>
          <cell r="AM401" t="str">
            <v>舍我其谁</v>
          </cell>
        </row>
        <row r="402">
          <cell r="AH402" t="str">
            <v>杨广6</v>
          </cell>
          <cell r="AI402" t="str">
            <v>曹操</v>
          </cell>
          <cell r="AJ402" t="str">
            <v>刘邦</v>
          </cell>
          <cell r="AK402" t="str">
            <v>朱元璋</v>
          </cell>
          <cell r="AM402" t="str">
            <v>王者天下</v>
          </cell>
        </row>
        <row r="403">
          <cell r="AH403" t="str">
            <v>杨坚1</v>
          </cell>
          <cell r="AI403" t="str">
            <v>宇文化及</v>
          </cell>
          <cell r="AM403" t="str">
            <v>谈笑风生</v>
          </cell>
        </row>
        <row r="404">
          <cell r="AH404" t="str">
            <v>杨坚2</v>
          </cell>
          <cell r="AI404" t="str">
            <v>独孤伽罗</v>
          </cell>
          <cell r="AM404" t="str">
            <v>举案齐眉</v>
          </cell>
        </row>
        <row r="405">
          <cell r="AH405" t="str">
            <v>杨坚3</v>
          </cell>
          <cell r="AI405" t="str">
            <v>虬髯客</v>
          </cell>
          <cell r="AM405" t="str">
            <v>敢为人先</v>
          </cell>
        </row>
        <row r="406">
          <cell r="AH406" t="str">
            <v>杨坚4</v>
          </cell>
          <cell r="AI406" t="str">
            <v>李靖</v>
          </cell>
          <cell r="AJ406" t="str">
            <v>单雄信</v>
          </cell>
          <cell r="AM406" t="str">
            <v>披荆斩棘</v>
          </cell>
        </row>
        <row r="407">
          <cell r="AH407" t="str">
            <v>杨坚5</v>
          </cell>
          <cell r="AI407" t="str">
            <v>红拂女</v>
          </cell>
          <cell r="AJ407" t="str">
            <v>虬髯客</v>
          </cell>
          <cell r="AM407" t="str">
            <v>雷厉风行</v>
          </cell>
        </row>
        <row r="408">
          <cell r="AH408" t="str">
            <v>杨坚6</v>
          </cell>
          <cell r="AI408" t="str">
            <v>李渊</v>
          </cell>
          <cell r="AJ408" t="str">
            <v>长孙皇后</v>
          </cell>
          <cell r="AM408" t="str">
            <v>开国承家</v>
          </cell>
        </row>
        <row r="409">
          <cell r="AH409" t="str">
            <v>李渊1</v>
          </cell>
          <cell r="AI409" t="str">
            <v>宇文化及</v>
          </cell>
          <cell r="AM409" t="str">
            <v>势成水火</v>
          </cell>
        </row>
        <row r="410">
          <cell r="AH410" t="str">
            <v>李渊2</v>
          </cell>
          <cell r="AI410" t="str">
            <v>李靖</v>
          </cell>
          <cell r="AM410" t="str">
            <v>李氏一家</v>
          </cell>
        </row>
        <row r="411">
          <cell r="AH411" t="str">
            <v>李渊3</v>
          </cell>
          <cell r="AI411" t="str">
            <v>红拂女</v>
          </cell>
          <cell r="AM411" t="str">
            <v>独具慧眼</v>
          </cell>
        </row>
        <row r="412">
          <cell r="AH412" t="str">
            <v>李渊4</v>
          </cell>
          <cell r="AI412" t="str">
            <v>杨坚</v>
          </cell>
          <cell r="AJ412" t="str">
            <v>长孙皇后</v>
          </cell>
          <cell r="AM412" t="str">
            <v>开国承家</v>
          </cell>
        </row>
        <row r="413">
          <cell r="AH413" t="str">
            <v>李渊5</v>
          </cell>
          <cell r="AI413" t="str">
            <v>虬髯客</v>
          </cell>
          <cell r="AJ413" t="str">
            <v>单雄信</v>
          </cell>
          <cell r="AM413" t="str">
            <v>英雄气概</v>
          </cell>
        </row>
        <row r="414">
          <cell r="AH414" t="str">
            <v>李渊6</v>
          </cell>
          <cell r="AI414" t="str">
            <v>李靖</v>
          </cell>
          <cell r="AJ414" t="str">
            <v>红拂女</v>
          </cell>
          <cell r="AM414" t="str">
            <v>悲天悯人</v>
          </cell>
        </row>
        <row r="415">
          <cell r="AH415" t="str">
            <v>长孙皇后1</v>
          </cell>
          <cell r="AI415" t="str">
            <v>虬髯客</v>
          </cell>
          <cell r="AM415" t="str">
            <v>人心如面</v>
          </cell>
        </row>
        <row r="416">
          <cell r="AH416" t="str">
            <v>长孙皇后2</v>
          </cell>
          <cell r="AI416" t="str">
            <v>独孤伽罗</v>
          </cell>
          <cell r="AM416" t="str">
            <v>一代贤后</v>
          </cell>
        </row>
        <row r="417">
          <cell r="AH417" t="str">
            <v>长孙皇后3</v>
          </cell>
          <cell r="AI417" t="str">
            <v>李靖</v>
          </cell>
          <cell r="AM417" t="str">
            <v>贤后良臣</v>
          </cell>
        </row>
        <row r="418">
          <cell r="AH418" t="str">
            <v>长孙皇后4</v>
          </cell>
          <cell r="AI418" t="str">
            <v>李渊</v>
          </cell>
          <cell r="AJ418" t="str">
            <v>杨坚</v>
          </cell>
          <cell r="AM418" t="str">
            <v>开国承家</v>
          </cell>
        </row>
        <row r="419">
          <cell r="AH419" t="str">
            <v>长孙皇后5</v>
          </cell>
          <cell r="AI419" t="str">
            <v>李靖</v>
          </cell>
          <cell r="AJ419" t="str">
            <v>宇文化及</v>
          </cell>
          <cell r="AM419" t="str">
            <v>南辕北辙</v>
          </cell>
        </row>
        <row r="420">
          <cell r="AH420" t="str">
            <v>长孙皇后6</v>
          </cell>
          <cell r="AI420" t="str">
            <v>红拂女</v>
          </cell>
          <cell r="AJ420" t="str">
            <v>单雄信</v>
          </cell>
          <cell r="AM420" t="str">
            <v>豪气干云</v>
          </cell>
        </row>
        <row r="421">
          <cell r="AH421" t="str">
            <v>李靖1</v>
          </cell>
          <cell r="AI421" t="str">
            <v>李渊</v>
          </cell>
          <cell r="AM421" t="str">
            <v>李氏一家</v>
          </cell>
        </row>
        <row r="422">
          <cell r="AH422" t="str">
            <v>李靖2</v>
          </cell>
          <cell r="AI422" t="str">
            <v>单雄信</v>
          </cell>
          <cell r="AM422" t="str">
            <v>乱世英雄</v>
          </cell>
        </row>
        <row r="423">
          <cell r="AH423" t="str">
            <v>李靖3</v>
          </cell>
          <cell r="AI423" t="str">
            <v>长孙皇后</v>
          </cell>
          <cell r="AM423" t="str">
            <v>贤后良臣</v>
          </cell>
        </row>
        <row r="424">
          <cell r="AH424" t="str">
            <v>李靖4</v>
          </cell>
          <cell r="AI424" t="str">
            <v>虬髯客</v>
          </cell>
          <cell r="AJ424" t="str">
            <v>红拂女</v>
          </cell>
          <cell r="AM424" t="str">
            <v>风尘三侠</v>
          </cell>
        </row>
        <row r="425">
          <cell r="AH425" t="str">
            <v>李靖5</v>
          </cell>
          <cell r="AI425" t="str">
            <v>长孙皇后</v>
          </cell>
          <cell r="AJ425" t="str">
            <v>宇文化及</v>
          </cell>
          <cell r="AM425" t="str">
            <v>南辕北辙</v>
          </cell>
        </row>
        <row r="426">
          <cell r="AH426" t="str">
            <v>李靖6</v>
          </cell>
          <cell r="AI426" t="str">
            <v>杨坚</v>
          </cell>
          <cell r="AJ426" t="str">
            <v>单雄信</v>
          </cell>
          <cell r="AM426" t="str">
            <v>披荆斩棘</v>
          </cell>
        </row>
        <row r="427">
          <cell r="AH427" t="str">
            <v>红拂女1</v>
          </cell>
          <cell r="AI427" t="str">
            <v>李渊</v>
          </cell>
          <cell r="AM427" t="str">
            <v>独具慧眼</v>
          </cell>
        </row>
        <row r="428">
          <cell r="AH428" t="str">
            <v>红拂女2</v>
          </cell>
          <cell r="AI428" t="str">
            <v>罗成</v>
          </cell>
          <cell r="AM428" t="str">
            <v>传奇色彩</v>
          </cell>
        </row>
        <row r="429">
          <cell r="AH429" t="str">
            <v>红拂女3</v>
          </cell>
          <cell r="AI429" t="str">
            <v>花木兰</v>
          </cell>
          <cell r="AM429" t="str">
            <v>女中豪杰</v>
          </cell>
        </row>
        <row r="430">
          <cell r="AH430" t="str">
            <v>红拂女4</v>
          </cell>
          <cell r="AI430" t="str">
            <v>杨坚</v>
          </cell>
          <cell r="AJ430" t="str">
            <v>李渊</v>
          </cell>
          <cell r="AM430" t="str">
            <v>人各有志</v>
          </cell>
        </row>
        <row r="431">
          <cell r="AH431" t="str">
            <v>红拂女5</v>
          </cell>
          <cell r="AI431" t="str">
            <v>虬髯客</v>
          </cell>
          <cell r="AJ431" t="str">
            <v>李靖</v>
          </cell>
          <cell r="AM431" t="str">
            <v>风尘三侠</v>
          </cell>
        </row>
        <row r="432">
          <cell r="AH432" t="str">
            <v>红拂女6</v>
          </cell>
          <cell r="AI432" t="str">
            <v>长孙皇后</v>
          </cell>
          <cell r="AJ432" t="str">
            <v>单雄信</v>
          </cell>
          <cell r="AM432" t="str">
            <v>豪气干云</v>
          </cell>
        </row>
        <row r="433">
          <cell r="AH433" t="str">
            <v>虬髯客1</v>
          </cell>
          <cell r="AI433" t="str">
            <v>长孙皇后</v>
          </cell>
          <cell r="AM433" t="str">
            <v>人心如面</v>
          </cell>
        </row>
        <row r="434">
          <cell r="AH434" t="str">
            <v>虬髯客2</v>
          </cell>
          <cell r="AI434" t="str">
            <v>杨坚</v>
          </cell>
          <cell r="AM434" t="str">
            <v>敢为人先</v>
          </cell>
        </row>
        <row r="435">
          <cell r="AH435" t="str">
            <v>虬髯客3</v>
          </cell>
          <cell r="AI435" t="str">
            <v>单雄信</v>
          </cell>
          <cell r="AM435" t="str">
            <v>绿林豪杰</v>
          </cell>
        </row>
        <row r="436">
          <cell r="AH436" t="str">
            <v>虬髯客4</v>
          </cell>
          <cell r="AI436" t="str">
            <v>李靖</v>
          </cell>
          <cell r="AJ436" t="str">
            <v>红拂女</v>
          </cell>
          <cell r="AM436" t="str">
            <v>风尘三侠</v>
          </cell>
        </row>
        <row r="437">
          <cell r="AH437" t="str">
            <v>虬髯客5</v>
          </cell>
          <cell r="AI437" t="str">
            <v>李渊</v>
          </cell>
          <cell r="AJ437" t="str">
            <v>单雄信</v>
          </cell>
          <cell r="AM437" t="str">
            <v>英雄气概</v>
          </cell>
        </row>
        <row r="438">
          <cell r="AH438" t="str">
            <v>虬髯客6</v>
          </cell>
          <cell r="AI438" t="str">
            <v>程咬金</v>
          </cell>
          <cell r="AJ438" t="str">
            <v>罗成</v>
          </cell>
          <cell r="AM438" t="str">
            <v>高手如云</v>
          </cell>
        </row>
        <row r="439">
          <cell r="AH439" t="str">
            <v>宇文化及1</v>
          </cell>
          <cell r="AI439" t="str">
            <v>杨坚</v>
          </cell>
          <cell r="AM439" t="str">
            <v>谈笑风生</v>
          </cell>
        </row>
        <row r="440">
          <cell r="AH440" t="str">
            <v>宇文化及2</v>
          </cell>
          <cell r="AI440" t="str">
            <v>李渊</v>
          </cell>
          <cell r="AM440" t="str">
            <v>势成水火</v>
          </cell>
        </row>
        <row r="441">
          <cell r="AH441" t="str">
            <v>宇文化及3</v>
          </cell>
          <cell r="AI441" t="str">
            <v>宇文成都</v>
          </cell>
          <cell r="AM441" t="str">
            <v>父子情深</v>
          </cell>
        </row>
        <row r="442">
          <cell r="AH442" t="str">
            <v>宇文化及4</v>
          </cell>
          <cell r="AI442" t="str">
            <v>长孙皇后</v>
          </cell>
          <cell r="AJ442" t="str">
            <v>李靖</v>
          </cell>
          <cell r="AM442" t="str">
            <v>南辕北辙</v>
          </cell>
        </row>
        <row r="443">
          <cell r="AH443" t="str">
            <v>宇文化及5</v>
          </cell>
          <cell r="AI443" t="str">
            <v>杨广</v>
          </cell>
          <cell r="AJ443" t="str">
            <v>杨玉环</v>
          </cell>
          <cell r="AM443" t="str">
            <v>舍我其谁</v>
          </cell>
        </row>
        <row r="444">
          <cell r="AH444" t="str">
            <v>宇文化及6</v>
          </cell>
          <cell r="AI444" t="str">
            <v>包拯</v>
          </cell>
          <cell r="AJ444" t="str">
            <v>鲁智深</v>
          </cell>
          <cell r="AM444" t="str">
            <v>高谈阔论</v>
          </cell>
        </row>
        <row r="445">
          <cell r="AH445" t="str">
            <v>单雄信1</v>
          </cell>
          <cell r="AI445" t="str">
            <v>薛仁贵</v>
          </cell>
          <cell r="AM445" t="str">
            <v>白虎转世</v>
          </cell>
        </row>
        <row r="446">
          <cell r="AH446" t="str">
            <v>单雄信2</v>
          </cell>
          <cell r="AI446" t="str">
            <v>虬髯客</v>
          </cell>
          <cell r="AM446" t="str">
            <v>绿林豪杰</v>
          </cell>
        </row>
        <row r="447">
          <cell r="AH447" t="str">
            <v>单雄信3</v>
          </cell>
          <cell r="AI447" t="str">
            <v>李靖</v>
          </cell>
          <cell r="AM447" t="str">
            <v>乱世英雄</v>
          </cell>
        </row>
        <row r="448">
          <cell r="AH448" t="str">
            <v>单雄信4</v>
          </cell>
          <cell r="AI448" t="str">
            <v>李渊</v>
          </cell>
          <cell r="AJ448" t="str">
            <v>虬髯客</v>
          </cell>
          <cell r="AM448" t="str">
            <v>英雄气概</v>
          </cell>
        </row>
        <row r="449">
          <cell r="AH449" t="str">
            <v>单雄信5</v>
          </cell>
          <cell r="AI449" t="str">
            <v>长孙皇后</v>
          </cell>
          <cell r="AJ449" t="str">
            <v>红拂女</v>
          </cell>
          <cell r="AM449" t="str">
            <v>豪气干云</v>
          </cell>
        </row>
        <row r="450">
          <cell r="AH450" t="str">
            <v>单雄信6</v>
          </cell>
          <cell r="AI450" t="str">
            <v>杨坚</v>
          </cell>
          <cell r="AJ450" t="str">
            <v>李靖</v>
          </cell>
          <cell r="AM450" t="str">
            <v>披荆斩棘</v>
          </cell>
        </row>
        <row r="451">
          <cell r="AH451" t="str">
            <v>王世充1</v>
          </cell>
          <cell r="AI451" t="str">
            <v>罗艺</v>
          </cell>
          <cell r="AM451" t="str">
            <v>殊途同归</v>
          </cell>
        </row>
        <row r="452">
          <cell r="AH452" t="str">
            <v>王世充2</v>
          </cell>
          <cell r="AI452" t="str">
            <v>杨林</v>
          </cell>
          <cell r="AJ452" t="str">
            <v>魏文通</v>
          </cell>
          <cell r="AM452" t="str">
            <v>隋朝重臣</v>
          </cell>
        </row>
        <row r="453">
          <cell r="AH453" t="str">
            <v>徐世勣1</v>
          </cell>
          <cell r="AI453" t="str">
            <v>华佗</v>
          </cell>
          <cell r="AM453" t="str">
            <v>医者仁心</v>
          </cell>
        </row>
        <row r="454">
          <cell r="AH454" t="str">
            <v>徐世勣2</v>
          </cell>
          <cell r="AI454" t="str">
            <v>罗艺</v>
          </cell>
          <cell r="AJ454" t="str">
            <v>雄阔海</v>
          </cell>
          <cell r="AM454" t="str">
            <v>英雄豪杰</v>
          </cell>
        </row>
        <row r="455">
          <cell r="AH455" t="str">
            <v>杨林1</v>
          </cell>
          <cell r="AI455" t="str">
            <v>魏文通</v>
          </cell>
          <cell r="AM455" t="str">
            <v>恪尽职守</v>
          </cell>
        </row>
        <row r="456">
          <cell r="AH456" t="str">
            <v>杨林2</v>
          </cell>
          <cell r="AI456" t="str">
            <v>王世充</v>
          </cell>
          <cell r="AJ456" t="str">
            <v>魏文通</v>
          </cell>
          <cell r="AM456" t="str">
            <v>隋朝重臣</v>
          </cell>
        </row>
        <row r="457">
          <cell r="AH457" t="str">
            <v>罗艺1</v>
          </cell>
          <cell r="AI457" t="str">
            <v>王世充</v>
          </cell>
          <cell r="AM457" t="str">
            <v>殊途同归</v>
          </cell>
        </row>
        <row r="458">
          <cell r="AH458" t="str">
            <v>罗艺2</v>
          </cell>
          <cell r="AI458" t="str">
            <v>徐世勣</v>
          </cell>
          <cell r="AJ458" t="str">
            <v>雄阔海</v>
          </cell>
          <cell r="AM458" t="str">
            <v>英雄豪杰</v>
          </cell>
        </row>
        <row r="459">
          <cell r="AH459" t="str">
            <v>萧美娘1</v>
          </cell>
          <cell r="AI459" t="str">
            <v>张丽华</v>
          </cell>
          <cell r="AM459" t="str">
            <v>红颜依旧</v>
          </cell>
        </row>
        <row r="460">
          <cell r="AH460" t="str">
            <v>萧美娘2</v>
          </cell>
          <cell r="AI460" t="str">
            <v>宣华夫人</v>
          </cell>
          <cell r="AJ460" t="str">
            <v>张丽华</v>
          </cell>
          <cell r="AM460" t="str">
            <v>姿貌无双</v>
          </cell>
        </row>
        <row r="461">
          <cell r="AH461" t="str">
            <v>宣华夫人1</v>
          </cell>
          <cell r="AI461" t="str">
            <v>薄姬</v>
          </cell>
          <cell r="AM461" t="str">
            <v>后宫佳丽</v>
          </cell>
        </row>
        <row r="462">
          <cell r="AH462" t="str">
            <v>宣华夫人2</v>
          </cell>
          <cell r="AI462" t="str">
            <v>张丽华</v>
          </cell>
          <cell r="AJ462" t="str">
            <v>萧美娘</v>
          </cell>
          <cell r="AM462" t="str">
            <v>姿貌无双</v>
          </cell>
        </row>
        <row r="463">
          <cell r="AH463" t="str">
            <v>雄阔海1</v>
          </cell>
          <cell r="AI463" t="str">
            <v>尤俊达</v>
          </cell>
          <cell r="AM463" t="str">
            <v>绿林好汉</v>
          </cell>
        </row>
        <row r="464">
          <cell r="AH464" t="str">
            <v>雄阔海2</v>
          </cell>
          <cell r="AI464" t="str">
            <v>徐世勣</v>
          </cell>
          <cell r="AJ464" t="str">
            <v>罗艺</v>
          </cell>
          <cell r="AM464" t="str">
            <v>英雄豪杰</v>
          </cell>
        </row>
        <row r="465">
          <cell r="AH465" t="str">
            <v>魏文通1</v>
          </cell>
          <cell r="AI465" t="str">
            <v>杨林</v>
          </cell>
          <cell r="AM465" t="str">
            <v>恪尽职守</v>
          </cell>
        </row>
        <row r="466">
          <cell r="AH466" t="str">
            <v>魏文通2</v>
          </cell>
          <cell r="AI466" t="str">
            <v>王世充</v>
          </cell>
          <cell r="AJ466" t="str">
            <v>杨林</v>
          </cell>
          <cell r="AM466" t="str">
            <v>隋朝重臣</v>
          </cell>
        </row>
        <row r="467">
          <cell r="AH467" t="str">
            <v>尤俊达1</v>
          </cell>
          <cell r="AI467" t="str">
            <v>雄阔海</v>
          </cell>
          <cell r="AM467" t="str">
            <v>绿林好汉</v>
          </cell>
        </row>
        <row r="468">
          <cell r="AH468" t="str">
            <v>贺若弼1</v>
          </cell>
          <cell r="AI468" t="str">
            <v>韩擒虎</v>
          </cell>
          <cell r="AM468" t="str">
            <v>大将之选</v>
          </cell>
        </row>
        <row r="469">
          <cell r="AH469" t="str">
            <v>韩擒虎1</v>
          </cell>
          <cell r="AI469" t="str">
            <v>贺若弼</v>
          </cell>
          <cell r="AM469" t="str">
            <v>大将之选</v>
          </cell>
        </row>
        <row r="470">
          <cell r="AH470" t="str">
            <v>张丽华1</v>
          </cell>
          <cell r="AI470" t="str">
            <v>萧美娘</v>
          </cell>
          <cell r="AM470" t="str">
            <v>红颜依旧</v>
          </cell>
        </row>
        <row r="471">
          <cell r="AH471" t="str">
            <v>房玄龄1</v>
          </cell>
          <cell r="AI471" t="str">
            <v>杜如晦</v>
          </cell>
          <cell r="AM471" t="str">
            <v>房谋杜断</v>
          </cell>
        </row>
        <row r="472">
          <cell r="AH472" t="str">
            <v>杜如晦1</v>
          </cell>
          <cell r="AI472" t="str">
            <v>房玄龄</v>
          </cell>
          <cell r="AM472" t="str">
            <v>房谋杜断</v>
          </cell>
        </row>
        <row r="473">
          <cell r="AH473" t="str">
            <v>翟让1</v>
          </cell>
          <cell r="AI473" t="str">
            <v>李密</v>
          </cell>
          <cell r="AM473" t="str">
            <v>瓦岗称王</v>
          </cell>
        </row>
        <row r="474">
          <cell r="AH474" t="str">
            <v>李密1</v>
          </cell>
          <cell r="AI474" t="str">
            <v>翟让</v>
          </cell>
          <cell r="AM474" t="str">
            <v>瓦岗称王</v>
          </cell>
        </row>
        <row r="477">
          <cell r="AH477" t="str">
            <v>群雄</v>
          </cell>
          <cell r="AM477" t="str">
            <v>缘分名称</v>
          </cell>
        </row>
        <row r="478">
          <cell r="AH478" t="str">
            <v>后羿1</v>
          </cell>
          <cell r="AI478" t="str">
            <v>蚩尤</v>
          </cell>
          <cell r="AM478" t="str">
            <v>上古魔神</v>
          </cell>
        </row>
        <row r="479">
          <cell r="AH479" t="str">
            <v>后羿2</v>
          </cell>
          <cell r="AI479" t="str">
            <v>项羽</v>
          </cell>
          <cell r="AM479" t="str">
            <v>拯救苍生</v>
          </cell>
        </row>
        <row r="480">
          <cell r="AH480" t="str">
            <v>后羿3</v>
          </cell>
          <cell r="AI480" t="str">
            <v>薛仁贵</v>
          </cell>
          <cell r="AJ480" t="str">
            <v>黄忠</v>
          </cell>
          <cell r="AM480" t="str">
            <v>箭无虚发</v>
          </cell>
        </row>
        <row r="481">
          <cell r="AH481" t="str">
            <v>后羿4</v>
          </cell>
          <cell r="AI481" t="str">
            <v>孔子</v>
          </cell>
          <cell r="AJ481" t="str">
            <v>苏妲己</v>
          </cell>
          <cell r="AK481" t="str">
            <v>武松</v>
          </cell>
          <cell r="AM481" t="str">
            <v>神魔鬼怪</v>
          </cell>
        </row>
        <row r="482">
          <cell r="AH482" t="str">
            <v>后羿5</v>
          </cell>
          <cell r="AI482" t="str">
            <v>蚩尤</v>
          </cell>
          <cell r="AJ482" t="str">
            <v>项羽</v>
          </cell>
          <cell r="AK482" t="str">
            <v>关羽</v>
          </cell>
          <cell r="AM482" t="str">
            <v>霸道无双</v>
          </cell>
        </row>
        <row r="483">
          <cell r="AH483" t="str">
            <v>后羿6</v>
          </cell>
          <cell r="AI483" t="str">
            <v>蚩尤</v>
          </cell>
          <cell r="AJ483" t="str">
            <v>尉迟恭</v>
          </cell>
          <cell r="AK483" t="str">
            <v>程咬金</v>
          </cell>
          <cell r="AL483" t="str">
            <v>薛仁贵</v>
          </cell>
          <cell r="AM483" t="str">
            <v>猛不可挡</v>
          </cell>
        </row>
        <row r="484">
          <cell r="AH484" t="str">
            <v>蚩尤1</v>
          </cell>
          <cell r="AI484" t="str">
            <v>姜子牙</v>
          </cell>
          <cell r="AM484" t="str">
            <v>神魔之能</v>
          </cell>
        </row>
        <row r="485">
          <cell r="AH485" t="str">
            <v>蚩尤2</v>
          </cell>
          <cell r="AI485" t="str">
            <v>苏妲己</v>
          </cell>
          <cell r="AM485" t="str">
            <v>天魔乱舞</v>
          </cell>
        </row>
        <row r="486">
          <cell r="AH486" t="str">
            <v>蚩尤3</v>
          </cell>
          <cell r="AI486" t="str">
            <v>朱元璋</v>
          </cell>
          <cell r="AJ486" t="str">
            <v>成吉思汗</v>
          </cell>
          <cell r="AM486" t="str">
            <v>逐鹿中原</v>
          </cell>
        </row>
        <row r="487">
          <cell r="AH487" t="str">
            <v>蚩尤4</v>
          </cell>
          <cell r="AI487" t="str">
            <v>陈庆之</v>
          </cell>
          <cell r="AJ487" t="str">
            <v>岳飞</v>
          </cell>
          <cell r="AK487" t="str">
            <v>霍去病</v>
          </cell>
          <cell r="AM487" t="str">
            <v>冲锋陷阵</v>
          </cell>
        </row>
        <row r="488">
          <cell r="AH488" t="str">
            <v>蚩尤5</v>
          </cell>
          <cell r="AI488" t="str">
            <v>程咬金</v>
          </cell>
          <cell r="AJ488" t="str">
            <v>武松</v>
          </cell>
          <cell r="AK488" t="str">
            <v>尉迟恭</v>
          </cell>
          <cell r="AM488" t="str">
            <v>万夫莫当</v>
          </cell>
        </row>
        <row r="489">
          <cell r="AH489" t="str">
            <v>蚩尤6</v>
          </cell>
          <cell r="AI489" t="str">
            <v>李元霸</v>
          </cell>
          <cell r="AJ489" t="str">
            <v>吕布</v>
          </cell>
          <cell r="AK489" t="str">
            <v>项羽</v>
          </cell>
          <cell r="AM489" t="str">
            <v>四大战神</v>
          </cell>
        </row>
        <row r="490">
          <cell r="AH490" t="str">
            <v>轩辕1</v>
          </cell>
          <cell r="AI490" t="str">
            <v>神农</v>
          </cell>
          <cell r="AM490" t="str">
            <v>炎黄之尊</v>
          </cell>
        </row>
        <row r="491">
          <cell r="AH491" t="str">
            <v>轩辕2</v>
          </cell>
          <cell r="AI491" t="str">
            <v>蚩尤</v>
          </cell>
          <cell r="AM491" t="str">
            <v>决战涿鹿</v>
          </cell>
        </row>
        <row r="492">
          <cell r="AH492" t="str">
            <v>轩辕3</v>
          </cell>
          <cell r="AI492" t="str">
            <v>蚩尤</v>
          </cell>
          <cell r="AJ492" t="str">
            <v>神农</v>
          </cell>
          <cell r="AM492" t="str">
            <v>华夏三祖</v>
          </cell>
        </row>
        <row r="493">
          <cell r="AH493" t="str">
            <v>轩辕4</v>
          </cell>
          <cell r="AI493" t="str">
            <v>秦始皇</v>
          </cell>
          <cell r="AJ493" t="str">
            <v>武则天</v>
          </cell>
          <cell r="AM493" t="str">
            <v>千古一帝</v>
          </cell>
        </row>
        <row r="494">
          <cell r="AH494" t="str">
            <v>轩辕5</v>
          </cell>
          <cell r="AI494" t="str">
            <v>后羿</v>
          </cell>
          <cell r="AJ494" t="str">
            <v>蚩尤</v>
          </cell>
          <cell r="AK494" t="str">
            <v>神农</v>
          </cell>
          <cell r="AM494" t="str">
            <v>神魔纪元</v>
          </cell>
        </row>
        <row r="495">
          <cell r="AH495" t="str">
            <v>轩辕6</v>
          </cell>
          <cell r="AI495" t="str">
            <v>后羿</v>
          </cell>
          <cell r="AJ495" t="str">
            <v>蚩尤</v>
          </cell>
          <cell r="AK495" t="str">
            <v>姜子牙</v>
          </cell>
          <cell r="AL495" t="str">
            <v>神农</v>
          </cell>
          <cell r="AM495" t="str">
            <v>上古传说</v>
          </cell>
        </row>
        <row r="496">
          <cell r="AH496" t="str">
            <v>神农1</v>
          </cell>
          <cell r="AI496" t="str">
            <v>轩辕</v>
          </cell>
          <cell r="AM496" t="str">
            <v>炎黄之尊</v>
          </cell>
        </row>
        <row r="497">
          <cell r="AH497" t="str">
            <v>神农2</v>
          </cell>
          <cell r="AI497" t="str">
            <v>后羿</v>
          </cell>
          <cell r="AM497" t="str">
            <v>拯救苍生</v>
          </cell>
        </row>
        <row r="498">
          <cell r="AH498" t="str">
            <v>神农3</v>
          </cell>
          <cell r="AI498" t="str">
            <v>蚩尤</v>
          </cell>
          <cell r="AJ498" t="str">
            <v>轩辕</v>
          </cell>
          <cell r="AM498" t="str">
            <v>华夏三祖</v>
          </cell>
        </row>
        <row r="499">
          <cell r="AH499" t="str">
            <v>神农4</v>
          </cell>
          <cell r="AI499" t="str">
            <v>孔子</v>
          </cell>
          <cell r="AJ499" t="str">
            <v>苏妲己</v>
          </cell>
          <cell r="AM499" t="str">
            <v>敢为人先</v>
          </cell>
        </row>
        <row r="500">
          <cell r="AH500" t="str">
            <v>神农5</v>
          </cell>
          <cell r="AI500" t="str">
            <v>后羿</v>
          </cell>
          <cell r="AJ500" t="str">
            <v>蚩尤</v>
          </cell>
          <cell r="AK500" t="str">
            <v>轩辕</v>
          </cell>
          <cell r="AM500" t="str">
            <v>神魔纪元</v>
          </cell>
        </row>
        <row r="501">
          <cell r="AH501" t="str">
            <v>神农6</v>
          </cell>
          <cell r="AI501" t="str">
            <v>后羿</v>
          </cell>
          <cell r="AJ501" t="str">
            <v>蚩尤</v>
          </cell>
          <cell r="AK501" t="str">
            <v>姜子牙</v>
          </cell>
          <cell r="AL501" t="str">
            <v>轩辕</v>
          </cell>
          <cell r="AM501" t="str">
            <v>上古传说</v>
          </cell>
        </row>
        <row r="502">
          <cell r="AH502" t="str">
            <v>成吉思汗1</v>
          </cell>
          <cell r="AI502" t="str">
            <v>李师师</v>
          </cell>
          <cell r="AM502" t="str">
            <v>天之骄子</v>
          </cell>
        </row>
        <row r="503">
          <cell r="AH503" t="str">
            <v>成吉思汗2</v>
          </cell>
          <cell r="AI503" t="str">
            <v>陈庆之</v>
          </cell>
          <cell r="AM503" t="str">
            <v>戎马一生</v>
          </cell>
        </row>
        <row r="504">
          <cell r="AH504" t="str">
            <v>成吉思汗3</v>
          </cell>
          <cell r="AI504" t="str">
            <v>霍去病</v>
          </cell>
          <cell r="AJ504" t="str">
            <v>岳飞</v>
          </cell>
          <cell r="AM504" t="str">
            <v>所向披靡</v>
          </cell>
        </row>
        <row r="505">
          <cell r="AH505" t="str">
            <v>成吉思汗4</v>
          </cell>
          <cell r="AI505" t="str">
            <v>蚩尤</v>
          </cell>
          <cell r="AJ505" t="str">
            <v>朱元璋</v>
          </cell>
          <cell r="AM505" t="str">
            <v>逐鹿中原</v>
          </cell>
        </row>
        <row r="506">
          <cell r="AH506" t="str">
            <v>成吉思汗5</v>
          </cell>
          <cell r="AI506" t="str">
            <v>姜子牙</v>
          </cell>
          <cell r="AJ506" t="str">
            <v>西施</v>
          </cell>
          <cell r="AM506" t="str">
            <v>忍辱负重</v>
          </cell>
        </row>
        <row r="507">
          <cell r="AH507" t="str">
            <v>成吉思汗6</v>
          </cell>
          <cell r="AI507" t="str">
            <v>独孤伽罗</v>
          </cell>
          <cell r="AJ507" t="str">
            <v>刘备</v>
          </cell>
          <cell r="AK507" t="str">
            <v>吕雉</v>
          </cell>
          <cell r="AM507" t="str">
            <v>人皇人后</v>
          </cell>
        </row>
        <row r="508">
          <cell r="AH508" t="str">
            <v>姜子牙1</v>
          </cell>
          <cell r="AI508" t="str">
            <v>蚩尤</v>
          </cell>
          <cell r="AM508" t="str">
            <v>神魔之能</v>
          </cell>
        </row>
        <row r="509">
          <cell r="AH509" t="str">
            <v>姜子牙2</v>
          </cell>
          <cell r="AI509" t="str">
            <v>苏妲己</v>
          </cell>
          <cell r="AM509" t="str">
            <v>封神传说</v>
          </cell>
        </row>
        <row r="510">
          <cell r="AH510" t="str">
            <v>姜子牙3</v>
          </cell>
          <cell r="AI510" t="str">
            <v>岳飞</v>
          </cell>
          <cell r="AJ510" t="str">
            <v>陈庆之</v>
          </cell>
          <cell r="AM510" t="str">
            <v>兵法大家</v>
          </cell>
        </row>
        <row r="511">
          <cell r="AH511" t="str">
            <v>姜子牙4</v>
          </cell>
          <cell r="AI511" t="str">
            <v>范增</v>
          </cell>
          <cell r="AJ511" t="str">
            <v>霍去病</v>
          </cell>
          <cell r="AM511" t="str">
            <v>号令三军</v>
          </cell>
        </row>
        <row r="512">
          <cell r="AH512" t="str">
            <v>姜子牙5</v>
          </cell>
          <cell r="AI512" t="str">
            <v>孔子</v>
          </cell>
          <cell r="AJ512" t="str">
            <v>鲁智深</v>
          </cell>
          <cell r="AM512" t="str">
            <v>仁者见仁</v>
          </cell>
        </row>
        <row r="513">
          <cell r="AH513" t="str">
            <v>姜子牙6</v>
          </cell>
          <cell r="AI513" t="str">
            <v>成吉思汗</v>
          </cell>
          <cell r="AJ513" t="str">
            <v>西施</v>
          </cell>
          <cell r="AM513" t="str">
            <v>忍辱负重</v>
          </cell>
        </row>
        <row r="514">
          <cell r="AH514" t="str">
            <v>孔子1</v>
          </cell>
          <cell r="AI514" t="str">
            <v>屈原</v>
          </cell>
          <cell r="AM514" t="str">
            <v>开宗立派</v>
          </cell>
        </row>
        <row r="515">
          <cell r="AH515" t="str">
            <v>孔子2</v>
          </cell>
          <cell r="AI515" t="str">
            <v>朱元璋</v>
          </cell>
          <cell r="AM515" t="str">
            <v>国之根本</v>
          </cell>
        </row>
        <row r="516">
          <cell r="AH516" t="str">
            <v>孔子3</v>
          </cell>
          <cell r="AI516" t="str">
            <v>狄仁杰</v>
          </cell>
          <cell r="AJ516" t="str">
            <v>刘备</v>
          </cell>
          <cell r="AM516" t="str">
            <v>谦虚仁厚</v>
          </cell>
        </row>
        <row r="517">
          <cell r="AH517" t="str">
            <v>孔子4</v>
          </cell>
          <cell r="AI517" t="str">
            <v>姜子牙</v>
          </cell>
          <cell r="AJ517" t="str">
            <v>鲁智深</v>
          </cell>
          <cell r="AM517" t="str">
            <v>仁者见仁</v>
          </cell>
        </row>
        <row r="518">
          <cell r="AH518" t="str">
            <v>孔子5</v>
          </cell>
          <cell r="AI518" t="str">
            <v>西施</v>
          </cell>
          <cell r="AJ518" t="str">
            <v>武松</v>
          </cell>
          <cell r="AM518" t="str">
            <v>足智多谋</v>
          </cell>
        </row>
        <row r="519">
          <cell r="AH519" t="str">
            <v>孔子6</v>
          </cell>
          <cell r="AI519" t="str">
            <v>孙权</v>
          </cell>
          <cell r="AJ519" t="str">
            <v>樊哙</v>
          </cell>
          <cell r="AK519" t="str">
            <v>狄仁杰</v>
          </cell>
          <cell r="AM519" t="str">
            <v>三思而行</v>
          </cell>
        </row>
        <row r="520">
          <cell r="AH520" t="str">
            <v>岳飞1</v>
          </cell>
          <cell r="AI520" t="str">
            <v>李元霸</v>
          </cell>
          <cell r="AM520" t="str">
            <v>大鹏转世</v>
          </cell>
        </row>
        <row r="521">
          <cell r="AH521" t="str">
            <v>岳飞2</v>
          </cell>
          <cell r="AI521" t="str">
            <v>霍去病</v>
          </cell>
          <cell r="AM521" t="str">
            <v>驱逐外虏</v>
          </cell>
        </row>
        <row r="522">
          <cell r="AH522" t="str">
            <v>岳飞3</v>
          </cell>
          <cell r="AI522" t="str">
            <v>姜子牙</v>
          </cell>
          <cell r="AJ522" t="str">
            <v>陈庆之</v>
          </cell>
          <cell r="AM522" t="str">
            <v>兵法大家</v>
          </cell>
        </row>
        <row r="523">
          <cell r="AH523" t="str">
            <v>岳飞4</v>
          </cell>
          <cell r="AI523" t="str">
            <v>成吉思汗</v>
          </cell>
          <cell r="AJ523" t="str">
            <v>霍去病</v>
          </cell>
          <cell r="AM523" t="str">
            <v>所向披靡</v>
          </cell>
        </row>
        <row r="524">
          <cell r="AH524" t="str">
            <v>岳飞5</v>
          </cell>
          <cell r="AI524" t="str">
            <v>孔子</v>
          </cell>
          <cell r="AJ524" t="str">
            <v>武松</v>
          </cell>
          <cell r="AM524" t="str">
            <v>精忠报国</v>
          </cell>
        </row>
        <row r="525">
          <cell r="AH525" t="str">
            <v>岳飞6</v>
          </cell>
          <cell r="AI525" t="str">
            <v>范增</v>
          </cell>
          <cell r="AJ525" t="str">
            <v>霍去病</v>
          </cell>
          <cell r="AK525" t="str">
            <v>郭嘉</v>
          </cell>
          <cell r="AM525" t="str">
            <v>赤胆忠心</v>
          </cell>
        </row>
        <row r="526">
          <cell r="AH526" t="str">
            <v>西施1</v>
          </cell>
          <cell r="AI526" t="str">
            <v>王昭君</v>
          </cell>
          <cell r="AM526" t="str">
            <v>沉鱼落雁</v>
          </cell>
        </row>
        <row r="527">
          <cell r="AH527" t="str">
            <v>西施2</v>
          </cell>
          <cell r="AI527" t="str">
            <v>李师师</v>
          </cell>
          <cell r="AM527" t="str">
            <v>倾城倾国</v>
          </cell>
        </row>
        <row r="528">
          <cell r="AH528" t="str">
            <v>西施3</v>
          </cell>
          <cell r="AI528" t="str">
            <v>孔子</v>
          </cell>
          <cell r="AJ528" t="str">
            <v>武松</v>
          </cell>
          <cell r="AM528" t="str">
            <v>足智多谋</v>
          </cell>
        </row>
        <row r="529">
          <cell r="AH529" t="str">
            <v>西施4</v>
          </cell>
          <cell r="AI529" t="str">
            <v>苏妲己</v>
          </cell>
          <cell r="AJ529" t="str">
            <v>罗成</v>
          </cell>
          <cell r="AM529" t="str">
            <v>光彩照人</v>
          </cell>
        </row>
        <row r="530">
          <cell r="AH530" t="str">
            <v>西施5</v>
          </cell>
          <cell r="AI530" t="str">
            <v>姜子牙</v>
          </cell>
          <cell r="AJ530" t="str">
            <v>成吉思汗</v>
          </cell>
          <cell r="AM530" t="str">
            <v>忍辱负重</v>
          </cell>
        </row>
        <row r="531">
          <cell r="AH531" t="str">
            <v>西施6</v>
          </cell>
          <cell r="AI531" t="str">
            <v>貂蝉</v>
          </cell>
          <cell r="AJ531" t="str">
            <v>王昭君</v>
          </cell>
          <cell r="AK531" t="str">
            <v>杨玉环</v>
          </cell>
          <cell r="AM531" t="str">
            <v>四大美女</v>
          </cell>
        </row>
        <row r="532">
          <cell r="AH532" t="str">
            <v>武松1</v>
          </cell>
          <cell r="AI532" t="str">
            <v>潘金莲</v>
          </cell>
          <cell r="AM532" t="str">
            <v>一还一报</v>
          </cell>
        </row>
        <row r="533">
          <cell r="AH533" t="str">
            <v>武松2</v>
          </cell>
          <cell r="AI533" t="str">
            <v>鲁智深</v>
          </cell>
          <cell r="AM533" t="str">
            <v>难兄难弟</v>
          </cell>
        </row>
        <row r="534">
          <cell r="AH534" t="str">
            <v>武松3</v>
          </cell>
          <cell r="AI534" t="str">
            <v>西施</v>
          </cell>
          <cell r="AJ534" t="str">
            <v>孔子</v>
          </cell>
          <cell r="AM534" t="str">
            <v>足智多谋</v>
          </cell>
        </row>
        <row r="535">
          <cell r="AH535" t="str">
            <v>武松4</v>
          </cell>
          <cell r="AI535" t="str">
            <v>张飞</v>
          </cell>
          <cell r="AJ535" t="str">
            <v>萧何</v>
          </cell>
          <cell r="AM535" t="str">
            <v>难成规矩</v>
          </cell>
        </row>
        <row r="536">
          <cell r="AH536" t="str">
            <v>武松5</v>
          </cell>
          <cell r="AI536" t="str">
            <v>霍去病</v>
          </cell>
          <cell r="AJ536" t="str">
            <v>裴元庆</v>
          </cell>
          <cell r="AM536" t="str">
            <v>意气风发</v>
          </cell>
        </row>
        <row r="537">
          <cell r="AH537" t="str">
            <v>武松6</v>
          </cell>
          <cell r="AI537" t="str">
            <v>蚩尤</v>
          </cell>
          <cell r="AJ537" t="str">
            <v>程咬金</v>
          </cell>
          <cell r="AK537" t="str">
            <v>尉迟恭</v>
          </cell>
          <cell r="AM537" t="str">
            <v>万夫莫当</v>
          </cell>
        </row>
        <row r="538">
          <cell r="AH538" t="str">
            <v>霍去病1</v>
          </cell>
          <cell r="AI538" t="str">
            <v>岳飞</v>
          </cell>
          <cell r="AM538" t="str">
            <v>驱逐外虏</v>
          </cell>
        </row>
        <row r="539">
          <cell r="AH539" t="str">
            <v>霍去病2</v>
          </cell>
          <cell r="AI539" t="str">
            <v>郭嘉</v>
          </cell>
          <cell r="AM539" t="str">
            <v>英才大略</v>
          </cell>
        </row>
        <row r="540">
          <cell r="AH540" t="str">
            <v>霍去病3</v>
          </cell>
          <cell r="AI540" t="str">
            <v>岳飞</v>
          </cell>
          <cell r="AJ540" t="str">
            <v>成吉思汗</v>
          </cell>
          <cell r="AM540" t="str">
            <v>所向披靡</v>
          </cell>
        </row>
        <row r="541">
          <cell r="AH541" t="str">
            <v>霍去病4</v>
          </cell>
          <cell r="AI541" t="str">
            <v>姜子牙</v>
          </cell>
          <cell r="AJ541" t="str">
            <v>范增</v>
          </cell>
          <cell r="AM541" t="str">
            <v>号令三军</v>
          </cell>
        </row>
        <row r="542">
          <cell r="AH542" t="str">
            <v>霍去病5</v>
          </cell>
          <cell r="AI542" t="str">
            <v>裴元庆</v>
          </cell>
          <cell r="AJ542" t="str">
            <v>武松</v>
          </cell>
          <cell r="AM542" t="str">
            <v>意气风发</v>
          </cell>
        </row>
        <row r="543">
          <cell r="AH543" t="str">
            <v>霍去病6</v>
          </cell>
          <cell r="AI543" t="str">
            <v>岳飞</v>
          </cell>
          <cell r="AJ543" t="str">
            <v>范增</v>
          </cell>
          <cell r="AK543" t="str">
            <v>郭嘉</v>
          </cell>
          <cell r="AM543" t="str">
            <v>赤胆忠心</v>
          </cell>
        </row>
        <row r="544">
          <cell r="AH544" t="str">
            <v>苏妲己1</v>
          </cell>
          <cell r="AI544" t="str">
            <v>姜子牙</v>
          </cell>
          <cell r="AM544" t="str">
            <v>封神传说</v>
          </cell>
        </row>
        <row r="545">
          <cell r="AH545" t="str">
            <v>苏妲己2</v>
          </cell>
          <cell r="AI545" t="str">
            <v>蚩尤</v>
          </cell>
          <cell r="AM545" t="str">
            <v>天魔乱舞</v>
          </cell>
        </row>
        <row r="546">
          <cell r="AH546" t="str">
            <v>苏妲己3</v>
          </cell>
          <cell r="AI546" t="str">
            <v>王昭君</v>
          </cell>
          <cell r="AJ546" t="str">
            <v>独孤伽罗</v>
          </cell>
          <cell r="AM546" t="str">
            <v>国色天香</v>
          </cell>
        </row>
        <row r="547">
          <cell r="AH547" t="str">
            <v>苏妲己4</v>
          </cell>
          <cell r="AI547" t="str">
            <v>朱元璋</v>
          </cell>
          <cell r="AJ547" t="str">
            <v>陈庆之</v>
          </cell>
          <cell r="AM547" t="str">
            <v>奇能异士</v>
          </cell>
        </row>
        <row r="548">
          <cell r="AH548" t="str">
            <v>苏妲己5</v>
          </cell>
          <cell r="AI548" t="str">
            <v>西施</v>
          </cell>
          <cell r="AJ548" t="str">
            <v>罗成</v>
          </cell>
          <cell r="AM548" t="str">
            <v>光彩照人</v>
          </cell>
        </row>
        <row r="549">
          <cell r="AH549" t="str">
            <v>苏妲己6</v>
          </cell>
          <cell r="AI549" t="str">
            <v>吕雉</v>
          </cell>
          <cell r="AJ549" t="str">
            <v>独孤伽罗</v>
          </cell>
          <cell r="AM549" t="str">
            <v>万人之上</v>
          </cell>
        </row>
        <row r="550">
          <cell r="AH550" t="str">
            <v>朱元璋1</v>
          </cell>
          <cell r="AI550" t="str">
            <v>花木兰</v>
          </cell>
          <cell r="AM550" t="str">
            <v>征战沙场</v>
          </cell>
        </row>
        <row r="551">
          <cell r="AH551" t="str">
            <v>朱元璋2</v>
          </cell>
          <cell r="AI551" t="str">
            <v>孔子</v>
          </cell>
          <cell r="AM551" t="str">
            <v>国之根本</v>
          </cell>
        </row>
        <row r="552">
          <cell r="AH552" t="str">
            <v>朱元璋3</v>
          </cell>
          <cell r="AI552" t="str">
            <v>蚩尤</v>
          </cell>
          <cell r="AJ552" t="str">
            <v>成吉思汗</v>
          </cell>
          <cell r="AM552" t="str">
            <v>逐鹿中原</v>
          </cell>
        </row>
        <row r="553">
          <cell r="AH553" t="str">
            <v>朱元璋4</v>
          </cell>
          <cell r="AI553" t="str">
            <v>孙权</v>
          </cell>
          <cell r="AJ553" t="str">
            <v>刘邦</v>
          </cell>
          <cell r="AM553" t="str">
            <v>治国齐家</v>
          </cell>
        </row>
        <row r="554">
          <cell r="AH554" t="str">
            <v>朱元璋5</v>
          </cell>
          <cell r="AI554" t="str">
            <v>苏妲己</v>
          </cell>
          <cell r="AJ554" t="str">
            <v>陈庆之</v>
          </cell>
          <cell r="AM554" t="str">
            <v>奇能异士</v>
          </cell>
        </row>
        <row r="555">
          <cell r="AH555" t="str">
            <v>朱元璋6</v>
          </cell>
          <cell r="AI555" t="str">
            <v>杨广</v>
          </cell>
          <cell r="AJ555" t="str">
            <v>曹操</v>
          </cell>
          <cell r="AK555" t="str">
            <v>刘邦</v>
          </cell>
          <cell r="AM555" t="str">
            <v>王者天下</v>
          </cell>
        </row>
        <row r="556">
          <cell r="AH556" t="str">
            <v>陈庆之1</v>
          </cell>
          <cell r="AI556" t="str">
            <v>成吉思汗</v>
          </cell>
          <cell r="AM556" t="str">
            <v>戎马一生</v>
          </cell>
        </row>
        <row r="557">
          <cell r="AH557" t="str">
            <v>陈庆之2</v>
          </cell>
          <cell r="AI557" t="str">
            <v>霍去病</v>
          </cell>
          <cell r="AM557" t="str">
            <v>以寡敌众</v>
          </cell>
        </row>
        <row r="558">
          <cell r="AH558" t="str">
            <v>陈庆之3</v>
          </cell>
          <cell r="AI558" t="str">
            <v>岳飞</v>
          </cell>
          <cell r="AJ558" t="str">
            <v>姜子牙</v>
          </cell>
          <cell r="AM558" t="str">
            <v>兵法大家</v>
          </cell>
        </row>
        <row r="559">
          <cell r="AH559" t="str">
            <v>陈庆之4</v>
          </cell>
          <cell r="AI559" t="str">
            <v>朱元璋</v>
          </cell>
          <cell r="AJ559" t="str">
            <v>苏妲己</v>
          </cell>
          <cell r="AM559" t="str">
            <v>奇能异士</v>
          </cell>
        </row>
        <row r="560">
          <cell r="AH560" t="str">
            <v>陈庆之5</v>
          </cell>
          <cell r="AI560" t="str">
            <v>赵云</v>
          </cell>
          <cell r="AJ560" t="str">
            <v>薛仁贵</v>
          </cell>
          <cell r="AM560" t="str">
            <v>白袍将军</v>
          </cell>
        </row>
        <row r="561">
          <cell r="AH561" t="str">
            <v>陈庆之6</v>
          </cell>
          <cell r="AI561" t="str">
            <v>周瑜</v>
          </cell>
          <cell r="AJ561" t="str">
            <v>韩信</v>
          </cell>
          <cell r="AK561" t="str">
            <v>薛仁贵</v>
          </cell>
          <cell r="AM561" t="str">
            <v>统帅奇才</v>
          </cell>
        </row>
        <row r="562">
          <cell r="AH562" t="str">
            <v>屈原1</v>
          </cell>
          <cell r="AI562" t="str">
            <v>鲁智深</v>
          </cell>
          <cell r="AM562" t="str">
            <v>雅俗共赏</v>
          </cell>
        </row>
        <row r="563">
          <cell r="AH563" t="str">
            <v>屈原2</v>
          </cell>
          <cell r="AI563" t="str">
            <v>李白</v>
          </cell>
          <cell r="AM563" t="str">
            <v>文人墨客</v>
          </cell>
        </row>
        <row r="564">
          <cell r="AH564" t="str">
            <v>屈原3</v>
          </cell>
          <cell r="AI564" t="str">
            <v>孔子</v>
          </cell>
          <cell r="AM564" t="str">
            <v>开宗立派</v>
          </cell>
        </row>
        <row r="565">
          <cell r="AH565" t="str">
            <v>屈原4</v>
          </cell>
          <cell r="AI565" t="str">
            <v>潘金莲</v>
          </cell>
          <cell r="AJ565" t="str">
            <v>穆桂英</v>
          </cell>
          <cell r="AM565" t="str">
            <v>香车美人</v>
          </cell>
        </row>
        <row r="566">
          <cell r="AH566" t="str">
            <v>屈原5</v>
          </cell>
          <cell r="AI566" t="str">
            <v>李师师</v>
          </cell>
          <cell r="AJ566" t="str">
            <v>包拯</v>
          </cell>
          <cell r="AM566" t="str">
            <v>高风亮节</v>
          </cell>
        </row>
        <row r="567">
          <cell r="AH567" t="str">
            <v>屈原6</v>
          </cell>
          <cell r="AI567" t="str">
            <v>李白</v>
          </cell>
          <cell r="AJ567" t="str">
            <v>花木兰</v>
          </cell>
          <cell r="AM567" t="str">
            <v>卓尔不群</v>
          </cell>
        </row>
        <row r="568">
          <cell r="AH568" t="str">
            <v>李白1</v>
          </cell>
          <cell r="AI568" t="str">
            <v>杨玉环</v>
          </cell>
          <cell r="AM568" t="str">
            <v>盛唐风华</v>
          </cell>
        </row>
        <row r="569">
          <cell r="AH569" t="str">
            <v>李白2</v>
          </cell>
          <cell r="AI569" t="str">
            <v>鲁智深</v>
          </cell>
          <cell r="AM569" t="str">
            <v>嗜酒如命</v>
          </cell>
        </row>
        <row r="570">
          <cell r="AH570" t="str">
            <v>李白3</v>
          </cell>
          <cell r="AI570" t="str">
            <v>屈原</v>
          </cell>
          <cell r="AM570" t="str">
            <v>文人墨客</v>
          </cell>
        </row>
        <row r="571">
          <cell r="AH571" t="str">
            <v>李白4</v>
          </cell>
          <cell r="AI571" t="str">
            <v>屈原</v>
          </cell>
          <cell r="AJ571" t="str">
            <v>花木兰</v>
          </cell>
          <cell r="AM571" t="str">
            <v>卓尔不群</v>
          </cell>
        </row>
        <row r="572">
          <cell r="AH572" t="str">
            <v>李白5</v>
          </cell>
          <cell r="AI572" t="str">
            <v>包拯</v>
          </cell>
          <cell r="AJ572" t="str">
            <v>穆桂英</v>
          </cell>
          <cell r="AM572" t="str">
            <v>刚正不阿</v>
          </cell>
        </row>
        <row r="573">
          <cell r="AH573" t="str">
            <v>李白6</v>
          </cell>
          <cell r="AI573" t="str">
            <v>潘金莲</v>
          </cell>
          <cell r="AJ573" t="str">
            <v>李师师</v>
          </cell>
          <cell r="AM573" t="str">
            <v>才子佳人</v>
          </cell>
        </row>
        <row r="574">
          <cell r="AH574" t="str">
            <v>花木兰1</v>
          </cell>
          <cell r="AI574" t="str">
            <v>穆桂英</v>
          </cell>
          <cell r="AM574" t="str">
            <v>英姿飒爽</v>
          </cell>
        </row>
        <row r="575">
          <cell r="AH575" t="str">
            <v>花木兰2</v>
          </cell>
          <cell r="AI575" t="str">
            <v>红拂女</v>
          </cell>
          <cell r="AM575" t="str">
            <v>女中豪杰</v>
          </cell>
        </row>
        <row r="576">
          <cell r="AH576" t="str">
            <v>花木兰3</v>
          </cell>
          <cell r="AI576" t="str">
            <v>朱元璋</v>
          </cell>
          <cell r="AM576" t="str">
            <v>征战沙场</v>
          </cell>
        </row>
        <row r="577">
          <cell r="AH577" t="str">
            <v>花木兰4</v>
          </cell>
          <cell r="AI577" t="str">
            <v>李白</v>
          </cell>
          <cell r="AJ577" t="str">
            <v>屈原</v>
          </cell>
          <cell r="AM577" t="str">
            <v>卓尔不群</v>
          </cell>
        </row>
        <row r="578">
          <cell r="AH578" t="str">
            <v>花木兰5</v>
          </cell>
          <cell r="AI578" t="str">
            <v>潘金莲</v>
          </cell>
          <cell r="AJ578" t="str">
            <v>鲁智深</v>
          </cell>
          <cell r="AM578" t="str">
            <v>不落俗套</v>
          </cell>
        </row>
        <row r="579">
          <cell r="AH579" t="str">
            <v>花木兰6</v>
          </cell>
          <cell r="AI579" t="str">
            <v>李师师</v>
          </cell>
          <cell r="AJ579" t="str">
            <v>穆桂英</v>
          </cell>
          <cell r="AM579" t="str">
            <v>巾帼英雄</v>
          </cell>
        </row>
        <row r="580">
          <cell r="AH580" t="str">
            <v>潘金莲1</v>
          </cell>
          <cell r="AI580" t="str">
            <v>包拯</v>
          </cell>
          <cell r="AM580" t="str">
            <v>水火难容</v>
          </cell>
        </row>
        <row r="581">
          <cell r="AH581" t="str">
            <v>潘金莲2</v>
          </cell>
          <cell r="AI581" t="str">
            <v>武松</v>
          </cell>
          <cell r="AM581" t="str">
            <v>一还一报</v>
          </cell>
        </row>
        <row r="582">
          <cell r="AH582" t="str">
            <v>潘金莲3</v>
          </cell>
          <cell r="AI582" t="str">
            <v>穆桂英</v>
          </cell>
          <cell r="AM582" t="str">
            <v>才貌双全</v>
          </cell>
        </row>
        <row r="583">
          <cell r="AH583" t="str">
            <v>潘金莲4</v>
          </cell>
          <cell r="AI583" t="str">
            <v>李白</v>
          </cell>
          <cell r="AJ583" t="str">
            <v>李师师</v>
          </cell>
          <cell r="AM583" t="str">
            <v>才子佳人</v>
          </cell>
        </row>
        <row r="584">
          <cell r="AH584" t="str">
            <v>潘金莲5</v>
          </cell>
          <cell r="AI584" t="str">
            <v>花木兰</v>
          </cell>
          <cell r="AJ584" t="str">
            <v>鲁智深</v>
          </cell>
          <cell r="AM584" t="str">
            <v>不落俗套</v>
          </cell>
        </row>
        <row r="585">
          <cell r="AH585" t="str">
            <v>潘金莲6</v>
          </cell>
          <cell r="AI585" t="str">
            <v>屈原</v>
          </cell>
          <cell r="AJ585" t="str">
            <v>穆桂英</v>
          </cell>
          <cell r="AM585" t="str">
            <v>香车美人</v>
          </cell>
        </row>
        <row r="586">
          <cell r="AH586" t="str">
            <v>李师师1</v>
          </cell>
          <cell r="AI586" t="str">
            <v>鲁智深</v>
          </cell>
          <cell r="AM586" t="str">
            <v>美人英雄</v>
          </cell>
        </row>
        <row r="587">
          <cell r="AH587" t="str">
            <v>李师师2</v>
          </cell>
          <cell r="AI587" t="str">
            <v>西施</v>
          </cell>
          <cell r="AM587" t="str">
            <v>倾城倾国</v>
          </cell>
        </row>
        <row r="588">
          <cell r="AH588" t="str">
            <v>李师师3</v>
          </cell>
          <cell r="AI588" t="str">
            <v>成吉思汗</v>
          </cell>
          <cell r="AM588" t="str">
            <v>天之骄子</v>
          </cell>
        </row>
        <row r="589">
          <cell r="AH589" t="str">
            <v>李师师4</v>
          </cell>
          <cell r="AI589" t="str">
            <v>屈原</v>
          </cell>
          <cell r="AJ589" t="str">
            <v>包拯</v>
          </cell>
          <cell r="AM589" t="str">
            <v>高风亮节</v>
          </cell>
        </row>
        <row r="590">
          <cell r="AH590" t="str">
            <v>李师师5</v>
          </cell>
          <cell r="AI590" t="str">
            <v>李白</v>
          </cell>
          <cell r="AJ590" t="str">
            <v>潘金莲</v>
          </cell>
          <cell r="AM590" t="str">
            <v>才子佳人</v>
          </cell>
        </row>
        <row r="591">
          <cell r="AH591" t="str">
            <v>李师师6</v>
          </cell>
          <cell r="AI591" t="str">
            <v>花木兰</v>
          </cell>
          <cell r="AJ591" t="str">
            <v>穆桂英</v>
          </cell>
          <cell r="AM591" t="str">
            <v>巾帼英雄</v>
          </cell>
        </row>
        <row r="592">
          <cell r="AH592" t="str">
            <v>包拯1</v>
          </cell>
          <cell r="AI592" t="str">
            <v>狄仁杰</v>
          </cell>
          <cell r="AM592" t="str">
            <v>断案如神</v>
          </cell>
        </row>
        <row r="593">
          <cell r="AH593" t="str">
            <v>包拯2</v>
          </cell>
          <cell r="AI593" t="str">
            <v>潘金莲</v>
          </cell>
          <cell r="AM593" t="str">
            <v>水火难容</v>
          </cell>
        </row>
        <row r="594">
          <cell r="AH594" t="str">
            <v>包拯3</v>
          </cell>
          <cell r="AI594" t="str">
            <v>穆桂英</v>
          </cell>
          <cell r="AM594" t="str">
            <v>正直忠烈</v>
          </cell>
        </row>
        <row r="595">
          <cell r="AH595" t="str">
            <v>包拯4</v>
          </cell>
          <cell r="AI595" t="str">
            <v>屈原</v>
          </cell>
          <cell r="AJ595" t="str">
            <v>李师师</v>
          </cell>
          <cell r="AM595" t="str">
            <v>高风亮节</v>
          </cell>
        </row>
        <row r="596">
          <cell r="AH596" t="str">
            <v>包拯5</v>
          </cell>
          <cell r="AI596" t="str">
            <v>李白</v>
          </cell>
          <cell r="AJ596" t="str">
            <v>穆桂英</v>
          </cell>
          <cell r="AM596" t="str">
            <v>刚正不阿</v>
          </cell>
        </row>
        <row r="597">
          <cell r="AH597" t="str">
            <v>包拯6</v>
          </cell>
          <cell r="AI597" t="str">
            <v>宇文化及</v>
          </cell>
          <cell r="AJ597" t="str">
            <v>鲁智深</v>
          </cell>
          <cell r="AM597" t="str">
            <v>高谈阔论</v>
          </cell>
        </row>
        <row r="598">
          <cell r="AH598" t="str">
            <v>鲁智深1</v>
          </cell>
          <cell r="AI598" t="str">
            <v>屈原</v>
          </cell>
          <cell r="AM598" t="str">
            <v>雅俗共赏</v>
          </cell>
        </row>
        <row r="599">
          <cell r="AH599" t="str">
            <v>鲁智深2</v>
          </cell>
          <cell r="AI599" t="str">
            <v>李白</v>
          </cell>
          <cell r="AM599" t="str">
            <v>嗜酒如命</v>
          </cell>
        </row>
        <row r="600">
          <cell r="AH600" t="str">
            <v>鲁智深3</v>
          </cell>
          <cell r="AI600" t="str">
            <v>李师师</v>
          </cell>
          <cell r="AM600" t="str">
            <v>美人英雄</v>
          </cell>
        </row>
        <row r="601">
          <cell r="AH601" t="str">
            <v>鲁智深4</v>
          </cell>
          <cell r="AI601" t="str">
            <v>花木兰</v>
          </cell>
          <cell r="AJ601" t="str">
            <v>潘金莲</v>
          </cell>
          <cell r="AM601" t="str">
            <v>不落俗套</v>
          </cell>
        </row>
        <row r="602">
          <cell r="AH602" t="str">
            <v>鲁智深5</v>
          </cell>
          <cell r="AI602" t="str">
            <v>姜子牙</v>
          </cell>
          <cell r="AJ602" t="str">
            <v>孔子</v>
          </cell>
          <cell r="AM602" t="str">
            <v>仁者见仁</v>
          </cell>
        </row>
        <row r="603">
          <cell r="AH603" t="str">
            <v>鲁智深6</v>
          </cell>
          <cell r="AI603" t="str">
            <v>宇文化及</v>
          </cell>
          <cell r="AJ603" t="str">
            <v>包拯</v>
          </cell>
          <cell r="AM603" t="str">
            <v>高谈阔论</v>
          </cell>
        </row>
        <row r="604">
          <cell r="AH604" t="str">
            <v>穆桂英1</v>
          </cell>
          <cell r="AI604" t="str">
            <v>花木兰</v>
          </cell>
          <cell r="AM604" t="str">
            <v>英姿飒爽</v>
          </cell>
        </row>
        <row r="605">
          <cell r="AH605" t="str">
            <v>穆桂英2</v>
          </cell>
          <cell r="AI605" t="str">
            <v>包拯</v>
          </cell>
          <cell r="AM605" t="str">
            <v>正直忠烈</v>
          </cell>
        </row>
        <row r="606">
          <cell r="AH606" t="str">
            <v>穆桂英3</v>
          </cell>
          <cell r="AI606" t="str">
            <v>潘金莲</v>
          </cell>
          <cell r="AM606" t="str">
            <v>才貌双全</v>
          </cell>
        </row>
        <row r="607">
          <cell r="AH607" t="str">
            <v>穆桂英4</v>
          </cell>
          <cell r="AI607" t="str">
            <v>李白</v>
          </cell>
          <cell r="AJ607" t="str">
            <v>包拯</v>
          </cell>
          <cell r="AM607" t="str">
            <v>刚正不阿</v>
          </cell>
        </row>
        <row r="608">
          <cell r="AH608" t="str">
            <v>穆桂英5</v>
          </cell>
          <cell r="AI608" t="str">
            <v>花木兰</v>
          </cell>
          <cell r="AJ608" t="str">
            <v>李师师</v>
          </cell>
          <cell r="AM608" t="str">
            <v>巾帼英雄</v>
          </cell>
        </row>
        <row r="609">
          <cell r="AH609" t="str">
            <v>穆桂英6</v>
          </cell>
          <cell r="AI609" t="str">
            <v>屈原</v>
          </cell>
          <cell r="AJ609" t="str">
            <v>潘金莲</v>
          </cell>
          <cell r="AM609" t="str">
            <v>香车美人</v>
          </cell>
        </row>
        <row r="610">
          <cell r="AH610" t="str">
            <v>徐达1</v>
          </cell>
          <cell r="AI610" t="str">
            <v>刘伯温</v>
          </cell>
          <cell r="AM610" t="str">
            <v>配享太庙</v>
          </cell>
        </row>
        <row r="611">
          <cell r="AH611" t="str">
            <v>徐达2</v>
          </cell>
          <cell r="AI611" t="str">
            <v>郑和</v>
          </cell>
          <cell r="AJ611" t="str">
            <v>李自成</v>
          </cell>
          <cell r="AM611" t="str">
            <v>志在四方</v>
          </cell>
        </row>
        <row r="612">
          <cell r="AH612" t="str">
            <v>郑成功1</v>
          </cell>
          <cell r="AI612" t="str">
            <v>施琅</v>
          </cell>
          <cell r="AM612" t="str">
            <v>海上猛将</v>
          </cell>
        </row>
        <row r="613">
          <cell r="AH613" t="str">
            <v>郑成功2</v>
          </cell>
          <cell r="AI613" t="str">
            <v>施琅</v>
          </cell>
          <cell r="AJ613" t="str">
            <v>戚继光</v>
          </cell>
          <cell r="AM613" t="str">
            <v>水师精锐</v>
          </cell>
        </row>
        <row r="614">
          <cell r="AH614" t="str">
            <v>施琅1</v>
          </cell>
          <cell r="AI614" t="str">
            <v>郑成功</v>
          </cell>
          <cell r="AM614" t="str">
            <v>海上猛将</v>
          </cell>
        </row>
        <row r="615">
          <cell r="AH615" t="str">
            <v>施琅2</v>
          </cell>
          <cell r="AI615" t="str">
            <v>郑成功</v>
          </cell>
          <cell r="AJ615" t="str">
            <v>戚继光</v>
          </cell>
          <cell r="AM615" t="str">
            <v>水师精锐</v>
          </cell>
        </row>
        <row r="616">
          <cell r="AH616" t="str">
            <v>郑和1</v>
          </cell>
          <cell r="AI616" t="str">
            <v>鲁肃</v>
          </cell>
          <cell r="AM616" t="str">
            <v>以和为贵</v>
          </cell>
        </row>
        <row r="617">
          <cell r="AH617" t="str">
            <v>郑和2</v>
          </cell>
          <cell r="AI617" t="str">
            <v>徐达</v>
          </cell>
          <cell r="AJ617" t="str">
            <v>李自成</v>
          </cell>
          <cell r="AM617" t="str">
            <v>志在四方</v>
          </cell>
        </row>
        <row r="618">
          <cell r="AH618" t="str">
            <v>李自成1</v>
          </cell>
          <cell r="AI618" t="str">
            <v>陈圆圆</v>
          </cell>
          <cell r="AM618" t="str">
            <v>红颜祸水</v>
          </cell>
        </row>
        <row r="619">
          <cell r="AH619" t="str">
            <v>李自成2</v>
          </cell>
          <cell r="AI619" t="str">
            <v>郑和</v>
          </cell>
          <cell r="AJ619" t="str">
            <v>徐达</v>
          </cell>
          <cell r="AM619" t="str">
            <v>志在四方</v>
          </cell>
        </row>
        <row r="620">
          <cell r="AH620" t="str">
            <v>赵飞燕1</v>
          </cell>
          <cell r="AI620" t="str">
            <v>上官婉儿</v>
          </cell>
          <cell r="AM620" t="str">
            <v>红颜薄命</v>
          </cell>
        </row>
        <row r="621">
          <cell r="AH621" t="str">
            <v>赵飞燕2</v>
          </cell>
          <cell r="AI621" t="str">
            <v>陈圆圆</v>
          </cell>
          <cell r="AJ621" t="str">
            <v>上官婉儿</v>
          </cell>
          <cell r="AM621" t="str">
            <v>美人心计</v>
          </cell>
        </row>
        <row r="622">
          <cell r="AH622" t="str">
            <v>戚继光1</v>
          </cell>
          <cell r="AI622" t="str">
            <v>乐毅</v>
          </cell>
          <cell r="AM622" t="str">
            <v>连战连捷</v>
          </cell>
        </row>
        <row r="623">
          <cell r="AH623" t="str">
            <v>戚继光2</v>
          </cell>
          <cell r="AI623" t="str">
            <v>郑成功</v>
          </cell>
          <cell r="AJ623" t="str">
            <v>施琅</v>
          </cell>
          <cell r="AM623" t="str">
            <v>水师精锐</v>
          </cell>
        </row>
        <row r="624">
          <cell r="AH624" t="str">
            <v>上官婉儿1</v>
          </cell>
          <cell r="AI624" t="str">
            <v>赵飞燕</v>
          </cell>
          <cell r="AM624" t="str">
            <v>红颜薄命</v>
          </cell>
        </row>
        <row r="625">
          <cell r="AH625" t="str">
            <v>上官婉儿2</v>
          </cell>
          <cell r="AI625" t="str">
            <v>赵飞燕</v>
          </cell>
          <cell r="AJ625" t="str">
            <v>陈圆圆</v>
          </cell>
          <cell r="AM625" t="str">
            <v>美人心计</v>
          </cell>
        </row>
        <row r="626">
          <cell r="AH626" t="str">
            <v>刘伯温1</v>
          </cell>
          <cell r="AI626" t="str">
            <v>徐达</v>
          </cell>
          <cell r="AM626" t="str">
            <v>配享太庙</v>
          </cell>
        </row>
        <row r="627">
          <cell r="AH627" t="str">
            <v>文天祥1</v>
          </cell>
          <cell r="AI627" t="str">
            <v>海瑞</v>
          </cell>
          <cell r="AM627" t="str">
            <v>问心无愧</v>
          </cell>
        </row>
        <row r="628">
          <cell r="AH628" t="str">
            <v>乐毅1</v>
          </cell>
          <cell r="AI628" t="str">
            <v>戚继光</v>
          </cell>
          <cell r="AM628" t="str">
            <v>连战连捷</v>
          </cell>
        </row>
        <row r="629">
          <cell r="AH629" t="str">
            <v>陈圆圆1</v>
          </cell>
          <cell r="AI629" t="str">
            <v>李自成</v>
          </cell>
          <cell r="AM629" t="str">
            <v>红颜祸水</v>
          </cell>
        </row>
        <row r="630">
          <cell r="AH630" t="str">
            <v>西门庆1</v>
          </cell>
          <cell r="AI630" t="str">
            <v>秦桧</v>
          </cell>
          <cell r="AM630" t="str">
            <v>功名富贵</v>
          </cell>
        </row>
        <row r="631">
          <cell r="AH631" t="str">
            <v>海瑞1</v>
          </cell>
          <cell r="AI631" t="str">
            <v>文天祥</v>
          </cell>
          <cell r="AM631" t="str">
            <v>问心无愧</v>
          </cell>
        </row>
        <row r="632">
          <cell r="AH632" t="str">
            <v>洪秀全1</v>
          </cell>
          <cell r="AI632" t="str">
            <v>张角</v>
          </cell>
          <cell r="AM632" t="str">
            <v>揭竿而起</v>
          </cell>
        </row>
        <row r="633">
          <cell r="AH633" t="str">
            <v>秦桧1</v>
          </cell>
          <cell r="AI633" t="str">
            <v>西门庆</v>
          </cell>
          <cell r="AM633" t="str">
            <v>功名富贵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杀伐四起</v>
          </cell>
          <cell r="C2" t="str">
            <v>乱世神将</v>
          </cell>
        </row>
        <row r="3">
          <cell r="B3" t="str">
            <v>糟糠之妻</v>
          </cell>
          <cell r="C3" t="str">
            <v>临朝称制</v>
          </cell>
        </row>
        <row r="4">
          <cell r="B4" t="str">
            <v>命途多舛</v>
          </cell>
          <cell r="C4" t="str">
            <v>乱世红颜</v>
          </cell>
        </row>
        <row r="5">
          <cell r="B5" t="str">
            <v>穷苦出身</v>
          </cell>
          <cell r="C5" t="str">
            <v>骁勇善战</v>
          </cell>
        </row>
        <row r="6">
          <cell r="B6" t="str">
            <v>壮士悲歌</v>
          </cell>
          <cell r="C6" t="str">
            <v>一击必杀</v>
          </cell>
        </row>
        <row r="7">
          <cell r="B7" t="str">
            <v>生死有命</v>
          </cell>
          <cell r="C7" t="str">
            <v>嫉恶如仇</v>
          </cell>
        </row>
        <row r="8">
          <cell r="B8" t="str">
            <v>草木同朽</v>
          </cell>
          <cell r="C8" t="str">
            <v>各行其是</v>
          </cell>
        </row>
        <row r="9">
          <cell r="B9" t="str">
            <v>难逃一劫</v>
          </cell>
          <cell r="C9" t="str">
            <v>伺机而动</v>
          </cell>
        </row>
        <row r="10">
          <cell r="B10" t="str">
            <v>命各不同</v>
          </cell>
          <cell r="C10" t="str">
            <v>骁勇善战</v>
          </cell>
        </row>
        <row r="11">
          <cell r="B11" t="str">
            <v>刚烈勇猛</v>
          </cell>
          <cell r="C11" t="str">
            <v>勇猛果敢</v>
          </cell>
        </row>
        <row r="12">
          <cell r="B12" t="str">
            <v>美女野兽</v>
          </cell>
          <cell r="C12" t="str">
            <v>猛将红颜</v>
          </cell>
        </row>
        <row r="13">
          <cell r="B13" t="str">
            <v>不解风情</v>
          </cell>
          <cell r="C13" t="str">
            <v>人中龙凤</v>
          </cell>
        </row>
        <row r="14">
          <cell r="B14" t="str">
            <v>佑你安睡</v>
          </cell>
          <cell r="C14" t="str">
            <v>忠于职守</v>
          </cell>
        </row>
        <row r="15">
          <cell r="B15" t="str">
            <v>蛮不讲理</v>
          </cell>
          <cell r="C15" t="str">
            <v>勇冠三军</v>
          </cell>
        </row>
        <row r="16">
          <cell r="B16" t="str">
            <v>无法无天</v>
          </cell>
          <cell r="C16" t="str">
            <v>对酒当歌</v>
          </cell>
        </row>
        <row r="17">
          <cell r="B17" t="str">
            <v>乱世杀伐</v>
          </cell>
          <cell r="C17" t="str">
            <v>万夫莫当</v>
          </cell>
        </row>
        <row r="18">
          <cell r="B18" t="str">
            <v>死于非命</v>
          </cell>
          <cell r="C18" t="str">
            <v>风度翩翩</v>
          </cell>
        </row>
        <row r="19">
          <cell r="B19" t="str">
            <v>豺狼父子</v>
          </cell>
          <cell r="C19" t="str">
            <v>父子情深</v>
          </cell>
        </row>
        <row r="20">
          <cell r="B20" t="str">
            <v>侥幸取胜</v>
          </cell>
          <cell r="C20" t="str">
            <v>棋逢对手</v>
          </cell>
        </row>
        <row r="21">
          <cell r="B21" t="str">
            <v>一生坎坷</v>
          </cell>
          <cell r="C21" t="str">
            <v>出类拔萃</v>
          </cell>
        </row>
        <row r="22">
          <cell r="B22" t="str">
            <v>本是一家</v>
          </cell>
          <cell r="C22" t="str">
            <v>神采奕奕</v>
          </cell>
        </row>
        <row r="23">
          <cell r="B23" t="str">
            <v>含恨而终</v>
          </cell>
          <cell r="C23" t="str">
            <v>舍我其谁</v>
          </cell>
        </row>
        <row r="24">
          <cell r="B24" t="str">
            <v>夺我江山</v>
          </cell>
          <cell r="C24" t="str">
            <v>秀丽江山</v>
          </cell>
        </row>
        <row r="25">
          <cell r="B25" t="str">
            <v>君臣之别</v>
          </cell>
          <cell r="C25" t="str">
            <v>谈笑风生</v>
          </cell>
        </row>
        <row r="26">
          <cell r="B26" t="str">
            <v>胡搅蛮缠</v>
          </cell>
          <cell r="C26" t="str">
            <v>高谈阔论</v>
          </cell>
        </row>
        <row r="27">
          <cell r="B27" t="str">
            <v>祸水误国</v>
          </cell>
          <cell r="C27" t="str">
            <v>红颜依旧</v>
          </cell>
        </row>
        <row r="28">
          <cell r="B28" t="str">
            <v>迫不得已</v>
          </cell>
          <cell r="C28" t="str">
            <v>瓦岗称王</v>
          </cell>
        </row>
        <row r="29">
          <cell r="B29" t="str">
            <v>神射手</v>
          </cell>
          <cell r="C29" t="str">
            <v>箭无虚发</v>
          </cell>
        </row>
        <row r="30">
          <cell r="B30" t="str">
            <v>抱憾而终</v>
          </cell>
          <cell r="C30" t="str">
            <v>冲锋陷阵</v>
          </cell>
        </row>
        <row r="31">
          <cell r="B31" t="str">
            <v>神话人物</v>
          </cell>
          <cell r="C31" t="str">
            <v>上古传说</v>
          </cell>
        </row>
        <row r="32">
          <cell r="B32" t="str">
            <v>天子骄子</v>
          </cell>
          <cell r="C32" t="str">
            <v>天之骄子</v>
          </cell>
        </row>
        <row r="33">
          <cell r="B33" t="str">
            <v>释道儒</v>
          </cell>
          <cell r="C33" t="str">
            <v>仁者见仁</v>
          </cell>
        </row>
        <row r="34">
          <cell r="B34" t="str">
            <v>三教九流</v>
          </cell>
          <cell r="C34" t="str">
            <v>足智多谋</v>
          </cell>
        </row>
        <row r="35">
          <cell r="B35" t="str">
            <v>壮志未酬</v>
          </cell>
          <cell r="C35" t="str">
            <v>赤胆忠心</v>
          </cell>
        </row>
        <row r="36">
          <cell r="B36" t="str">
            <v>叔嫂之情</v>
          </cell>
          <cell r="C36" t="str">
            <v>一还一报</v>
          </cell>
        </row>
        <row r="37">
          <cell r="B37" t="str">
            <v>天妒英才</v>
          </cell>
          <cell r="C37" t="str">
            <v>英才大略</v>
          </cell>
        </row>
        <row r="38">
          <cell r="B38" t="str">
            <v>不共戴天</v>
          </cell>
          <cell r="C38" t="str">
            <v>封神传说</v>
          </cell>
        </row>
        <row r="39">
          <cell r="B39" t="str">
            <v>贵妃磨墨</v>
          </cell>
          <cell r="C39" t="str">
            <v>盛唐风华</v>
          </cell>
        </row>
        <row r="40">
          <cell r="B40" t="str">
            <v>不屑为伍</v>
          </cell>
          <cell r="C40" t="str">
            <v>才貌双全</v>
          </cell>
        </row>
        <row r="41">
          <cell r="B41" t="str">
            <v>对牛弹琴</v>
          </cell>
          <cell r="C41" t="str">
            <v>美人英雄</v>
          </cell>
        </row>
        <row r="42">
          <cell r="B42" t="str">
            <v>大奸大恶</v>
          </cell>
          <cell r="C42" t="str">
            <v>功名富贵</v>
          </cell>
        </row>
        <row r="43">
          <cell r="B43" t="str">
            <v>夫妻情深</v>
          </cell>
          <cell r="C43" t="str">
            <v>风华正茂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80"/>
  <sheetViews>
    <sheetView tabSelected="1" workbookViewId="0">
      <pane xSplit="9" ySplit="4" topLeftCell="AA50" activePane="bottomRight" state="frozen"/>
      <selection pane="topRight"/>
      <selection pane="bottomLeft"/>
      <selection pane="bottomRight" activeCell="H61" sqref="H61"/>
    </sheetView>
  </sheetViews>
  <sheetFormatPr defaultColWidth="9" defaultRowHeight="13.8" x14ac:dyDescent="0.25"/>
  <cols>
    <col min="1" max="2" width="10.44140625" customWidth="1"/>
    <col min="3" max="3" width="11.21875" customWidth="1"/>
    <col min="4" max="4" width="11.44140625" customWidth="1"/>
    <col min="5" max="8" width="14" customWidth="1"/>
    <col min="9" max="9" width="10.44140625" customWidth="1"/>
    <col min="10" max="10" width="9.77734375" customWidth="1"/>
    <col min="11" max="11" width="11.6640625" customWidth="1"/>
    <col min="12" max="15" width="9.77734375" customWidth="1"/>
    <col min="16" max="16" width="13" customWidth="1"/>
    <col min="17" max="17" width="10.109375" customWidth="1"/>
    <col min="18" max="19" width="5.44140625" customWidth="1"/>
    <col min="20" max="21" width="10.77734375" customWidth="1"/>
    <col min="22" max="23" width="8.77734375" customWidth="1"/>
    <col min="24" max="25" width="10.77734375" customWidth="1"/>
    <col min="26" max="27" width="5.33203125" customWidth="1"/>
    <col min="28" max="28" width="11.6640625" customWidth="1"/>
    <col min="29" max="29" width="9.109375" customWidth="1"/>
    <col min="30" max="30" width="70" customWidth="1"/>
  </cols>
  <sheetData>
    <row r="1" spans="1:30" ht="16.2" x14ac:dyDescent="0.25">
      <c r="A1" s="42" t="s">
        <v>0</v>
      </c>
      <c r="B1" s="42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</row>
    <row r="2" spans="1:30" ht="15" x14ac:dyDescent="0.25">
      <c r="A2" s="44" t="s">
        <v>1</v>
      </c>
      <c r="B2" s="44" t="s">
        <v>1</v>
      </c>
      <c r="C2" s="44" t="s">
        <v>2</v>
      </c>
      <c r="D2" s="44" t="s">
        <v>1</v>
      </c>
      <c r="E2" s="44" t="s">
        <v>2</v>
      </c>
      <c r="F2" s="44" t="s">
        <v>2</v>
      </c>
      <c r="G2" s="44" t="s">
        <v>2</v>
      </c>
      <c r="H2" s="44" t="s">
        <v>1</v>
      </c>
      <c r="I2" s="44" t="s">
        <v>1</v>
      </c>
      <c r="J2" s="44" t="s">
        <v>1</v>
      </c>
      <c r="K2" s="44" t="s">
        <v>2</v>
      </c>
      <c r="L2" s="44" t="s">
        <v>1</v>
      </c>
      <c r="M2" s="44" t="s">
        <v>2</v>
      </c>
      <c r="N2" s="44" t="s">
        <v>1</v>
      </c>
      <c r="O2" s="44" t="s">
        <v>2</v>
      </c>
      <c r="P2" s="44" t="s">
        <v>1</v>
      </c>
      <c r="Q2" s="44" t="s">
        <v>2</v>
      </c>
      <c r="R2" s="44" t="s">
        <v>1</v>
      </c>
      <c r="S2" s="44" t="s">
        <v>1</v>
      </c>
      <c r="T2" s="44" t="s">
        <v>1</v>
      </c>
      <c r="U2" s="44" t="s">
        <v>1</v>
      </c>
      <c r="V2" s="44" t="s">
        <v>1</v>
      </c>
      <c r="W2" s="44" t="s">
        <v>1</v>
      </c>
      <c r="X2" s="44" t="s">
        <v>1</v>
      </c>
      <c r="Y2" s="44" t="s">
        <v>1</v>
      </c>
      <c r="Z2" s="44" t="s">
        <v>1</v>
      </c>
      <c r="AA2" s="44" t="s">
        <v>1</v>
      </c>
      <c r="AB2" s="44" t="s">
        <v>1</v>
      </c>
      <c r="AC2" s="44" t="s">
        <v>1</v>
      </c>
      <c r="AD2" s="44" t="s">
        <v>2</v>
      </c>
    </row>
    <row r="3" spans="1:30" s="41" customFormat="1" ht="52.2" x14ac:dyDescent="0.25">
      <c r="A3" s="45" t="s">
        <v>3</v>
      </c>
      <c r="B3" s="45" t="s">
        <v>4</v>
      </c>
      <c r="C3" s="45" t="s">
        <v>5</v>
      </c>
      <c r="D3" s="45" t="s">
        <v>6</v>
      </c>
      <c r="E3" s="45" t="s">
        <v>7</v>
      </c>
      <c r="F3" s="45" t="s">
        <v>8</v>
      </c>
      <c r="G3" s="45" t="s">
        <v>9</v>
      </c>
      <c r="H3" s="45" t="s">
        <v>10</v>
      </c>
      <c r="I3" s="45" t="s">
        <v>11</v>
      </c>
      <c r="J3" s="45" t="s">
        <v>12</v>
      </c>
      <c r="K3" s="45" t="s">
        <v>13</v>
      </c>
      <c r="L3" s="45" t="s">
        <v>14</v>
      </c>
      <c r="M3" s="45" t="s">
        <v>15</v>
      </c>
      <c r="N3" s="45" t="s">
        <v>16</v>
      </c>
      <c r="O3" s="45" t="s">
        <v>17</v>
      </c>
      <c r="P3" s="45" t="s">
        <v>18</v>
      </c>
      <c r="Q3" s="45" t="s">
        <v>19</v>
      </c>
      <c r="R3" s="45" t="s">
        <v>20</v>
      </c>
      <c r="S3" s="45" t="s">
        <v>21</v>
      </c>
      <c r="T3" s="45" t="s">
        <v>22</v>
      </c>
      <c r="U3" s="45" t="s">
        <v>23</v>
      </c>
      <c r="V3" s="45" t="s">
        <v>24</v>
      </c>
      <c r="W3" s="45" t="s">
        <v>25</v>
      </c>
      <c r="X3" s="45" t="s">
        <v>26</v>
      </c>
      <c r="Y3" s="45" t="s">
        <v>27</v>
      </c>
      <c r="Z3" s="45" t="s">
        <v>28</v>
      </c>
      <c r="AA3" s="45" t="s">
        <v>29</v>
      </c>
      <c r="AB3" s="45" t="s">
        <v>30</v>
      </c>
      <c r="AC3" s="45" t="s">
        <v>31</v>
      </c>
      <c r="AD3" s="45" t="s">
        <v>32</v>
      </c>
    </row>
    <row r="4" spans="1:30" ht="15.6" customHeight="1" x14ac:dyDescent="0.25">
      <c r="A4" s="46" t="s">
        <v>33</v>
      </c>
      <c r="B4" s="47" t="s">
        <v>34</v>
      </c>
      <c r="C4" s="48" t="s">
        <v>35</v>
      </c>
      <c r="D4" s="48" t="s">
        <v>35</v>
      </c>
      <c r="E4" s="47" t="s">
        <v>34</v>
      </c>
      <c r="F4" s="47" t="s">
        <v>34</v>
      </c>
      <c r="G4" s="47" t="s">
        <v>34</v>
      </c>
      <c r="H4" s="47" t="s">
        <v>34</v>
      </c>
      <c r="I4" s="54" t="s">
        <v>33</v>
      </c>
      <c r="J4" s="48" t="s">
        <v>33</v>
      </c>
      <c r="K4" s="54" t="s">
        <v>34</v>
      </c>
      <c r="L4" s="48" t="s">
        <v>33</v>
      </c>
      <c r="M4" s="54" t="s">
        <v>34</v>
      </c>
      <c r="N4" s="54" t="s">
        <v>33</v>
      </c>
      <c r="O4" s="54" t="s">
        <v>34</v>
      </c>
      <c r="P4" s="54" t="s">
        <v>33</v>
      </c>
      <c r="Q4" s="54" t="s">
        <v>34</v>
      </c>
      <c r="R4" s="54" t="s">
        <v>33</v>
      </c>
      <c r="S4" s="54" t="s">
        <v>33</v>
      </c>
      <c r="T4" s="54" t="s">
        <v>34</v>
      </c>
      <c r="U4" s="54" t="s">
        <v>34</v>
      </c>
      <c r="V4" s="54" t="s">
        <v>33</v>
      </c>
      <c r="W4" s="54" t="s">
        <v>33</v>
      </c>
      <c r="X4" s="54" t="s">
        <v>34</v>
      </c>
      <c r="Y4" s="54" t="s">
        <v>34</v>
      </c>
      <c r="Z4" s="54" t="s">
        <v>33</v>
      </c>
      <c r="AA4" s="54" t="s">
        <v>33</v>
      </c>
      <c r="AB4" s="54" t="s">
        <v>34</v>
      </c>
      <c r="AC4" s="54" t="s">
        <v>34</v>
      </c>
      <c r="AD4" s="54" t="s">
        <v>35</v>
      </c>
    </row>
    <row r="5" spans="1:30" ht="16.2" x14ac:dyDescent="0.25">
      <c r="A5" s="49" t="s">
        <v>0</v>
      </c>
      <c r="B5" s="49">
        <v>12</v>
      </c>
      <c r="C5" s="50" t="s">
        <v>36</v>
      </c>
      <c r="D5" s="50" t="s">
        <v>37</v>
      </c>
      <c r="E5" s="50" t="s">
        <v>38</v>
      </c>
      <c r="F5" s="50" t="s">
        <v>39</v>
      </c>
      <c r="G5" s="50" t="s">
        <v>40</v>
      </c>
      <c r="H5" s="50" t="s">
        <v>41</v>
      </c>
      <c r="I5" s="50" t="s">
        <v>42</v>
      </c>
      <c r="J5" s="50" t="s">
        <v>43</v>
      </c>
      <c r="K5" s="50" t="s">
        <v>44</v>
      </c>
      <c r="L5" s="50" t="s">
        <v>45</v>
      </c>
      <c r="M5" s="50" t="s">
        <v>46</v>
      </c>
      <c r="N5" s="50" t="s">
        <v>47</v>
      </c>
      <c r="O5" s="50" t="s">
        <v>48</v>
      </c>
      <c r="P5" s="50" t="s">
        <v>49</v>
      </c>
      <c r="Q5" s="50" t="s">
        <v>50</v>
      </c>
      <c r="R5" s="50" t="s">
        <v>51</v>
      </c>
      <c r="S5" s="50" t="s">
        <v>52</v>
      </c>
      <c r="T5" s="50" t="s">
        <v>53</v>
      </c>
      <c r="U5" s="50">
        <v>23</v>
      </c>
      <c r="V5" s="50" t="s">
        <v>54</v>
      </c>
      <c r="W5" s="50" t="s">
        <v>55</v>
      </c>
      <c r="X5" s="50" t="s">
        <v>56</v>
      </c>
      <c r="Y5" s="50">
        <v>34</v>
      </c>
      <c r="Z5" s="50" t="s">
        <v>57</v>
      </c>
      <c r="AA5" s="50" t="s">
        <v>58</v>
      </c>
      <c r="AB5" s="50" t="s">
        <v>59</v>
      </c>
      <c r="AC5" s="50">
        <v>45</v>
      </c>
      <c r="AD5" s="55" t="s">
        <v>60</v>
      </c>
    </row>
    <row r="6" spans="1:30" ht="15.6" x14ac:dyDescent="0.25">
      <c r="A6" s="37">
        <v>1001</v>
      </c>
      <c r="B6" s="37">
        <v>1</v>
      </c>
      <c r="C6" s="51" t="str">
        <f t="shared" ref="C6:C9" si="0">K6</f>
        <v>破虏宝刀</v>
      </c>
      <c r="D6" s="37">
        <v>1</v>
      </c>
      <c r="E6" s="37" t="str">
        <f t="shared" ref="E6:E12" si="1">G6&amp;H6</f>
        <v>男主角1</v>
      </c>
      <c r="F6" s="37" t="str">
        <f t="shared" ref="F6:F12" si="2">G6</f>
        <v>男主角</v>
      </c>
      <c r="G6" s="37" t="s">
        <v>61</v>
      </c>
      <c r="H6" s="37">
        <v>1</v>
      </c>
      <c r="I6" s="37">
        <v>2</v>
      </c>
      <c r="J6" s="37">
        <v>3011</v>
      </c>
      <c r="K6" s="51" t="str">
        <f>VLOOKUP(J6,[1]导出数据!$A:$T,2,0)</f>
        <v>破虏宝刀</v>
      </c>
      <c r="L6" s="37"/>
      <c r="M6" s="39"/>
      <c r="N6" s="37"/>
      <c r="O6" s="39"/>
      <c r="P6" s="37"/>
      <c r="Q6" s="39"/>
      <c r="R6" s="37">
        <v>5</v>
      </c>
      <c r="S6" s="37">
        <v>120</v>
      </c>
      <c r="T6" s="40" t="str">
        <f>IFERROR(VLOOKUP(R6,武将ID!F$1:G$18,2,0),"")</f>
        <v>，攻击提高</v>
      </c>
      <c r="U6" s="40" t="str">
        <f t="shared" ref="U6:U13" si="3">IFERROR(IF(S6=0,"",S6/10&amp;"%"),"")</f>
        <v>12%</v>
      </c>
      <c r="V6" s="37"/>
      <c r="W6" s="37" t="str">
        <f>IFERROR(VLOOKUP(T6,武将ID!H$1:I$18,2,0),"")</f>
        <v/>
      </c>
      <c r="X6" s="40" t="str">
        <f>IFERROR(VLOOKUP(V6,武将ID!F$1:G$18,2,0),"")</f>
        <v/>
      </c>
      <c r="Y6" s="40" t="str">
        <f t="shared" ref="Y6:Y13" si="4">IFERROR(IF(W6=0,"",W6/10&amp;"%"),"")</f>
        <v/>
      </c>
      <c r="Z6" s="37"/>
      <c r="AA6" s="37"/>
      <c r="AB6" s="40" t="str">
        <f>IFERROR(VLOOKUP(Z6,武将ID!F$1:G$18,2,0),"")</f>
        <v/>
      </c>
      <c r="AC6" s="40" t="str">
        <f t="shared" ref="AC6:AC13" si="5">IFERROR(IF(AA6=0,"",AA6/10&amp;"%"),"")</f>
        <v/>
      </c>
      <c r="AD6" s="56" t="str">
        <f t="shared" ref="AD6:AD13" si="6">"穿戴“"&amp;K6&amp;M6&amp;O6&amp;Q6&amp;"”"&amp;T6&amp;U6&amp;X6&amp;Y6&amp;AB6&amp;AC6&amp;"。"</f>
        <v>穿戴“破虏宝刀”，攻击提高12%。</v>
      </c>
    </row>
    <row r="7" spans="1:30" ht="15.6" x14ac:dyDescent="0.25">
      <c r="A7" s="37">
        <v>1002</v>
      </c>
      <c r="B7" s="37">
        <v>2</v>
      </c>
      <c r="C7" s="51" t="str">
        <f t="shared" si="0"/>
        <v>破虏头盔</v>
      </c>
      <c r="D7" s="37">
        <v>1</v>
      </c>
      <c r="E7" s="37" t="str">
        <f t="shared" si="1"/>
        <v>男主角2</v>
      </c>
      <c r="F7" s="37" t="str">
        <f t="shared" si="2"/>
        <v>男主角</v>
      </c>
      <c r="G7" s="37" t="s">
        <v>61</v>
      </c>
      <c r="H7" s="37">
        <v>2</v>
      </c>
      <c r="I7" s="37">
        <v>2</v>
      </c>
      <c r="J7" s="37">
        <v>3013</v>
      </c>
      <c r="K7" s="51" t="str">
        <f>VLOOKUP(J7,[1]导出数据!$A:$T,2,0)</f>
        <v>破虏头盔</v>
      </c>
      <c r="L7" s="37"/>
      <c r="M7" s="39"/>
      <c r="N7" s="37"/>
      <c r="O7" s="39"/>
      <c r="P7" s="37"/>
      <c r="Q7" s="39"/>
      <c r="R7" s="37">
        <v>4</v>
      </c>
      <c r="S7" s="37">
        <v>90</v>
      </c>
      <c r="T7" s="40" t="str">
        <f>IFERROR(VLOOKUP(R7,武将ID!F$1:G$18,2,0),"")</f>
        <v>，生命提高</v>
      </c>
      <c r="U7" s="40" t="str">
        <f t="shared" si="3"/>
        <v>9%</v>
      </c>
      <c r="V7" s="37">
        <v>5</v>
      </c>
      <c r="W7" s="37">
        <v>90</v>
      </c>
      <c r="X7" s="40" t="str">
        <f>IFERROR(VLOOKUP(V7,武将ID!F$1:G$18,2,0),"")</f>
        <v>，攻击提高</v>
      </c>
      <c r="Y7" s="40" t="str">
        <f t="shared" si="4"/>
        <v>9%</v>
      </c>
      <c r="Z7" s="37">
        <v>6</v>
      </c>
      <c r="AA7" s="37">
        <v>50</v>
      </c>
      <c r="AB7" s="40" t="str">
        <f>IFERROR(VLOOKUP(Z7,武将ID!F$1:G$18,2,0),"")</f>
        <v>，防御提高</v>
      </c>
      <c r="AC7" s="40" t="str">
        <f t="shared" si="5"/>
        <v>5%</v>
      </c>
      <c r="AD7" s="56" t="str">
        <f t="shared" si="6"/>
        <v>穿戴“破虏头盔”，生命提高9%，攻击提高9%，防御提高5%。</v>
      </c>
    </row>
    <row r="8" spans="1:30" ht="15.6" x14ac:dyDescent="0.25">
      <c r="A8" s="37">
        <v>1003</v>
      </c>
      <c r="B8" s="37">
        <v>3</v>
      </c>
      <c r="C8" s="51" t="str">
        <f t="shared" si="0"/>
        <v>破虏软甲</v>
      </c>
      <c r="D8" s="37">
        <v>1</v>
      </c>
      <c r="E8" s="37" t="str">
        <f t="shared" si="1"/>
        <v>男主角3</v>
      </c>
      <c r="F8" s="37" t="str">
        <f t="shared" si="2"/>
        <v>男主角</v>
      </c>
      <c r="G8" s="37" t="s">
        <v>61</v>
      </c>
      <c r="H8" s="37">
        <v>3</v>
      </c>
      <c r="I8" s="37">
        <v>2</v>
      </c>
      <c r="J8" s="37">
        <v>3012</v>
      </c>
      <c r="K8" s="51" t="str">
        <f>VLOOKUP(J8,[1]导出数据!$A:$T,2,0)</f>
        <v>破虏软甲</v>
      </c>
      <c r="L8" s="37"/>
      <c r="M8" s="39"/>
      <c r="N8" s="37"/>
      <c r="O8" s="39"/>
      <c r="P8" s="37"/>
      <c r="Q8" s="39"/>
      <c r="R8" s="37">
        <v>4</v>
      </c>
      <c r="S8" s="37">
        <v>120</v>
      </c>
      <c r="T8" s="40" t="str">
        <f>IFERROR(VLOOKUP(R8,武将ID!F$1:G$18,2,0),"")</f>
        <v>，生命提高</v>
      </c>
      <c r="U8" s="40" t="str">
        <f t="shared" si="3"/>
        <v>12%</v>
      </c>
      <c r="V8" s="37"/>
      <c r="W8" s="37" t="str">
        <f>IFERROR(VLOOKUP(T8,武将ID!H$1:I$18,2,0),"")</f>
        <v/>
      </c>
      <c r="X8" s="40" t="str">
        <f>IFERROR(VLOOKUP(V8,武将ID!F$1:G$18,2,0),"")</f>
        <v/>
      </c>
      <c r="Y8" s="40" t="str">
        <f t="shared" si="4"/>
        <v/>
      </c>
      <c r="Z8" s="37"/>
      <c r="AA8" s="37"/>
      <c r="AB8" s="40" t="str">
        <f>IFERROR(VLOOKUP(Z8,武将ID!F$1:G$18,2,0),"")</f>
        <v/>
      </c>
      <c r="AC8" s="40" t="str">
        <f t="shared" si="5"/>
        <v/>
      </c>
      <c r="AD8" s="56" t="str">
        <f t="shared" si="6"/>
        <v>穿戴“破虏软甲”，生命提高12%。</v>
      </c>
    </row>
    <row r="9" spans="1:30" ht="15.6" x14ac:dyDescent="0.25">
      <c r="A9" s="37">
        <v>1004</v>
      </c>
      <c r="B9" s="37">
        <v>4</v>
      </c>
      <c r="C9" s="51" t="str">
        <f t="shared" si="0"/>
        <v>破虏长靴</v>
      </c>
      <c r="D9" s="37">
        <v>1</v>
      </c>
      <c r="E9" s="37" t="str">
        <f t="shared" si="1"/>
        <v>男主角4</v>
      </c>
      <c r="F9" s="37" t="str">
        <f t="shared" si="2"/>
        <v>男主角</v>
      </c>
      <c r="G9" s="37" t="s">
        <v>61</v>
      </c>
      <c r="H9" s="37">
        <v>4</v>
      </c>
      <c r="I9" s="37">
        <v>2</v>
      </c>
      <c r="J9" s="37">
        <v>3014</v>
      </c>
      <c r="K9" s="51" t="str">
        <f>VLOOKUP(J9,[1]导出数据!$A:$T,2,0)</f>
        <v>破虏长靴</v>
      </c>
      <c r="L9" s="37"/>
      <c r="M9" s="39"/>
      <c r="N9" s="37"/>
      <c r="O9" s="39"/>
      <c r="P9" s="37"/>
      <c r="Q9" s="39"/>
      <c r="R9" s="37">
        <v>4</v>
      </c>
      <c r="S9" s="37">
        <v>90</v>
      </c>
      <c r="T9" s="40" t="str">
        <f>IFERROR(VLOOKUP(R9,武将ID!F$1:G$18,2,0),"")</f>
        <v>，生命提高</v>
      </c>
      <c r="U9" s="40" t="str">
        <f t="shared" si="3"/>
        <v>9%</v>
      </c>
      <c r="V9" s="37">
        <v>5</v>
      </c>
      <c r="W9" s="37">
        <v>90</v>
      </c>
      <c r="X9" s="40" t="str">
        <f>IFERROR(VLOOKUP(V9,武将ID!F$1:G$18,2,0),"")</f>
        <v>，攻击提高</v>
      </c>
      <c r="Y9" s="40" t="str">
        <f t="shared" si="4"/>
        <v>9%</v>
      </c>
      <c r="Z9" s="37">
        <v>6</v>
      </c>
      <c r="AA9" s="37">
        <v>50</v>
      </c>
      <c r="AB9" s="40" t="str">
        <f>IFERROR(VLOOKUP(Z9,武将ID!F$1:G$18,2,0),"")</f>
        <v>，防御提高</v>
      </c>
      <c r="AC9" s="40" t="str">
        <f t="shared" si="5"/>
        <v>5%</v>
      </c>
      <c r="AD9" s="56" t="str">
        <f t="shared" si="6"/>
        <v>穿戴“破虏长靴”，生命提高9%，攻击提高9%，防御提高5%。</v>
      </c>
    </row>
    <row r="10" spans="1:30" ht="15.6" x14ac:dyDescent="0.25">
      <c r="A10" s="37">
        <v>1005</v>
      </c>
      <c r="B10" s="37">
        <v>5</v>
      </c>
      <c r="C10" s="51" t="s">
        <v>62</v>
      </c>
      <c r="D10" s="37">
        <v>1</v>
      </c>
      <c r="E10" s="37" t="str">
        <f t="shared" si="1"/>
        <v>男主角5</v>
      </c>
      <c r="F10" s="37" t="str">
        <f t="shared" si="2"/>
        <v>男主角</v>
      </c>
      <c r="G10" s="37" t="s">
        <v>61</v>
      </c>
      <c r="H10" s="37">
        <v>5</v>
      </c>
      <c r="I10" s="37">
        <v>3</v>
      </c>
      <c r="J10" s="37">
        <v>201</v>
      </c>
      <c r="K10" s="51" t="str">
        <f>C10</f>
        <v>尉缭子</v>
      </c>
      <c r="L10" s="37"/>
      <c r="M10" s="39"/>
      <c r="N10" s="37"/>
      <c r="O10" s="39"/>
      <c r="P10" s="37"/>
      <c r="Q10" s="39"/>
      <c r="R10" s="37"/>
      <c r="S10" s="37"/>
      <c r="T10" s="40" t="str">
        <f>IFERROR(VLOOKUP(R10,武将ID!F$1:G$18,2,0),"")</f>
        <v/>
      </c>
      <c r="U10" s="40" t="str">
        <f t="shared" si="3"/>
        <v/>
      </c>
      <c r="V10" s="37">
        <v>5</v>
      </c>
      <c r="W10" s="37">
        <v>120</v>
      </c>
      <c r="X10" s="40" t="str">
        <f>IFERROR(VLOOKUP(V10,武将ID!F$1:G$18,2,0),"")</f>
        <v>，攻击提高</v>
      </c>
      <c r="Y10" s="40" t="str">
        <f t="shared" si="4"/>
        <v>12%</v>
      </c>
      <c r="Z10" s="37"/>
      <c r="AA10" s="37"/>
      <c r="AB10" s="40" t="str">
        <f>IFERROR(VLOOKUP(Z10,武将ID!F$1:G$18,2,0),"")</f>
        <v/>
      </c>
      <c r="AC10" s="40" t="str">
        <f t="shared" si="5"/>
        <v/>
      </c>
      <c r="AD10" s="56" t="str">
        <f t="shared" si="6"/>
        <v>穿戴“尉缭子”，攻击提高12%。</v>
      </c>
    </row>
    <row r="11" spans="1:30" ht="15.6" x14ac:dyDescent="0.25">
      <c r="A11" s="37">
        <v>1006</v>
      </c>
      <c r="B11" s="37">
        <v>6</v>
      </c>
      <c r="C11" s="51" t="s">
        <v>63</v>
      </c>
      <c r="D11" s="37">
        <v>1</v>
      </c>
      <c r="E11" s="37" t="str">
        <f t="shared" si="1"/>
        <v>男主角6</v>
      </c>
      <c r="F11" s="37" t="str">
        <f t="shared" si="2"/>
        <v>男主角</v>
      </c>
      <c r="G11" s="37" t="s">
        <v>61</v>
      </c>
      <c r="H11" s="37">
        <v>6</v>
      </c>
      <c r="I11" s="37">
        <v>3</v>
      </c>
      <c r="J11" s="37">
        <v>203</v>
      </c>
      <c r="K11" s="51" t="str">
        <f>C11</f>
        <v>惊雷印</v>
      </c>
      <c r="L11" s="37"/>
      <c r="M11" s="39"/>
      <c r="N11" s="37"/>
      <c r="O11" s="39"/>
      <c r="P11" s="37"/>
      <c r="Q11" s="39"/>
      <c r="R11" s="37">
        <v>4</v>
      </c>
      <c r="S11" s="37">
        <v>120</v>
      </c>
      <c r="T11" s="40" t="str">
        <f>IFERROR(VLOOKUP(R11,武将ID!F$1:G$18,2,0),"")</f>
        <v>，生命提高</v>
      </c>
      <c r="U11" s="40" t="str">
        <f t="shared" si="3"/>
        <v>12%</v>
      </c>
      <c r="V11" s="37"/>
      <c r="W11" s="37"/>
      <c r="X11" s="40" t="str">
        <f>IFERROR(VLOOKUP(V11,武将ID!F$1:G$18,2,0),"")</f>
        <v/>
      </c>
      <c r="Y11" s="40" t="str">
        <f t="shared" si="4"/>
        <v/>
      </c>
      <c r="Z11" s="37"/>
      <c r="AA11" s="37"/>
      <c r="AB11" s="37"/>
      <c r="AC11" s="40" t="str">
        <f t="shared" si="5"/>
        <v/>
      </c>
      <c r="AD11" s="56" t="str">
        <f t="shared" si="6"/>
        <v>穿戴“惊雷印”，生命提高12%。</v>
      </c>
    </row>
    <row r="12" spans="1:30" ht="15.6" x14ac:dyDescent="0.25">
      <c r="A12" s="37">
        <v>1007</v>
      </c>
      <c r="B12" s="37">
        <v>7</v>
      </c>
      <c r="C12" s="51" t="s">
        <v>64</v>
      </c>
      <c r="D12" s="37">
        <v>1</v>
      </c>
      <c r="E12" s="37" t="str">
        <f t="shared" si="1"/>
        <v>男主角1</v>
      </c>
      <c r="F12" s="37" t="str">
        <f t="shared" si="2"/>
        <v>男主角</v>
      </c>
      <c r="G12" s="37" t="s">
        <v>61</v>
      </c>
      <c r="H12" s="37">
        <v>1</v>
      </c>
      <c r="I12" s="37">
        <v>2</v>
      </c>
      <c r="J12" s="37">
        <v>4031</v>
      </c>
      <c r="K12" s="51" t="str">
        <f>VLOOKUP(J12,[1]导出数据!$A:$T,2,0)</f>
        <v>七星宝剑</v>
      </c>
      <c r="L12" s="37"/>
      <c r="M12" s="39"/>
      <c r="N12" s="37"/>
      <c r="O12" s="39"/>
      <c r="P12" s="37"/>
      <c r="Q12" s="39"/>
      <c r="R12" s="37">
        <v>5</v>
      </c>
      <c r="S12" s="37">
        <v>180</v>
      </c>
      <c r="T12" s="40" t="str">
        <f>IFERROR(VLOOKUP(R12,武将ID!F$1:G$18,2,0),"")</f>
        <v>，攻击提高</v>
      </c>
      <c r="U12" s="40" t="str">
        <f t="shared" si="3"/>
        <v>18%</v>
      </c>
      <c r="V12" s="37"/>
      <c r="W12" s="37" t="str">
        <f>IFERROR(VLOOKUP(T12,武将ID!H$1:I$18,2,0),"")</f>
        <v/>
      </c>
      <c r="X12" s="40" t="str">
        <f>IFERROR(VLOOKUP(V12,武将ID!F$1:G$18,2,0),"")</f>
        <v/>
      </c>
      <c r="Y12" s="40" t="str">
        <f t="shared" si="4"/>
        <v/>
      </c>
      <c r="Z12" s="37"/>
      <c r="AA12" s="37"/>
      <c r="AB12" s="40" t="str">
        <f>IFERROR(VLOOKUP(Z12,武将ID!F$1:G$18,2,0),"")</f>
        <v/>
      </c>
      <c r="AC12" s="40" t="str">
        <f t="shared" si="5"/>
        <v/>
      </c>
      <c r="AD12" s="56" t="str">
        <f t="shared" si="6"/>
        <v>穿戴“七星宝剑”，攻击提高18%。</v>
      </c>
    </row>
    <row r="13" spans="1:30" ht="15.6" x14ac:dyDescent="0.25">
      <c r="A13" s="37">
        <v>1008</v>
      </c>
      <c r="B13" s="37">
        <v>8</v>
      </c>
      <c r="C13" s="38" t="s">
        <v>65</v>
      </c>
      <c r="D13" s="37">
        <v>1</v>
      </c>
      <c r="E13" s="37" t="str">
        <f t="shared" ref="E13:E53" si="7">G13&amp;H13</f>
        <v>男主角2</v>
      </c>
      <c r="F13" s="37" t="str">
        <f t="shared" ref="F13:F53" si="8">G13</f>
        <v>男主角</v>
      </c>
      <c r="G13" s="37" t="s">
        <v>61</v>
      </c>
      <c r="H13" s="37">
        <v>2</v>
      </c>
      <c r="I13" s="37">
        <v>2</v>
      </c>
      <c r="J13" s="37">
        <v>4033</v>
      </c>
      <c r="K13" s="51" t="str">
        <f>VLOOKUP(J13,[1]导出数据!$A:$T,2,0)</f>
        <v>七星头盔</v>
      </c>
      <c r="L13" s="37"/>
      <c r="M13" s="37"/>
      <c r="N13" s="37"/>
      <c r="O13" s="37"/>
      <c r="P13" s="37"/>
      <c r="Q13" s="37"/>
      <c r="R13" s="37">
        <v>4</v>
      </c>
      <c r="S13" s="37">
        <v>80</v>
      </c>
      <c r="T13" s="40" t="str">
        <f>IFERROR(VLOOKUP(R13,武将ID!F$1:G$18,2,0),"")</f>
        <v>，生命提高</v>
      </c>
      <c r="U13" s="40" t="str">
        <f t="shared" si="3"/>
        <v>8%</v>
      </c>
      <c r="V13" s="37">
        <v>5</v>
      </c>
      <c r="W13" s="37">
        <v>80</v>
      </c>
      <c r="X13" s="40" t="str">
        <f>IFERROR(VLOOKUP(V13,武将ID!F$1:G$18,2,0),"")</f>
        <v>，攻击提高</v>
      </c>
      <c r="Y13" s="40" t="str">
        <f t="shared" si="4"/>
        <v>8%</v>
      </c>
      <c r="Z13" s="37">
        <v>6</v>
      </c>
      <c r="AA13" s="37">
        <v>40</v>
      </c>
      <c r="AB13" s="40" t="str">
        <f>IFERROR(VLOOKUP(Z13,武将ID!F$1:G$18,2,0),"")</f>
        <v>，防御提高</v>
      </c>
      <c r="AC13" s="40" t="str">
        <f t="shared" si="5"/>
        <v>4%</v>
      </c>
      <c r="AD13" s="56" t="str">
        <f t="shared" si="6"/>
        <v>穿戴“七星头盔”，生命提高8%，攻击提高8%，防御提高4%。</v>
      </c>
    </row>
    <row r="14" spans="1:30" ht="15.6" x14ac:dyDescent="0.25">
      <c r="A14" s="37">
        <v>1009</v>
      </c>
      <c r="B14" s="37">
        <v>9</v>
      </c>
      <c r="C14" s="38" t="s">
        <v>66</v>
      </c>
      <c r="D14" s="37">
        <v>1</v>
      </c>
      <c r="E14" s="37" t="str">
        <f t="shared" si="7"/>
        <v>男主角3</v>
      </c>
      <c r="F14" s="37" t="str">
        <f t="shared" ref="F14" si="9">G14</f>
        <v>男主角</v>
      </c>
      <c r="G14" s="37" t="s">
        <v>61</v>
      </c>
      <c r="H14" s="37">
        <v>3</v>
      </c>
      <c r="I14" s="37">
        <v>2</v>
      </c>
      <c r="J14" s="37">
        <v>4032</v>
      </c>
      <c r="K14" s="51" t="str">
        <f>VLOOKUP(J14,[1]导出数据!$A:$T,2,0)</f>
        <v>七星战甲</v>
      </c>
      <c r="L14" s="37"/>
      <c r="M14" s="39"/>
      <c r="N14" s="37"/>
      <c r="O14" s="39"/>
      <c r="P14" s="37"/>
      <c r="Q14" s="39"/>
      <c r="R14" s="37">
        <v>4</v>
      </c>
      <c r="S14" s="37">
        <v>180</v>
      </c>
      <c r="T14" s="40" t="str">
        <f>IFERROR(VLOOKUP(R14,武将ID!F$1:G$18,2,0),"")</f>
        <v>，生命提高</v>
      </c>
      <c r="U14" s="40" t="str">
        <f t="shared" ref="U14:U18" si="10">IFERROR(IF(S14=0,"",S14/10&amp;"%"),"")</f>
        <v>18%</v>
      </c>
      <c r="V14" s="37"/>
      <c r="W14" s="37" t="str">
        <f>IFERROR(VLOOKUP(T14,武将ID!H$1:I$18,2,0),"")</f>
        <v/>
      </c>
      <c r="X14" s="40" t="str">
        <f>IFERROR(VLOOKUP(V14,武将ID!F$1:G$18,2,0),"")</f>
        <v/>
      </c>
      <c r="Y14" s="40" t="str">
        <f t="shared" ref="Y14:Y18" si="11">IFERROR(IF(W14=0,"",W14/10&amp;"%"),"")</f>
        <v/>
      </c>
      <c r="Z14" s="37"/>
      <c r="AA14" s="37"/>
      <c r="AB14" s="40" t="str">
        <f>IFERROR(VLOOKUP(Z14,武将ID!F$1:G$18,2,0),"")</f>
        <v/>
      </c>
      <c r="AC14" s="40" t="str">
        <f t="shared" ref="AC14:AC18" si="12">IFERROR(IF(AA14=0,"",AA14/10&amp;"%"),"")</f>
        <v/>
      </c>
      <c r="AD14" s="56" t="str">
        <f t="shared" ref="AD14:AD18" si="13">"穿戴“"&amp;K14&amp;M14&amp;O14&amp;Q14&amp;"”"&amp;T14&amp;U14&amp;X14&amp;Y14&amp;AB14&amp;AC14&amp;"。"</f>
        <v>穿戴“七星战甲”，生命提高18%。</v>
      </c>
    </row>
    <row r="15" spans="1:30" ht="15.6" x14ac:dyDescent="0.25">
      <c r="A15" s="37">
        <v>1010</v>
      </c>
      <c r="B15" s="37">
        <v>10</v>
      </c>
      <c r="C15" s="38" t="s">
        <v>67</v>
      </c>
      <c r="D15" s="37">
        <v>1</v>
      </c>
      <c r="E15" s="37" t="str">
        <f t="shared" si="7"/>
        <v>男主角4</v>
      </c>
      <c r="F15" s="37" t="str">
        <f t="shared" si="8"/>
        <v>男主角</v>
      </c>
      <c r="G15" s="37" t="s">
        <v>61</v>
      </c>
      <c r="H15" s="37">
        <v>4</v>
      </c>
      <c r="I15" s="37">
        <v>2</v>
      </c>
      <c r="J15" s="37">
        <v>4034</v>
      </c>
      <c r="K15" s="51" t="str">
        <f>VLOOKUP(J15,[1]导出数据!$A:$T,2,0)</f>
        <v>七星宝靴</v>
      </c>
      <c r="L15" s="37"/>
      <c r="M15" s="37"/>
      <c r="N15" s="37"/>
      <c r="O15" s="37"/>
      <c r="P15" s="37"/>
      <c r="Q15" s="37"/>
      <c r="R15" s="37">
        <v>4</v>
      </c>
      <c r="S15" s="37">
        <v>80</v>
      </c>
      <c r="T15" s="40" t="str">
        <f>IFERROR(VLOOKUP(R15,武将ID!F$1:G$18,2,0),"")</f>
        <v>，生命提高</v>
      </c>
      <c r="U15" s="40" t="str">
        <f t="shared" si="10"/>
        <v>8%</v>
      </c>
      <c r="V15" s="37">
        <v>5</v>
      </c>
      <c r="W15" s="37">
        <v>80</v>
      </c>
      <c r="X15" s="40" t="str">
        <f>IFERROR(VLOOKUP(V15,武将ID!F$1:G$18,2,0),"")</f>
        <v>，攻击提高</v>
      </c>
      <c r="Y15" s="40" t="str">
        <f t="shared" si="11"/>
        <v>8%</v>
      </c>
      <c r="Z15" s="37">
        <v>6</v>
      </c>
      <c r="AA15" s="37">
        <v>40</v>
      </c>
      <c r="AB15" s="40" t="str">
        <f>IFERROR(VLOOKUP(Z15,武将ID!F$1:G$18,2,0),"")</f>
        <v>，防御提高</v>
      </c>
      <c r="AC15" s="40" t="str">
        <f t="shared" si="12"/>
        <v>4%</v>
      </c>
      <c r="AD15" s="56" t="str">
        <f t="shared" si="13"/>
        <v>穿戴“七星宝靴”，生命提高8%，攻击提高8%，防御提高4%。</v>
      </c>
    </row>
    <row r="16" spans="1:30" ht="15.6" x14ac:dyDescent="0.25">
      <c r="A16" s="37">
        <v>1011</v>
      </c>
      <c r="B16" s="37">
        <v>11</v>
      </c>
      <c r="C16" s="38" t="s">
        <v>68</v>
      </c>
      <c r="D16" s="37">
        <v>1</v>
      </c>
      <c r="E16" s="37" t="str">
        <f t="shared" si="7"/>
        <v>男主角5</v>
      </c>
      <c r="F16" s="37" t="str">
        <f t="shared" si="8"/>
        <v>男主角</v>
      </c>
      <c r="G16" s="37" t="s">
        <v>61</v>
      </c>
      <c r="H16" s="37">
        <v>5</v>
      </c>
      <c r="I16" s="37">
        <v>3</v>
      </c>
      <c r="J16" s="37">
        <v>301</v>
      </c>
      <c r="K16" s="51" t="str">
        <f>C16</f>
        <v>吴子兵书</v>
      </c>
      <c r="L16" s="37"/>
      <c r="M16" s="37"/>
      <c r="N16" s="37"/>
      <c r="O16" s="37"/>
      <c r="P16" s="37"/>
      <c r="Q16" s="37"/>
      <c r="R16" s="37"/>
      <c r="S16" s="37"/>
      <c r="T16" s="40" t="str">
        <f>IFERROR(VLOOKUP(R16,武将ID!F$1:G$18,2,0),"")</f>
        <v/>
      </c>
      <c r="U16" s="40" t="str">
        <f t="shared" si="10"/>
        <v/>
      </c>
      <c r="V16" s="37">
        <v>5</v>
      </c>
      <c r="W16" s="37">
        <v>180</v>
      </c>
      <c r="X16" s="40" t="str">
        <f>IFERROR(VLOOKUP(V16,武将ID!F$1:G$18,2,0),"")</f>
        <v>，攻击提高</v>
      </c>
      <c r="Y16" s="40" t="str">
        <f t="shared" si="11"/>
        <v>18%</v>
      </c>
      <c r="Z16" s="37"/>
      <c r="AA16" s="37"/>
      <c r="AB16" s="40" t="str">
        <f>IFERROR(VLOOKUP(Z16,武将ID!F$1:G$18,2,0),"")</f>
        <v/>
      </c>
      <c r="AC16" s="40" t="str">
        <f t="shared" si="12"/>
        <v/>
      </c>
      <c r="AD16" s="56" t="str">
        <f t="shared" si="13"/>
        <v>穿戴“吴子兵书”，攻击提高18%。</v>
      </c>
    </row>
    <row r="17" spans="1:30" ht="15.6" x14ac:dyDescent="0.25">
      <c r="A17" s="37">
        <v>1012</v>
      </c>
      <c r="B17" s="37">
        <v>12</v>
      </c>
      <c r="C17" s="38" t="s">
        <v>69</v>
      </c>
      <c r="D17" s="37">
        <v>1</v>
      </c>
      <c r="E17" s="37" t="str">
        <f t="shared" si="7"/>
        <v>男主角6</v>
      </c>
      <c r="F17" s="37" t="str">
        <f t="shared" si="8"/>
        <v>男主角</v>
      </c>
      <c r="G17" s="37" t="s">
        <v>61</v>
      </c>
      <c r="H17" s="37">
        <v>6</v>
      </c>
      <c r="I17" s="37">
        <v>3</v>
      </c>
      <c r="J17" s="37">
        <v>303</v>
      </c>
      <c r="K17" s="51" t="str">
        <f>C17</f>
        <v>破军宝印</v>
      </c>
      <c r="L17" s="37"/>
      <c r="M17" s="37"/>
      <c r="N17" s="37"/>
      <c r="O17" s="37"/>
      <c r="P17" s="37"/>
      <c r="Q17" s="37"/>
      <c r="R17" s="37">
        <v>4</v>
      </c>
      <c r="S17" s="37">
        <v>180</v>
      </c>
      <c r="T17" s="40" t="str">
        <f>IFERROR(VLOOKUP(R17,武将ID!F$1:G$18,2,0),"")</f>
        <v>，生命提高</v>
      </c>
      <c r="U17" s="40" t="str">
        <f t="shared" si="10"/>
        <v>18%</v>
      </c>
      <c r="V17" s="37"/>
      <c r="W17" s="37"/>
      <c r="X17" s="40" t="str">
        <f>IFERROR(VLOOKUP(V17,武将ID!F$1:G$18,2,0),"")</f>
        <v/>
      </c>
      <c r="Y17" s="40" t="str">
        <f t="shared" si="11"/>
        <v/>
      </c>
      <c r="Z17" s="37"/>
      <c r="AA17" s="37"/>
      <c r="AB17" s="37"/>
      <c r="AC17" s="40" t="str">
        <f t="shared" si="12"/>
        <v/>
      </c>
      <c r="AD17" s="56" t="str">
        <f t="shared" si="13"/>
        <v>穿戴“破军宝印”，生命提高18%。</v>
      </c>
    </row>
    <row r="18" spans="1:30" ht="15.6" x14ac:dyDescent="0.25">
      <c r="A18" s="37">
        <v>1013</v>
      </c>
      <c r="B18" s="37">
        <v>13</v>
      </c>
      <c r="C18" s="38" t="s">
        <v>70</v>
      </c>
      <c r="D18" s="37">
        <v>1</v>
      </c>
      <c r="E18" s="37" t="str">
        <f t="shared" si="7"/>
        <v>男主角1</v>
      </c>
      <c r="F18" s="37" t="str">
        <f t="shared" si="8"/>
        <v>男主角</v>
      </c>
      <c r="G18" s="37" t="s">
        <v>61</v>
      </c>
      <c r="H18" s="37">
        <v>1</v>
      </c>
      <c r="I18" s="37">
        <v>2</v>
      </c>
      <c r="J18" s="37">
        <v>5031</v>
      </c>
      <c r="K18" s="51" t="str">
        <f>VLOOKUP(J18,[1]导出数据!$A:$T,2,0)</f>
        <v>九龙宝刀</v>
      </c>
      <c r="L18" s="37"/>
      <c r="M18" s="37"/>
      <c r="N18" s="37"/>
      <c r="O18" s="37"/>
      <c r="P18" s="37"/>
      <c r="Q18" s="37"/>
      <c r="R18" s="37">
        <v>5</v>
      </c>
      <c r="S18" s="37">
        <v>240</v>
      </c>
      <c r="T18" s="40" t="str">
        <f>IFERROR(VLOOKUP(R18,武将ID!F$1:G$18,2,0),"")</f>
        <v>，攻击提高</v>
      </c>
      <c r="U18" s="40" t="str">
        <f t="shared" si="10"/>
        <v>24%</v>
      </c>
      <c r="V18" s="37"/>
      <c r="W18" s="37" t="str">
        <f>IFERROR(VLOOKUP(T18,武将ID!H$1:I$18,2,0),"")</f>
        <v/>
      </c>
      <c r="X18" s="40" t="str">
        <f>IFERROR(VLOOKUP(V18,武将ID!F$1:G$18,2,0),"")</f>
        <v/>
      </c>
      <c r="Y18" s="40" t="str">
        <f t="shared" si="11"/>
        <v/>
      </c>
      <c r="Z18" s="37"/>
      <c r="AA18" s="37"/>
      <c r="AB18" s="40" t="str">
        <f>IFERROR(VLOOKUP(Z18,武将ID!F$1:G$18,2,0),"")</f>
        <v/>
      </c>
      <c r="AC18" s="40" t="str">
        <f t="shared" si="12"/>
        <v/>
      </c>
      <c r="AD18" s="56" t="str">
        <f t="shared" si="13"/>
        <v>穿戴“九龙宝刀”，攻击提高24%。</v>
      </c>
    </row>
    <row r="19" spans="1:30" ht="15.6" x14ac:dyDescent="0.25">
      <c r="A19" s="37">
        <v>1014</v>
      </c>
      <c r="B19" s="37">
        <v>14</v>
      </c>
      <c r="C19" s="38" t="s">
        <v>71</v>
      </c>
      <c r="D19" s="37">
        <v>1</v>
      </c>
      <c r="E19" s="37" t="str">
        <f t="shared" si="7"/>
        <v>男主角2</v>
      </c>
      <c r="F19" s="37" t="str">
        <f t="shared" si="8"/>
        <v>男主角</v>
      </c>
      <c r="G19" s="37" t="s">
        <v>61</v>
      </c>
      <c r="H19" s="37">
        <v>2</v>
      </c>
      <c r="I19" s="37">
        <v>2</v>
      </c>
      <c r="J19" s="37">
        <v>5033</v>
      </c>
      <c r="K19" s="51" t="str">
        <f>VLOOKUP(J19,[1]导出数据!$A:$T,2,0)</f>
        <v>九龙头盔</v>
      </c>
      <c r="L19" s="37"/>
      <c r="M19" s="37"/>
      <c r="N19" s="37"/>
      <c r="O19" s="37"/>
      <c r="P19" s="37"/>
      <c r="Q19" s="37"/>
      <c r="R19" s="37">
        <v>4</v>
      </c>
      <c r="S19" s="37">
        <f>S25*0.8</f>
        <v>120</v>
      </c>
      <c r="T19" s="40" t="str">
        <f>IFERROR(VLOOKUP(R19,武将ID!F$1:G$18,2,0),"")</f>
        <v>，生命提高</v>
      </c>
      <c r="U19" s="40" t="str">
        <f t="shared" ref="U19:U24" si="14">IFERROR(IF(S19=0,"",S19/10&amp;"%"),"")</f>
        <v>12%</v>
      </c>
      <c r="V19" s="37">
        <v>5</v>
      </c>
      <c r="W19" s="37">
        <f>W25*0.8</f>
        <v>120</v>
      </c>
      <c r="X19" s="40" t="str">
        <f>IFERROR(VLOOKUP(V19,武将ID!F$1:G$18,2,0),"")</f>
        <v>，攻击提高</v>
      </c>
      <c r="Y19" s="40" t="str">
        <f t="shared" ref="Y19:Y24" si="15">IFERROR(IF(W19=0,"",W19/10&amp;"%"),"")</f>
        <v>12%</v>
      </c>
      <c r="Z19" s="37">
        <v>6</v>
      </c>
      <c r="AA19" s="37">
        <v>60</v>
      </c>
      <c r="AB19" s="40" t="str">
        <f>IFERROR(VLOOKUP(Z19,武将ID!F$1:G$18,2,0),"")</f>
        <v>，防御提高</v>
      </c>
      <c r="AC19" s="40" t="str">
        <f t="shared" ref="AC19:AC24" si="16">IFERROR(IF(AA19=0,"",AA19/10&amp;"%"),"")</f>
        <v>6%</v>
      </c>
      <c r="AD19" s="56" t="str">
        <f t="shared" ref="AD19:AD24" si="17">"穿戴“"&amp;K19&amp;M19&amp;O19&amp;Q19&amp;"”"&amp;T19&amp;U19&amp;X19&amp;Y19&amp;AB19&amp;AC19&amp;"。"</f>
        <v>穿戴“九龙头盔”，生命提高12%，攻击提高12%，防御提高6%。</v>
      </c>
    </row>
    <row r="20" spans="1:30" ht="15.6" x14ac:dyDescent="0.25">
      <c r="A20" s="37">
        <v>1015</v>
      </c>
      <c r="B20" s="37">
        <v>15</v>
      </c>
      <c r="C20" s="38" t="s">
        <v>72</v>
      </c>
      <c r="D20" s="37">
        <v>1</v>
      </c>
      <c r="E20" s="37" t="str">
        <f t="shared" si="7"/>
        <v>男主角3</v>
      </c>
      <c r="F20" s="37" t="str">
        <f t="shared" si="8"/>
        <v>男主角</v>
      </c>
      <c r="G20" s="37" t="s">
        <v>61</v>
      </c>
      <c r="H20" s="37">
        <v>3</v>
      </c>
      <c r="I20" s="37">
        <v>2</v>
      </c>
      <c r="J20" s="37">
        <v>5032</v>
      </c>
      <c r="K20" s="51" t="str">
        <f>VLOOKUP(J20,[1]导出数据!$A:$T,2,0)</f>
        <v>九龙战甲</v>
      </c>
      <c r="L20" s="37"/>
      <c r="M20" s="37"/>
      <c r="N20" s="37"/>
      <c r="O20" s="37"/>
      <c r="P20" s="37"/>
      <c r="Q20" s="39"/>
      <c r="R20" s="37">
        <v>4</v>
      </c>
      <c r="S20" s="37">
        <v>240</v>
      </c>
      <c r="T20" s="40" t="str">
        <f>IFERROR(VLOOKUP(R20,武将ID!F$1:G$18,2,0),"")</f>
        <v>，生命提高</v>
      </c>
      <c r="U20" s="40" t="str">
        <f t="shared" si="14"/>
        <v>24%</v>
      </c>
      <c r="V20" s="37"/>
      <c r="W20" s="37" t="str">
        <f>IFERROR(VLOOKUP(T20,武将ID!H$1:I$18,2,0),"")</f>
        <v/>
      </c>
      <c r="X20" s="40" t="str">
        <f>IFERROR(VLOOKUP(V20,武将ID!F$1:G$18,2,0),"")</f>
        <v/>
      </c>
      <c r="Y20" s="40" t="str">
        <f t="shared" si="15"/>
        <v/>
      </c>
      <c r="Z20" s="37"/>
      <c r="AA20" s="37"/>
      <c r="AB20" s="40" t="str">
        <f>IFERROR(VLOOKUP(Z20,武将ID!F$1:G$18,2,0),"")</f>
        <v/>
      </c>
      <c r="AC20" s="40" t="str">
        <f t="shared" si="16"/>
        <v/>
      </c>
      <c r="AD20" s="56" t="str">
        <f t="shared" si="17"/>
        <v>穿戴“九龙战甲”，生命提高24%。</v>
      </c>
    </row>
    <row r="21" spans="1:30" ht="15.6" x14ac:dyDescent="0.25">
      <c r="A21" s="37">
        <v>1016</v>
      </c>
      <c r="B21" s="37">
        <v>16</v>
      </c>
      <c r="C21" s="38" t="s">
        <v>73</v>
      </c>
      <c r="D21" s="37">
        <v>1</v>
      </c>
      <c r="E21" s="37" t="str">
        <f t="shared" si="7"/>
        <v>男主角4</v>
      </c>
      <c r="F21" s="37" t="str">
        <f t="shared" si="8"/>
        <v>男主角</v>
      </c>
      <c r="G21" s="37" t="s">
        <v>61</v>
      </c>
      <c r="H21" s="37">
        <v>4</v>
      </c>
      <c r="I21" s="37">
        <v>2</v>
      </c>
      <c r="J21" s="37">
        <v>5034</v>
      </c>
      <c r="K21" s="51" t="str">
        <f>VLOOKUP(J21,[1]导出数据!$A:$T,2,0)</f>
        <v>九龙长靴</v>
      </c>
      <c r="L21" s="37"/>
      <c r="M21" s="37"/>
      <c r="N21" s="37"/>
      <c r="O21" s="37"/>
      <c r="P21" s="37"/>
      <c r="Q21" s="37"/>
      <c r="R21" s="37">
        <v>4</v>
      </c>
      <c r="S21" s="37">
        <f>S27*0.8</f>
        <v>120</v>
      </c>
      <c r="T21" s="40" t="str">
        <f>IFERROR(VLOOKUP(R21,武将ID!F$1:G$18,2,0),"")</f>
        <v>，生命提高</v>
      </c>
      <c r="U21" s="40" t="str">
        <f t="shared" si="14"/>
        <v>12%</v>
      </c>
      <c r="V21" s="37">
        <v>5</v>
      </c>
      <c r="W21" s="37">
        <f>W27*0.8</f>
        <v>120</v>
      </c>
      <c r="X21" s="40" t="str">
        <f>IFERROR(VLOOKUP(V21,武将ID!F$1:G$18,2,0),"")</f>
        <v>，攻击提高</v>
      </c>
      <c r="Y21" s="40" t="str">
        <f t="shared" si="15"/>
        <v>12%</v>
      </c>
      <c r="Z21" s="37">
        <v>6</v>
      </c>
      <c r="AA21" s="37">
        <v>60</v>
      </c>
      <c r="AB21" s="40" t="str">
        <f>IFERROR(VLOOKUP(Z21,武将ID!F$1:G$18,2,0),"")</f>
        <v>，防御提高</v>
      </c>
      <c r="AC21" s="40" t="str">
        <f t="shared" si="16"/>
        <v>6%</v>
      </c>
      <c r="AD21" s="56" t="str">
        <f t="shared" si="17"/>
        <v>穿戴“九龙长靴”，生命提高12%，攻击提高12%，防御提高6%。</v>
      </c>
    </row>
    <row r="22" spans="1:30" ht="15.6" x14ac:dyDescent="0.25">
      <c r="A22" s="37">
        <v>1017</v>
      </c>
      <c r="B22" s="37">
        <v>17</v>
      </c>
      <c r="C22" s="38" t="s">
        <v>74</v>
      </c>
      <c r="D22" s="37">
        <v>1</v>
      </c>
      <c r="E22" s="37" t="str">
        <f t="shared" si="7"/>
        <v>男主角5</v>
      </c>
      <c r="F22" s="37" t="str">
        <f t="shared" si="8"/>
        <v>男主角</v>
      </c>
      <c r="G22" s="37" t="s">
        <v>61</v>
      </c>
      <c r="H22" s="37">
        <v>5</v>
      </c>
      <c r="I22" s="37">
        <v>3</v>
      </c>
      <c r="J22" s="37">
        <v>401</v>
      </c>
      <c r="K22" s="51" t="str">
        <f>C22</f>
        <v>孙膑兵法</v>
      </c>
      <c r="L22" s="37"/>
      <c r="M22" s="37"/>
      <c r="N22" s="37"/>
      <c r="O22" s="37"/>
      <c r="P22" s="37"/>
      <c r="Q22" s="37"/>
      <c r="R22" s="37"/>
      <c r="S22" s="37"/>
      <c r="T22" s="40" t="str">
        <f>IFERROR(VLOOKUP(R22,武将ID!F$1:G$18,2,0),"")</f>
        <v/>
      </c>
      <c r="U22" s="40" t="str">
        <f t="shared" si="14"/>
        <v/>
      </c>
      <c r="V22" s="37">
        <v>5</v>
      </c>
      <c r="W22" s="37">
        <v>240</v>
      </c>
      <c r="X22" s="40" t="str">
        <f>IFERROR(VLOOKUP(V22,武将ID!F$1:G$18,2,0),"")</f>
        <v>，攻击提高</v>
      </c>
      <c r="Y22" s="40" t="str">
        <f t="shared" si="15"/>
        <v>24%</v>
      </c>
      <c r="Z22" s="37"/>
      <c r="AA22" s="37"/>
      <c r="AB22" s="40" t="str">
        <f>IFERROR(VLOOKUP(Z22,武将ID!F$1:G$18,2,0),"")</f>
        <v/>
      </c>
      <c r="AC22" s="40" t="str">
        <f t="shared" si="16"/>
        <v/>
      </c>
      <c r="AD22" s="56" t="str">
        <f t="shared" si="17"/>
        <v>穿戴“孙膑兵法”，攻击提高24%。</v>
      </c>
    </row>
    <row r="23" spans="1:30" ht="15.6" x14ac:dyDescent="0.25">
      <c r="A23" s="37">
        <v>1018</v>
      </c>
      <c r="B23" s="37">
        <v>18</v>
      </c>
      <c r="C23" s="38" t="s">
        <v>75</v>
      </c>
      <c r="D23" s="37">
        <v>1</v>
      </c>
      <c r="E23" s="37" t="str">
        <f t="shared" si="7"/>
        <v>男主角6</v>
      </c>
      <c r="F23" s="37" t="str">
        <f t="shared" si="8"/>
        <v>男主角</v>
      </c>
      <c r="G23" s="37" t="s">
        <v>61</v>
      </c>
      <c r="H23" s="37">
        <v>6</v>
      </c>
      <c r="I23" s="37">
        <v>3</v>
      </c>
      <c r="J23" s="37">
        <v>403</v>
      </c>
      <c r="K23" s="51" t="str">
        <f>C23</f>
        <v>天狼帅印</v>
      </c>
      <c r="L23" s="37"/>
      <c r="M23" s="37"/>
      <c r="N23" s="37"/>
      <c r="O23" s="37"/>
      <c r="P23" s="37"/>
      <c r="Q23" s="37"/>
      <c r="R23" s="37">
        <v>4</v>
      </c>
      <c r="S23" s="37">
        <v>240</v>
      </c>
      <c r="T23" s="40" t="str">
        <f>IFERROR(VLOOKUP(R23,武将ID!F$1:G$18,2,0),"")</f>
        <v>，生命提高</v>
      </c>
      <c r="U23" s="40" t="str">
        <f t="shared" si="14"/>
        <v>24%</v>
      </c>
      <c r="V23" s="37"/>
      <c r="W23" s="37"/>
      <c r="X23" s="40" t="str">
        <f>IFERROR(VLOOKUP(V23,武将ID!F$1:G$18,2,0),"")</f>
        <v/>
      </c>
      <c r="Y23" s="40" t="str">
        <f t="shared" si="15"/>
        <v/>
      </c>
      <c r="Z23" s="37"/>
      <c r="AA23" s="37"/>
      <c r="AB23" s="37"/>
      <c r="AC23" s="40" t="str">
        <f t="shared" si="16"/>
        <v/>
      </c>
      <c r="AD23" s="56" t="str">
        <f t="shared" si="17"/>
        <v>穿戴“天狼帅印”，生命提高24%。</v>
      </c>
    </row>
    <row r="24" spans="1:30" ht="15.6" x14ac:dyDescent="0.25">
      <c r="A24" s="37">
        <v>1019</v>
      </c>
      <c r="B24" s="37">
        <v>19</v>
      </c>
      <c r="C24" s="38" t="s">
        <v>76</v>
      </c>
      <c r="D24" s="37">
        <v>1</v>
      </c>
      <c r="E24" s="37" t="str">
        <f t="shared" si="7"/>
        <v>男主角1</v>
      </c>
      <c r="F24" s="37" t="str">
        <f t="shared" si="8"/>
        <v>男主角</v>
      </c>
      <c r="G24" s="37" t="s">
        <v>61</v>
      </c>
      <c r="H24" s="37">
        <v>1</v>
      </c>
      <c r="I24" s="37">
        <v>2</v>
      </c>
      <c r="J24" s="37">
        <v>6001</v>
      </c>
      <c r="K24" s="51" t="str">
        <f>VLOOKUP(J24,[1]导出数据!$A:$T,2,0)</f>
        <v>至尊无极剑</v>
      </c>
      <c r="L24" s="37"/>
      <c r="M24" s="37"/>
      <c r="N24" s="37"/>
      <c r="O24" s="37"/>
      <c r="P24" s="37"/>
      <c r="Q24" s="37"/>
      <c r="R24" s="37">
        <v>5</v>
      </c>
      <c r="S24" s="37">
        <v>320</v>
      </c>
      <c r="T24" s="40" t="str">
        <f>IFERROR(VLOOKUP(R24,武将ID!F$1:G$18,2,0),"")</f>
        <v>，攻击提高</v>
      </c>
      <c r="U24" s="40" t="str">
        <f t="shared" si="14"/>
        <v>32%</v>
      </c>
      <c r="V24" s="37"/>
      <c r="W24" s="37" t="str">
        <f>IFERROR(VLOOKUP(T24,武将ID!H$1:I$18,2,0),"")</f>
        <v/>
      </c>
      <c r="X24" s="40" t="str">
        <f>IFERROR(VLOOKUP(V24,武将ID!F$1:G$18,2,0),"")</f>
        <v/>
      </c>
      <c r="Y24" s="40" t="str">
        <f t="shared" si="15"/>
        <v/>
      </c>
      <c r="Z24" s="37"/>
      <c r="AA24" s="37"/>
      <c r="AB24" s="40" t="str">
        <f>IFERROR(VLOOKUP(Z24,武将ID!F$1:G$18,2,0),"")</f>
        <v/>
      </c>
      <c r="AC24" s="40" t="str">
        <f t="shared" si="16"/>
        <v/>
      </c>
      <c r="AD24" s="56" t="str">
        <f t="shared" si="17"/>
        <v>穿戴“至尊无极剑”，攻击提高32%。</v>
      </c>
    </row>
    <row r="25" spans="1:30" ht="15.6" x14ac:dyDescent="0.25">
      <c r="A25" s="37">
        <v>1020</v>
      </c>
      <c r="B25" s="37">
        <v>20</v>
      </c>
      <c r="C25" s="38" t="s">
        <v>77</v>
      </c>
      <c r="D25" s="37">
        <v>1</v>
      </c>
      <c r="E25" s="37" t="str">
        <f t="shared" si="7"/>
        <v>男主角2</v>
      </c>
      <c r="F25" s="37" t="str">
        <f t="shared" si="8"/>
        <v>男主角</v>
      </c>
      <c r="G25" s="37" t="s">
        <v>61</v>
      </c>
      <c r="H25" s="37">
        <v>2</v>
      </c>
      <c r="I25" s="37">
        <v>2</v>
      </c>
      <c r="J25" s="37">
        <v>6003</v>
      </c>
      <c r="K25" s="51" t="str">
        <f>VLOOKUP(J25,[1]导出数据!$A:$T,2,0)</f>
        <v>至尊无极盔</v>
      </c>
      <c r="L25" s="37"/>
      <c r="M25" s="37"/>
      <c r="N25" s="37"/>
      <c r="O25" s="37"/>
      <c r="P25" s="37"/>
      <c r="Q25" s="37"/>
      <c r="R25" s="37">
        <v>4</v>
      </c>
      <c r="S25" s="37">
        <v>150</v>
      </c>
      <c r="T25" s="40" t="str">
        <f>IFERROR(VLOOKUP(R25,武将ID!F$1:G$18,2,0),"")</f>
        <v>，生命提高</v>
      </c>
      <c r="U25" s="40" t="str">
        <f t="shared" ref="U25:U26" si="18">IFERROR(IF(S25=0,"",S25/10&amp;"%"),"")</f>
        <v>15%</v>
      </c>
      <c r="V25" s="37">
        <v>5</v>
      </c>
      <c r="W25" s="37">
        <v>150</v>
      </c>
      <c r="X25" s="40" t="str">
        <f>IFERROR(VLOOKUP(V25,武将ID!F$1:G$18,2,0),"")</f>
        <v>，攻击提高</v>
      </c>
      <c r="Y25" s="40" t="str">
        <f t="shared" ref="Y25:Y26" si="19">IFERROR(IF(W25=0,"",W25/10&amp;"%"),"")</f>
        <v>15%</v>
      </c>
      <c r="Z25" s="37">
        <v>6</v>
      </c>
      <c r="AA25" s="37">
        <v>80</v>
      </c>
      <c r="AB25" s="40" t="str">
        <f>IFERROR(VLOOKUP(Z25,武将ID!F$1:G$18,2,0),"")</f>
        <v>，防御提高</v>
      </c>
      <c r="AC25" s="40" t="str">
        <f t="shared" ref="AC25:AC26" si="20">IFERROR(IF(AA25=0,"",AA25/10&amp;"%"),"")</f>
        <v>8%</v>
      </c>
      <c r="AD25" s="56" t="str">
        <f t="shared" ref="AD25:AD26" si="21">"穿戴“"&amp;K25&amp;M25&amp;O25&amp;Q25&amp;"”"&amp;T25&amp;U25&amp;X25&amp;Y25&amp;AB25&amp;AC25&amp;"。"</f>
        <v>穿戴“至尊无极盔”，生命提高15%，攻击提高15%，防御提高8%。</v>
      </c>
    </row>
    <row r="26" spans="1:30" ht="15.6" x14ac:dyDescent="0.25">
      <c r="A26" s="37">
        <v>1021</v>
      </c>
      <c r="B26" s="37">
        <v>21</v>
      </c>
      <c r="C26" s="38" t="s">
        <v>78</v>
      </c>
      <c r="D26" s="37">
        <v>1</v>
      </c>
      <c r="E26" s="37" t="str">
        <f t="shared" si="7"/>
        <v>男主角3</v>
      </c>
      <c r="F26" s="37" t="str">
        <f t="shared" si="8"/>
        <v>男主角</v>
      </c>
      <c r="G26" s="37" t="s">
        <v>61</v>
      </c>
      <c r="H26" s="37">
        <v>3</v>
      </c>
      <c r="I26" s="37">
        <v>2</v>
      </c>
      <c r="J26" s="37">
        <v>6002</v>
      </c>
      <c r="K26" s="51" t="str">
        <f>VLOOKUP(J26,[1]导出数据!$A:$T,2,0)</f>
        <v>至尊无极甲</v>
      </c>
      <c r="L26" s="37"/>
      <c r="M26" s="37"/>
      <c r="N26" s="37"/>
      <c r="O26" s="37"/>
      <c r="P26" s="37"/>
      <c r="Q26" s="39"/>
      <c r="R26" s="37">
        <v>4</v>
      </c>
      <c r="S26" s="37">
        <v>320</v>
      </c>
      <c r="T26" s="40" t="str">
        <f>IFERROR(VLOOKUP(R26,武将ID!F$1:G$18,2,0),"")</f>
        <v>，生命提高</v>
      </c>
      <c r="U26" s="40" t="str">
        <f t="shared" si="18"/>
        <v>32%</v>
      </c>
      <c r="V26" s="37"/>
      <c r="W26" s="37" t="str">
        <f>IFERROR(VLOOKUP(T26,武将ID!H$1:I$18,2,0),"")</f>
        <v/>
      </c>
      <c r="X26" s="40" t="str">
        <f>IFERROR(VLOOKUP(V26,武将ID!F$1:G$18,2,0),"")</f>
        <v/>
      </c>
      <c r="Y26" s="40" t="str">
        <f t="shared" si="19"/>
        <v/>
      </c>
      <c r="Z26" s="37"/>
      <c r="AA26" s="37"/>
      <c r="AB26" s="40" t="str">
        <f>IFERROR(VLOOKUP(Z26,武将ID!F$1:G$18,2,0),"")</f>
        <v/>
      </c>
      <c r="AC26" s="40" t="str">
        <f t="shared" si="20"/>
        <v/>
      </c>
      <c r="AD26" s="56" t="str">
        <f t="shared" si="21"/>
        <v>穿戴“至尊无极甲”，生命提高32%。</v>
      </c>
    </row>
    <row r="27" spans="1:30" ht="15.6" x14ac:dyDescent="0.25">
      <c r="A27" s="37">
        <v>1022</v>
      </c>
      <c r="B27" s="37">
        <v>22</v>
      </c>
      <c r="C27" s="38" t="s">
        <v>79</v>
      </c>
      <c r="D27" s="37">
        <v>1</v>
      </c>
      <c r="E27" s="37" t="str">
        <f t="shared" si="7"/>
        <v>男主角4</v>
      </c>
      <c r="F27" s="37" t="str">
        <f t="shared" si="8"/>
        <v>男主角</v>
      </c>
      <c r="G27" s="37" t="s">
        <v>61</v>
      </c>
      <c r="H27" s="37">
        <v>4</v>
      </c>
      <c r="I27" s="37">
        <v>2</v>
      </c>
      <c r="J27" s="37">
        <v>6004</v>
      </c>
      <c r="K27" s="51" t="str">
        <f>VLOOKUP(J27,[1]导出数据!$A:$T,2,0)</f>
        <v>至尊无极靴</v>
      </c>
      <c r="L27" s="37"/>
      <c r="M27" s="39"/>
      <c r="N27" s="37"/>
      <c r="O27" s="39"/>
      <c r="P27" s="37"/>
      <c r="Q27" s="39"/>
      <c r="R27" s="37">
        <v>4</v>
      </c>
      <c r="S27" s="37">
        <v>150</v>
      </c>
      <c r="T27" s="40" t="str">
        <f>IFERROR(VLOOKUP(R27,武将ID!F$1:G$18,2,0),"")</f>
        <v>，生命提高</v>
      </c>
      <c r="U27" s="40" t="str">
        <f t="shared" ref="U27:U53" si="22">IFERROR(IF(S27=0,"",S27/10&amp;"%"),"")</f>
        <v>15%</v>
      </c>
      <c r="V27" s="37">
        <v>5</v>
      </c>
      <c r="W27" s="37">
        <v>150</v>
      </c>
      <c r="X27" s="40" t="str">
        <f>IFERROR(VLOOKUP(V27,武将ID!F$1:G$18,2,0),"")</f>
        <v>，攻击提高</v>
      </c>
      <c r="Y27" s="40" t="str">
        <f t="shared" ref="Y27:Y54" si="23">IFERROR(IF(W27=0,"",W27/10&amp;"%"),"")</f>
        <v>15%</v>
      </c>
      <c r="Z27" s="37">
        <v>6</v>
      </c>
      <c r="AA27" s="37">
        <v>80</v>
      </c>
      <c r="AB27" s="40" t="str">
        <f>IFERROR(VLOOKUP(Z27,武将ID!F$1:G$18,2,0),"")</f>
        <v>，防御提高</v>
      </c>
      <c r="AC27" s="40" t="str">
        <f t="shared" ref="AC27:AC53" si="24">IFERROR(IF(AA27=0,"",AA27/10&amp;"%"),"")</f>
        <v>8%</v>
      </c>
      <c r="AD27" s="56" t="str">
        <f t="shared" ref="AD27:AD53" si="25">"穿戴“"&amp;K27&amp;M27&amp;O27&amp;Q27&amp;"”"&amp;T27&amp;U27&amp;X27&amp;Y27&amp;AB27&amp;AC27&amp;"。"</f>
        <v>穿戴“至尊无极靴”，生命提高15%，攻击提高15%，防御提高8%。</v>
      </c>
    </row>
    <row r="28" spans="1:30" ht="15.6" x14ac:dyDescent="0.25">
      <c r="A28" s="37">
        <v>1023</v>
      </c>
      <c r="B28" s="37">
        <v>23</v>
      </c>
      <c r="C28" s="38" t="s">
        <v>80</v>
      </c>
      <c r="D28" s="37">
        <v>1</v>
      </c>
      <c r="E28" s="37" t="str">
        <f t="shared" si="7"/>
        <v>男主角5</v>
      </c>
      <c r="F28" s="37" t="str">
        <f t="shared" si="8"/>
        <v>男主角</v>
      </c>
      <c r="G28" s="37" t="s">
        <v>61</v>
      </c>
      <c r="H28" s="37">
        <v>5</v>
      </c>
      <c r="I28" s="37">
        <v>3</v>
      </c>
      <c r="J28" s="37">
        <v>501</v>
      </c>
      <c r="K28" s="51" t="str">
        <f>C28</f>
        <v>孙子兵法</v>
      </c>
      <c r="L28" s="37"/>
      <c r="M28" s="39"/>
      <c r="N28" s="37"/>
      <c r="O28" s="39"/>
      <c r="P28" s="37"/>
      <c r="Q28" s="39"/>
      <c r="R28" s="37"/>
      <c r="S28" s="37"/>
      <c r="T28" s="40" t="str">
        <f>IFERROR(VLOOKUP(R28,武将ID!F$1:G$18,2,0),"")</f>
        <v/>
      </c>
      <c r="U28" s="40" t="str">
        <f t="shared" si="22"/>
        <v/>
      </c>
      <c r="V28" s="37">
        <v>5</v>
      </c>
      <c r="W28" s="37">
        <v>320</v>
      </c>
      <c r="X28" s="40" t="str">
        <f>IFERROR(VLOOKUP(V28,武将ID!F$1:G$18,2,0),"")</f>
        <v>，攻击提高</v>
      </c>
      <c r="Y28" s="40" t="str">
        <f t="shared" si="23"/>
        <v>32%</v>
      </c>
      <c r="Z28" s="37"/>
      <c r="AA28" s="37"/>
      <c r="AB28" s="40" t="str">
        <f>IFERROR(VLOOKUP(Z28,武将ID!F$1:G$18,2,0),"")</f>
        <v/>
      </c>
      <c r="AC28" s="40" t="str">
        <f t="shared" si="24"/>
        <v/>
      </c>
      <c r="AD28" s="56" t="str">
        <f t="shared" si="25"/>
        <v>穿戴“孙子兵法”，攻击提高32%。</v>
      </c>
    </row>
    <row r="29" spans="1:30" ht="15.6" x14ac:dyDescent="0.25">
      <c r="A29" s="37">
        <v>1024</v>
      </c>
      <c r="B29" s="37">
        <v>24</v>
      </c>
      <c r="C29" s="38" t="s">
        <v>81</v>
      </c>
      <c r="D29" s="37">
        <v>1</v>
      </c>
      <c r="E29" s="37" t="str">
        <f t="shared" si="7"/>
        <v>男主角6</v>
      </c>
      <c r="F29" s="37" t="str">
        <f t="shared" si="8"/>
        <v>男主角</v>
      </c>
      <c r="G29" s="37" t="s">
        <v>61</v>
      </c>
      <c r="H29" s="37">
        <v>6</v>
      </c>
      <c r="I29" s="37">
        <v>3</v>
      </c>
      <c r="J29" s="37">
        <v>503</v>
      </c>
      <c r="K29" s="51" t="str">
        <f>[2]Sheet1!$B$20</f>
        <v>盘龙破天印</v>
      </c>
      <c r="L29" s="37"/>
      <c r="M29" s="39"/>
      <c r="N29" s="37"/>
      <c r="O29" s="39"/>
      <c r="P29" s="37"/>
      <c r="Q29" s="39"/>
      <c r="R29" s="37">
        <v>4</v>
      </c>
      <c r="S29" s="37">
        <v>320</v>
      </c>
      <c r="T29" s="40" t="str">
        <f>IFERROR(VLOOKUP(R29,武将ID!F$1:G$18,2,0),"")</f>
        <v>，生命提高</v>
      </c>
      <c r="U29" s="40" t="str">
        <f t="shared" si="22"/>
        <v>32%</v>
      </c>
      <c r="V29" s="37"/>
      <c r="W29" s="37"/>
      <c r="X29" s="40" t="str">
        <f>IFERROR(VLOOKUP(V29,武将ID!F$1:G$18,2,0),"")</f>
        <v/>
      </c>
      <c r="Y29" s="40" t="str">
        <f t="shared" si="23"/>
        <v/>
      </c>
      <c r="Z29" s="37"/>
      <c r="AA29" s="37"/>
      <c r="AB29" s="37"/>
      <c r="AC29" s="40" t="str">
        <f t="shared" si="24"/>
        <v/>
      </c>
      <c r="AD29" s="56" t="str">
        <f t="shared" si="25"/>
        <v>穿戴“盘龙破天印”，生命提高32%。</v>
      </c>
    </row>
    <row r="30" spans="1:30" ht="15.6" x14ac:dyDescent="0.25">
      <c r="A30" s="37">
        <v>11001</v>
      </c>
      <c r="B30" s="37">
        <v>25</v>
      </c>
      <c r="C30" s="51" t="str">
        <f t="shared" ref="C30:C33" si="26">K30</f>
        <v>破虏宝刀</v>
      </c>
      <c r="D30" s="37">
        <v>1</v>
      </c>
      <c r="E30" s="37" t="str">
        <f t="shared" si="7"/>
        <v>男主角1</v>
      </c>
      <c r="F30" s="37" t="str">
        <f t="shared" si="8"/>
        <v>男主角</v>
      </c>
      <c r="G30" s="37" t="s">
        <v>61</v>
      </c>
      <c r="H30" s="37">
        <v>1</v>
      </c>
      <c r="I30" s="37">
        <v>2</v>
      </c>
      <c r="J30" s="37">
        <v>3011</v>
      </c>
      <c r="K30" s="51" t="str">
        <f>VLOOKUP(J30,[1]导出数据!$A:$T,2,0)</f>
        <v>破虏宝刀</v>
      </c>
      <c r="L30" s="37"/>
      <c r="M30" s="39"/>
      <c r="N30" s="37"/>
      <c r="O30" s="39"/>
      <c r="P30" s="37"/>
      <c r="Q30" s="39"/>
      <c r="R30" s="37">
        <v>5</v>
      </c>
      <c r="S30" s="37">
        <v>120</v>
      </c>
      <c r="T30" s="40" t="str">
        <f>IFERROR(VLOOKUP(R30,武将ID!F$1:G$18,2,0),"")</f>
        <v>，攻击提高</v>
      </c>
      <c r="U30" s="40" t="str">
        <f t="shared" si="22"/>
        <v>12%</v>
      </c>
      <c r="V30" s="37"/>
      <c r="W30" s="37" t="str">
        <f>IFERROR(VLOOKUP(T30,武将ID!H$1:I$18,2,0),"")</f>
        <v/>
      </c>
      <c r="X30" s="40" t="str">
        <f>IFERROR(VLOOKUP(V30,武将ID!F$1:G$18,2,0),"")</f>
        <v/>
      </c>
      <c r="Y30" s="40" t="str">
        <f t="shared" si="23"/>
        <v/>
      </c>
      <c r="Z30" s="37"/>
      <c r="AA30" s="37"/>
      <c r="AB30" s="40" t="str">
        <f>IFERROR(VLOOKUP(Z30,武将ID!F$1:G$18,2,0),"")</f>
        <v/>
      </c>
      <c r="AC30" s="40" t="str">
        <f t="shared" si="24"/>
        <v/>
      </c>
      <c r="AD30" s="56" t="str">
        <f t="shared" si="25"/>
        <v>穿戴“破虏宝刀”，攻击提高12%。</v>
      </c>
    </row>
    <row r="31" spans="1:30" ht="15.6" x14ac:dyDescent="0.25">
      <c r="A31" s="37">
        <v>11002</v>
      </c>
      <c r="B31" s="37">
        <v>26</v>
      </c>
      <c r="C31" s="51" t="str">
        <f t="shared" si="26"/>
        <v>破虏头盔</v>
      </c>
      <c r="D31" s="37">
        <v>1</v>
      </c>
      <c r="E31" s="37" t="str">
        <f t="shared" si="7"/>
        <v>男主角2</v>
      </c>
      <c r="F31" s="37" t="str">
        <f t="shared" si="8"/>
        <v>男主角</v>
      </c>
      <c r="G31" s="37" t="s">
        <v>61</v>
      </c>
      <c r="H31" s="37">
        <v>2</v>
      </c>
      <c r="I31" s="37">
        <v>2</v>
      </c>
      <c r="J31" s="37">
        <v>3013</v>
      </c>
      <c r="K31" s="51" t="str">
        <f>VLOOKUP(J31,[1]导出数据!$A:$T,2,0)</f>
        <v>破虏头盔</v>
      </c>
      <c r="L31" s="37"/>
      <c r="M31" s="39"/>
      <c r="N31" s="37"/>
      <c r="O31" s="39"/>
      <c r="P31" s="37"/>
      <c r="Q31" s="39"/>
      <c r="R31" s="37">
        <v>4</v>
      </c>
      <c r="S31" s="37">
        <v>90</v>
      </c>
      <c r="T31" s="40" t="str">
        <f>IFERROR(VLOOKUP(R31,武将ID!F$1:G$18,2,0),"")</f>
        <v>，生命提高</v>
      </c>
      <c r="U31" s="40" t="str">
        <f t="shared" si="22"/>
        <v>9%</v>
      </c>
      <c r="V31" s="37">
        <v>5</v>
      </c>
      <c r="W31" s="37">
        <v>90</v>
      </c>
      <c r="X31" s="40" t="str">
        <f>IFERROR(VLOOKUP(V31,武将ID!F$1:G$18,2,0),"")</f>
        <v>，攻击提高</v>
      </c>
      <c r="Y31" s="40" t="str">
        <f t="shared" si="23"/>
        <v>9%</v>
      </c>
      <c r="Z31" s="37">
        <v>6</v>
      </c>
      <c r="AA31" s="37">
        <v>50</v>
      </c>
      <c r="AB31" s="40" t="str">
        <f>IFERROR(VLOOKUP(Z31,武将ID!F$1:G$18,2,0),"")</f>
        <v>，防御提高</v>
      </c>
      <c r="AC31" s="40" t="str">
        <f t="shared" si="24"/>
        <v>5%</v>
      </c>
      <c r="AD31" s="56" t="str">
        <f t="shared" si="25"/>
        <v>穿戴“破虏头盔”，生命提高9%，攻击提高9%，防御提高5%。</v>
      </c>
    </row>
    <row r="32" spans="1:30" ht="15.6" x14ac:dyDescent="0.25">
      <c r="A32" s="37">
        <v>11003</v>
      </c>
      <c r="B32" s="37">
        <v>27</v>
      </c>
      <c r="C32" s="51" t="str">
        <f t="shared" si="26"/>
        <v>破虏软甲</v>
      </c>
      <c r="D32" s="37">
        <v>1</v>
      </c>
      <c r="E32" s="37" t="str">
        <f t="shared" si="7"/>
        <v>男主角3</v>
      </c>
      <c r="F32" s="37" t="str">
        <f t="shared" si="8"/>
        <v>男主角</v>
      </c>
      <c r="G32" s="37" t="s">
        <v>61</v>
      </c>
      <c r="H32" s="37">
        <v>3</v>
      </c>
      <c r="I32" s="37">
        <v>2</v>
      </c>
      <c r="J32" s="37">
        <v>3012</v>
      </c>
      <c r="K32" s="51" t="str">
        <f>VLOOKUP(J32,[1]导出数据!$A:$T,2,0)</f>
        <v>破虏软甲</v>
      </c>
      <c r="L32" s="37"/>
      <c r="M32" s="39"/>
      <c r="N32" s="37"/>
      <c r="O32" s="39"/>
      <c r="P32" s="37"/>
      <c r="Q32" s="39"/>
      <c r="R32" s="37">
        <v>4</v>
      </c>
      <c r="S32" s="37">
        <v>120</v>
      </c>
      <c r="T32" s="40" t="str">
        <f>IFERROR(VLOOKUP(R32,武将ID!F$1:G$18,2,0),"")</f>
        <v>，生命提高</v>
      </c>
      <c r="U32" s="40" t="str">
        <f t="shared" si="22"/>
        <v>12%</v>
      </c>
      <c r="V32" s="37"/>
      <c r="W32" s="37" t="str">
        <f>IFERROR(VLOOKUP(T32,武将ID!H$1:I$18,2,0),"")</f>
        <v/>
      </c>
      <c r="X32" s="40" t="str">
        <f>IFERROR(VLOOKUP(V32,武将ID!F$1:G$18,2,0),"")</f>
        <v/>
      </c>
      <c r="Y32" s="40" t="str">
        <f t="shared" si="23"/>
        <v/>
      </c>
      <c r="Z32" s="37"/>
      <c r="AA32" s="37"/>
      <c r="AB32" s="40" t="str">
        <f>IFERROR(VLOOKUP(Z32,武将ID!F$1:G$18,2,0),"")</f>
        <v/>
      </c>
      <c r="AC32" s="40" t="str">
        <f t="shared" si="24"/>
        <v/>
      </c>
      <c r="AD32" s="56" t="str">
        <f t="shared" si="25"/>
        <v>穿戴“破虏软甲”，生命提高12%。</v>
      </c>
    </row>
    <row r="33" spans="1:30" ht="15.6" x14ac:dyDescent="0.25">
      <c r="A33" s="37">
        <v>11004</v>
      </c>
      <c r="B33" s="37">
        <v>28</v>
      </c>
      <c r="C33" s="51" t="str">
        <f t="shared" si="26"/>
        <v>破虏长靴</v>
      </c>
      <c r="D33" s="37">
        <v>1</v>
      </c>
      <c r="E33" s="37" t="str">
        <f t="shared" si="7"/>
        <v>男主角4</v>
      </c>
      <c r="F33" s="37" t="str">
        <f t="shared" si="8"/>
        <v>男主角</v>
      </c>
      <c r="G33" s="37" t="s">
        <v>61</v>
      </c>
      <c r="H33" s="37">
        <v>4</v>
      </c>
      <c r="I33" s="37">
        <v>2</v>
      </c>
      <c r="J33" s="37">
        <v>3014</v>
      </c>
      <c r="K33" s="51" t="str">
        <f>VLOOKUP(J33,[1]导出数据!$A:$T,2,0)</f>
        <v>破虏长靴</v>
      </c>
      <c r="L33" s="37"/>
      <c r="M33" s="39"/>
      <c r="N33" s="37"/>
      <c r="O33" s="39"/>
      <c r="P33" s="37"/>
      <c r="Q33" s="39"/>
      <c r="R33" s="37">
        <v>4</v>
      </c>
      <c r="S33" s="37">
        <v>90</v>
      </c>
      <c r="T33" s="40" t="str">
        <f>IFERROR(VLOOKUP(R33,武将ID!F$1:G$18,2,0),"")</f>
        <v>，生命提高</v>
      </c>
      <c r="U33" s="40" t="str">
        <f t="shared" si="22"/>
        <v>9%</v>
      </c>
      <c r="V33" s="37">
        <v>5</v>
      </c>
      <c r="W33" s="37">
        <v>90</v>
      </c>
      <c r="X33" s="40" t="str">
        <f>IFERROR(VLOOKUP(V33,武将ID!F$1:G$18,2,0),"")</f>
        <v>，攻击提高</v>
      </c>
      <c r="Y33" s="40" t="str">
        <f t="shared" si="23"/>
        <v>9%</v>
      </c>
      <c r="Z33" s="37">
        <v>6</v>
      </c>
      <c r="AA33" s="37">
        <v>50</v>
      </c>
      <c r="AB33" s="40" t="str">
        <f>IFERROR(VLOOKUP(Z33,武将ID!F$1:G$18,2,0),"")</f>
        <v>，防御提高</v>
      </c>
      <c r="AC33" s="40" t="str">
        <f t="shared" si="24"/>
        <v>5%</v>
      </c>
      <c r="AD33" s="56" t="str">
        <f t="shared" si="25"/>
        <v>穿戴“破虏长靴”，生命提高9%，攻击提高9%，防御提高5%。</v>
      </c>
    </row>
    <row r="34" spans="1:30" ht="15.6" x14ac:dyDescent="0.25">
      <c r="A34" s="37">
        <v>11005</v>
      </c>
      <c r="B34" s="37">
        <v>29</v>
      </c>
      <c r="C34" s="51" t="s">
        <v>62</v>
      </c>
      <c r="D34" s="37">
        <v>1</v>
      </c>
      <c r="E34" s="37" t="str">
        <f t="shared" si="7"/>
        <v>男主角5</v>
      </c>
      <c r="F34" s="37" t="str">
        <f t="shared" si="8"/>
        <v>男主角</v>
      </c>
      <c r="G34" s="37" t="s">
        <v>61</v>
      </c>
      <c r="H34" s="37">
        <v>5</v>
      </c>
      <c r="I34" s="37">
        <v>3</v>
      </c>
      <c r="J34" s="37">
        <v>201</v>
      </c>
      <c r="K34" s="51" t="str">
        <f>C34</f>
        <v>尉缭子</v>
      </c>
      <c r="L34" s="37"/>
      <c r="M34" s="39"/>
      <c r="N34" s="37"/>
      <c r="O34" s="39"/>
      <c r="P34" s="37"/>
      <c r="Q34" s="39"/>
      <c r="R34" s="37"/>
      <c r="S34" s="37"/>
      <c r="T34" s="40" t="str">
        <f>IFERROR(VLOOKUP(R34,武将ID!F$1:G$18,2,0),"")</f>
        <v/>
      </c>
      <c r="U34" s="40" t="str">
        <f t="shared" si="22"/>
        <v/>
      </c>
      <c r="V34" s="37">
        <v>5</v>
      </c>
      <c r="W34" s="37">
        <v>120</v>
      </c>
      <c r="X34" s="40" t="str">
        <f>IFERROR(VLOOKUP(V34,武将ID!F$1:G$18,2,0),"")</f>
        <v>，攻击提高</v>
      </c>
      <c r="Y34" s="40" t="str">
        <f t="shared" si="23"/>
        <v>12%</v>
      </c>
      <c r="Z34" s="37"/>
      <c r="AA34" s="37"/>
      <c r="AB34" s="40" t="str">
        <f>IFERROR(VLOOKUP(Z34,武将ID!F$1:G$18,2,0),"")</f>
        <v/>
      </c>
      <c r="AC34" s="40" t="str">
        <f t="shared" si="24"/>
        <v/>
      </c>
      <c r="AD34" s="56" t="str">
        <f t="shared" si="25"/>
        <v>穿戴“尉缭子”，攻击提高12%。</v>
      </c>
    </row>
    <row r="35" spans="1:30" ht="15.6" x14ac:dyDescent="0.25">
      <c r="A35" s="37">
        <v>11006</v>
      </c>
      <c r="B35" s="37">
        <v>30</v>
      </c>
      <c r="C35" s="51" t="s">
        <v>63</v>
      </c>
      <c r="D35" s="37">
        <v>1</v>
      </c>
      <c r="E35" s="37" t="str">
        <f t="shared" si="7"/>
        <v>男主角6</v>
      </c>
      <c r="F35" s="37" t="str">
        <f t="shared" si="8"/>
        <v>男主角</v>
      </c>
      <c r="G35" s="37" t="s">
        <v>61</v>
      </c>
      <c r="H35" s="37">
        <v>6</v>
      </c>
      <c r="I35" s="37">
        <v>3</v>
      </c>
      <c r="J35" s="37">
        <v>203</v>
      </c>
      <c r="K35" s="51" t="str">
        <f>C35</f>
        <v>惊雷印</v>
      </c>
      <c r="L35" s="37"/>
      <c r="M35" s="39"/>
      <c r="N35" s="37"/>
      <c r="O35" s="39"/>
      <c r="P35" s="37"/>
      <c r="Q35" s="39"/>
      <c r="R35" s="37">
        <v>4</v>
      </c>
      <c r="S35" s="37">
        <v>120</v>
      </c>
      <c r="T35" s="40" t="str">
        <f>IFERROR(VLOOKUP(R35,武将ID!F$1:G$18,2,0),"")</f>
        <v>，生命提高</v>
      </c>
      <c r="U35" s="40" t="str">
        <f t="shared" si="22"/>
        <v>12%</v>
      </c>
      <c r="V35" s="37"/>
      <c r="W35" s="37"/>
      <c r="X35" s="40" t="str">
        <f>IFERROR(VLOOKUP(V35,武将ID!F$1:G$18,2,0),"")</f>
        <v/>
      </c>
      <c r="Y35" s="40" t="str">
        <f t="shared" si="23"/>
        <v/>
      </c>
      <c r="Z35" s="37"/>
      <c r="AA35" s="37"/>
      <c r="AB35" s="37"/>
      <c r="AC35" s="40" t="str">
        <f t="shared" si="24"/>
        <v/>
      </c>
      <c r="AD35" s="56" t="str">
        <f t="shared" si="25"/>
        <v>穿戴“惊雷印”，生命提高12%。</v>
      </c>
    </row>
    <row r="36" spans="1:30" ht="15.6" x14ac:dyDescent="0.25">
      <c r="A36" s="37">
        <v>11007</v>
      </c>
      <c r="B36" s="37">
        <v>31</v>
      </c>
      <c r="C36" s="51" t="s">
        <v>64</v>
      </c>
      <c r="D36" s="37">
        <v>1</v>
      </c>
      <c r="E36" s="37" t="str">
        <f t="shared" si="7"/>
        <v>男主角1</v>
      </c>
      <c r="F36" s="37" t="str">
        <f t="shared" si="8"/>
        <v>男主角</v>
      </c>
      <c r="G36" s="37" t="s">
        <v>61</v>
      </c>
      <c r="H36" s="37">
        <v>1</v>
      </c>
      <c r="I36" s="37">
        <v>2</v>
      </c>
      <c r="J36" s="37">
        <v>4031</v>
      </c>
      <c r="K36" s="51" t="str">
        <f>VLOOKUP(J36,[1]导出数据!$A:$T,2,0)</f>
        <v>七星宝剑</v>
      </c>
      <c r="L36" s="37"/>
      <c r="M36" s="39"/>
      <c r="N36" s="37"/>
      <c r="O36" s="39"/>
      <c r="P36" s="37"/>
      <c r="Q36" s="39"/>
      <c r="R36" s="37">
        <v>5</v>
      </c>
      <c r="S36" s="37">
        <v>180</v>
      </c>
      <c r="T36" s="40" t="str">
        <f>IFERROR(VLOOKUP(R36,武将ID!F$1:G$18,2,0),"")</f>
        <v>，攻击提高</v>
      </c>
      <c r="U36" s="40" t="str">
        <f t="shared" si="22"/>
        <v>18%</v>
      </c>
      <c r="V36" s="37"/>
      <c r="W36" s="37" t="str">
        <f>IFERROR(VLOOKUP(T36,武将ID!H$1:I$18,2,0),"")</f>
        <v/>
      </c>
      <c r="X36" s="40" t="str">
        <f>IFERROR(VLOOKUP(V36,武将ID!F$1:G$18,2,0),"")</f>
        <v/>
      </c>
      <c r="Y36" s="40" t="str">
        <f t="shared" si="23"/>
        <v/>
      </c>
      <c r="Z36" s="37"/>
      <c r="AA36" s="37"/>
      <c r="AB36" s="40" t="str">
        <f>IFERROR(VLOOKUP(Z36,武将ID!F$1:G$18,2,0),"")</f>
        <v/>
      </c>
      <c r="AC36" s="40" t="str">
        <f t="shared" si="24"/>
        <v/>
      </c>
      <c r="AD36" s="56" t="str">
        <f t="shared" si="25"/>
        <v>穿戴“七星宝剑”，攻击提高18%。</v>
      </c>
    </row>
    <row r="37" spans="1:30" ht="15.6" x14ac:dyDescent="0.25">
      <c r="A37" s="37">
        <v>11008</v>
      </c>
      <c r="B37" s="37">
        <v>32</v>
      </c>
      <c r="C37" s="38" t="s">
        <v>65</v>
      </c>
      <c r="D37" s="37">
        <v>1</v>
      </c>
      <c r="E37" s="37" t="str">
        <f t="shared" si="7"/>
        <v>男主角2</v>
      </c>
      <c r="F37" s="37" t="str">
        <f t="shared" si="8"/>
        <v>男主角</v>
      </c>
      <c r="G37" s="37" t="s">
        <v>61</v>
      </c>
      <c r="H37" s="37">
        <v>2</v>
      </c>
      <c r="I37" s="37">
        <v>2</v>
      </c>
      <c r="J37" s="37">
        <v>4033</v>
      </c>
      <c r="K37" s="51" t="str">
        <f>VLOOKUP(J37,[1]导出数据!$A:$T,2,0)</f>
        <v>七星头盔</v>
      </c>
      <c r="L37" s="37"/>
      <c r="M37" s="37"/>
      <c r="N37" s="37"/>
      <c r="O37" s="37"/>
      <c r="P37" s="37"/>
      <c r="Q37" s="37"/>
      <c r="R37" s="37">
        <v>4</v>
      </c>
      <c r="S37" s="37">
        <v>80</v>
      </c>
      <c r="T37" s="40" t="str">
        <f>IFERROR(VLOOKUP(R37,武将ID!F$1:G$18,2,0),"")</f>
        <v>，生命提高</v>
      </c>
      <c r="U37" s="40" t="str">
        <f t="shared" si="22"/>
        <v>8%</v>
      </c>
      <c r="V37" s="37">
        <v>5</v>
      </c>
      <c r="W37" s="37">
        <v>80</v>
      </c>
      <c r="X37" s="40" t="str">
        <f>IFERROR(VLOOKUP(V37,武将ID!F$1:G$18,2,0),"")</f>
        <v>，攻击提高</v>
      </c>
      <c r="Y37" s="40" t="str">
        <f t="shared" si="23"/>
        <v>8%</v>
      </c>
      <c r="Z37" s="37">
        <v>6</v>
      </c>
      <c r="AA37" s="37">
        <v>40</v>
      </c>
      <c r="AB37" s="40" t="str">
        <f>IFERROR(VLOOKUP(Z37,武将ID!F$1:G$18,2,0),"")</f>
        <v>，防御提高</v>
      </c>
      <c r="AC37" s="40" t="str">
        <f t="shared" si="24"/>
        <v>4%</v>
      </c>
      <c r="AD37" s="56" t="str">
        <f t="shared" si="25"/>
        <v>穿戴“七星头盔”，生命提高8%，攻击提高8%，防御提高4%。</v>
      </c>
    </row>
    <row r="38" spans="1:30" ht="15.6" x14ac:dyDescent="0.25">
      <c r="A38" s="37">
        <v>11009</v>
      </c>
      <c r="B38" s="37">
        <v>33</v>
      </c>
      <c r="C38" s="38" t="s">
        <v>66</v>
      </c>
      <c r="D38" s="37">
        <v>1</v>
      </c>
      <c r="E38" s="37" t="str">
        <f t="shared" si="7"/>
        <v>男主角3</v>
      </c>
      <c r="F38" s="37" t="str">
        <f t="shared" si="8"/>
        <v>男主角</v>
      </c>
      <c r="G38" s="37" t="s">
        <v>61</v>
      </c>
      <c r="H38" s="37">
        <v>3</v>
      </c>
      <c r="I38" s="37">
        <v>2</v>
      </c>
      <c r="J38" s="37">
        <v>4032</v>
      </c>
      <c r="K38" s="51" t="str">
        <f>VLOOKUP(J38,[1]导出数据!$A:$T,2,0)</f>
        <v>七星战甲</v>
      </c>
      <c r="L38" s="37"/>
      <c r="M38" s="39"/>
      <c r="N38" s="37"/>
      <c r="O38" s="39"/>
      <c r="P38" s="37"/>
      <c r="Q38" s="39"/>
      <c r="R38" s="37">
        <v>4</v>
      </c>
      <c r="S38" s="37">
        <v>180</v>
      </c>
      <c r="T38" s="40" t="str">
        <f>IFERROR(VLOOKUP(R38,武将ID!F$1:G$18,2,0),"")</f>
        <v>，生命提高</v>
      </c>
      <c r="U38" s="40" t="str">
        <f t="shared" si="22"/>
        <v>18%</v>
      </c>
      <c r="V38" s="37"/>
      <c r="W38" s="37" t="str">
        <f>IFERROR(VLOOKUP(T38,武将ID!H$1:I$18,2,0),"")</f>
        <v/>
      </c>
      <c r="X38" s="40" t="str">
        <f>IFERROR(VLOOKUP(V38,武将ID!F$1:G$18,2,0),"")</f>
        <v/>
      </c>
      <c r="Y38" s="40" t="str">
        <f t="shared" si="23"/>
        <v/>
      </c>
      <c r="Z38" s="37"/>
      <c r="AA38" s="37"/>
      <c r="AB38" s="40" t="str">
        <f>IFERROR(VLOOKUP(Z38,武将ID!F$1:G$18,2,0),"")</f>
        <v/>
      </c>
      <c r="AC38" s="40" t="str">
        <f t="shared" si="24"/>
        <v/>
      </c>
      <c r="AD38" s="56" t="str">
        <f t="shared" si="25"/>
        <v>穿戴“七星战甲”，生命提高18%。</v>
      </c>
    </row>
    <row r="39" spans="1:30" ht="15.6" x14ac:dyDescent="0.25">
      <c r="A39" s="37">
        <v>11010</v>
      </c>
      <c r="B39" s="37">
        <v>34</v>
      </c>
      <c r="C39" s="38" t="s">
        <v>67</v>
      </c>
      <c r="D39" s="37">
        <v>1</v>
      </c>
      <c r="E39" s="37" t="str">
        <f t="shared" si="7"/>
        <v>男主角4</v>
      </c>
      <c r="F39" s="37" t="str">
        <f t="shared" si="8"/>
        <v>男主角</v>
      </c>
      <c r="G39" s="37" t="s">
        <v>61</v>
      </c>
      <c r="H39" s="37">
        <v>4</v>
      </c>
      <c r="I39" s="37">
        <v>2</v>
      </c>
      <c r="J39" s="37">
        <v>4034</v>
      </c>
      <c r="K39" s="51" t="str">
        <f>VLOOKUP(J39,[1]导出数据!$A:$T,2,0)</f>
        <v>七星宝靴</v>
      </c>
      <c r="L39" s="37"/>
      <c r="M39" s="37"/>
      <c r="N39" s="37"/>
      <c r="O39" s="37"/>
      <c r="P39" s="37"/>
      <c r="Q39" s="37"/>
      <c r="R39" s="37">
        <v>4</v>
      </c>
      <c r="S39" s="37">
        <v>80</v>
      </c>
      <c r="T39" s="40" t="str">
        <f>IFERROR(VLOOKUP(R39,武将ID!F$1:G$18,2,0),"")</f>
        <v>，生命提高</v>
      </c>
      <c r="U39" s="40" t="str">
        <f t="shared" si="22"/>
        <v>8%</v>
      </c>
      <c r="V39" s="37">
        <v>5</v>
      </c>
      <c r="W39" s="37">
        <v>80</v>
      </c>
      <c r="X39" s="40" t="str">
        <f>IFERROR(VLOOKUP(V39,武将ID!F$1:G$18,2,0),"")</f>
        <v>，攻击提高</v>
      </c>
      <c r="Y39" s="40" t="str">
        <f t="shared" si="23"/>
        <v>8%</v>
      </c>
      <c r="Z39" s="37">
        <v>6</v>
      </c>
      <c r="AA39" s="37">
        <v>40</v>
      </c>
      <c r="AB39" s="40" t="str">
        <f>IFERROR(VLOOKUP(Z39,武将ID!F$1:G$18,2,0),"")</f>
        <v>，防御提高</v>
      </c>
      <c r="AC39" s="40" t="str">
        <f t="shared" si="24"/>
        <v>4%</v>
      </c>
      <c r="AD39" s="56" t="str">
        <f t="shared" si="25"/>
        <v>穿戴“七星宝靴”，生命提高8%，攻击提高8%，防御提高4%。</v>
      </c>
    </row>
    <row r="40" spans="1:30" ht="15.6" x14ac:dyDescent="0.25">
      <c r="A40" s="37">
        <v>11011</v>
      </c>
      <c r="B40" s="37">
        <v>35</v>
      </c>
      <c r="C40" s="38" t="s">
        <v>68</v>
      </c>
      <c r="D40" s="37">
        <v>1</v>
      </c>
      <c r="E40" s="37" t="str">
        <f t="shared" si="7"/>
        <v>男主角5</v>
      </c>
      <c r="F40" s="37" t="str">
        <f t="shared" si="8"/>
        <v>男主角</v>
      </c>
      <c r="G40" s="37" t="s">
        <v>61</v>
      </c>
      <c r="H40" s="37">
        <v>5</v>
      </c>
      <c r="I40" s="37">
        <v>3</v>
      </c>
      <c r="J40" s="37">
        <v>301</v>
      </c>
      <c r="K40" s="51" t="str">
        <f>C40</f>
        <v>吴子兵书</v>
      </c>
      <c r="L40" s="37"/>
      <c r="M40" s="37"/>
      <c r="N40" s="37"/>
      <c r="O40" s="37"/>
      <c r="P40" s="37"/>
      <c r="Q40" s="37"/>
      <c r="R40" s="37"/>
      <c r="S40" s="37"/>
      <c r="T40" s="40" t="str">
        <f>IFERROR(VLOOKUP(R40,武将ID!F$1:G$18,2,0),"")</f>
        <v/>
      </c>
      <c r="U40" s="40" t="str">
        <f t="shared" si="22"/>
        <v/>
      </c>
      <c r="V40" s="37">
        <v>5</v>
      </c>
      <c r="W40" s="37">
        <v>180</v>
      </c>
      <c r="X40" s="40" t="str">
        <f>IFERROR(VLOOKUP(V40,武将ID!F$1:G$18,2,0),"")</f>
        <v>，攻击提高</v>
      </c>
      <c r="Y40" s="40" t="str">
        <f t="shared" si="23"/>
        <v>18%</v>
      </c>
      <c r="Z40" s="37"/>
      <c r="AA40" s="37"/>
      <c r="AB40" s="40" t="str">
        <f>IFERROR(VLOOKUP(Z40,武将ID!F$1:G$18,2,0),"")</f>
        <v/>
      </c>
      <c r="AC40" s="40" t="str">
        <f t="shared" si="24"/>
        <v/>
      </c>
      <c r="AD40" s="56" t="str">
        <f t="shared" si="25"/>
        <v>穿戴“吴子兵书”，攻击提高18%。</v>
      </c>
    </row>
    <row r="41" spans="1:30" ht="15.6" x14ac:dyDescent="0.25">
      <c r="A41" s="37">
        <v>11012</v>
      </c>
      <c r="B41" s="37">
        <v>36</v>
      </c>
      <c r="C41" s="38" t="s">
        <v>69</v>
      </c>
      <c r="D41" s="37">
        <v>1</v>
      </c>
      <c r="E41" s="37" t="str">
        <f t="shared" si="7"/>
        <v>男主角6</v>
      </c>
      <c r="F41" s="37" t="str">
        <f t="shared" si="8"/>
        <v>男主角</v>
      </c>
      <c r="G41" s="37" t="s">
        <v>61</v>
      </c>
      <c r="H41" s="37">
        <v>6</v>
      </c>
      <c r="I41" s="37">
        <v>3</v>
      </c>
      <c r="J41" s="37">
        <v>303</v>
      </c>
      <c r="K41" s="51" t="str">
        <f>C41</f>
        <v>破军宝印</v>
      </c>
      <c r="L41" s="37"/>
      <c r="M41" s="37"/>
      <c r="N41" s="37"/>
      <c r="O41" s="37"/>
      <c r="P41" s="37"/>
      <c r="Q41" s="37"/>
      <c r="R41" s="37">
        <v>4</v>
      </c>
      <c r="S41" s="37">
        <v>180</v>
      </c>
      <c r="T41" s="40" t="str">
        <f>IFERROR(VLOOKUP(R41,武将ID!F$1:G$18,2,0),"")</f>
        <v>，生命提高</v>
      </c>
      <c r="U41" s="40" t="str">
        <f t="shared" si="22"/>
        <v>18%</v>
      </c>
      <c r="V41" s="37"/>
      <c r="W41" s="37"/>
      <c r="X41" s="40" t="str">
        <f>IFERROR(VLOOKUP(V41,武将ID!F$1:G$18,2,0),"")</f>
        <v/>
      </c>
      <c r="Y41" s="40" t="str">
        <f t="shared" si="23"/>
        <v/>
      </c>
      <c r="Z41" s="37"/>
      <c r="AA41" s="37"/>
      <c r="AB41" s="37"/>
      <c r="AC41" s="40" t="str">
        <f t="shared" si="24"/>
        <v/>
      </c>
      <c r="AD41" s="56" t="str">
        <f t="shared" si="25"/>
        <v>穿戴“破军宝印”，生命提高18%。</v>
      </c>
    </row>
    <row r="42" spans="1:30" ht="15.6" x14ac:dyDescent="0.25">
      <c r="A42" s="37">
        <v>11013</v>
      </c>
      <c r="B42" s="37">
        <v>37</v>
      </c>
      <c r="C42" s="38" t="s">
        <v>70</v>
      </c>
      <c r="D42" s="37">
        <v>1</v>
      </c>
      <c r="E42" s="37" t="str">
        <f t="shared" si="7"/>
        <v>男主角1</v>
      </c>
      <c r="F42" s="37" t="str">
        <f t="shared" si="8"/>
        <v>男主角</v>
      </c>
      <c r="G42" s="37" t="s">
        <v>61</v>
      </c>
      <c r="H42" s="37">
        <v>1</v>
      </c>
      <c r="I42" s="37">
        <v>2</v>
      </c>
      <c r="J42" s="37">
        <v>5031</v>
      </c>
      <c r="K42" s="51" t="str">
        <f>VLOOKUP(J42,[1]导出数据!$A:$T,2,0)</f>
        <v>九龙宝刀</v>
      </c>
      <c r="L42" s="37"/>
      <c r="M42" s="37"/>
      <c r="N42" s="37"/>
      <c r="O42" s="37"/>
      <c r="P42" s="37"/>
      <c r="Q42" s="37"/>
      <c r="R42" s="37">
        <v>5</v>
      </c>
      <c r="S42" s="37">
        <v>240</v>
      </c>
      <c r="T42" s="40" t="str">
        <f>IFERROR(VLOOKUP(R42,武将ID!F$1:G$18,2,0),"")</f>
        <v>，攻击提高</v>
      </c>
      <c r="U42" s="40" t="str">
        <f t="shared" si="22"/>
        <v>24%</v>
      </c>
      <c r="V42" s="37"/>
      <c r="W42" s="37" t="str">
        <f>IFERROR(VLOOKUP(T42,武将ID!H$1:I$18,2,0),"")</f>
        <v/>
      </c>
      <c r="X42" s="40" t="str">
        <f>IFERROR(VLOOKUP(V42,武将ID!F$1:G$18,2,0),"")</f>
        <v/>
      </c>
      <c r="Y42" s="40" t="str">
        <f t="shared" si="23"/>
        <v/>
      </c>
      <c r="Z42" s="37"/>
      <c r="AA42" s="37"/>
      <c r="AB42" s="40" t="str">
        <f>IFERROR(VLOOKUP(Z42,武将ID!F$1:G$18,2,0),"")</f>
        <v/>
      </c>
      <c r="AC42" s="40" t="str">
        <f t="shared" si="24"/>
        <v/>
      </c>
      <c r="AD42" s="56" t="str">
        <f t="shared" si="25"/>
        <v>穿戴“九龙宝刀”，攻击提高24%。</v>
      </c>
    </row>
    <row r="43" spans="1:30" ht="15.6" x14ac:dyDescent="0.25">
      <c r="A43" s="37">
        <v>11014</v>
      </c>
      <c r="B43" s="37">
        <v>38</v>
      </c>
      <c r="C43" s="38" t="s">
        <v>71</v>
      </c>
      <c r="D43" s="37">
        <v>1</v>
      </c>
      <c r="E43" s="37" t="str">
        <f t="shared" si="7"/>
        <v>男主角2</v>
      </c>
      <c r="F43" s="37" t="str">
        <f t="shared" si="8"/>
        <v>男主角</v>
      </c>
      <c r="G43" s="37" t="s">
        <v>61</v>
      </c>
      <c r="H43" s="37">
        <v>2</v>
      </c>
      <c r="I43" s="37">
        <v>2</v>
      </c>
      <c r="J43" s="37">
        <v>5033</v>
      </c>
      <c r="K43" s="51" t="str">
        <f>VLOOKUP(J43,[1]导出数据!$A:$T,2,0)</f>
        <v>九龙头盔</v>
      </c>
      <c r="L43" s="37"/>
      <c r="M43" s="37"/>
      <c r="N43" s="37"/>
      <c r="O43" s="37"/>
      <c r="P43" s="37"/>
      <c r="Q43" s="37"/>
      <c r="R43" s="37">
        <v>4</v>
      </c>
      <c r="S43" s="37">
        <f>S49*0.8</f>
        <v>120</v>
      </c>
      <c r="T43" s="40" t="str">
        <f>IFERROR(VLOOKUP(R43,武将ID!F$1:G$18,2,0),"")</f>
        <v>，生命提高</v>
      </c>
      <c r="U43" s="40" t="str">
        <f t="shared" si="22"/>
        <v>12%</v>
      </c>
      <c r="V43" s="37">
        <v>5</v>
      </c>
      <c r="W43" s="37">
        <f>W49*0.8</f>
        <v>120</v>
      </c>
      <c r="X43" s="40" t="str">
        <f>IFERROR(VLOOKUP(V43,武将ID!F$1:G$18,2,0),"")</f>
        <v>，攻击提高</v>
      </c>
      <c r="Y43" s="40" t="str">
        <f t="shared" si="23"/>
        <v>12%</v>
      </c>
      <c r="Z43" s="37">
        <v>6</v>
      </c>
      <c r="AA43" s="37">
        <v>60</v>
      </c>
      <c r="AB43" s="40" t="str">
        <f>IFERROR(VLOOKUP(Z43,武将ID!F$1:G$18,2,0),"")</f>
        <v>，防御提高</v>
      </c>
      <c r="AC43" s="40" t="str">
        <f t="shared" si="24"/>
        <v>6%</v>
      </c>
      <c r="AD43" s="56" t="str">
        <f t="shared" si="25"/>
        <v>穿戴“九龙头盔”，生命提高12%，攻击提高12%，防御提高6%。</v>
      </c>
    </row>
    <row r="44" spans="1:30" ht="15.6" x14ac:dyDescent="0.25">
      <c r="A44" s="37">
        <v>11015</v>
      </c>
      <c r="B44" s="37">
        <v>39</v>
      </c>
      <c r="C44" s="38" t="s">
        <v>72</v>
      </c>
      <c r="D44" s="37">
        <v>1</v>
      </c>
      <c r="E44" s="37" t="str">
        <f t="shared" si="7"/>
        <v>男主角3</v>
      </c>
      <c r="F44" s="37" t="str">
        <f t="shared" si="8"/>
        <v>男主角</v>
      </c>
      <c r="G44" s="37" t="s">
        <v>61</v>
      </c>
      <c r="H44" s="37">
        <v>3</v>
      </c>
      <c r="I44" s="37">
        <v>2</v>
      </c>
      <c r="J44" s="37">
        <v>5032</v>
      </c>
      <c r="K44" s="51" t="str">
        <f>VLOOKUP(J44,[1]导出数据!$A:$T,2,0)</f>
        <v>九龙战甲</v>
      </c>
      <c r="L44" s="37"/>
      <c r="M44" s="37"/>
      <c r="N44" s="37"/>
      <c r="O44" s="37"/>
      <c r="P44" s="37"/>
      <c r="Q44" s="39"/>
      <c r="R44" s="37">
        <v>4</v>
      </c>
      <c r="S44" s="37">
        <v>240</v>
      </c>
      <c r="T44" s="40" t="str">
        <f>IFERROR(VLOOKUP(R44,武将ID!F$1:G$18,2,0),"")</f>
        <v>，生命提高</v>
      </c>
      <c r="U44" s="40" t="str">
        <f t="shared" si="22"/>
        <v>24%</v>
      </c>
      <c r="V44" s="37"/>
      <c r="W44" s="37" t="str">
        <f>IFERROR(VLOOKUP(T44,武将ID!H$1:I$18,2,0),"")</f>
        <v/>
      </c>
      <c r="X44" s="40" t="str">
        <f>IFERROR(VLOOKUP(V44,武将ID!F$1:G$18,2,0),"")</f>
        <v/>
      </c>
      <c r="Y44" s="40" t="str">
        <f t="shared" si="23"/>
        <v/>
      </c>
      <c r="Z44" s="37"/>
      <c r="AA44" s="37"/>
      <c r="AB44" s="40" t="str">
        <f>IFERROR(VLOOKUP(Z44,武将ID!F$1:G$18,2,0),"")</f>
        <v/>
      </c>
      <c r="AC44" s="40" t="str">
        <f t="shared" si="24"/>
        <v/>
      </c>
      <c r="AD44" s="56" t="str">
        <f t="shared" si="25"/>
        <v>穿戴“九龙战甲”，生命提高24%。</v>
      </c>
    </row>
    <row r="45" spans="1:30" ht="15.6" x14ac:dyDescent="0.25">
      <c r="A45" s="37">
        <v>11016</v>
      </c>
      <c r="B45" s="37">
        <v>40</v>
      </c>
      <c r="C45" s="38" t="s">
        <v>73</v>
      </c>
      <c r="D45" s="37">
        <v>1</v>
      </c>
      <c r="E45" s="37" t="str">
        <f t="shared" si="7"/>
        <v>男主角4</v>
      </c>
      <c r="F45" s="37" t="str">
        <f t="shared" si="8"/>
        <v>男主角</v>
      </c>
      <c r="G45" s="37" t="s">
        <v>61</v>
      </c>
      <c r="H45" s="37">
        <v>4</v>
      </c>
      <c r="I45" s="37">
        <v>2</v>
      </c>
      <c r="J45" s="37">
        <v>5034</v>
      </c>
      <c r="K45" s="51" t="str">
        <f>VLOOKUP(J45,[1]导出数据!$A:$T,2,0)</f>
        <v>九龙长靴</v>
      </c>
      <c r="L45" s="37"/>
      <c r="M45" s="37"/>
      <c r="N45" s="37"/>
      <c r="O45" s="37"/>
      <c r="P45" s="37"/>
      <c r="Q45" s="37"/>
      <c r="R45" s="37">
        <v>4</v>
      </c>
      <c r="S45" s="37">
        <f>S51*0.8</f>
        <v>120</v>
      </c>
      <c r="T45" s="40" t="str">
        <f>IFERROR(VLOOKUP(R45,武将ID!F$1:G$18,2,0),"")</f>
        <v>，生命提高</v>
      </c>
      <c r="U45" s="40" t="str">
        <f t="shared" si="22"/>
        <v>12%</v>
      </c>
      <c r="V45" s="37">
        <v>5</v>
      </c>
      <c r="W45" s="37">
        <f>W51*0.8</f>
        <v>120</v>
      </c>
      <c r="X45" s="40" t="str">
        <f>IFERROR(VLOOKUP(V45,武将ID!F$1:G$18,2,0),"")</f>
        <v>，攻击提高</v>
      </c>
      <c r="Y45" s="40" t="str">
        <f t="shared" si="23"/>
        <v>12%</v>
      </c>
      <c r="Z45" s="37">
        <v>6</v>
      </c>
      <c r="AA45" s="37">
        <v>60</v>
      </c>
      <c r="AB45" s="40" t="str">
        <f>IFERROR(VLOOKUP(Z45,武将ID!F$1:G$18,2,0),"")</f>
        <v>，防御提高</v>
      </c>
      <c r="AC45" s="40" t="str">
        <f t="shared" si="24"/>
        <v>6%</v>
      </c>
      <c r="AD45" s="56" t="str">
        <f t="shared" si="25"/>
        <v>穿戴“九龙长靴”，生命提高12%，攻击提高12%，防御提高6%。</v>
      </c>
    </row>
    <row r="46" spans="1:30" ht="15.6" x14ac:dyDescent="0.25">
      <c r="A46" s="37">
        <v>11017</v>
      </c>
      <c r="B46" s="37">
        <v>41</v>
      </c>
      <c r="C46" s="38" t="s">
        <v>74</v>
      </c>
      <c r="D46" s="37">
        <v>1</v>
      </c>
      <c r="E46" s="37" t="str">
        <f t="shared" si="7"/>
        <v>男主角5</v>
      </c>
      <c r="F46" s="37" t="str">
        <f t="shared" si="8"/>
        <v>男主角</v>
      </c>
      <c r="G46" s="37" t="s">
        <v>61</v>
      </c>
      <c r="H46" s="37">
        <v>5</v>
      </c>
      <c r="I46" s="37">
        <v>3</v>
      </c>
      <c r="J46" s="37">
        <v>401</v>
      </c>
      <c r="K46" s="51" t="str">
        <f>C46</f>
        <v>孙膑兵法</v>
      </c>
      <c r="L46" s="37"/>
      <c r="M46" s="37"/>
      <c r="N46" s="37"/>
      <c r="O46" s="37"/>
      <c r="P46" s="37"/>
      <c r="Q46" s="37"/>
      <c r="R46" s="37"/>
      <c r="S46" s="37"/>
      <c r="T46" s="40" t="str">
        <f>IFERROR(VLOOKUP(R46,武将ID!F$1:G$18,2,0),"")</f>
        <v/>
      </c>
      <c r="U46" s="40" t="str">
        <f t="shared" si="22"/>
        <v/>
      </c>
      <c r="V46" s="37">
        <v>5</v>
      </c>
      <c r="W46" s="37">
        <v>240</v>
      </c>
      <c r="X46" s="40" t="str">
        <f>IFERROR(VLOOKUP(V46,武将ID!F$1:G$18,2,0),"")</f>
        <v>，攻击提高</v>
      </c>
      <c r="Y46" s="40" t="str">
        <f t="shared" si="23"/>
        <v>24%</v>
      </c>
      <c r="Z46" s="37"/>
      <c r="AA46" s="37"/>
      <c r="AB46" s="40" t="str">
        <f>IFERROR(VLOOKUP(Z46,武将ID!F$1:G$18,2,0),"")</f>
        <v/>
      </c>
      <c r="AC46" s="40" t="str">
        <f t="shared" si="24"/>
        <v/>
      </c>
      <c r="AD46" s="56" t="str">
        <f t="shared" si="25"/>
        <v>穿戴“孙膑兵法”，攻击提高24%。</v>
      </c>
    </row>
    <row r="47" spans="1:30" ht="15.6" x14ac:dyDescent="0.25">
      <c r="A47" s="37">
        <v>11018</v>
      </c>
      <c r="B47" s="37">
        <v>42</v>
      </c>
      <c r="C47" s="38" t="s">
        <v>75</v>
      </c>
      <c r="D47" s="37">
        <v>1</v>
      </c>
      <c r="E47" s="37" t="str">
        <f t="shared" si="7"/>
        <v>男主角6</v>
      </c>
      <c r="F47" s="37" t="str">
        <f t="shared" si="8"/>
        <v>男主角</v>
      </c>
      <c r="G47" s="37" t="s">
        <v>61</v>
      </c>
      <c r="H47" s="37">
        <v>6</v>
      </c>
      <c r="I47" s="37">
        <v>3</v>
      </c>
      <c r="J47" s="37">
        <v>403</v>
      </c>
      <c r="K47" s="51" t="str">
        <f>C47</f>
        <v>天狼帅印</v>
      </c>
      <c r="L47" s="37"/>
      <c r="M47" s="37"/>
      <c r="N47" s="37"/>
      <c r="O47" s="37"/>
      <c r="P47" s="37"/>
      <c r="Q47" s="37"/>
      <c r="R47" s="37">
        <v>4</v>
      </c>
      <c r="S47" s="37">
        <v>240</v>
      </c>
      <c r="T47" s="40" t="str">
        <f>IFERROR(VLOOKUP(R47,武将ID!F$1:G$18,2,0),"")</f>
        <v>，生命提高</v>
      </c>
      <c r="U47" s="40" t="str">
        <f t="shared" si="22"/>
        <v>24%</v>
      </c>
      <c r="V47" s="37"/>
      <c r="W47" s="37"/>
      <c r="X47" s="40" t="str">
        <f>IFERROR(VLOOKUP(V47,武将ID!F$1:G$18,2,0),"")</f>
        <v/>
      </c>
      <c r="Y47" s="40" t="str">
        <f t="shared" si="23"/>
        <v/>
      </c>
      <c r="Z47" s="37"/>
      <c r="AA47" s="37"/>
      <c r="AB47" s="37"/>
      <c r="AC47" s="40" t="str">
        <f t="shared" si="24"/>
        <v/>
      </c>
      <c r="AD47" s="56" t="str">
        <f t="shared" si="25"/>
        <v>穿戴“天狼帅印”，生命提高24%。</v>
      </c>
    </row>
    <row r="48" spans="1:30" ht="15.6" x14ac:dyDescent="0.25">
      <c r="A48" s="37">
        <v>11019</v>
      </c>
      <c r="B48" s="37">
        <v>43</v>
      </c>
      <c r="C48" s="38" t="s">
        <v>76</v>
      </c>
      <c r="D48" s="37">
        <v>1</v>
      </c>
      <c r="E48" s="37" t="str">
        <f t="shared" si="7"/>
        <v>男主角1</v>
      </c>
      <c r="F48" s="37" t="str">
        <f t="shared" si="8"/>
        <v>男主角</v>
      </c>
      <c r="G48" s="37" t="s">
        <v>61</v>
      </c>
      <c r="H48" s="37">
        <v>1</v>
      </c>
      <c r="I48" s="37">
        <v>2</v>
      </c>
      <c r="J48" s="37">
        <v>6001</v>
      </c>
      <c r="K48" s="51" t="str">
        <f>VLOOKUP(J48,[1]导出数据!$A:$T,2,0)</f>
        <v>至尊无极剑</v>
      </c>
      <c r="L48" s="37"/>
      <c r="M48" s="37"/>
      <c r="N48" s="37"/>
      <c r="O48" s="37"/>
      <c r="P48" s="37"/>
      <c r="Q48" s="37"/>
      <c r="R48" s="37">
        <v>5</v>
      </c>
      <c r="S48" s="37">
        <v>320</v>
      </c>
      <c r="T48" s="40" t="str">
        <f>IFERROR(VLOOKUP(R48,武将ID!F$1:G$18,2,0),"")</f>
        <v>，攻击提高</v>
      </c>
      <c r="U48" s="40" t="str">
        <f t="shared" si="22"/>
        <v>32%</v>
      </c>
      <c r="V48" s="37"/>
      <c r="W48" s="37" t="str">
        <f>IFERROR(VLOOKUP(T48,武将ID!H$1:I$18,2,0),"")</f>
        <v/>
      </c>
      <c r="X48" s="40" t="str">
        <f>IFERROR(VLOOKUP(V48,武将ID!F$1:G$18,2,0),"")</f>
        <v/>
      </c>
      <c r="Y48" s="40" t="str">
        <f t="shared" si="23"/>
        <v/>
      </c>
      <c r="Z48" s="37"/>
      <c r="AA48" s="37"/>
      <c r="AB48" s="40" t="str">
        <f>IFERROR(VLOOKUP(Z48,武将ID!F$1:G$18,2,0),"")</f>
        <v/>
      </c>
      <c r="AC48" s="40" t="str">
        <f t="shared" si="24"/>
        <v/>
      </c>
      <c r="AD48" s="56" t="str">
        <f t="shared" si="25"/>
        <v>穿戴“至尊无极剑”，攻击提高32%。</v>
      </c>
    </row>
    <row r="49" spans="1:30" ht="15.6" x14ac:dyDescent="0.25">
      <c r="A49" s="37">
        <v>11020</v>
      </c>
      <c r="B49" s="37">
        <v>44</v>
      </c>
      <c r="C49" s="38" t="s">
        <v>77</v>
      </c>
      <c r="D49" s="37">
        <v>1</v>
      </c>
      <c r="E49" s="37" t="str">
        <f t="shared" si="7"/>
        <v>男主角2</v>
      </c>
      <c r="F49" s="37" t="str">
        <f t="shared" si="8"/>
        <v>男主角</v>
      </c>
      <c r="G49" s="37" t="s">
        <v>61</v>
      </c>
      <c r="H49" s="37">
        <v>2</v>
      </c>
      <c r="I49" s="37">
        <v>2</v>
      </c>
      <c r="J49" s="37">
        <v>6003</v>
      </c>
      <c r="K49" s="51" t="str">
        <f>VLOOKUP(J49,[1]导出数据!$A:$T,2,0)</f>
        <v>至尊无极盔</v>
      </c>
      <c r="L49" s="37"/>
      <c r="M49" s="37"/>
      <c r="N49" s="37"/>
      <c r="O49" s="37"/>
      <c r="P49" s="37"/>
      <c r="Q49" s="37"/>
      <c r="R49" s="37">
        <v>4</v>
      </c>
      <c r="S49" s="37">
        <v>150</v>
      </c>
      <c r="T49" s="40" t="str">
        <f>IFERROR(VLOOKUP(R49,武将ID!F$1:G$18,2,0),"")</f>
        <v>，生命提高</v>
      </c>
      <c r="U49" s="40" t="str">
        <f t="shared" si="22"/>
        <v>15%</v>
      </c>
      <c r="V49" s="37">
        <v>5</v>
      </c>
      <c r="W49" s="37">
        <v>150</v>
      </c>
      <c r="X49" s="40" t="str">
        <f>IFERROR(VLOOKUP(V49,武将ID!F$1:G$18,2,0),"")</f>
        <v>，攻击提高</v>
      </c>
      <c r="Y49" s="40" t="str">
        <f t="shared" si="23"/>
        <v>15%</v>
      </c>
      <c r="Z49" s="37">
        <v>6</v>
      </c>
      <c r="AA49" s="37">
        <v>80</v>
      </c>
      <c r="AB49" s="40" t="str">
        <f>IFERROR(VLOOKUP(Z49,武将ID!F$1:G$18,2,0),"")</f>
        <v>，防御提高</v>
      </c>
      <c r="AC49" s="40" t="str">
        <f t="shared" si="24"/>
        <v>8%</v>
      </c>
      <c r="AD49" s="56" t="str">
        <f t="shared" si="25"/>
        <v>穿戴“至尊无极盔”，生命提高15%，攻击提高15%，防御提高8%。</v>
      </c>
    </row>
    <row r="50" spans="1:30" ht="15.6" x14ac:dyDescent="0.25">
      <c r="A50" s="37">
        <v>11021</v>
      </c>
      <c r="B50" s="37">
        <v>45</v>
      </c>
      <c r="C50" s="38" t="s">
        <v>78</v>
      </c>
      <c r="D50" s="37">
        <v>1</v>
      </c>
      <c r="E50" s="37" t="str">
        <f t="shared" si="7"/>
        <v>男主角3</v>
      </c>
      <c r="F50" s="37" t="str">
        <f t="shared" si="8"/>
        <v>男主角</v>
      </c>
      <c r="G50" s="37" t="s">
        <v>61</v>
      </c>
      <c r="H50" s="37">
        <v>3</v>
      </c>
      <c r="I50" s="37">
        <v>2</v>
      </c>
      <c r="J50" s="37">
        <v>6002</v>
      </c>
      <c r="K50" s="51" t="str">
        <f>VLOOKUP(J50,[1]导出数据!$A:$T,2,0)</f>
        <v>至尊无极甲</v>
      </c>
      <c r="L50" s="37"/>
      <c r="M50" s="37"/>
      <c r="N50" s="37"/>
      <c r="O50" s="37"/>
      <c r="P50" s="37"/>
      <c r="Q50" s="39"/>
      <c r="R50" s="37">
        <v>4</v>
      </c>
      <c r="S50" s="37">
        <v>320</v>
      </c>
      <c r="T50" s="40" t="str">
        <f>IFERROR(VLOOKUP(R50,武将ID!F$1:G$18,2,0),"")</f>
        <v>，生命提高</v>
      </c>
      <c r="U50" s="40" t="str">
        <f t="shared" si="22"/>
        <v>32%</v>
      </c>
      <c r="V50" s="37"/>
      <c r="W50" s="37" t="str">
        <f>IFERROR(VLOOKUP(T50,武将ID!H$1:I$18,2,0),"")</f>
        <v/>
      </c>
      <c r="X50" s="40" t="str">
        <f>IFERROR(VLOOKUP(V50,武将ID!F$1:G$18,2,0),"")</f>
        <v/>
      </c>
      <c r="Y50" s="40" t="str">
        <f t="shared" si="23"/>
        <v/>
      </c>
      <c r="Z50" s="37"/>
      <c r="AA50" s="37"/>
      <c r="AB50" s="40" t="str">
        <f>IFERROR(VLOOKUP(Z50,武将ID!F$1:G$18,2,0),"")</f>
        <v/>
      </c>
      <c r="AC50" s="40" t="str">
        <f t="shared" si="24"/>
        <v/>
      </c>
      <c r="AD50" s="56" t="str">
        <f t="shared" si="25"/>
        <v>穿戴“至尊无极甲”，生命提高32%。</v>
      </c>
    </row>
    <row r="51" spans="1:30" ht="15.6" x14ac:dyDescent="0.25">
      <c r="A51" s="37">
        <v>11022</v>
      </c>
      <c r="B51" s="37">
        <v>46</v>
      </c>
      <c r="C51" s="38" t="s">
        <v>79</v>
      </c>
      <c r="D51" s="37">
        <v>1</v>
      </c>
      <c r="E51" s="37" t="str">
        <f t="shared" si="7"/>
        <v>男主角4</v>
      </c>
      <c r="F51" s="37" t="str">
        <f t="shared" si="8"/>
        <v>男主角</v>
      </c>
      <c r="G51" s="37" t="s">
        <v>61</v>
      </c>
      <c r="H51" s="37">
        <v>4</v>
      </c>
      <c r="I51" s="37">
        <v>2</v>
      </c>
      <c r="J51" s="37">
        <v>6004</v>
      </c>
      <c r="K51" s="51" t="str">
        <f>VLOOKUP(J51,[1]导出数据!$A:$T,2,0)</f>
        <v>至尊无极靴</v>
      </c>
      <c r="L51" s="37"/>
      <c r="M51" s="39"/>
      <c r="N51" s="37"/>
      <c r="O51" s="39"/>
      <c r="P51" s="37"/>
      <c r="Q51" s="39"/>
      <c r="R51" s="37">
        <v>4</v>
      </c>
      <c r="S51" s="37">
        <v>150</v>
      </c>
      <c r="T51" s="40" t="str">
        <f>IFERROR(VLOOKUP(R51,武将ID!F$1:G$18,2,0),"")</f>
        <v>，生命提高</v>
      </c>
      <c r="U51" s="40" t="str">
        <f t="shared" si="22"/>
        <v>15%</v>
      </c>
      <c r="V51" s="37">
        <v>5</v>
      </c>
      <c r="W51" s="37">
        <v>150</v>
      </c>
      <c r="X51" s="40" t="str">
        <f>IFERROR(VLOOKUP(V51,武将ID!F$1:G$18,2,0),"")</f>
        <v>，攻击提高</v>
      </c>
      <c r="Y51" s="40" t="str">
        <f t="shared" si="23"/>
        <v>15%</v>
      </c>
      <c r="Z51" s="37">
        <v>6</v>
      </c>
      <c r="AA51" s="37">
        <v>80</v>
      </c>
      <c r="AB51" s="40" t="str">
        <f>IFERROR(VLOOKUP(Z51,武将ID!F$1:G$18,2,0),"")</f>
        <v>，防御提高</v>
      </c>
      <c r="AC51" s="40" t="str">
        <f t="shared" si="24"/>
        <v>8%</v>
      </c>
      <c r="AD51" s="56" t="str">
        <f t="shared" si="25"/>
        <v>穿戴“至尊无极靴”，生命提高15%，攻击提高15%，防御提高8%。</v>
      </c>
    </row>
    <row r="52" spans="1:30" ht="15.6" x14ac:dyDescent="0.25">
      <c r="A52" s="37">
        <v>11023</v>
      </c>
      <c r="B52" s="37">
        <v>47</v>
      </c>
      <c r="C52" s="38" t="s">
        <v>80</v>
      </c>
      <c r="D52" s="37">
        <v>1</v>
      </c>
      <c r="E52" s="37" t="str">
        <f t="shared" si="7"/>
        <v>男主角5</v>
      </c>
      <c r="F52" s="37" t="str">
        <f t="shared" si="8"/>
        <v>男主角</v>
      </c>
      <c r="G52" s="37" t="s">
        <v>61</v>
      </c>
      <c r="H52" s="37">
        <v>5</v>
      </c>
      <c r="I52" s="37">
        <v>3</v>
      </c>
      <c r="J52" s="37">
        <v>501</v>
      </c>
      <c r="K52" s="51" t="str">
        <f>C52</f>
        <v>孙子兵法</v>
      </c>
      <c r="L52" s="37"/>
      <c r="M52" s="39"/>
      <c r="N52" s="37"/>
      <c r="O52" s="39"/>
      <c r="P52" s="37"/>
      <c r="Q52" s="39"/>
      <c r="R52" s="37"/>
      <c r="S52" s="37"/>
      <c r="T52" s="40" t="str">
        <f>IFERROR(VLOOKUP(R52,武将ID!F$1:G$18,2,0),"")</f>
        <v/>
      </c>
      <c r="U52" s="40" t="str">
        <f t="shared" si="22"/>
        <v/>
      </c>
      <c r="V52" s="37">
        <v>5</v>
      </c>
      <c r="W52" s="37">
        <v>320</v>
      </c>
      <c r="X52" s="40" t="str">
        <f>IFERROR(VLOOKUP(V52,武将ID!F$1:G$18,2,0),"")</f>
        <v>，攻击提高</v>
      </c>
      <c r="Y52" s="40" t="str">
        <f t="shared" si="23"/>
        <v>32%</v>
      </c>
      <c r="Z52" s="37"/>
      <c r="AA52" s="37"/>
      <c r="AB52" s="40" t="str">
        <f>IFERROR(VLOOKUP(Z52,武将ID!F$1:G$18,2,0),"")</f>
        <v/>
      </c>
      <c r="AC52" s="40" t="str">
        <f t="shared" si="24"/>
        <v/>
      </c>
      <c r="AD52" s="56" t="str">
        <f t="shared" si="25"/>
        <v>穿戴“孙子兵法”，攻击提高32%。</v>
      </c>
    </row>
    <row r="53" spans="1:30" ht="15.6" x14ac:dyDescent="0.25">
      <c r="A53" s="37">
        <v>11024</v>
      </c>
      <c r="B53" s="37">
        <v>48</v>
      </c>
      <c r="C53" s="38" t="s">
        <v>81</v>
      </c>
      <c r="D53" s="37">
        <v>1</v>
      </c>
      <c r="E53" s="37" t="str">
        <f t="shared" si="7"/>
        <v>男主角6</v>
      </c>
      <c r="F53" s="37" t="str">
        <f t="shared" si="8"/>
        <v>男主角</v>
      </c>
      <c r="G53" s="37" t="s">
        <v>61</v>
      </c>
      <c r="H53" s="37">
        <v>6</v>
      </c>
      <c r="I53" s="37">
        <v>3</v>
      </c>
      <c r="J53" s="37">
        <v>503</v>
      </c>
      <c r="K53" s="51" t="str">
        <f>[2]Sheet1!$B$20</f>
        <v>盘龙破天印</v>
      </c>
      <c r="L53" s="37"/>
      <c r="M53" s="39"/>
      <c r="N53" s="37"/>
      <c r="O53" s="39"/>
      <c r="P53" s="37"/>
      <c r="Q53" s="39"/>
      <c r="R53" s="37">
        <v>4</v>
      </c>
      <c r="S53" s="37">
        <v>320</v>
      </c>
      <c r="T53" s="40" t="str">
        <f>IFERROR(VLOOKUP(R53,武将ID!F$1:G$18,2,0),"")</f>
        <v>，生命提高</v>
      </c>
      <c r="U53" s="40" t="str">
        <f t="shared" si="22"/>
        <v>32%</v>
      </c>
      <c r="V53" s="37"/>
      <c r="W53" s="37"/>
      <c r="X53" s="40" t="str">
        <f>IFERROR(VLOOKUP(V53,武将ID!F$1:G$18,2,0),"")</f>
        <v/>
      </c>
      <c r="Y53" s="40" t="str">
        <f t="shared" si="23"/>
        <v/>
      </c>
      <c r="Z53" s="37"/>
      <c r="AA53" s="37"/>
      <c r="AB53" s="37"/>
      <c r="AC53" s="40" t="str">
        <f t="shared" si="24"/>
        <v/>
      </c>
      <c r="AD53" s="56" t="str">
        <f t="shared" si="25"/>
        <v>穿戴“盘龙破天印”，生命提高32%。</v>
      </c>
    </row>
    <row r="54" spans="1:30" ht="15" x14ac:dyDescent="0.25">
      <c r="A54" s="52">
        <v>11801001</v>
      </c>
      <c r="B54" s="37">
        <v>49</v>
      </c>
      <c r="C54" s="53" t="str">
        <f>VLOOKUP(E54,缘分配置!A:P,4,0)</f>
        <v>运筹帷幄</v>
      </c>
      <c r="D54" s="53">
        <f>VLOOKUP(F54,武将ID!A:B,2,0)</f>
        <v>11801</v>
      </c>
      <c r="E54" s="40" t="s">
        <v>82</v>
      </c>
      <c r="F54" s="37" t="str">
        <f>"、"&amp;G54</f>
        <v>、张良</v>
      </c>
      <c r="G54" s="40" t="str">
        <f>缘分配置!E2</f>
        <v>张良</v>
      </c>
      <c r="H54" s="40" t="s">
        <v>83</v>
      </c>
      <c r="I54" s="40">
        <v>1</v>
      </c>
      <c r="J54" s="53">
        <f>VLOOKUP(K54,武将ID!$A:$B,2,0)</f>
        <v>11501</v>
      </c>
      <c r="K54" s="40" t="str">
        <f>VLOOKUP(E54,缘分配置!A:M,6,0)</f>
        <v>、刘邦</v>
      </c>
      <c r="L54" s="53" t="str">
        <f>IFERROR(VLOOKUP(M54,武将ID!$A:$B,2,0),"")</f>
        <v/>
      </c>
      <c r="M54" s="40" t="str">
        <f>IF(VLOOKUP($E54,缘分配置!$A:$M,7,0)=0,"",VLOOKUP($E54,缘分配置!$A:$M,7,0))</f>
        <v/>
      </c>
      <c r="N54" s="53" t="str">
        <f>IFERROR(VLOOKUP(O54,武将ID!$A:$B,2,0),"")</f>
        <v/>
      </c>
      <c r="O54" s="40" t="str">
        <f>IF(VLOOKUP($E54,缘分配置!$A:$M,8,0)=0,"",VLOOKUP($E54,缘分配置!$A:$M,8,0))</f>
        <v/>
      </c>
      <c r="P54" s="53" t="str">
        <f>IFERROR(VLOOKUP(Q54,武将ID!$A:$B,2,0),"")</f>
        <v/>
      </c>
      <c r="Q54" s="40" t="str">
        <f>IF(VLOOKUP($E54,缘分配置!$A:$M,9,0)=0,"",VLOOKUP($E54,缘分配置!$A:$M,9,0))</f>
        <v/>
      </c>
      <c r="R54" s="40">
        <v>4</v>
      </c>
      <c r="S54" s="40">
        <f>IF(VLOOKUP($E54,缘分配置!$A:$M,10,0)=0,"",VLOOKUP($E54,缘分配置!$A:$M,10,0))</f>
        <v>180</v>
      </c>
      <c r="T54" s="40" t="str">
        <f>IFERROR(VLOOKUP(R54,武将ID!F$1:G$18,2,0),"")</f>
        <v>，生命提高</v>
      </c>
      <c r="U54" s="40" t="str">
        <f>IFERROR(IF(S54=0,"",S54/10&amp;"%"),"")</f>
        <v>18%</v>
      </c>
      <c r="V54" s="37" t="s">
        <v>84</v>
      </c>
      <c r="W54" s="37" t="s">
        <v>84</v>
      </c>
      <c r="X54" s="40" t="s">
        <v>84</v>
      </c>
      <c r="Y54" s="40" t="str">
        <f t="shared" si="23"/>
        <v/>
      </c>
      <c r="Z54" s="40" t="str">
        <f>IF(AA54="","",6)</f>
        <v/>
      </c>
      <c r="AA54" s="40" t="str">
        <f>IF(VLOOKUP($E54,缘分配置!$A:$M,12,0)=0,"",VLOOKUP($E54,缘分配置!$A:$M,12,0))</f>
        <v/>
      </c>
      <c r="AB54" s="40" t="str">
        <f>IFERROR(VLOOKUP(Z54,武将ID!$F$1:$G$18,2,0),"")</f>
        <v/>
      </c>
      <c r="AC54" s="40" t="str">
        <f t="shared" ref="AC54:AC59" si="27">IFERROR(IF(AA54=0,"",AA54/10&amp;"%"),"")</f>
        <v/>
      </c>
      <c r="AD54" s="56" t="str">
        <f>"集齐“"&amp;G54&amp;K54&amp;M54&amp;O54&amp;Q54&amp;"”"&amp;T54&amp;U54&amp;X54&amp;Y54&amp;AB54&amp;AC54&amp;"。"</f>
        <v>集齐“张良、刘邦”，生命提高18%。</v>
      </c>
    </row>
    <row r="55" spans="1:30" ht="15" x14ac:dyDescent="0.25">
      <c r="A55" s="52">
        <v>11801002</v>
      </c>
      <c r="B55" s="37">
        <v>50</v>
      </c>
      <c r="C55" s="53" t="str">
        <f>VLOOKUP(E55,缘分配置!A:P,4,0)</f>
        <v>八面威风</v>
      </c>
      <c r="D55" s="53">
        <f>VLOOKUP(F55,武将ID!A:B,2,0)</f>
        <v>11801</v>
      </c>
      <c r="E55" s="40" t="s">
        <v>85</v>
      </c>
      <c r="F55" s="37" t="str">
        <f t="shared" ref="F55:F118" si="28">"、"&amp;G55</f>
        <v>、张良</v>
      </c>
      <c r="G55" s="40" t="str">
        <f>缘分配置!E3</f>
        <v>张良</v>
      </c>
      <c r="H55" s="40" t="s">
        <v>86</v>
      </c>
      <c r="I55" s="40">
        <v>1</v>
      </c>
      <c r="J55" s="53">
        <f>VLOOKUP(K55,武将ID!$A:$B,2,0)</f>
        <v>11802</v>
      </c>
      <c r="K55" s="40" t="str">
        <f>VLOOKUP(E55,缘分配置!A:M,6,0)</f>
        <v>、项羽</v>
      </c>
      <c r="L55" s="53" t="str">
        <f>IFERROR(VLOOKUP(M55,武将ID!$A:$B,2,0),"")</f>
        <v/>
      </c>
      <c r="M55" s="40" t="str">
        <f>IF(VLOOKUP($E55,缘分配置!$A:$M,7,0)=0,"",VLOOKUP($E55,缘分配置!$A:$M,7,0))</f>
        <v/>
      </c>
      <c r="N55" s="53" t="str">
        <f>IFERROR(VLOOKUP(O55,武将ID!$A:$B,2,0),"")</f>
        <v/>
      </c>
      <c r="O55" s="40" t="str">
        <f>IF(VLOOKUP($E55,缘分配置!$A:$M,8,0)=0,"",VLOOKUP($E55,缘分配置!$A:$M,8,0))</f>
        <v/>
      </c>
      <c r="P55" s="53" t="str">
        <f>IFERROR(VLOOKUP(Q55,武将ID!$A:$B,2,0),"")</f>
        <v/>
      </c>
      <c r="Q55" s="40" t="str">
        <f>IF(VLOOKUP($E55,缘分配置!$A:$M,9,0)=0,"",VLOOKUP($E55,缘分配置!$A:$M,9,0))</f>
        <v/>
      </c>
      <c r="R55" s="40">
        <v>4</v>
      </c>
      <c r="S55" s="40">
        <f>IF(VLOOKUP($E55,缘分配置!$A:$M,10,0)=0,"",VLOOKUP($E55,缘分配置!$A:$M,10,0))</f>
        <v>210</v>
      </c>
      <c r="T55" s="40" t="str">
        <f>IFERROR(VLOOKUP(R55,武将ID!F$1:G$18,2,0),"")</f>
        <v>，生命提高</v>
      </c>
      <c r="U55" s="40" t="str">
        <f t="shared" ref="U55:U118" si="29">IFERROR(IF(S55=0,"",S55/10&amp;"%"),"")</f>
        <v>21%</v>
      </c>
      <c r="V55" s="37" t="s">
        <v>84</v>
      </c>
      <c r="W55" s="37" t="s">
        <v>84</v>
      </c>
      <c r="X55" s="40" t="s">
        <v>84</v>
      </c>
      <c r="Y55" s="40" t="str">
        <f t="shared" ref="Y55:Y118" si="30">IFERROR(IF(W55=0,"",W55/10&amp;"%"),"")</f>
        <v/>
      </c>
      <c r="Z55" s="40" t="str">
        <f>IF(AA55="","",6)</f>
        <v/>
      </c>
      <c r="AA55" s="40" t="str">
        <f>IF(VLOOKUP($E55,缘分配置!$A:$M,12,0)=0,"",VLOOKUP($E55,缘分配置!$A:$M,12,0))</f>
        <v/>
      </c>
      <c r="AB55" s="40" t="str">
        <f>IFERROR(VLOOKUP(Z55,武将ID!$F$1:$G$18,2,0),"")</f>
        <v/>
      </c>
      <c r="AC55" s="40" t="str">
        <f t="shared" si="27"/>
        <v/>
      </c>
      <c r="AD55" s="56" t="str">
        <f t="shared" ref="AD55:AD118" si="31">"集齐“"&amp;G55&amp;K55&amp;M55&amp;O55&amp;Q55&amp;"”"&amp;T55&amp;U55&amp;X55&amp;Y55&amp;AB55&amp;AC55&amp;"。"</f>
        <v>集齐“张良、项羽”，生命提高21%。</v>
      </c>
    </row>
    <row r="56" spans="1:30" ht="15" x14ac:dyDescent="0.25">
      <c r="A56" s="52">
        <v>11801003</v>
      </c>
      <c r="B56" s="37">
        <v>51</v>
      </c>
      <c r="C56" s="53" t="str">
        <f>VLOOKUP(E56,缘分配置!A:P,4,0)</f>
        <v>汉家天下</v>
      </c>
      <c r="D56" s="53">
        <f>VLOOKUP(F56,武将ID!A:B,2,0)</f>
        <v>11801</v>
      </c>
      <c r="E56" s="40" t="s">
        <v>87</v>
      </c>
      <c r="F56" s="37" t="str">
        <f t="shared" si="28"/>
        <v>、张良</v>
      </c>
      <c r="G56" s="40" t="str">
        <f>缘分配置!E4</f>
        <v>张良</v>
      </c>
      <c r="H56" s="40" t="s">
        <v>88</v>
      </c>
      <c r="I56" s="40">
        <v>1</v>
      </c>
      <c r="J56" s="53">
        <f>VLOOKUP(K56,武将ID!$A:$B,2,0)</f>
        <v>11502</v>
      </c>
      <c r="K56" s="40" t="str">
        <f>VLOOKUP(E56,缘分配置!A:M,6,0)</f>
        <v>、韩信</v>
      </c>
      <c r="L56" s="53">
        <f>IFERROR(VLOOKUP(M56,武将ID!$A:$B,2,0),"")</f>
        <v>11505</v>
      </c>
      <c r="M56" s="40" t="str">
        <f>IF(VLOOKUP($E56,缘分配置!$A:$M,7,0)=0,"",VLOOKUP($E56,缘分配置!$A:$M,7,0))</f>
        <v>、吕雉</v>
      </c>
      <c r="N56" s="53" t="str">
        <f>IFERROR(VLOOKUP(O56,武将ID!$A:$B,2,0),"")</f>
        <v/>
      </c>
      <c r="O56" s="40" t="str">
        <f>IF(VLOOKUP($E56,缘分配置!$A:$M,8,0)=0,"",VLOOKUP($E56,缘分配置!$A:$M,8,0))</f>
        <v/>
      </c>
      <c r="P56" s="53" t="str">
        <f>IFERROR(VLOOKUP(Q56,武将ID!$A:$B,2,0),"")</f>
        <v/>
      </c>
      <c r="Q56" s="40" t="str">
        <f>IF(VLOOKUP($E56,缘分配置!$A:$M,9,0)=0,"",VLOOKUP($E56,缘分配置!$A:$M,9,0))</f>
        <v/>
      </c>
      <c r="R56" s="40">
        <v>4</v>
      </c>
      <c r="S56" s="40">
        <f>IF(VLOOKUP($E56,缘分配置!$A:$M,10,0)=0,"",VLOOKUP($E56,缘分配置!$A:$M,10,0))</f>
        <v>180</v>
      </c>
      <c r="T56" s="40" t="str">
        <f>IFERROR(VLOOKUP(R56,武将ID!F$1:G$18,2,0),"")</f>
        <v>，生命提高</v>
      </c>
      <c r="U56" s="40" t="str">
        <f t="shared" si="29"/>
        <v>18%</v>
      </c>
      <c r="V56" s="37">
        <v>5</v>
      </c>
      <c r="W56" s="40">
        <f>IF(VLOOKUP($E56,缘分配置!$A:$M,11,0)=0,"",VLOOKUP($E56,缘分配置!$A:$M,11,0))</f>
        <v>140</v>
      </c>
      <c r="X56" s="40" t="str">
        <f>IFERROR(VLOOKUP(V56,武将ID!$F$1:$G$18,2,0),"")</f>
        <v>，攻击提高</v>
      </c>
      <c r="Y56" s="40" t="str">
        <f t="shared" si="30"/>
        <v>14%</v>
      </c>
      <c r="Z56" s="40">
        <f t="shared" ref="Z56:Z119" si="32">IF(AA56="","",6)</f>
        <v>6</v>
      </c>
      <c r="AA56" s="40">
        <f>IF(VLOOKUP($E56,缘分配置!$A:$M,12,0)=0,"",VLOOKUP($E56,缘分配置!$A:$M,12,0))</f>
        <v>40</v>
      </c>
      <c r="AB56" s="40" t="str">
        <f>IFERROR(VLOOKUP(Z56,武将ID!$F$1:$G$18,2,0),"")</f>
        <v>，防御提高</v>
      </c>
      <c r="AC56" s="40" t="str">
        <f t="shared" si="27"/>
        <v>4%</v>
      </c>
      <c r="AD56" s="56" t="str">
        <f t="shared" si="31"/>
        <v>集齐“张良、韩信、吕雉”，生命提高18%，攻击提高14%，防御提高4%。</v>
      </c>
    </row>
    <row r="57" spans="1:30" ht="15" x14ac:dyDescent="0.25">
      <c r="A57" s="52">
        <v>11801004</v>
      </c>
      <c r="B57" s="37">
        <v>52</v>
      </c>
      <c r="C57" s="53" t="str">
        <f>VLOOKUP(E57,缘分配置!A:P,4,0)</f>
        <v>忧国忘家</v>
      </c>
      <c r="D57" s="53">
        <f>VLOOKUP(F57,武将ID!A:B,2,0)</f>
        <v>11801</v>
      </c>
      <c r="E57" s="40" t="s">
        <v>89</v>
      </c>
      <c r="F57" s="37" t="str">
        <f t="shared" si="28"/>
        <v>、张良</v>
      </c>
      <c r="G57" s="40" t="str">
        <f>缘分配置!E5</f>
        <v>张良</v>
      </c>
      <c r="H57" s="40" t="s">
        <v>90</v>
      </c>
      <c r="I57" s="40">
        <v>1</v>
      </c>
      <c r="J57" s="53">
        <f>VLOOKUP(K57,武将ID!$A:$B,2,0)</f>
        <v>21303</v>
      </c>
      <c r="K57" s="40" t="str">
        <f>VLOOKUP(E57,缘分配置!A:M,6,0)</f>
        <v>、郭嘉</v>
      </c>
      <c r="L57" s="53">
        <f>IFERROR(VLOOKUP(M57,武将ID!$A:$B,2,0),"")</f>
        <v>41508</v>
      </c>
      <c r="M57" s="40" t="str">
        <f>IF(VLOOKUP($E57,缘分配置!$A:$M,7,0)=0,"",VLOOKUP($E57,缘分配置!$A:$M,7,0))</f>
        <v>、屈原</v>
      </c>
      <c r="N57" s="53" t="str">
        <f>IFERROR(VLOOKUP(O57,武将ID!$A:$B,2,0),"")</f>
        <v/>
      </c>
      <c r="O57" s="40" t="str">
        <f>IF(VLOOKUP($E57,缘分配置!$A:$M,8,0)=0,"",VLOOKUP($E57,缘分配置!$A:$M,8,0))</f>
        <v/>
      </c>
      <c r="P57" s="53" t="str">
        <f>IFERROR(VLOOKUP(Q57,武将ID!$A:$B,2,0),"")</f>
        <v/>
      </c>
      <c r="Q57" s="40" t="str">
        <f>IF(VLOOKUP($E57,缘分配置!$A:$M,9,0)=0,"",VLOOKUP($E57,缘分配置!$A:$M,9,0))</f>
        <v/>
      </c>
      <c r="R57" s="40">
        <v>4</v>
      </c>
      <c r="S57" s="40">
        <f>IF(VLOOKUP($E57,缘分配置!$A:$M,10,0)=0,"",VLOOKUP($E57,缘分配置!$A:$M,10,0))</f>
        <v>180</v>
      </c>
      <c r="T57" s="40" t="str">
        <f>IFERROR(VLOOKUP(R57,武将ID!F$1:G$18,2,0),"")</f>
        <v>，生命提高</v>
      </c>
      <c r="U57" s="40" t="str">
        <f t="shared" si="29"/>
        <v>18%</v>
      </c>
      <c r="V57" s="37">
        <v>5</v>
      </c>
      <c r="W57" s="40">
        <f>IF(VLOOKUP($E57,缘分配置!$A:$M,11,0)=0,"",VLOOKUP($E57,缘分配置!$A:$M,11,0))</f>
        <v>140</v>
      </c>
      <c r="X57" s="40" t="str">
        <f>IFERROR(VLOOKUP(V57,武将ID!$F$1:$G$18,2,0),"")</f>
        <v>，攻击提高</v>
      </c>
      <c r="Y57" s="40" t="str">
        <f t="shared" si="30"/>
        <v>14%</v>
      </c>
      <c r="Z57" s="40">
        <f t="shared" si="32"/>
        <v>6</v>
      </c>
      <c r="AA57" s="40">
        <f>IF(VLOOKUP($E57,缘分配置!$A:$M,12,0)=0,"",VLOOKUP($E57,缘分配置!$A:$M,12,0))</f>
        <v>40</v>
      </c>
      <c r="AB57" s="40" t="str">
        <f>IFERROR(VLOOKUP(Z57,武将ID!$F$1:$G$18,2,0),"")</f>
        <v>，防御提高</v>
      </c>
      <c r="AC57" s="40" t="str">
        <f t="shared" si="27"/>
        <v>4%</v>
      </c>
      <c r="AD57" s="56" t="str">
        <f t="shared" si="31"/>
        <v>集齐“张良、郭嘉、屈原”，生命提高18%，攻击提高14%，防御提高4%。</v>
      </c>
    </row>
    <row r="58" spans="1:30" ht="15" x14ac:dyDescent="0.25">
      <c r="A58" s="52">
        <v>11801005</v>
      </c>
      <c r="B58" s="37">
        <v>53</v>
      </c>
      <c r="C58" s="53" t="str">
        <f>VLOOKUP(E58,缘分配置!A:P,4,0)</f>
        <v>克己奉公</v>
      </c>
      <c r="D58" s="53">
        <f>VLOOKUP(F58,武将ID!A:B,2,0)</f>
        <v>11801</v>
      </c>
      <c r="E58" s="40" t="s">
        <v>91</v>
      </c>
      <c r="F58" s="37" t="str">
        <f t="shared" si="28"/>
        <v>、张良</v>
      </c>
      <c r="G58" s="40" t="str">
        <f>缘分配置!E6</f>
        <v>张良</v>
      </c>
      <c r="H58" s="40" t="s">
        <v>92</v>
      </c>
      <c r="I58" s="40">
        <v>1</v>
      </c>
      <c r="J58" s="53">
        <f>VLOOKUP(K58,武将ID!$A:$B,2,0)</f>
        <v>11503</v>
      </c>
      <c r="K58" s="40" t="str">
        <f>VLOOKUP(E58,缘分配置!A:M,6,0)</f>
        <v>、范增</v>
      </c>
      <c r="L58" s="53">
        <f>IFERROR(VLOOKUP(M58,武将ID!$A:$B,2,0),"")</f>
        <v>31506</v>
      </c>
      <c r="M58" s="40" t="str">
        <f>IF(VLOOKUP($E58,缘分配置!$A:$M,7,0)=0,"",VLOOKUP($E58,缘分配置!$A:$M,7,0))</f>
        <v>、狄仁杰</v>
      </c>
      <c r="N58" s="53">
        <f>IFERROR(VLOOKUP(O58,武将ID!$A:$B,2,0),"")</f>
        <v>41502</v>
      </c>
      <c r="O58" s="40" t="str">
        <f>IF(VLOOKUP($E58,缘分配置!$A:$M,8,0)=0,"",VLOOKUP($E58,缘分配置!$A:$M,8,0))</f>
        <v>、姜子牙</v>
      </c>
      <c r="P58" s="53" t="str">
        <f>IFERROR(VLOOKUP(Q58,武将ID!$A:$B,2,0),"")</f>
        <v/>
      </c>
      <c r="Q58" s="40" t="str">
        <f>IF(VLOOKUP($E58,缘分配置!$A:$M,9,0)=0,"",VLOOKUP($E58,缘分配置!$A:$M,9,0))</f>
        <v/>
      </c>
      <c r="R58" s="40">
        <v>4</v>
      </c>
      <c r="S58" s="40">
        <f>IF(VLOOKUP($E58,缘分配置!$A:$M,10,0)=0,"",VLOOKUP($E58,缘分配置!$A:$M,10,0))</f>
        <v>210</v>
      </c>
      <c r="T58" s="40" t="str">
        <f>IFERROR(VLOOKUP(R58,武将ID!F$1:G$18,2,0),"")</f>
        <v>，生命提高</v>
      </c>
      <c r="U58" s="40" t="str">
        <f t="shared" si="29"/>
        <v>21%</v>
      </c>
      <c r="V58" s="37">
        <v>5</v>
      </c>
      <c r="W58" s="40">
        <f>IF(VLOOKUP($E58,缘分配置!$A:$M,11,0)=0,"",VLOOKUP($E58,缘分配置!$A:$M,11,0))</f>
        <v>160</v>
      </c>
      <c r="X58" s="40" t="str">
        <f>IFERROR(VLOOKUP(V58,武将ID!$F$1:$G$18,2,0),"")</f>
        <v>，攻击提高</v>
      </c>
      <c r="Y58" s="40" t="str">
        <f t="shared" si="30"/>
        <v>16%</v>
      </c>
      <c r="Z58" s="40">
        <f t="shared" si="32"/>
        <v>6</v>
      </c>
      <c r="AA58" s="40">
        <f>IF(VLOOKUP($E58,缘分配置!$A:$M,12,0)=0,"",VLOOKUP($E58,缘分配置!$A:$M,12,0))</f>
        <v>50</v>
      </c>
      <c r="AB58" s="40" t="str">
        <f>IFERROR(VLOOKUP(Z58,武将ID!$F$1:$G$18,2,0),"")</f>
        <v>，防御提高</v>
      </c>
      <c r="AC58" s="40" t="str">
        <f t="shared" si="27"/>
        <v>5%</v>
      </c>
      <c r="AD58" s="56" t="str">
        <f t="shared" si="31"/>
        <v>集齐“张良、范增、狄仁杰、姜子牙”，生命提高21%，攻击提高16%，防御提高5%。</v>
      </c>
    </row>
    <row r="59" spans="1:30" ht="15" x14ac:dyDescent="0.25">
      <c r="A59" s="52">
        <f t="shared" ref="A59:A122" si="33">D59*1000+H59</f>
        <v>11801006</v>
      </c>
      <c r="B59" s="37">
        <v>54</v>
      </c>
      <c r="C59" s="53" t="str">
        <f>VLOOKUP(E59,缘分配置!A:P,4,0)</f>
        <v>独步天下</v>
      </c>
      <c r="D59" s="53">
        <f>VLOOKUP(F59,武将ID!A:B,2,0)</f>
        <v>11801</v>
      </c>
      <c r="E59" s="40" t="str">
        <f>缘分配置!A7</f>
        <v>张良6</v>
      </c>
      <c r="F59" s="37" t="str">
        <f t="shared" si="28"/>
        <v>、张良</v>
      </c>
      <c r="G59" s="40" t="str">
        <f>缘分配置!E7</f>
        <v>张良</v>
      </c>
      <c r="H59" s="40" t="str">
        <f t="shared" ref="H59:H122" si="34">RIGHT(E59,1)</f>
        <v>6</v>
      </c>
      <c r="I59" s="40">
        <v>1</v>
      </c>
      <c r="J59" s="53">
        <f>VLOOKUP(K59,武将ID!$A:$B,2,0)</f>
        <v>21801</v>
      </c>
      <c r="K59" s="40" t="str">
        <f>VLOOKUP(E59,缘分配置!A:M,6,0)</f>
        <v>、关羽</v>
      </c>
      <c r="L59" s="53">
        <f>IFERROR(VLOOKUP(M59,武将ID!$A:$B,2,0),"")</f>
        <v>31801</v>
      </c>
      <c r="M59" s="40" t="str">
        <f>IF(VLOOKUP($E59,缘分配置!$A:$M,7,0)=0,"",VLOOKUP($E59,缘分配置!$A:$M,7,0))</f>
        <v>、秦琼</v>
      </c>
      <c r="N59" s="53">
        <f>IFERROR(VLOOKUP(O59,武将ID!$A:$B,2,0),"")</f>
        <v>41801</v>
      </c>
      <c r="O59" s="40" t="str">
        <f>IF(VLOOKUP($E59,缘分配置!$A:$M,8,0)=0,"",VLOOKUP($E59,缘分配置!$A:$M,8,0))</f>
        <v>、后羿</v>
      </c>
      <c r="P59" s="53" t="str">
        <f>IFERROR(VLOOKUP(Q59,武将ID!$A:$B,2,0),"")</f>
        <v/>
      </c>
      <c r="Q59" s="40" t="str">
        <f>IF(VLOOKUP($E59,缘分配置!$A:$M,9,0)=0,"",VLOOKUP($E59,缘分配置!$A:$M,9,0))</f>
        <v/>
      </c>
      <c r="R59" s="40">
        <f t="shared" ref="R59:R122" si="35">IF(S59="","",4)</f>
        <v>4</v>
      </c>
      <c r="S59" s="40">
        <f>IF(VLOOKUP($E59,缘分配置!$A:$M,10,0)=0,"",VLOOKUP($E59,缘分配置!$A:$M,10,0))</f>
        <v>240</v>
      </c>
      <c r="T59" s="40" t="str">
        <f>IFERROR(VLOOKUP(R59,武将ID!F$1:G$18,2,0),"")</f>
        <v>，生命提高</v>
      </c>
      <c r="U59" s="40" t="str">
        <f t="shared" si="29"/>
        <v>24%</v>
      </c>
      <c r="V59" s="37">
        <f t="shared" ref="V59:V122" si="36">IF(W59="","",5)</f>
        <v>5</v>
      </c>
      <c r="W59" s="40">
        <f>IF(VLOOKUP($E59,缘分配置!$A:$M,11,0)=0,"",VLOOKUP($E59,缘分配置!$A:$M,11,0))</f>
        <v>190</v>
      </c>
      <c r="X59" s="40" t="str">
        <f>IFERROR(VLOOKUP(V59,武将ID!$F$1:$G$18,2,0),"")</f>
        <v>，攻击提高</v>
      </c>
      <c r="Y59" s="40" t="str">
        <f t="shared" si="30"/>
        <v>19%</v>
      </c>
      <c r="Z59" s="40">
        <f t="shared" si="32"/>
        <v>6</v>
      </c>
      <c r="AA59" s="40">
        <f>IF(VLOOKUP($E59,缘分配置!$A:$M,12,0)=0,"",VLOOKUP($E59,缘分配置!$A:$M,12,0))</f>
        <v>50</v>
      </c>
      <c r="AB59" s="40" t="str">
        <f>IFERROR(VLOOKUP(Z59,武将ID!$F$1:$G$18,2,0),"")</f>
        <v>，防御提高</v>
      </c>
      <c r="AC59" s="40" t="str">
        <f t="shared" si="27"/>
        <v>5%</v>
      </c>
      <c r="AD59" s="56" t="str">
        <f t="shared" si="31"/>
        <v>集齐“张良、关羽、秦琼、后羿”，生命提高24%，攻击提高19%，防御提高5%。</v>
      </c>
    </row>
    <row r="60" spans="1:30" ht="15" x14ac:dyDescent="0.25">
      <c r="A60" s="52">
        <f t="shared" si="33"/>
        <v>11802001</v>
      </c>
      <c r="B60" s="37">
        <v>55</v>
      </c>
      <c r="C60" s="53" t="str">
        <f>VLOOKUP(E60,缘分配置!A:P,4,0)</f>
        <v>楚汉争霸</v>
      </c>
      <c r="D60" s="53">
        <f>VLOOKUP(F60,武将ID!A:B,2,0)</f>
        <v>11802</v>
      </c>
      <c r="E60" s="40" t="str">
        <f>缘分配置!A8</f>
        <v>项羽1</v>
      </c>
      <c r="F60" s="37" t="str">
        <f t="shared" si="28"/>
        <v>、项羽</v>
      </c>
      <c r="G60" s="40" t="str">
        <f>缘分配置!E8</f>
        <v>项羽</v>
      </c>
      <c r="H60" s="40" t="str">
        <f t="shared" si="34"/>
        <v>1</v>
      </c>
      <c r="I60" s="40">
        <v>1</v>
      </c>
      <c r="J60" s="53">
        <f>VLOOKUP(K60,武将ID!$A:$B,2,0)</f>
        <v>11501</v>
      </c>
      <c r="K60" s="40" t="str">
        <f>VLOOKUP(E60,缘分配置!A:M,6,0)</f>
        <v>、刘邦</v>
      </c>
      <c r="L60" s="53" t="str">
        <f>IFERROR(VLOOKUP(M60,武将ID!$A:$B,2,0),"")</f>
        <v/>
      </c>
      <c r="M60" s="40" t="str">
        <f>IF(VLOOKUP($E60,缘分配置!$A:$M,7,0)=0,"",VLOOKUP($E60,缘分配置!$A:$M,7,0))</f>
        <v/>
      </c>
      <c r="N60" s="53" t="str">
        <f>IFERROR(VLOOKUP(O60,武将ID!$A:$B,2,0),"")</f>
        <v/>
      </c>
      <c r="O60" s="40" t="str">
        <f>IF(VLOOKUP($E60,缘分配置!$A:$M,8,0)=0,"",VLOOKUP($E60,缘分配置!$A:$M,8,0))</f>
        <v/>
      </c>
      <c r="P60" s="53" t="str">
        <f>IFERROR(VLOOKUP(Q60,武将ID!$A:$B,2,0),"")</f>
        <v/>
      </c>
      <c r="Q60" s="40" t="str">
        <f>IF(VLOOKUP($E60,缘分配置!$A:$M,9,0)=0,"",VLOOKUP($E60,缘分配置!$A:$M,9,0))</f>
        <v/>
      </c>
      <c r="R60" s="40" t="str">
        <f t="shared" si="35"/>
        <v/>
      </c>
      <c r="S60" s="40" t="str">
        <f>IF(VLOOKUP($E60,缘分配置!$A:$M,10,0)=0,"",VLOOKUP($E60,缘分配置!$A:$M,10,0))</f>
        <v/>
      </c>
      <c r="T60" s="40" t="str">
        <f>IFERROR(VLOOKUP(R60,武将ID!F$1:G$18,2,0),"")</f>
        <v/>
      </c>
      <c r="U60" s="40" t="str">
        <f t="shared" si="29"/>
        <v/>
      </c>
      <c r="V60" s="40">
        <f t="shared" si="36"/>
        <v>5</v>
      </c>
      <c r="W60" s="40">
        <f>IF(VLOOKUP($E60,缘分配置!$A:$M,11,0)=0,"",VLOOKUP($E60,缘分配置!$A:$M,11,0))</f>
        <v>140</v>
      </c>
      <c r="X60" s="40" t="str">
        <f>IFERROR(VLOOKUP(V60,武将ID!$F$1:$G$18,2,0),"")</f>
        <v>，攻击提高</v>
      </c>
      <c r="Y60" s="40" t="str">
        <f t="shared" si="30"/>
        <v>14%</v>
      </c>
      <c r="Z60" s="40">
        <f t="shared" si="32"/>
        <v>6</v>
      </c>
      <c r="AA60" s="40">
        <f>IF(VLOOKUP($E60,缘分配置!$A:$M,12,0)=0,"",VLOOKUP($E60,缘分配置!$A:$M,12,0))</f>
        <v>40</v>
      </c>
      <c r="AB60" s="40" t="str">
        <f>IFERROR(VLOOKUP(Z60,武将ID!$F$1:$G$18,2,0),"")</f>
        <v>，防御提高</v>
      </c>
      <c r="AC60" s="40" t="str">
        <f t="shared" ref="AC60:AC118" si="37">IFERROR(IF(AA60=0,"",AA60/10&amp;"%"),"")</f>
        <v>4%</v>
      </c>
      <c r="AD60" s="56" t="str">
        <f t="shared" si="31"/>
        <v>集齐“项羽、刘邦”，攻击提高14%，防御提高4%。</v>
      </c>
    </row>
    <row r="61" spans="1:30" ht="15" x14ac:dyDescent="0.25">
      <c r="A61" s="52">
        <f t="shared" si="33"/>
        <v>11802002</v>
      </c>
      <c r="B61" s="37">
        <v>56</v>
      </c>
      <c r="C61" s="53" t="str">
        <f>VLOOKUP(E61,缘分配置!A:P,4,0)</f>
        <v>霸王别姬</v>
      </c>
      <c r="D61" s="53">
        <f>VLOOKUP(F61,武将ID!A:B,2,0)</f>
        <v>11802</v>
      </c>
      <c r="E61" s="40" t="str">
        <f>缘分配置!A9</f>
        <v>项羽2</v>
      </c>
      <c r="F61" s="37" t="str">
        <f t="shared" si="28"/>
        <v>、项羽</v>
      </c>
      <c r="G61" s="40" t="str">
        <f>缘分配置!E9</f>
        <v>项羽</v>
      </c>
      <c r="H61" s="40" t="str">
        <f t="shared" si="34"/>
        <v>2</v>
      </c>
      <c r="I61" s="40">
        <v>1</v>
      </c>
      <c r="J61" s="53">
        <f>VLOOKUP(K61,武将ID!$A:$B,2,0)</f>
        <v>11508</v>
      </c>
      <c r="K61" s="40" t="str">
        <f>VLOOKUP(E61,缘分配置!A:M,6,0)</f>
        <v>、虞姬</v>
      </c>
      <c r="L61" s="53" t="str">
        <f>IFERROR(VLOOKUP(M61,武将ID!$A:$B,2,0),"")</f>
        <v/>
      </c>
      <c r="M61" s="40" t="str">
        <f>IF(VLOOKUP($E61,缘分配置!$A:$M,7,0)=0,"",VLOOKUP($E61,缘分配置!$A:$M,7,0))</f>
        <v/>
      </c>
      <c r="N61" s="53" t="str">
        <f>IFERROR(VLOOKUP(O61,武将ID!$A:$B,2,0),"")</f>
        <v/>
      </c>
      <c r="O61" s="40" t="str">
        <f>IF(VLOOKUP($E61,缘分配置!$A:$M,8,0)=0,"",VLOOKUP($E61,缘分配置!$A:$M,8,0))</f>
        <v/>
      </c>
      <c r="P61" s="53" t="str">
        <f>IFERROR(VLOOKUP(Q61,武将ID!$A:$B,2,0),"")</f>
        <v/>
      </c>
      <c r="Q61" s="40" t="str">
        <f>IF(VLOOKUP($E61,缘分配置!$A:$M,9,0)=0,"",VLOOKUP($E61,缘分配置!$A:$M,9,0))</f>
        <v/>
      </c>
      <c r="R61" s="40" t="str">
        <f t="shared" si="35"/>
        <v/>
      </c>
      <c r="S61" s="40" t="str">
        <f>IF(VLOOKUP($E61,缘分配置!$A:$M,10,0)=0,"",VLOOKUP($E61,缘分配置!$A:$M,10,0))</f>
        <v/>
      </c>
      <c r="T61" s="40" t="str">
        <f>IFERROR(VLOOKUP(R61,武将ID!F$1:G$18,2,0),"")</f>
        <v/>
      </c>
      <c r="U61" s="40" t="str">
        <f t="shared" si="29"/>
        <v/>
      </c>
      <c r="V61" s="40">
        <f t="shared" si="36"/>
        <v>5</v>
      </c>
      <c r="W61" s="40">
        <f>IF(VLOOKUP($E61,缘分配置!$A:$M,11,0)=0,"",VLOOKUP($E61,缘分配置!$A:$M,11,0))</f>
        <v>140</v>
      </c>
      <c r="X61" s="40" t="str">
        <f>IFERROR(VLOOKUP(V61,武将ID!$F$1:$G$18,2,0),"")</f>
        <v>，攻击提高</v>
      </c>
      <c r="Y61" s="40" t="str">
        <f t="shared" si="30"/>
        <v>14%</v>
      </c>
      <c r="Z61" s="40">
        <f t="shared" si="32"/>
        <v>6</v>
      </c>
      <c r="AA61" s="40">
        <f>IF(VLOOKUP($E61,缘分配置!$A:$M,12,0)=0,"",VLOOKUP($E61,缘分配置!$A:$M,12,0))</f>
        <v>40</v>
      </c>
      <c r="AB61" s="40" t="str">
        <f>IFERROR(VLOOKUP(Z61,武将ID!$F$1:$G$18,2,0),"")</f>
        <v>，防御提高</v>
      </c>
      <c r="AC61" s="40" t="str">
        <f t="shared" si="37"/>
        <v>4%</v>
      </c>
      <c r="AD61" s="56" t="str">
        <f t="shared" si="31"/>
        <v>集齐“项羽、虞姬”，攻击提高14%，防御提高4%。</v>
      </c>
    </row>
    <row r="62" spans="1:30" ht="15" x14ac:dyDescent="0.25">
      <c r="A62" s="52">
        <f t="shared" si="33"/>
        <v>11802003</v>
      </c>
      <c r="B62" s="37">
        <v>57</v>
      </c>
      <c r="C62" s="53" t="str">
        <f>VLOOKUP(E62,缘分配置!A:P,4,0)</f>
        <v>雄才大略</v>
      </c>
      <c r="D62" s="53">
        <f>VLOOKUP(F62,武将ID!A:B,2,0)</f>
        <v>11802</v>
      </c>
      <c r="E62" s="40" t="str">
        <f>缘分配置!A10</f>
        <v>项羽3</v>
      </c>
      <c r="F62" s="37" t="str">
        <f t="shared" si="28"/>
        <v>、项羽</v>
      </c>
      <c r="G62" s="40" t="str">
        <f>缘分配置!E10</f>
        <v>项羽</v>
      </c>
      <c r="H62" s="40" t="str">
        <f t="shared" si="34"/>
        <v>3</v>
      </c>
      <c r="I62" s="40">
        <v>1</v>
      </c>
      <c r="J62" s="53">
        <f>VLOOKUP(K62,武将ID!$A:$B,2,0)</f>
        <v>21501</v>
      </c>
      <c r="K62" s="40" t="str">
        <f>VLOOKUP(E62,缘分配置!A:M,6,0)</f>
        <v>、曹操</v>
      </c>
      <c r="L62" s="53">
        <f>IFERROR(VLOOKUP(M62,武将ID!$A:$B,2,0),"")</f>
        <v>21504</v>
      </c>
      <c r="M62" s="40" t="str">
        <f>IF(VLOOKUP($E62,缘分配置!$A:$M,7,0)=0,"",VLOOKUP($E62,缘分配置!$A:$M,7,0))</f>
        <v>、周瑜</v>
      </c>
      <c r="N62" s="53" t="str">
        <f>IFERROR(VLOOKUP(O62,武将ID!$A:$B,2,0),"")</f>
        <v/>
      </c>
      <c r="O62" s="40" t="str">
        <f>IF(VLOOKUP($E62,缘分配置!$A:$M,8,0)=0,"",VLOOKUP($E62,缘分配置!$A:$M,8,0))</f>
        <v/>
      </c>
      <c r="P62" s="53" t="str">
        <f>IFERROR(VLOOKUP(Q62,武将ID!$A:$B,2,0),"")</f>
        <v/>
      </c>
      <c r="Q62" s="40" t="str">
        <f>IF(VLOOKUP($E62,缘分配置!$A:$M,9,0)=0,"",VLOOKUP($E62,缘分配置!$A:$M,9,0))</f>
        <v/>
      </c>
      <c r="R62" s="40">
        <f>IF(S62="","",4)</f>
        <v>4</v>
      </c>
      <c r="S62" s="40">
        <f>IF(VLOOKUP($E62,缘分配置!$A:$M,10,0)=0,"",VLOOKUP($E62,缘分配置!$A:$M,10,0))</f>
        <v>180</v>
      </c>
      <c r="T62" s="40" t="str">
        <f>IFERROR(VLOOKUP(R62,武将ID!F$1:G$18,2,0),"")</f>
        <v>，生命提高</v>
      </c>
      <c r="U62" s="40" t="str">
        <f>IFERROR(IF(S62=0,"",S62/10&amp;"%"),"")</f>
        <v>18%</v>
      </c>
      <c r="V62" s="40">
        <f t="shared" si="36"/>
        <v>5</v>
      </c>
      <c r="W62" s="40">
        <f>IF(VLOOKUP($E62,缘分配置!$A:$M,11,0)=0,"",VLOOKUP($E62,缘分配置!$A:$M,11,0))</f>
        <v>140</v>
      </c>
      <c r="X62" s="40" t="str">
        <f>IFERROR(VLOOKUP(V62,武将ID!$F$1:$G$18,2,0),"")</f>
        <v>，攻击提高</v>
      </c>
      <c r="Y62" s="40" t="str">
        <f t="shared" si="30"/>
        <v>14%</v>
      </c>
      <c r="Z62" s="40">
        <f t="shared" si="32"/>
        <v>6</v>
      </c>
      <c r="AA62" s="40">
        <f>IF(VLOOKUP($E62,缘分配置!$A:$M,12,0)=0,"",VLOOKUP($E62,缘分配置!$A:$M,12,0))</f>
        <v>40</v>
      </c>
      <c r="AB62" s="40" t="str">
        <f>IFERROR(VLOOKUP(Z62,武将ID!$F$1:$G$18,2,0),"")</f>
        <v>，防御提高</v>
      </c>
      <c r="AC62" s="40" t="str">
        <f t="shared" si="37"/>
        <v>4%</v>
      </c>
      <c r="AD62" s="56" t="str">
        <f t="shared" si="31"/>
        <v>集齐“项羽、曹操、周瑜”，生命提高18%，攻击提高14%，防御提高4%。</v>
      </c>
    </row>
    <row r="63" spans="1:30" ht="15" x14ac:dyDescent="0.25">
      <c r="A63" s="52">
        <f t="shared" si="33"/>
        <v>11802004</v>
      </c>
      <c r="B63" s="37">
        <v>58</v>
      </c>
      <c r="C63" s="53" t="str">
        <f>VLOOKUP(E63,缘分配置!A:P,4,0)</f>
        <v>无所畏惧</v>
      </c>
      <c r="D63" s="53">
        <f>VLOOKUP(F63,武将ID!A:B,2,0)</f>
        <v>11802</v>
      </c>
      <c r="E63" s="40" t="str">
        <f>缘分配置!A11</f>
        <v>项羽4</v>
      </c>
      <c r="F63" s="37" t="str">
        <f t="shared" si="28"/>
        <v>、项羽</v>
      </c>
      <c r="G63" s="40" t="str">
        <f>缘分配置!E11</f>
        <v>项羽</v>
      </c>
      <c r="H63" s="40" t="str">
        <f t="shared" si="34"/>
        <v>4</v>
      </c>
      <c r="I63" s="40">
        <v>1</v>
      </c>
      <c r="J63" s="53">
        <f>VLOOKUP(K63,武将ID!$A:$B,2,0)</f>
        <v>21506</v>
      </c>
      <c r="K63" s="40" t="str">
        <f>VLOOKUP(E63,缘分配置!A:M,6,0)</f>
        <v>、张飞</v>
      </c>
      <c r="L63" s="53">
        <f>IFERROR(VLOOKUP(M63,武将ID!$A:$B,2,0),"")</f>
        <v>31504</v>
      </c>
      <c r="M63" s="40" t="str">
        <f>IF(VLOOKUP($E63,缘分配置!$A:$M,7,0)=0,"",VLOOKUP($E63,缘分配置!$A:$M,7,0))</f>
        <v>、宇文成都</v>
      </c>
      <c r="N63" s="53" t="str">
        <f>IFERROR(VLOOKUP(O63,武将ID!$A:$B,2,0),"")</f>
        <v/>
      </c>
      <c r="O63" s="40" t="str">
        <f>IF(VLOOKUP($E63,缘分配置!$A:$M,8,0)=0,"",VLOOKUP($E63,缘分配置!$A:$M,8,0))</f>
        <v/>
      </c>
      <c r="P63" s="53" t="str">
        <f>IFERROR(VLOOKUP(Q63,武将ID!$A:$B,2,0),"")</f>
        <v/>
      </c>
      <c r="Q63" s="40" t="str">
        <f>IF(VLOOKUP($E63,缘分配置!$A:$M,9,0)=0,"",VLOOKUP($E63,缘分配置!$A:$M,9,0))</f>
        <v/>
      </c>
      <c r="R63" s="40">
        <f t="shared" si="35"/>
        <v>4</v>
      </c>
      <c r="S63" s="40">
        <f>IF(VLOOKUP($E63,缘分配置!$A:$M,10,0)=0,"",VLOOKUP($E63,缘分配置!$A:$M,10,0))</f>
        <v>180</v>
      </c>
      <c r="T63" s="40" t="str">
        <f>IFERROR(VLOOKUP(R63,武将ID!F$1:G$18,2,0),"")</f>
        <v>，生命提高</v>
      </c>
      <c r="U63" s="40" t="str">
        <f t="shared" si="29"/>
        <v>18%</v>
      </c>
      <c r="V63" s="40">
        <f t="shared" si="36"/>
        <v>5</v>
      </c>
      <c r="W63" s="40">
        <f>IF(VLOOKUP($E63,缘分配置!$A:$M,11,0)=0,"",VLOOKUP($E63,缘分配置!$A:$M,11,0))</f>
        <v>140</v>
      </c>
      <c r="X63" s="40" t="str">
        <f>IFERROR(VLOOKUP(V63,武将ID!$F$1:$G$18,2,0),"")</f>
        <v>，攻击提高</v>
      </c>
      <c r="Y63" s="40" t="str">
        <f t="shared" si="30"/>
        <v>14%</v>
      </c>
      <c r="Z63" s="40">
        <f t="shared" si="32"/>
        <v>6</v>
      </c>
      <c r="AA63" s="40">
        <f>IF(VLOOKUP($E63,缘分配置!$A:$M,12,0)=0,"",VLOOKUP($E63,缘分配置!$A:$M,12,0))</f>
        <v>40</v>
      </c>
      <c r="AB63" s="40" t="str">
        <f>IFERROR(VLOOKUP(Z63,武将ID!$F$1:$G$18,2,0),"")</f>
        <v>，防御提高</v>
      </c>
      <c r="AC63" s="40" t="str">
        <f t="shared" si="37"/>
        <v>4%</v>
      </c>
      <c r="AD63" s="56" t="str">
        <f t="shared" si="31"/>
        <v>集齐“项羽、张飞、宇文成都”，生命提高18%，攻击提高14%，防御提高4%。</v>
      </c>
    </row>
    <row r="64" spans="1:30" ht="15" x14ac:dyDescent="0.25">
      <c r="A64" s="52">
        <f t="shared" si="33"/>
        <v>11802005</v>
      </c>
      <c r="B64" s="37">
        <v>59</v>
      </c>
      <c r="C64" s="53" t="str">
        <f>VLOOKUP(E64,缘分配置!A:P,4,0)</f>
        <v>年少有为</v>
      </c>
      <c r="D64" s="53">
        <f>VLOOKUP(F64,武将ID!A:B,2,0)</f>
        <v>11802</v>
      </c>
      <c r="E64" s="40" t="str">
        <f>缘分配置!A12</f>
        <v>项羽5</v>
      </c>
      <c r="F64" s="37" t="str">
        <f t="shared" si="28"/>
        <v>、项羽</v>
      </c>
      <c r="G64" s="40" t="str">
        <f>缘分配置!E12</f>
        <v>项羽</v>
      </c>
      <c r="H64" s="40" t="str">
        <f t="shared" si="34"/>
        <v>5</v>
      </c>
      <c r="I64" s="40">
        <v>1</v>
      </c>
      <c r="J64" s="53">
        <f>VLOOKUP(K64,武将ID!$A:$B,2,0)</f>
        <v>21507</v>
      </c>
      <c r="K64" s="40" t="str">
        <f>VLOOKUP(E64,缘分配置!A:M,6,0)</f>
        <v>、典韦</v>
      </c>
      <c r="L64" s="53">
        <f>IFERROR(VLOOKUP(M64,武将ID!$A:$B,2,0),"")</f>
        <v>31501</v>
      </c>
      <c r="M64" s="40" t="str">
        <f>IF(VLOOKUP($E64,缘分配置!$A:$M,7,0)=0,"",VLOOKUP($E64,缘分配置!$A:$M,7,0))</f>
        <v>、程咬金</v>
      </c>
      <c r="N64" s="53">
        <f>IFERROR(VLOOKUP(O64,武将ID!$A:$B,2,0),"")</f>
        <v>31507</v>
      </c>
      <c r="O64" s="40" t="str">
        <f>IF(VLOOKUP($E64,缘分配置!$A:$M,8,0)=0,"",VLOOKUP($E64,缘分配置!$A:$M,8,0))</f>
        <v>、裴元庆</v>
      </c>
      <c r="P64" s="53" t="str">
        <f>IFERROR(VLOOKUP(Q64,武将ID!$A:$B,2,0),"")</f>
        <v/>
      </c>
      <c r="Q64" s="40" t="str">
        <f>IF(VLOOKUP($E64,缘分配置!$A:$M,9,0)=0,"",VLOOKUP($E64,缘分配置!$A:$M,9,0))</f>
        <v/>
      </c>
      <c r="R64" s="40">
        <f t="shared" si="35"/>
        <v>4</v>
      </c>
      <c r="S64" s="40">
        <f>IF(VLOOKUP($E64,缘分配置!$A:$M,10,0)=0,"",VLOOKUP($E64,缘分配置!$A:$M,10,0))</f>
        <v>210</v>
      </c>
      <c r="T64" s="40" t="str">
        <f>IFERROR(VLOOKUP(R64,武将ID!F$1:G$18,2,0),"")</f>
        <v>，生命提高</v>
      </c>
      <c r="U64" s="40" t="str">
        <f t="shared" si="29"/>
        <v>21%</v>
      </c>
      <c r="V64" s="40">
        <f t="shared" si="36"/>
        <v>5</v>
      </c>
      <c r="W64" s="40">
        <f>IF(VLOOKUP($E64,缘分配置!$A:$M,11,0)=0,"",VLOOKUP($E64,缘分配置!$A:$M,11,0))</f>
        <v>160</v>
      </c>
      <c r="X64" s="40" t="str">
        <f>IFERROR(VLOOKUP(V64,武将ID!$F$1:$G$18,2,0),"")</f>
        <v>，攻击提高</v>
      </c>
      <c r="Y64" s="40" t="str">
        <f t="shared" si="30"/>
        <v>16%</v>
      </c>
      <c r="Z64" s="40">
        <f t="shared" si="32"/>
        <v>6</v>
      </c>
      <c r="AA64" s="40">
        <f>IF(VLOOKUP($E64,缘分配置!$A:$M,12,0)=0,"",VLOOKUP($E64,缘分配置!$A:$M,12,0))</f>
        <v>50</v>
      </c>
      <c r="AB64" s="40" t="str">
        <f>IFERROR(VLOOKUP(Z64,武将ID!$F$1:$G$18,2,0),"")</f>
        <v>，防御提高</v>
      </c>
      <c r="AC64" s="40" t="str">
        <f t="shared" si="37"/>
        <v>5%</v>
      </c>
      <c r="AD64" s="56" t="str">
        <f t="shared" si="31"/>
        <v>集齐“项羽、典韦、程咬金、裴元庆”，生命提高21%，攻击提高16%，防御提高5%。</v>
      </c>
    </row>
    <row r="65" spans="1:30" ht="15" x14ac:dyDescent="0.25">
      <c r="A65" s="52">
        <f t="shared" si="33"/>
        <v>11802006</v>
      </c>
      <c r="B65" s="37">
        <v>60</v>
      </c>
      <c r="C65" s="53" t="str">
        <f>VLOOKUP(E65,缘分配置!A:P,4,0)</f>
        <v>四大战神</v>
      </c>
      <c r="D65" s="53">
        <f>VLOOKUP(F65,武将ID!A:B,2,0)</f>
        <v>11802</v>
      </c>
      <c r="E65" s="40" t="str">
        <f>缘分配置!A13</f>
        <v>项羽6</v>
      </c>
      <c r="F65" s="37" t="str">
        <f t="shared" si="28"/>
        <v>、项羽</v>
      </c>
      <c r="G65" s="40" t="str">
        <f>缘分配置!E13</f>
        <v>项羽</v>
      </c>
      <c r="H65" s="40" t="str">
        <f t="shared" si="34"/>
        <v>6</v>
      </c>
      <c r="I65" s="40">
        <v>1</v>
      </c>
      <c r="J65" s="53">
        <f>VLOOKUP(K65,武将ID!$A:$B,2,0)</f>
        <v>21802</v>
      </c>
      <c r="K65" s="40" t="str">
        <f>VLOOKUP(E65,缘分配置!A:M,6,0)</f>
        <v>、吕布</v>
      </c>
      <c r="L65" s="53">
        <f>IFERROR(VLOOKUP(M65,武将ID!$A:$B,2,0),"")</f>
        <v>31802</v>
      </c>
      <c r="M65" s="40" t="str">
        <f>IF(VLOOKUP($E65,缘分配置!$A:$M,7,0)=0,"",VLOOKUP($E65,缘分配置!$A:$M,7,0))</f>
        <v>、李元霸</v>
      </c>
      <c r="N65" s="53">
        <f>IFERROR(VLOOKUP(O65,武将ID!$A:$B,2,0),"")</f>
        <v>41802</v>
      </c>
      <c r="O65" s="40" t="str">
        <f>IF(VLOOKUP($E65,缘分配置!$A:$M,8,0)=0,"",VLOOKUP($E65,缘分配置!$A:$M,8,0))</f>
        <v>、蚩尤</v>
      </c>
      <c r="P65" s="53" t="str">
        <f>IFERROR(VLOOKUP(Q65,武将ID!$A:$B,2,0),"")</f>
        <v/>
      </c>
      <c r="Q65" s="40" t="str">
        <f>IF(VLOOKUP($E65,缘分配置!$A:$M,9,0)=0,"",VLOOKUP($E65,缘分配置!$A:$M,9,0))</f>
        <v/>
      </c>
      <c r="R65" s="40">
        <f t="shared" si="35"/>
        <v>4</v>
      </c>
      <c r="S65" s="40">
        <f>IF(VLOOKUP($E65,缘分配置!$A:$M,10,0)=0,"",VLOOKUP($E65,缘分配置!$A:$M,10,0))</f>
        <v>240</v>
      </c>
      <c r="T65" s="40" t="str">
        <f>IFERROR(VLOOKUP(R65,武将ID!F$1:G$18,2,0),"")</f>
        <v>，生命提高</v>
      </c>
      <c r="U65" s="40" t="str">
        <f t="shared" si="29"/>
        <v>24%</v>
      </c>
      <c r="V65" s="40">
        <f t="shared" si="36"/>
        <v>5</v>
      </c>
      <c r="W65" s="40">
        <f>IF(VLOOKUP($E65,缘分配置!$A:$M,11,0)=0,"",VLOOKUP($E65,缘分配置!$A:$M,11,0))</f>
        <v>190</v>
      </c>
      <c r="X65" s="40" t="str">
        <f>IFERROR(VLOOKUP(V65,武将ID!$F$1:$G$18,2,0),"")</f>
        <v>，攻击提高</v>
      </c>
      <c r="Y65" s="40" t="str">
        <f t="shared" si="30"/>
        <v>19%</v>
      </c>
      <c r="Z65" s="40">
        <f t="shared" si="32"/>
        <v>6</v>
      </c>
      <c r="AA65" s="40">
        <f>IF(VLOOKUP($E65,缘分配置!$A:$M,12,0)=0,"",VLOOKUP($E65,缘分配置!$A:$M,12,0))</f>
        <v>50</v>
      </c>
      <c r="AB65" s="40" t="str">
        <f>IFERROR(VLOOKUP(Z65,武将ID!$F$1:$G$18,2,0),"")</f>
        <v>，防御提高</v>
      </c>
      <c r="AC65" s="40" t="str">
        <f t="shared" si="37"/>
        <v>5%</v>
      </c>
      <c r="AD65" s="56" t="str">
        <f t="shared" si="31"/>
        <v>集齐“项羽、吕布、李元霸、蚩尤”，生命提高24%，攻击提高19%，防御提高5%。</v>
      </c>
    </row>
    <row r="66" spans="1:30" ht="15" x14ac:dyDescent="0.25">
      <c r="A66" s="52">
        <f t="shared" si="33"/>
        <v>11803001</v>
      </c>
      <c r="B66" s="37">
        <v>61</v>
      </c>
      <c r="C66" s="53" t="str">
        <f>VLOOKUP(E66,缘分配置!A:P,4,0)</f>
        <v>虎狼之师</v>
      </c>
      <c r="D66" s="53">
        <f>VLOOKUP(F66,武将ID!A:B,2,0)</f>
        <v>11803</v>
      </c>
      <c r="E66" s="40" t="str">
        <f>缘分配置!A14</f>
        <v>秦始皇1</v>
      </c>
      <c r="F66" s="37" t="str">
        <f t="shared" si="28"/>
        <v>、秦始皇</v>
      </c>
      <c r="G66" s="40" t="str">
        <f>缘分配置!E14</f>
        <v>秦始皇</v>
      </c>
      <c r="H66" s="40" t="str">
        <f t="shared" si="34"/>
        <v>1</v>
      </c>
      <c r="I66" s="40">
        <v>1</v>
      </c>
      <c r="J66" s="53">
        <f>VLOOKUP(K66,武将ID!$A:$B,2,0)</f>
        <v>11804</v>
      </c>
      <c r="K66" s="40" t="str">
        <f>VLOOKUP(E66,缘分配置!A:M,6,0)</f>
        <v>、白起</v>
      </c>
      <c r="L66" s="53" t="str">
        <f>IFERROR(VLOOKUP(M66,武将ID!$A:$B,2,0),"")</f>
        <v/>
      </c>
      <c r="M66" s="40" t="str">
        <f>IF(VLOOKUP($E66,缘分配置!$A:$M,7,0)=0,"",VLOOKUP($E66,缘分配置!$A:$M,7,0))</f>
        <v/>
      </c>
      <c r="N66" s="53" t="str">
        <f>IFERROR(VLOOKUP(O66,武将ID!$A:$B,2,0),"")</f>
        <v/>
      </c>
      <c r="O66" s="40" t="str">
        <f>IF(VLOOKUP($E66,缘分配置!$A:$M,8,0)=0,"",VLOOKUP($E66,缘分配置!$A:$M,8,0))</f>
        <v/>
      </c>
      <c r="P66" s="53" t="str">
        <f>IFERROR(VLOOKUP(Q66,武将ID!$A:$B,2,0),"")</f>
        <v/>
      </c>
      <c r="Q66" s="40" t="str">
        <f>IF(VLOOKUP($E66,缘分配置!$A:$M,9,0)=0,"",VLOOKUP($E66,缘分配置!$A:$M,9,0))</f>
        <v/>
      </c>
      <c r="R66" s="40" t="str">
        <f t="shared" si="35"/>
        <v/>
      </c>
      <c r="S66" s="40" t="str">
        <f>IF(VLOOKUP($E66,缘分配置!$A:$M,10,0)=0,"",VLOOKUP($E66,缘分配置!$A:$M,10,0))</f>
        <v/>
      </c>
      <c r="T66" s="40" t="str">
        <f>IFERROR(VLOOKUP(R66,武将ID!F$1:G$18,2,0),"")</f>
        <v/>
      </c>
      <c r="U66" s="40" t="str">
        <f t="shared" si="29"/>
        <v/>
      </c>
      <c r="V66" s="40">
        <f t="shared" si="36"/>
        <v>5</v>
      </c>
      <c r="W66" s="40">
        <f>IF(VLOOKUP($E66,缘分配置!$A:$M,11,0)=0,"",VLOOKUP($E66,缘分配置!$A:$M,11,0))</f>
        <v>140</v>
      </c>
      <c r="X66" s="40" t="str">
        <f>IFERROR(VLOOKUP(V66,武将ID!$F$1:$G$18,2,0),"")</f>
        <v>，攻击提高</v>
      </c>
      <c r="Y66" s="40" t="str">
        <f t="shared" si="30"/>
        <v>14%</v>
      </c>
      <c r="Z66" s="40">
        <f t="shared" si="32"/>
        <v>6</v>
      </c>
      <c r="AA66" s="40">
        <f>IF(VLOOKUP($E66,缘分配置!$A:$M,12,0)=0,"",VLOOKUP($E66,缘分配置!$A:$M,12,0))</f>
        <v>40</v>
      </c>
      <c r="AB66" s="40" t="str">
        <f>IFERROR(VLOOKUP(Z66,武将ID!$F$1:$G$18,2,0),"")</f>
        <v>，防御提高</v>
      </c>
      <c r="AC66" s="40" t="str">
        <f t="shared" si="37"/>
        <v>4%</v>
      </c>
      <c r="AD66" s="56" t="str">
        <f t="shared" si="31"/>
        <v>集齐“秦始皇、白起”，攻击提高14%，防御提高4%。</v>
      </c>
    </row>
    <row r="67" spans="1:30" ht="15" x14ac:dyDescent="0.25">
      <c r="A67" s="52">
        <f t="shared" si="33"/>
        <v>11803002</v>
      </c>
      <c r="B67" s="37">
        <v>62</v>
      </c>
      <c r="C67" s="53" t="str">
        <f>VLOOKUP(E67,缘分配置!A:P,4,0)</f>
        <v>图穷匕见</v>
      </c>
      <c r="D67" s="53">
        <f>VLOOKUP(F67,武将ID!A:B,2,0)</f>
        <v>11803</v>
      </c>
      <c r="E67" s="40" t="str">
        <f>缘分配置!A15</f>
        <v>秦始皇2</v>
      </c>
      <c r="F67" s="37" t="str">
        <f t="shared" si="28"/>
        <v>、秦始皇</v>
      </c>
      <c r="G67" s="40" t="str">
        <f>缘分配置!E15</f>
        <v>秦始皇</v>
      </c>
      <c r="H67" s="40" t="str">
        <f t="shared" si="34"/>
        <v>2</v>
      </c>
      <c r="I67" s="40">
        <v>1</v>
      </c>
      <c r="J67" s="53">
        <f>VLOOKUP(K67,武将ID!$A:$B,2,0)</f>
        <v>11305</v>
      </c>
      <c r="K67" s="40" t="str">
        <f>VLOOKUP(E67,缘分配置!A:M,6,0)</f>
        <v>、荆轲</v>
      </c>
      <c r="L67" s="53" t="str">
        <f>IFERROR(VLOOKUP(M67,武将ID!$A:$B,2,0),"")</f>
        <v/>
      </c>
      <c r="M67" s="40" t="str">
        <f>IF(VLOOKUP($E67,缘分配置!$A:$M,7,0)=0,"",VLOOKUP($E67,缘分配置!$A:$M,7,0))</f>
        <v/>
      </c>
      <c r="N67" s="53" t="str">
        <f>IFERROR(VLOOKUP(O67,武将ID!$A:$B,2,0),"")</f>
        <v/>
      </c>
      <c r="O67" s="40" t="str">
        <f>IF(VLOOKUP($E67,缘分配置!$A:$M,8,0)=0,"",VLOOKUP($E67,缘分配置!$A:$M,8,0))</f>
        <v/>
      </c>
      <c r="P67" s="53" t="str">
        <f>IFERROR(VLOOKUP(Q67,武将ID!$A:$B,2,0),"")</f>
        <v/>
      </c>
      <c r="Q67" s="40" t="str">
        <f>IF(VLOOKUP($E67,缘分配置!$A:$M,9,0)=0,"",VLOOKUP($E67,缘分配置!$A:$M,9,0))</f>
        <v/>
      </c>
      <c r="R67" s="40" t="str">
        <f t="shared" si="35"/>
        <v/>
      </c>
      <c r="S67" s="40" t="str">
        <f>IF(VLOOKUP($E67,缘分配置!$A:$M,10,0)=0,"",VLOOKUP($E67,缘分配置!$A:$M,10,0))</f>
        <v/>
      </c>
      <c r="T67" s="40" t="str">
        <f>IFERROR(VLOOKUP(R67,武将ID!F$1:G$18,2,0),"")</f>
        <v/>
      </c>
      <c r="U67" s="40" t="str">
        <f t="shared" si="29"/>
        <v/>
      </c>
      <c r="V67" s="40">
        <f t="shared" si="36"/>
        <v>5</v>
      </c>
      <c r="W67" s="40">
        <f>IF(VLOOKUP($E67,缘分配置!$A:$M,11,0)=0,"",VLOOKUP($E67,缘分配置!$A:$M,11,0))</f>
        <v>140</v>
      </c>
      <c r="X67" s="40" t="str">
        <f>IFERROR(VLOOKUP(V67,武将ID!$F$1:$G$18,2,0),"")</f>
        <v>，攻击提高</v>
      </c>
      <c r="Y67" s="40" t="str">
        <f t="shared" si="30"/>
        <v>14%</v>
      </c>
      <c r="Z67" s="40">
        <f t="shared" si="32"/>
        <v>6</v>
      </c>
      <c r="AA67" s="40">
        <f>IF(VLOOKUP($E67,缘分配置!$A:$M,12,0)=0,"",VLOOKUP($E67,缘分配置!$A:$M,12,0))</f>
        <v>40</v>
      </c>
      <c r="AB67" s="40" t="str">
        <f>IFERROR(VLOOKUP(Z67,武将ID!$F$1:$G$18,2,0),"")</f>
        <v>，防御提高</v>
      </c>
      <c r="AC67" s="40" t="str">
        <f t="shared" si="37"/>
        <v>4%</v>
      </c>
      <c r="AD67" s="56" t="str">
        <f t="shared" si="31"/>
        <v>集齐“秦始皇、荆轲”，攻击提高14%，防御提高4%。</v>
      </c>
    </row>
    <row r="68" spans="1:30" ht="15" x14ac:dyDescent="0.25">
      <c r="A68" s="52">
        <f t="shared" si="33"/>
        <v>11803003</v>
      </c>
      <c r="B68" s="37">
        <v>63</v>
      </c>
      <c r="C68" s="53" t="str">
        <f>VLOOKUP(E68,缘分配置!A:P,4,0)</f>
        <v>传奇帝皇</v>
      </c>
      <c r="D68" s="53">
        <f>VLOOKUP(F68,武将ID!A:B,2,0)</f>
        <v>11803</v>
      </c>
      <c r="E68" s="40" t="str">
        <f>缘分配置!A16</f>
        <v>秦始皇3</v>
      </c>
      <c r="F68" s="37" t="str">
        <f t="shared" si="28"/>
        <v>、秦始皇</v>
      </c>
      <c r="G68" s="40" t="str">
        <f>缘分配置!E16</f>
        <v>秦始皇</v>
      </c>
      <c r="H68" s="40" t="str">
        <f t="shared" si="34"/>
        <v>3</v>
      </c>
      <c r="I68" s="40">
        <v>1</v>
      </c>
      <c r="J68" s="53">
        <f>VLOOKUP(K68,武将ID!$A:$B,2,0)</f>
        <v>41501</v>
      </c>
      <c r="K68" s="40" t="str">
        <f>VLOOKUP(E68,缘分配置!A:M,6,0)</f>
        <v>、成吉思汗</v>
      </c>
      <c r="L68" s="53">
        <f>IFERROR(VLOOKUP(M68,武将ID!$A:$B,2,0),"")</f>
        <v>31803</v>
      </c>
      <c r="M68" s="40" t="str">
        <f>IF(VLOOKUP($E68,缘分配置!$A:$M,7,0)=0,"",VLOOKUP($E68,缘分配置!$A:$M,7,0))</f>
        <v>、武则天</v>
      </c>
      <c r="N68" s="53" t="str">
        <f>IFERROR(VLOOKUP(O68,武将ID!$A:$B,2,0),"")</f>
        <v/>
      </c>
      <c r="O68" s="40" t="str">
        <f>IF(VLOOKUP($E68,缘分配置!$A:$M,8,0)=0,"",VLOOKUP($E68,缘分配置!$A:$M,8,0))</f>
        <v/>
      </c>
      <c r="P68" s="53" t="str">
        <f>IFERROR(VLOOKUP(Q68,武将ID!$A:$B,2,0),"")</f>
        <v/>
      </c>
      <c r="Q68" s="40" t="str">
        <f>IF(VLOOKUP($E68,缘分配置!$A:$M,9,0)=0,"",VLOOKUP($E68,缘分配置!$A:$M,9,0))</f>
        <v/>
      </c>
      <c r="R68" s="40">
        <f t="shared" si="35"/>
        <v>4</v>
      </c>
      <c r="S68" s="40">
        <f>IF(VLOOKUP($E68,缘分配置!$A:$M,10,0)=0,"",VLOOKUP($E68,缘分配置!$A:$M,10,0))</f>
        <v>180</v>
      </c>
      <c r="T68" s="40" t="str">
        <f>IFERROR(VLOOKUP(R68,武将ID!F$1:G$18,2,0),"")</f>
        <v>，生命提高</v>
      </c>
      <c r="U68" s="40" t="str">
        <f t="shared" si="29"/>
        <v>18%</v>
      </c>
      <c r="V68" s="40">
        <f t="shared" si="36"/>
        <v>5</v>
      </c>
      <c r="W68" s="40">
        <f>IF(VLOOKUP($E68,缘分配置!$A:$M,11,0)=0,"",VLOOKUP($E68,缘分配置!$A:$M,11,0))</f>
        <v>140</v>
      </c>
      <c r="X68" s="40" t="str">
        <f>IFERROR(VLOOKUP(V68,武将ID!$F$1:$G$18,2,0),"")</f>
        <v>，攻击提高</v>
      </c>
      <c r="Y68" s="40" t="str">
        <f t="shared" si="30"/>
        <v>14%</v>
      </c>
      <c r="Z68" s="40">
        <f t="shared" si="32"/>
        <v>6</v>
      </c>
      <c r="AA68" s="40">
        <f>IF(VLOOKUP($E68,缘分配置!$A:$M,12,0)=0,"",VLOOKUP($E68,缘分配置!$A:$M,12,0))</f>
        <v>40</v>
      </c>
      <c r="AB68" s="40" t="str">
        <f>IFERROR(VLOOKUP(Z68,武将ID!$F$1:$G$18,2,0),"")</f>
        <v>，防御提高</v>
      </c>
      <c r="AC68" s="40" t="str">
        <f t="shared" si="37"/>
        <v>4%</v>
      </c>
      <c r="AD68" s="56" t="str">
        <f t="shared" si="31"/>
        <v>集齐“秦始皇、成吉思汗、武则天”，生命提高18%，攻击提高14%，防御提高4%。</v>
      </c>
    </row>
    <row r="69" spans="1:30" ht="15" x14ac:dyDescent="0.25">
      <c r="A69" s="52">
        <f t="shared" si="33"/>
        <v>11803004</v>
      </c>
      <c r="B69" s="37">
        <v>64</v>
      </c>
      <c r="C69" s="53" t="str">
        <f>VLOOKUP(E69,缘分配置!A:P,4,0)</f>
        <v>千古一帝</v>
      </c>
      <c r="D69" s="53">
        <f>VLOOKUP(F69,武将ID!A:B,2,0)</f>
        <v>11803</v>
      </c>
      <c r="E69" s="40" t="str">
        <f>缘分配置!A17</f>
        <v>秦始皇4</v>
      </c>
      <c r="F69" s="37" t="str">
        <f t="shared" si="28"/>
        <v>、秦始皇</v>
      </c>
      <c r="G69" s="40" t="str">
        <f>缘分配置!E17</f>
        <v>秦始皇</v>
      </c>
      <c r="H69" s="40" t="str">
        <f t="shared" si="34"/>
        <v>4</v>
      </c>
      <c r="I69" s="40">
        <v>1</v>
      </c>
      <c r="J69" s="53">
        <f>VLOOKUP(K69,武将ID!$A:$B,2,0)</f>
        <v>31803</v>
      </c>
      <c r="K69" s="40" t="str">
        <f>VLOOKUP(E69,缘分配置!A:M,6,0)</f>
        <v>、武则天</v>
      </c>
      <c r="L69" s="53">
        <f>IFERROR(VLOOKUP(M69,武将ID!$A:$B,2,0),"")</f>
        <v>41803</v>
      </c>
      <c r="M69" s="40" t="str">
        <f>IF(VLOOKUP($E69,缘分配置!$A:$M,7,0)=0,"",VLOOKUP($E69,缘分配置!$A:$M,7,0))</f>
        <v>、轩辕</v>
      </c>
      <c r="N69" s="53" t="str">
        <f>IFERROR(VLOOKUP(O69,武将ID!$A:$B,2,0),"")</f>
        <v/>
      </c>
      <c r="O69" s="40" t="str">
        <f>IF(VLOOKUP($E69,缘分配置!$A:$M,8,0)=0,"",VLOOKUP($E69,缘分配置!$A:$M,8,0))</f>
        <v/>
      </c>
      <c r="P69" s="53" t="str">
        <f>IFERROR(VLOOKUP(Q69,武将ID!$A:$B,2,0),"")</f>
        <v/>
      </c>
      <c r="Q69" s="40" t="str">
        <f>IF(VLOOKUP($E69,缘分配置!$A:$M,9,0)=0,"",VLOOKUP($E69,缘分配置!$A:$M,9,0))</f>
        <v/>
      </c>
      <c r="R69" s="40">
        <f t="shared" si="35"/>
        <v>4</v>
      </c>
      <c r="S69" s="40">
        <f>IF(VLOOKUP($E69,缘分配置!$A:$M,10,0)=0,"",VLOOKUP($E69,缘分配置!$A:$M,10,0))</f>
        <v>240</v>
      </c>
      <c r="T69" s="40" t="str">
        <f>IFERROR(VLOOKUP(R69,武将ID!F$1:G$18,2,0),"")</f>
        <v>，生命提高</v>
      </c>
      <c r="U69" s="40" t="str">
        <f t="shared" si="29"/>
        <v>24%</v>
      </c>
      <c r="V69" s="40">
        <f t="shared" si="36"/>
        <v>5</v>
      </c>
      <c r="W69" s="40">
        <f>IF(VLOOKUP($E69,缘分配置!$A:$M,11,0)=0,"",VLOOKUP($E69,缘分配置!$A:$M,11,0))</f>
        <v>190</v>
      </c>
      <c r="X69" s="40" t="str">
        <f>IFERROR(VLOOKUP(V69,武将ID!$F$1:$G$18,2,0),"")</f>
        <v>，攻击提高</v>
      </c>
      <c r="Y69" s="40" t="str">
        <f t="shared" si="30"/>
        <v>19%</v>
      </c>
      <c r="Z69" s="40">
        <f t="shared" si="32"/>
        <v>6</v>
      </c>
      <c r="AA69" s="40">
        <f>IF(VLOOKUP($E69,缘分配置!$A:$M,12,0)=0,"",VLOOKUP($E69,缘分配置!$A:$M,12,0))</f>
        <v>50</v>
      </c>
      <c r="AB69" s="40" t="str">
        <f>IFERROR(VLOOKUP(Z69,武将ID!$F$1:$G$18,2,0),"")</f>
        <v>，防御提高</v>
      </c>
      <c r="AC69" s="40" t="str">
        <f t="shared" si="37"/>
        <v>5%</v>
      </c>
      <c r="AD69" s="56" t="str">
        <f t="shared" si="31"/>
        <v>集齐“秦始皇、武则天、轩辕”，生命提高24%，攻击提高19%，防御提高5%。</v>
      </c>
    </row>
    <row r="70" spans="1:30" ht="15" x14ac:dyDescent="0.25">
      <c r="A70" s="52">
        <f t="shared" si="33"/>
        <v>11803005</v>
      </c>
      <c r="B70" s="37">
        <v>65</v>
      </c>
      <c r="C70" s="53" t="str">
        <f>VLOOKUP(E70,缘分配置!A:P,4,0)</f>
        <v>一统天下</v>
      </c>
      <c r="D70" s="53">
        <f>VLOOKUP(F70,武将ID!A:B,2,0)</f>
        <v>11803</v>
      </c>
      <c r="E70" s="40" t="str">
        <f>缘分配置!A18</f>
        <v>秦始皇5</v>
      </c>
      <c r="F70" s="37" t="str">
        <f t="shared" si="28"/>
        <v>、秦始皇</v>
      </c>
      <c r="G70" s="40" t="str">
        <f>缘分配置!E18</f>
        <v>秦始皇</v>
      </c>
      <c r="H70" s="40" t="str">
        <f t="shared" si="34"/>
        <v>5</v>
      </c>
      <c r="I70" s="40">
        <v>1</v>
      </c>
      <c r="J70" s="53">
        <f>VLOOKUP(K70,武将ID!$A:$B,2,0)</f>
        <v>41502</v>
      </c>
      <c r="K70" s="40" t="str">
        <f>VLOOKUP(E70,缘分配置!A:M,6,0)</f>
        <v>、姜子牙</v>
      </c>
      <c r="L70" s="53">
        <f>IFERROR(VLOOKUP(M70,武将ID!$A:$B,2,0),"")</f>
        <v>41501</v>
      </c>
      <c r="M70" s="40" t="str">
        <f>IF(VLOOKUP($E70,缘分配置!$A:$M,7,0)=0,"",VLOOKUP($E70,缘分配置!$A:$M,7,0))</f>
        <v>、成吉思汗</v>
      </c>
      <c r="N70" s="53">
        <f>IFERROR(VLOOKUP(O70,武将ID!$A:$B,2,0),"")</f>
        <v>31001</v>
      </c>
      <c r="O70" s="40" t="str">
        <f>IF(VLOOKUP($E70,缘分配置!$A:$M,8,0)=0,"",VLOOKUP($E70,缘分配置!$A:$M,8,0))</f>
        <v>、杨坚</v>
      </c>
      <c r="P70" s="53" t="str">
        <f>IFERROR(VLOOKUP(Q70,武将ID!$A:$B,2,0),"")</f>
        <v/>
      </c>
      <c r="Q70" s="40" t="str">
        <f>IF(VLOOKUP($E70,缘分配置!$A:$M,9,0)=0,"",VLOOKUP($E70,缘分配置!$A:$M,9,0))</f>
        <v/>
      </c>
      <c r="R70" s="40">
        <f t="shared" si="35"/>
        <v>4</v>
      </c>
      <c r="S70" s="40">
        <f>IF(VLOOKUP($E70,缘分配置!$A:$M,10,0)=0,"",VLOOKUP($E70,缘分配置!$A:$M,10,0))</f>
        <v>210</v>
      </c>
      <c r="T70" s="40" t="str">
        <f>IFERROR(VLOOKUP(R70,武将ID!F$1:G$18,2,0),"")</f>
        <v>，生命提高</v>
      </c>
      <c r="U70" s="40" t="str">
        <f t="shared" si="29"/>
        <v>21%</v>
      </c>
      <c r="V70" s="40">
        <f t="shared" si="36"/>
        <v>5</v>
      </c>
      <c r="W70" s="40">
        <f>IF(VLOOKUP($E70,缘分配置!$A:$M,11,0)=0,"",VLOOKUP($E70,缘分配置!$A:$M,11,0))</f>
        <v>160</v>
      </c>
      <c r="X70" s="40" t="str">
        <f>IFERROR(VLOOKUP(V70,武将ID!$F$1:$G$18,2,0),"")</f>
        <v>，攻击提高</v>
      </c>
      <c r="Y70" s="40" t="str">
        <f t="shared" si="30"/>
        <v>16%</v>
      </c>
      <c r="Z70" s="40">
        <f t="shared" si="32"/>
        <v>6</v>
      </c>
      <c r="AA70" s="40">
        <f>IF(VLOOKUP($E70,缘分配置!$A:$M,12,0)=0,"",VLOOKUP($E70,缘分配置!$A:$M,12,0))</f>
        <v>50</v>
      </c>
      <c r="AB70" s="40" t="str">
        <f>IFERROR(VLOOKUP(Z70,武将ID!$F$1:$G$18,2,0),"")</f>
        <v>，防御提高</v>
      </c>
      <c r="AC70" s="40" t="str">
        <f t="shared" si="37"/>
        <v>5%</v>
      </c>
      <c r="AD70" s="56" t="str">
        <f t="shared" si="31"/>
        <v>集齐“秦始皇、姜子牙、成吉思汗、杨坚”，生命提高21%，攻击提高16%，防御提高5%。</v>
      </c>
    </row>
    <row r="71" spans="1:30" ht="15" x14ac:dyDescent="0.25">
      <c r="A71" s="52">
        <f t="shared" si="33"/>
        <v>11803006</v>
      </c>
      <c r="B71" s="37">
        <v>66</v>
      </c>
      <c r="C71" s="53" t="str">
        <f>VLOOKUP(E71,缘分配置!A:P,4,0)</f>
        <v>霸道无双</v>
      </c>
      <c r="D71" s="53">
        <f>VLOOKUP(F71,武将ID!A:B,2,0)</f>
        <v>11803</v>
      </c>
      <c r="E71" s="40" t="str">
        <f>缘分配置!A19</f>
        <v>秦始皇6</v>
      </c>
      <c r="F71" s="37" t="str">
        <f t="shared" si="28"/>
        <v>、秦始皇</v>
      </c>
      <c r="G71" s="40" t="str">
        <f>缘分配置!E19</f>
        <v>秦始皇</v>
      </c>
      <c r="H71" s="40" t="str">
        <f t="shared" si="34"/>
        <v>6</v>
      </c>
      <c r="I71" s="40">
        <v>1</v>
      </c>
      <c r="J71" s="53">
        <f>VLOOKUP(K71,武将ID!$A:$B,2,0)</f>
        <v>11802</v>
      </c>
      <c r="K71" s="40" t="str">
        <f>VLOOKUP(E71,缘分配置!A:M,6,0)</f>
        <v>、项羽</v>
      </c>
      <c r="L71" s="53">
        <f>IFERROR(VLOOKUP(M71,武将ID!$A:$B,2,0),"")</f>
        <v>11804</v>
      </c>
      <c r="M71" s="40" t="str">
        <f>IF(VLOOKUP($E71,缘分配置!$A:$M,7,0)=0,"",VLOOKUP($E71,缘分配置!$A:$M,7,0))</f>
        <v>、白起</v>
      </c>
      <c r="N71" s="53">
        <f>IFERROR(VLOOKUP(O71,武将ID!$A:$B,2,0),"")</f>
        <v>21804</v>
      </c>
      <c r="O71" s="40" t="str">
        <f>IF(VLOOKUP($E71,缘分配置!$A:$M,8,0)=0,"",VLOOKUP($E71,缘分配置!$A:$M,8,0))</f>
        <v>、孙策</v>
      </c>
      <c r="P71" s="53" t="str">
        <f>IFERROR(VLOOKUP(Q71,武将ID!$A:$B,2,0),"")</f>
        <v/>
      </c>
      <c r="Q71" s="40" t="str">
        <f>IF(VLOOKUP($E71,缘分配置!$A:$M,9,0)=0,"",VLOOKUP($E71,缘分配置!$A:$M,9,0))</f>
        <v/>
      </c>
      <c r="R71" s="40">
        <f t="shared" si="35"/>
        <v>4</v>
      </c>
      <c r="S71" s="40">
        <f>IF(VLOOKUP($E71,缘分配置!$A:$M,10,0)=0,"",VLOOKUP($E71,缘分配置!$A:$M,10,0))</f>
        <v>240</v>
      </c>
      <c r="T71" s="40" t="str">
        <f>IFERROR(VLOOKUP(R71,武将ID!F$1:G$18,2,0),"")</f>
        <v>，生命提高</v>
      </c>
      <c r="U71" s="40" t="str">
        <f t="shared" si="29"/>
        <v>24%</v>
      </c>
      <c r="V71" s="40">
        <f t="shared" si="36"/>
        <v>5</v>
      </c>
      <c r="W71" s="40">
        <f>IF(VLOOKUP($E71,缘分配置!$A:$M,11,0)=0,"",VLOOKUP($E71,缘分配置!$A:$M,11,0))</f>
        <v>190</v>
      </c>
      <c r="X71" s="40" t="str">
        <f>IFERROR(VLOOKUP(V71,武将ID!$F$1:$G$18,2,0),"")</f>
        <v>，攻击提高</v>
      </c>
      <c r="Y71" s="40" t="str">
        <f t="shared" si="30"/>
        <v>19%</v>
      </c>
      <c r="Z71" s="40">
        <f t="shared" si="32"/>
        <v>6</v>
      </c>
      <c r="AA71" s="40">
        <f>IF(VLOOKUP($E71,缘分配置!$A:$M,12,0)=0,"",VLOOKUP($E71,缘分配置!$A:$M,12,0))</f>
        <v>50</v>
      </c>
      <c r="AB71" s="40" t="str">
        <f>IFERROR(VLOOKUP(Z71,武将ID!$F$1:$G$18,2,0),"")</f>
        <v>，防御提高</v>
      </c>
      <c r="AC71" s="40" t="str">
        <f t="shared" si="37"/>
        <v>5%</v>
      </c>
      <c r="AD71" s="56" t="str">
        <f t="shared" si="31"/>
        <v>集齐“秦始皇、项羽、白起、孙策”，生命提高24%，攻击提高19%，防御提高5%。</v>
      </c>
    </row>
    <row r="72" spans="1:30" ht="15" x14ac:dyDescent="0.25">
      <c r="A72" s="2">
        <f t="shared" si="33"/>
        <v>11804001</v>
      </c>
      <c r="B72" s="37">
        <v>67</v>
      </c>
      <c r="C72" s="57" t="str">
        <f>VLOOKUP(E72,缘分配置!A:P,4,0)</f>
        <v>虎狼之师</v>
      </c>
      <c r="D72" s="53">
        <f>VLOOKUP(F72,武将ID!A:B,2,0)</f>
        <v>11804</v>
      </c>
      <c r="E72" s="58" t="str">
        <f>缘分配置!A20</f>
        <v>白起1</v>
      </c>
      <c r="F72" s="37" t="str">
        <f t="shared" si="28"/>
        <v>、白起</v>
      </c>
      <c r="G72" s="40" t="str">
        <f>缘分配置!E20</f>
        <v>白起</v>
      </c>
      <c r="H72" s="58" t="str">
        <f t="shared" si="34"/>
        <v>1</v>
      </c>
      <c r="I72" s="58">
        <v>1</v>
      </c>
      <c r="J72" s="57">
        <f>VLOOKUP(K72,武将ID!$A:$B,2,0)</f>
        <v>11803</v>
      </c>
      <c r="K72" s="40" t="str">
        <f>VLOOKUP(E72,缘分配置!A:M,6,0)</f>
        <v>、秦始皇</v>
      </c>
      <c r="L72" s="57" t="str">
        <f>IFERROR(VLOOKUP(M72,武将ID!$A:$B,2,0),"")</f>
        <v/>
      </c>
      <c r="M72" s="58" t="str">
        <f>IF(VLOOKUP($E72,缘分配置!$A:$M,7,0)=0,"",VLOOKUP($E72,缘分配置!$A:$M,7,0))</f>
        <v/>
      </c>
      <c r="N72" s="57" t="str">
        <f>IFERROR(VLOOKUP(O72,武将ID!$A:$B,2,0),"")</f>
        <v/>
      </c>
      <c r="O72" s="58" t="str">
        <f>IF(VLOOKUP($E72,缘分配置!$A:$M,8,0)=0,"",VLOOKUP($E72,缘分配置!$A:$M,8,0))</f>
        <v/>
      </c>
      <c r="P72" s="57" t="str">
        <f>IFERROR(VLOOKUP(Q72,武将ID!$A:$B,2,0),"")</f>
        <v/>
      </c>
      <c r="Q72" s="58" t="str">
        <f>IF(VLOOKUP($E72,缘分配置!$A:$M,9,0)=0,"",VLOOKUP($E72,缘分配置!$A:$M,9,0))</f>
        <v/>
      </c>
      <c r="R72" s="58" t="str">
        <f t="shared" si="35"/>
        <v/>
      </c>
      <c r="S72" s="58" t="str">
        <f>IF(VLOOKUP($E72,缘分配置!$A:$M,10,0)=0,"",VLOOKUP($E72,缘分配置!$A:$M,10,0))</f>
        <v/>
      </c>
      <c r="T72" s="58" t="str">
        <f>IFERROR(VLOOKUP(R72,武将ID!F$1:G$18,2,0),"")</f>
        <v/>
      </c>
      <c r="U72" s="40" t="str">
        <f t="shared" si="29"/>
        <v/>
      </c>
      <c r="V72" s="58">
        <f t="shared" si="36"/>
        <v>5</v>
      </c>
      <c r="W72" s="58">
        <f>IF(VLOOKUP($E72,缘分配置!$A:$M,11,0)=0,"",VLOOKUP($E72,缘分配置!$A:$M,11,0))</f>
        <v>140</v>
      </c>
      <c r="X72" s="58" t="str">
        <f>IFERROR(VLOOKUP(V72,武将ID!$F$1:$G$18,2,0),"")</f>
        <v>，攻击提高</v>
      </c>
      <c r="Y72" s="40" t="str">
        <f t="shared" si="30"/>
        <v>14%</v>
      </c>
      <c r="Z72" s="40">
        <f t="shared" si="32"/>
        <v>6</v>
      </c>
      <c r="AA72" s="40">
        <f>IF(VLOOKUP($E72,缘分配置!$A:$M,12,0)=0,"",VLOOKUP($E72,缘分配置!$A:$M,12,0))</f>
        <v>40</v>
      </c>
      <c r="AB72" s="40" t="str">
        <f>IFERROR(VLOOKUP(Z72,武将ID!$F$1:$G$18,2,0),"")</f>
        <v>，防御提高</v>
      </c>
      <c r="AC72" s="40" t="str">
        <f t="shared" si="37"/>
        <v>4%</v>
      </c>
      <c r="AD72" s="56" t="str">
        <f t="shared" si="31"/>
        <v>集齐“白起、秦始皇”，攻击提高14%，防御提高4%。</v>
      </c>
    </row>
    <row r="73" spans="1:30" ht="15" x14ac:dyDescent="0.25">
      <c r="A73" s="2">
        <f t="shared" si="33"/>
        <v>11804002</v>
      </c>
      <c r="B73" s="37">
        <v>68</v>
      </c>
      <c r="C73" s="57" t="str">
        <f>VLOOKUP(E73,缘分配置!A:P,4,0)</f>
        <v>顾全大局</v>
      </c>
      <c r="D73" s="53">
        <f>VLOOKUP(F73,武将ID!A:B,2,0)</f>
        <v>11804</v>
      </c>
      <c r="E73" s="58" t="str">
        <f>缘分配置!A21</f>
        <v>白起2</v>
      </c>
      <c r="F73" s="37" t="str">
        <f t="shared" si="28"/>
        <v>、白起</v>
      </c>
      <c r="G73" s="40" t="str">
        <f>缘分配置!E21</f>
        <v>白起</v>
      </c>
      <c r="H73" s="58" t="str">
        <f t="shared" si="34"/>
        <v>2</v>
      </c>
      <c r="I73" s="58">
        <v>1</v>
      </c>
      <c r="J73" s="57">
        <f>VLOOKUP(K73,武将ID!$A:$B,2,0)</f>
        <v>31803</v>
      </c>
      <c r="K73" s="40" t="str">
        <f>VLOOKUP(E73,缘分配置!A:M,6,0)</f>
        <v>、武则天</v>
      </c>
      <c r="L73" s="57" t="str">
        <f>IFERROR(VLOOKUP(M73,武将ID!$A:$B,2,0),"")</f>
        <v/>
      </c>
      <c r="M73" s="58" t="str">
        <f>IF(VLOOKUP($E73,缘分配置!$A:$M,7,0)=0,"",VLOOKUP($E73,缘分配置!$A:$M,7,0))</f>
        <v/>
      </c>
      <c r="N73" s="57" t="str">
        <f>IFERROR(VLOOKUP(O73,武将ID!$A:$B,2,0),"")</f>
        <v/>
      </c>
      <c r="O73" s="58" t="str">
        <f>IF(VLOOKUP($E73,缘分配置!$A:$M,8,0)=0,"",VLOOKUP($E73,缘分配置!$A:$M,8,0))</f>
        <v/>
      </c>
      <c r="P73" s="57" t="str">
        <f>IFERROR(VLOOKUP(Q73,武将ID!$A:$B,2,0),"")</f>
        <v/>
      </c>
      <c r="Q73" s="58" t="str">
        <f>IF(VLOOKUP($E73,缘分配置!$A:$M,9,0)=0,"",VLOOKUP($E73,缘分配置!$A:$M,9,0))</f>
        <v/>
      </c>
      <c r="R73" s="58" t="str">
        <f t="shared" si="35"/>
        <v/>
      </c>
      <c r="S73" s="58" t="str">
        <f>IF(VLOOKUP($E73,缘分配置!$A:$M,10,0)=0,"",VLOOKUP($E73,缘分配置!$A:$M,10,0))</f>
        <v/>
      </c>
      <c r="T73" s="58" t="str">
        <f>IFERROR(VLOOKUP(R73,武将ID!F$1:G$18,2,0),"")</f>
        <v/>
      </c>
      <c r="U73" s="40" t="str">
        <f t="shared" si="29"/>
        <v/>
      </c>
      <c r="V73" s="58">
        <f t="shared" si="36"/>
        <v>5</v>
      </c>
      <c r="W73" s="58">
        <f>IF(VLOOKUP($E73,缘分配置!$A:$M,11,0)=0,"",VLOOKUP($E73,缘分配置!$A:$M,11,0))</f>
        <v>140</v>
      </c>
      <c r="X73" s="58" t="str">
        <f>IFERROR(VLOOKUP(V73,武将ID!$F$1:$G$18,2,0),"")</f>
        <v>，攻击提高</v>
      </c>
      <c r="Y73" s="40" t="str">
        <f t="shared" si="30"/>
        <v>14%</v>
      </c>
      <c r="Z73" s="40">
        <f t="shared" si="32"/>
        <v>6</v>
      </c>
      <c r="AA73" s="40">
        <f>IF(VLOOKUP($E73,缘分配置!$A:$M,12,0)=0,"",VLOOKUP($E73,缘分配置!$A:$M,12,0))</f>
        <v>40</v>
      </c>
      <c r="AB73" s="40" t="str">
        <f>IFERROR(VLOOKUP(Z73,武将ID!$F$1:$G$18,2,0),"")</f>
        <v>，防御提高</v>
      </c>
      <c r="AC73" s="40" t="str">
        <f t="shared" si="37"/>
        <v>4%</v>
      </c>
      <c r="AD73" s="56" t="str">
        <f t="shared" si="31"/>
        <v>集齐“白起、武则天”，攻击提高14%，防御提高4%。</v>
      </c>
    </row>
    <row r="74" spans="1:30" ht="15" x14ac:dyDescent="0.25">
      <c r="A74" s="52">
        <f t="shared" si="33"/>
        <v>11804003</v>
      </c>
      <c r="B74" s="37">
        <v>69</v>
      </c>
      <c r="C74" s="53" t="str">
        <f>VLOOKUP(E74,缘分配置!A:P,4,0)</f>
        <v>文武之道</v>
      </c>
      <c r="D74" s="53">
        <f>VLOOKUP(F74,武将ID!A:B,2,0)</f>
        <v>11804</v>
      </c>
      <c r="E74" s="40" t="str">
        <f>缘分配置!A22</f>
        <v>白起3</v>
      </c>
      <c r="F74" s="37" t="str">
        <f t="shared" si="28"/>
        <v>、白起</v>
      </c>
      <c r="G74" s="40" t="str">
        <f>缘分配置!E22</f>
        <v>白起</v>
      </c>
      <c r="H74" s="40" t="str">
        <f t="shared" si="34"/>
        <v>3</v>
      </c>
      <c r="I74" s="40">
        <v>1</v>
      </c>
      <c r="J74" s="53">
        <f>VLOOKUP(K74,武将ID!$A:$B,2,0)</f>
        <v>11504</v>
      </c>
      <c r="K74" s="40" t="str">
        <f>VLOOKUP(E74,缘分配置!A:M,6,0)</f>
        <v>、萧何</v>
      </c>
      <c r="L74" s="53" t="str">
        <f>IFERROR(VLOOKUP(M74,武将ID!$A:$B,2,0),"")</f>
        <v/>
      </c>
      <c r="M74" s="40" t="str">
        <f>IF(VLOOKUP($E74,缘分配置!$A:$M,7,0)=0,"",VLOOKUP($E74,缘分配置!$A:$M,7,0))</f>
        <v/>
      </c>
      <c r="N74" s="53" t="str">
        <f>IFERROR(VLOOKUP(O74,武将ID!$A:$B,2,0),"")</f>
        <v/>
      </c>
      <c r="O74" s="40" t="str">
        <f>IF(VLOOKUP($E74,缘分配置!$A:$M,8,0)=0,"",VLOOKUP($E74,缘分配置!$A:$M,8,0))</f>
        <v/>
      </c>
      <c r="P74" s="53" t="str">
        <f>IFERROR(VLOOKUP(Q74,武将ID!$A:$B,2,0),"")</f>
        <v/>
      </c>
      <c r="Q74" s="40" t="str">
        <f>IF(VLOOKUP($E74,缘分配置!$A:$M,9,0)=0,"",VLOOKUP($E74,缘分配置!$A:$M,9,0))</f>
        <v/>
      </c>
      <c r="R74" s="40" t="str">
        <f t="shared" si="35"/>
        <v/>
      </c>
      <c r="S74" s="40" t="str">
        <f>IF(VLOOKUP($E74,缘分配置!$A:$M,10,0)=0,"",VLOOKUP($E74,缘分配置!$A:$M,10,0))</f>
        <v/>
      </c>
      <c r="T74" s="40" t="str">
        <f>IFERROR(VLOOKUP(R74,武将ID!F$1:G$18,2,0),"")</f>
        <v/>
      </c>
      <c r="U74" s="40" t="str">
        <f t="shared" si="29"/>
        <v/>
      </c>
      <c r="V74" s="40">
        <f t="shared" si="36"/>
        <v>5</v>
      </c>
      <c r="W74" s="40">
        <f>IF(VLOOKUP($E74,缘分配置!$A:$M,11,0)=0,"",VLOOKUP($E74,缘分配置!$A:$M,11,0))</f>
        <v>140</v>
      </c>
      <c r="X74" s="40" t="str">
        <f>IFERROR(VLOOKUP(V74,武将ID!$F$1:$G$18,2,0),"")</f>
        <v>，攻击提高</v>
      </c>
      <c r="Y74" s="40" t="str">
        <f t="shared" si="30"/>
        <v>14%</v>
      </c>
      <c r="Z74" s="40">
        <f t="shared" si="32"/>
        <v>6</v>
      </c>
      <c r="AA74" s="40">
        <f>IF(VLOOKUP($E74,缘分配置!$A:$M,12,0)=0,"",VLOOKUP($E74,缘分配置!$A:$M,12,0))</f>
        <v>40</v>
      </c>
      <c r="AB74" s="40" t="str">
        <f>IFERROR(VLOOKUP(Z74,武将ID!$F$1:$G$18,2,0),"")</f>
        <v>，防御提高</v>
      </c>
      <c r="AC74" s="40" t="str">
        <f t="shared" si="37"/>
        <v>4%</v>
      </c>
      <c r="AD74" s="56" t="str">
        <f t="shared" si="31"/>
        <v>集齐“白起、萧何”，攻击提高14%，防御提高4%。</v>
      </c>
    </row>
    <row r="75" spans="1:30" ht="15" x14ac:dyDescent="0.25">
      <c r="A75" s="52">
        <f t="shared" si="33"/>
        <v>11804004</v>
      </c>
      <c r="B75" s="37">
        <v>70</v>
      </c>
      <c r="C75" s="53" t="str">
        <f>VLOOKUP(E75,缘分配置!A:P,4,0)</f>
        <v>青史留名</v>
      </c>
      <c r="D75" s="53">
        <f>VLOOKUP(F75,武将ID!A:B,2,0)</f>
        <v>11804</v>
      </c>
      <c r="E75" s="40" t="str">
        <f>缘分配置!A23</f>
        <v>白起4</v>
      </c>
      <c r="F75" s="37" t="str">
        <f t="shared" si="28"/>
        <v>、白起</v>
      </c>
      <c r="G75" s="40" t="str">
        <f>缘分配置!E23</f>
        <v>白起</v>
      </c>
      <c r="H75" s="40" t="str">
        <f t="shared" si="34"/>
        <v>4</v>
      </c>
      <c r="I75" s="40">
        <v>1</v>
      </c>
      <c r="J75" s="53">
        <f>VLOOKUP(K75,武将ID!$A:$B,2,0)</f>
        <v>11508</v>
      </c>
      <c r="K75" s="40" t="str">
        <f>VLOOKUP(E75,缘分配置!A:M,6,0)</f>
        <v>、虞姬</v>
      </c>
      <c r="L75" s="53">
        <f>IFERROR(VLOOKUP(M75,武将ID!$A:$B,2,0),"")</f>
        <v>31506</v>
      </c>
      <c r="M75" s="40" t="str">
        <f>IF(VLOOKUP($E75,缘分配置!$A:$M,7,0)=0,"",VLOOKUP($E75,缘分配置!$A:$M,7,0))</f>
        <v>、狄仁杰</v>
      </c>
      <c r="N75" s="53">
        <f>IFERROR(VLOOKUP(O75,武将ID!$A:$B,2,0),"")</f>
        <v>21804</v>
      </c>
      <c r="O75" s="40" t="str">
        <f>IF(VLOOKUP($E75,缘分配置!$A:$M,8,0)=0,"",VLOOKUP($E75,缘分配置!$A:$M,8,0))</f>
        <v>、孙策</v>
      </c>
      <c r="P75" s="53" t="str">
        <f>IFERROR(VLOOKUP(Q75,武将ID!$A:$B,2,0),"")</f>
        <v/>
      </c>
      <c r="Q75" s="40" t="str">
        <f>IF(VLOOKUP($E75,缘分配置!$A:$M,9,0)=0,"",VLOOKUP($E75,缘分配置!$A:$M,9,0))</f>
        <v/>
      </c>
      <c r="R75" s="40">
        <f t="shared" si="35"/>
        <v>4</v>
      </c>
      <c r="S75" s="40">
        <f>IF(VLOOKUP($E75,缘分配置!$A:$M,10,0)=0,"",VLOOKUP($E75,缘分配置!$A:$M,10,0))</f>
        <v>210</v>
      </c>
      <c r="T75" s="40" t="str">
        <f>IFERROR(VLOOKUP(R75,武将ID!F$1:G$18,2,0),"")</f>
        <v>，生命提高</v>
      </c>
      <c r="U75" s="40" t="str">
        <f t="shared" si="29"/>
        <v>21%</v>
      </c>
      <c r="V75" s="40">
        <f t="shared" si="36"/>
        <v>5</v>
      </c>
      <c r="W75" s="40">
        <f>IF(VLOOKUP($E75,缘分配置!$A:$M,11,0)=0,"",VLOOKUP($E75,缘分配置!$A:$M,11,0))</f>
        <v>160</v>
      </c>
      <c r="X75" s="40" t="str">
        <f>IFERROR(VLOOKUP(V75,武将ID!$F$1:$G$18,2,0),"")</f>
        <v>，攻击提高</v>
      </c>
      <c r="Y75" s="40" t="str">
        <f t="shared" si="30"/>
        <v>16%</v>
      </c>
      <c r="Z75" s="40">
        <f t="shared" si="32"/>
        <v>6</v>
      </c>
      <c r="AA75" s="40">
        <f>IF(VLOOKUP($E75,缘分配置!$A:$M,12,0)=0,"",VLOOKUP($E75,缘分配置!$A:$M,12,0))</f>
        <v>50</v>
      </c>
      <c r="AB75" s="40" t="str">
        <f>IFERROR(VLOOKUP(Z75,武将ID!$F$1:$G$18,2,0),"")</f>
        <v>，防御提高</v>
      </c>
      <c r="AC75" s="40" t="str">
        <f t="shared" si="37"/>
        <v>5%</v>
      </c>
      <c r="AD75" s="56" t="str">
        <f t="shared" si="31"/>
        <v>集齐“白起、虞姬、狄仁杰、孙策”，生命提高21%，攻击提高16%，防御提高5%。</v>
      </c>
    </row>
    <row r="76" spans="1:30" ht="15" x14ac:dyDescent="0.25">
      <c r="A76" s="52">
        <f t="shared" si="33"/>
        <v>11804005</v>
      </c>
      <c r="B76" s="37">
        <v>71</v>
      </c>
      <c r="C76" s="53" t="str">
        <f>VLOOKUP(E76,缘分配置!A:P,4,0)</f>
        <v>乱世神将</v>
      </c>
      <c r="D76" s="53">
        <f>VLOOKUP(F76,武将ID!A:B,2,0)</f>
        <v>11804</v>
      </c>
      <c r="E76" s="40" t="str">
        <f>缘分配置!A24</f>
        <v>白起5</v>
      </c>
      <c r="F76" s="37" t="str">
        <f t="shared" si="28"/>
        <v>、白起</v>
      </c>
      <c r="G76" s="40" t="str">
        <f>缘分配置!E24</f>
        <v>白起</v>
      </c>
      <c r="H76" s="40" t="str">
        <f t="shared" si="34"/>
        <v>5</v>
      </c>
      <c r="I76" s="40">
        <v>1</v>
      </c>
      <c r="J76" s="53">
        <f>VLOOKUP(K76,武将ID!$A:$B,2,0)</f>
        <v>11302</v>
      </c>
      <c r="K76" s="40" t="str">
        <f>VLOOKUP(E76,缘分配置!A:M,6,0)</f>
        <v>、英布</v>
      </c>
      <c r="L76" s="53">
        <f>IFERROR(VLOOKUP(M76,武将ID!$A:$B,2,0),"")</f>
        <v>11506</v>
      </c>
      <c r="M76" s="40" t="str">
        <f>IF(VLOOKUP($E76,缘分配置!$A:$M,7,0)=0,"",VLOOKUP($E76,缘分配置!$A:$M,7,0))</f>
        <v>、龙且</v>
      </c>
      <c r="N76" s="53">
        <f>IFERROR(VLOOKUP(O76,武将ID!$A:$B,2,0),"")</f>
        <v>21804</v>
      </c>
      <c r="O76" s="40" t="str">
        <f>IF(VLOOKUP($E76,缘分配置!$A:$M,8,0)=0,"",VLOOKUP($E76,缘分配置!$A:$M,8,0))</f>
        <v>、孙策</v>
      </c>
      <c r="P76" s="53" t="str">
        <f>IFERROR(VLOOKUP(Q76,武将ID!$A:$B,2,0),"")</f>
        <v/>
      </c>
      <c r="Q76" s="40" t="str">
        <f>IF(VLOOKUP($E76,缘分配置!$A:$M,9,0)=0,"",VLOOKUP($E76,缘分配置!$A:$M,9,0))</f>
        <v/>
      </c>
      <c r="R76" s="40">
        <f t="shared" si="35"/>
        <v>4</v>
      </c>
      <c r="S76" s="40">
        <f>IF(VLOOKUP($E76,缘分配置!$A:$M,10,0)=0,"",VLOOKUP($E76,缘分配置!$A:$M,10,0))</f>
        <v>210</v>
      </c>
      <c r="T76" s="40" t="str">
        <f>IFERROR(VLOOKUP(R76,武将ID!F$1:G$18,2,0),"")</f>
        <v>，生命提高</v>
      </c>
      <c r="U76" s="40" t="str">
        <f t="shared" si="29"/>
        <v>21%</v>
      </c>
      <c r="V76" s="40">
        <f t="shared" si="36"/>
        <v>5</v>
      </c>
      <c r="W76" s="40">
        <f>IF(VLOOKUP($E76,缘分配置!$A:$M,11,0)=0,"",VLOOKUP($E76,缘分配置!$A:$M,11,0))</f>
        <v>160</v>
      </c>
      <c r="X76" s="40" t="str">
        <f>IFERROR(VLOOKUP(V76,武将ID!$F$1:$G$18,2,0),"")</f>
        <v>，攻击提高</v>
      </c>
      <c r="Y76" s="40" t="str">
        <f t="shared" si="30"/>
        <v>16%</v>
      </c>
      <c r="Z76" s="40">
        <f t="shared" si="32"/>
        <v>6</v>
      </c>
      <c r="AA76" s="40">
        <f>IF(VLOOKUP($E76,缘分配置!$A:$M,12,0)=0,"",VLOOKUP($E76,缘分配置!$A:$M,12,0))</f>
        <v>50</v>
      </c>
      <c r="AB76" s="40" t="str">
        <f>IFERROR(VLOOKUP(Z76,武将ID!$F$1:$G$18,2,0),"")</f>
        <v>，防御提高</v>
      </c>
      <c r="AC76" s="40" t="str">
        <f t="shared" si="37"/>
        <v>5%</v>
      </c>
      <c r="AD76" s="56" t="str">
        <f t="shared" si="31"/>
        <v>集齐“白起、英布、龙且、孙策”，生命提高21%，攻击提高16%，防御提高5%。</v>
      </c>
    </row>
    <row r="77" spans="1:30" ht="15" x14ac:dyDescent="0.25">
      <c r="A77" s="52">
        <f t="shared" si="33"/>
        <v>11804006</v>
      </c>
      <c r="B77" s="37">
        <v>72</v>
      </c>
      <c r="C77" s="53" t="str">
        <f>VLOOKUP(E77,缘分配置!A:P,4,0)</f>
        <v>霸道无双</v>
      </c>
      <c r="D77" s="53">
        <f>VLOOKUP(F77,武将ID!A:B,2,0)</f>
        <v>11804</v>
      </c>
      <c r="E77" s="40" t="str">
        <f>缘分配置!A25</f>
        <v>白起6</v>
      </c>
      <c r="F77" s="37" t="str">
        <f t="shared" si="28"/>
        <v>、白起</v>
      </c>
      <c r="G77" s="40" t="str">
        <f>缘分配置!E25</f>
        <v>白起</v>
      </c>
      <c r="H77" s="40" t="str">
        <f t="shared" si="34"/>
        <v>6</v>
      </c>
      <c r="I77" s="40">
        <v>1</v>
      </c>
      <c r="J77" s="53">
        <f>VLOOKUP(K77,武将ID!$A:$B,2,0)</f>
        <v>11802</v>
      </c>
      <c r="K77" s="40" t="str">
        <f>VLOOKUP(E77,缘分配置!A:M,6,0)</f>
        <v>、项羽</v>
      </c>
      <c r="L77" s="53">
        <f>IFERROR(VLOOKUP(M77,武将ID!$A:$B,2,0),"")</f>
        <v>11803</v>
      </c>
      <c r="M77" s="40" t="str">
        <f>IF(VLOOKUP($E77,缘分配置!$A:$M,7,0)=0,"",VLOOKUP($E77,缘分配置!$A:$M,7,0))</f>
        <v>、秦始皇</v>
      </c>
      <c r="N77" s="53">
        <f>IFERROR(VLOOKUP(O77,武将ID!$A:$B,2,0),"")</f>
        <v>21804</v>
      </c>
      <c r="O77" s="40" t="str">
        <f>IF(VLOOKUP($E77,缘分配置!$A:$M,8,0)=0,"",VLOOKUP($E77,缘分配置!$A:$M,8,0))</f>
        <v>、孙策</v>
      </c>
      <c r="P77" s="53" t="str">
        <f>IFERROR(VLOOKUP(Q77,武将ID!$A:$B,2,0),"")</f>
        <v/>
      </c>
      <c r="Q77" s="40" t="str">
        <f>IF(VLOOKUP($E77,缘分配置!$A:$M,9,0)=0,"",VLOOKUP($E77,缘分配置!$A:$M,9,0))</f>
        <v/>
      </c>
      <c r="R77" s="40">
        <f t="shared" si="35"/>
        <v>4</v>
      </c>
      <c r="S77" s="40">
        <f>IF(VLOOKUP($E77,缘分配置!$A:$M,10,0)=0,"",VLOOKUP($E77,缘分配置!$A:$M,10,0))</f>
        <v>240</v>
      </c>
      <c r="T77" s="40" t="str">
        <f>IFERROR(VLOOKUP(R77,武将ID!F$1:G$18,2,0),"")</f>
        <v>，生命提高</v>
      </c>
      <c r="U77" s="40" t="str">
        <f t="shared" si="29"/>
        <v>24%</v>
      </c>
      <c r="V77" s="40">
        <f t="shared" si="36"/>
        <v>5</v>
      </c>
      <c r="W77" s="40">
        <f>IF(VLOOKUP($E77,缘分配置!$A:$M,11,0)=0,"",VLOOKUP($E77,缘分配置!$A:$M,11,0))</f>
        <v>190</v>
      </c>
      <c r="X77" s="40" t="str">
        <f>IFERROR(VLOOKUP(V77,武将ID!$F$1:$G$18,2,0),"")</f>
        <v>，攻击提高</v>
      </c>
      <c r="Y77" s="40" t="str">
        <f t="shared" si="30"/>
        <v>19%</v>
      </c>
      <c r="Z77" s="40">
        <f t="shared" si="32"/>
        <v>6</v>
      </c>
      <c r="AA77" s="40">
        <f>IF(VLOOKUP($E77,缘分配置!$A:$M,12,0)=0,"",VLOOKUP($E77,缘分配置!$A:$M,12,0))</f>
        <v>50</v>
      </c>
      <c r="AB77" s="40" t="str">
        <f>IFERROR(VLOOKUP(Z77,武将ID!$F$1:$G$18,2,0),"")</f>
        <v>，防御提高</v>
      </c>
      <c r="AC77" s="40" t="str">
        <f t="shared" si="37"/>
        <v>5%</v>
      </c>
      <c r="AD77" s="56" t="str">
        <f t="shared" si="31"/>
        <v>集齐“白起、项羽、秦始皇、孙策”，生命提高24%，攻击提高19%，防御提高5%。</v>
      </c>
    </row>
    <row r="78" spans="1:30" ht="15" x14ac:dyDescent="0.25">
      <c r="A78" s="52">
        <f t="shared" si="33"/>
        <v>11501001</v>
      </c>
      <c r="B78" s="37">
        <v>73</v>
      </c>
      <c r="C78" s="53" t="str">
        <f>VLOOKUP(E78,缘分配置!A:P,4,0)</f>
        <v>叛楚归汉</v>
      </c>
      <c r="D78" s="53">
        <f>VLOOKUP(F78,武将ID!A:B,2,0)</f>
        <v>11501</v>
      </c>
      <c r="E78" s="40" t="str">
        <f>缘分配置!A26</f>
        <v>刘邦1</v>
      </c>
      <c r="F78" s="37" t="str">
        <f t="shared" si="28"/>
        <v>、刘邦</v>
      </c>
      <c r="G78" s="40" t="str">
        <f>缘分配置!E26</f>
        <v>刘邦</v>
      </c>
      <c r="H78" s="40" t="str">
        <f t="shared" si="34"/>
        <v>1</v>
      </c>
      <c r="I78" s="40">
        <v>1</v>
      </c>
      <c r="J78" s="53">
        <f>VLOOKUP(K78,武将ID!$A:$B,2,0)</f>
        <v>11302</v>
      </c>
      <c r="K78" s="40" t="str">
        <f>VLOOKUP(E78,缘分配置!A:M,6,0)</f>
        <v>、英布</v>
      </c>
      <c r="L78" s="53" t="str">
        <f>IFERROR(VLOOKUP(M78,武将ID!$A:$B,2,0),"")</f>
        <v/>
      </c>
      <c r="M78" s="40" t="str">
        <f>IF(VLOOKUP($E78,缘分配置!$A:$M,7,0)=0,"",VLOOKUP($E78,缘分配置!$A:$M,7,0))</f>
        <v/>
      </c>
      <c r="N78" s="53" t="str">
        <f>IFERROR(VLOOKUP(O78,武将ID!$A:$B,2,0),"")</f>
        <v/>
      </c>
      <c r="O78" s="40" t="str">
        <f>IF(VLOOKUP($E78,缘分配置!$A:$M,8,0)=0,"",VLOOKUP($E78,缘分配置!$A:$M,8,0))</f>
        <v/>
      </c>
      <c r="P78" s="53" t="str">
        <f>IFERROR(VLOOKUP(Q78,武将ID!$A:$B,2,0),"")</f>
        <v/>
      </c>
      <c r="Q78" s="40" t="str">
        <f>IF(VLOOKUP($E78,缘分配置!$A:$M,9,0)=0,"",VLOOKUP($E78,缘分配置!$A:$M,9,0))</f>
        <v/>
      </c>
      <c r="R78" s="40">
        <f t="shared" si="35"/>
        <v>4</v>
      </c>
      <c r="S78" s="40">
        <f>IF(VLOOKUP($E78,缘分配置!$A:$M,10,0)=0,"",VLOOKUP($E78,缘分配置!$A:$M,10,0))</f>
        <v>140</v>
      </c>
      <c r="T78" s="40" t="str">
        <f>IFERROR(VLOOKUP(R78,武将ID!F$1:G$18,2,0),"")</f>
        <v>，生命提高</v>
      </c>
      <c r="U78" s="40" t="str">
        <f t="shared" si="29"/>
        <v>14%</v>
      </c>
      <c r="V78" s="40" t="str">
        <f t="shared" si="36"/>
        <v/>
      </c>
      <c r="W78" s="40" t="str">
        <f>IF(VLOOKUP($E78,缘分配置!$A:$M,11,0)=0,"",VLOOKUP($E78,缘分配置!$A:$M,11,0))</f>
        <v/>
      </c>
      <c r="X78" s="40" t="str">
        <f>IFERROR(VLOOKUP(V78,武将ID!$F$1:$G$18,2,0),"")</f>
        <v/>
      </c>
      <c r="Y78" s="40" t="str">
        <f t="shared" si="30"/>
        <v/>
      </c>
      <c r="Z78" s="40" t="str">
        <f t="shared" si="32"/>
        <v/>
      </c>
      <c r="AA78" s="40" t="str">
        <f>IF(VLOOKUP($E78,缘分配置!$A:$M,12,0)=0,"",VLOOKUP($E78,缘分配置!$A:$M,12,0))</f>
        <v/>
      </c>
      <c r="AB78" s="40" t="str">
        <f>IFERROR(VLOOKUP(Z78,武将ID!$F$1:$G$18,2,0),"")</f>
        <v/>
      </c>
      <c r="AC78" s="40" t="str">
        <f t="shared" si="37"/>
        <v/>
      </c>
      <c r="AD78" s="56" t="str">
        <f t="shared" si="31"/>
        <v>集齐“刘邦、英布”，生命提高14%。</v>
      </c>
    </row>
    <row r="79" spans="1:30" ht="15" x14ac:dyDescent="0.25">
      <c r="A79" s="52">
        <f t="shared" si="33"/>
        <v>11501002</v>
      </c>
      <c r="B79" s="37">
        <v>74</v>
      </c>
      <c r="C79" s="53" t="str">
        <f>VLOOKUP(E79,缘分配置!A:P,4,0)</f>
        <v>伉俪情深</v>
      </c>
      <c r="D79" s="53">
        <f>VLOOKUP(F79,武将ID!A:B,2,0)</f>
        <v>11501</v>
      </c>
      <c r="E79" s="40" t="str">
        <f>缘分配置!A27</f>
        <v>刘邦2</v>
      </c>
      <c r="F79" s="37" t="str">
        <f t="shared" si="28"/>
        <v>、刘邦</v>
      </c>
      <c r="G79" s="40" t="str">
        <f>缘分配置!E27</f>
        <v>刘邦</v>
      </c>
      <c r="H79" s="40" t="str">
        <f t="shared" si="34"/>
        <v>2</v>
      </c>
      <c r="I79" s="40">
        <v>1</v>
      </c>
      <c r="J79" s="53">
        <f>VLOOKUP(K79,武将ID!$A:$B,2,0)</f>
        <v>11505</v>
      </c>
      <c r="K79" s="40" t="str">
        <f>VLOOKUP(E79,缘分配置!A:M,6,0)</f>
        <v>、吕雉</v>
      </c>
      <c r="L79" s="53" t="str">
        <f>IFERROR(VLOOKUP(M79,武将ID!$A:$B,2,0),"")</f>
        <v/>
      </c>
      <c r="M79" s="40" t="str">
        <f>IF(VLOOKUP($E79,缘分配置!$A:$M,7,0)=0,"",VLOOKUP($E79,缘分配置!$A:$M,7,0))</f>
        <v/>
      </c>
      <c r="N79" s="53" t="str">
        <f>IFERROR(VLOOKUP(O79,武将ID!$A:$B,2,0),"")</f>
        <v/>
      </c>
      <c r="O79" s="40" t="str">
        <f>IF(VLOOKUP($E79,缘分配置!$A:$M,8,0)=0,"",VLOOKUP($E79,缘分配置!$A:$M,8,0))</f>
        <v/>
      </c>
      <c r="P79" s="53" t="str">
        <f>IFERROR(VLOOKUP(Q79,武将ID!$A:$B,2,0),"")</f>
        <v/>
      </c>
      <c r="Q79" s="40" t="str">
        <f>IF(VLOOKUP($E79,缘分配置!$A:$M,9,0)=0,"",VLOOKUP($E79,缘分配置!$A:$M,9,0))</f>
        <v/>
      </c>
      <c r="R79" s="40">
        <f t="shared" si="35"/>
        <v>4</v>
      </c>
      <c r="S79" s="40">
        <f>IF(VLOOKUP($E79,缘分配置!$A:$M,10,0)=0,"",VLOOKUP($E79,缘分配置!$A:$M,10,0))</f>
        <v>140</v>
      </c>
      <c r="T79" s="40" t="str">
        <f>IFERROR(VLOOKUP(R79,武将ID!F$1:G$18,2,0),"")</f>
        <v>，生命提高</v>
      </c>
      <c r="U79" s="40" t="str">
        <f t="shared" si="29"/>
        <v>14%</v>
      </c>
      <c r="V79" s="40" t="str">
        <f t="shared" si="36"/>
        <v/>
      </c>
      <c r="W79" s="40" t="str">
        <f>IF(VLOOKUP($E79,缘分配置!$A:$M,11,0)=0,"",VLOOKUP($E79,缘分配置!$A:$M,11,0))</f>
        <v/>
      </c>
      <c r="X79" s="40" t="str">
        <f>IFERROR(VLOOKUP(V79,武将ID!$F$1:$G$18,2,0),"")</f>
        <v/>
      </c>
      <c r="Y79" s="40" t="str">
        <f t="shared" si="30"/>
        <v/>
      </c>
      <c r="Z79" s="40" t="str">
        <f t="shared" si="32"/>
        <v/>
      </c>
      <c r="AA79" s="40" t="str">
        <f>IF(VLOOKUP($E79,缘分配置!$A:$M,12,0)=0,"",VLOOKUP($E79,缘分配置!$A:$M,12,0))</f>
        <v/>
      </c>
      <c r="AB79" s="40" t="str">
        <f>IFERROR(VLOOKUP(Z79,武将ID!$F$1:$G$18,2,0),"")</f>
        <v/>
      </c>
      <c r="AC79" s="40" t="str">
        <f t="shared" si="37"/>
        <v/>
      </c>
      <c r="AD79" s="56" t="str">
        <f t="shared" si="31"/>
        <v>集齐“刘邦、吕雉”，生命提高14%。</v>
      </c>
    </row>
    <row r="80" spans="1:30" ht="15" x14ac:dyDescent="0.25">
      <c r="A80" s="52">
        <f t="shared" si="33"/>
        <v>11501003</v>
      </c>
      <c r="B80" s="37">
        <v>75</v>
      </c>
      <c r="C80" s="53" t="str">
        <f>VLOOKUP(E80,缘分配置!A:P,4,0)</f>
        <v>大权独揽</v>
      </c>
      <c r="D80" s="53">
        <f>VLOOKUP(F80,武将ID!A:B,2,0)</f>
        <v>11501</v>
      </c>
      <c r="E80" s="40" t="str">
        <f>缘分配置!A28</f>
        <v>刘邦3</v>
      </c>
      <c r="F80" s="37" t="str">
        <f t="shared" si="28"/>
        <v>、刘邦</v>
      </c>
      <c r="G80" s="40" t="str">
        <f>缘分配置!E28</f>
        <v>刘邦</v>
      </c>
      <c r="H80" s="40" t="str">
        <f t="shared" si="34"/>
        <v>3</v>
      </c>
      <c r="I80" s="40">
        <v>1</v>
      </c>
      <c r="J80" s="53">
        <f>VLOOKUP(K80,武将ID!$A:$B,2,0)</f>
        <v>21501</v>
      </c>
      <c r="K80" s="40" t="str">
        <f>VLOOKUP(E80,缘分配置!A:M,6,0)</f>
        <v>、曹操</v>
      </c>
      <c r="L80" s="53" t="str">
        <f>IFERROR(VLOOKUP(M80,武将ID!$A:$B,2,0),"")</f>
        <v/>
      </c>
      <c r="M80" s="40" t="str">
        <f>IF(VLOOKUP($E80,缘分配置!$A:$M,7,0)=0,"",VLOOKUP($E80,缘分配置!$A:$M,7,0))</f>
        <v/>
      </c>
      <c r="N80" s="53" t="str">
        <f>IFERROR(VLOOKUP(O80,武将ID!$A:$B,2,0),"")</f>
        <v/>
      </c>
      <c r="O80" s="40" t="str">
        <f>IF(VLOOKUP($E80,缘分配置!$A:$M,8,0)=0,"",VLOOKUP($E80,缘分配置!$A:$M,8,0))</f>
        <v/>
      </c>
      <c r="P80" s="53" t="str">
        <f>IFERROR(VLOOKUP(Q80,武将ID!$A:$B,2,0),"")</f>
        <v/>
      </c>
      <c r="Q80" s="40" t="str">
        <f>IF(VLOOKUP($E80,缘分配置!$A:$M,9,0)=0,"",VLOOKUP($E80,缘分配置!$A:$M,9,0))</f>
        <v/>
      </c>
      <c r="R80" s="40">
        <f t="shared" si="35"/>
        <v>4</v>
      </c>
      <c r="S80" s="40">
        <f>IF(VLOOKUP($E80,缘分配置!$A:$M,10,0)=0,"",VLOOKUP($E80,缘分配置!$A:$M,10,0))</f>
        <v>140</v>
      </c>
      <c r="T80" s="40" t="str">
        <f>IFERROR(VLOOKUP(R80,武将ID!F$1:G$18,2,0),"")</f>
        <v>，生命提高</v>
      </c>
      <c r="U80" s="40" t="str">
        <f t="shared" si="29"/>
        <v>14%</v>
      </c>
      <c r="V80" s="40" t="str">
        <f t="shared" si="36"/>
        <v/>
      </c>
      <c r="W80" s="40" t="str">
        <f>IF(VLOOKUP($E80,缘分配置!$A:$M,11,0)=0,"",VLOOKUP($E80,缘分配置!$A:$M,11,0))</f>
        <v/>
      </c>
      <c r="X80" s="40" t="str">
        <f>IFERROR(VLOOKUP(V80,武将ID!$F$1:$G$18,2,0),"")</f>
        <v/>
      </c>
      <c r="Y80" s="40" t="str">
        <f t="shared" si="30"/>
        <v/>
      </c>
      <c r="Z80" s="40" t="str">
        <f t="shared" si="32"/>
        <v/>
      </c>
      <c r="AA80" s="40" t="str">
        <f>IF(VLOOKUP($E80,缘分配置!$A:$M,12,0)=0,"",VLOOKUP($E80,缘分配置!$A:$M,12,0))</f>
        <v/>
      </c>
      <c r="AB80" s="40" t="str">
        <f>IFERROR(VLOOKUP(Z80,武将ID!$F$1:$G$18,2,0),"")</f>
        <v/>
      </c>
      <c r="AC80" s="40" t="str">
        <f t="shared" si="37"/>
        <v/>
      </c>
      <c r="AD80" s="56" t="str">
        <f t="shared" si="31"/>
        <v>集齐“刘邦、曹操”，生命提高14%。</v>
      </c>
    </row>
    <row r="81" spans="1:30" ht="15" x14ac:dyDescent="0.25">
      <c r="A81" s="52">
        <f t="shared" si="33"/>
        <v>11501004</v>
      </c>
      <c r="B81" s="37">
        <v>76</v>
      </c>
      <c r="C81" s="53" t="str">
        <f>VLOOKUP(E81,缘分配置!A:P,4,0)</f>
        <v>白手起家</v>
      </c>
      <c r="D81" s="53">
        <f>VLOOKUP(F81,武将ID!A:B,2,0)</f>
        <v>11501</v>
      </c>
      <c r="E81" s="40" t="str">
        <f>缘分配置!A29</f>
        <v>刘邦4</v>
      </c>
      <c r="F81" s="37" t="str">
        <f t="shared" si="28"/>
        <v>、刘邦</v>
      </c>
      <c r="G81" s="40" t="str">
        <f>缘分配置!E29</f>
        <v>刘邦</v>
      </c>
      <c r="H81" s="40" t="str">
        <f t="shared" si="34"/>
        <v>4</v>
      </c>
      <c r="I81" s="40">
        <v>1</v>
      </c>
      <c r="J81" s="53">
        <f>VLOOKUP(K81,武将ID!$A:$B,2,0)</f>
        <v>21503</v>
      </c>
      <c r="K81" s="40" t="str">
        <f>VLOOKUP(E81,缘分配置!A:M,6,0)</f>
        <v>、刘备</v>
      </c>
      <c r="L81" s="53">
        <f>IFERROR(VLOOKUP(M81,武将ID!$A:$B,2,0),"")</f>
        <v>41303</v>
      </c>
      <c r="M81" s="40" t="str">
        <f>IF(VLOOKUP($E81,缘分配置!$A:$M,7,0)=0,"",VLOOKUP($E81,缘分配置!$A:$M,7,0))</f>
        <v>、朱元璋</v>
      </c>
      <c r="N81" s="53" t="str">
        <f>IFERROR(VLOOKUP(O81,武将ID!$A:$B,2,0),"")</f>
        <v/>
      </c>
      <c r="O81" s="40" t="str">
        <f>IF(VLOOKUP($E81,缘分配置!$A:$M,8,0)=0,"",VLOOKUP($E81,缘分配置!$A:$M,8,0))</f>
        <v/>
      </c>
      <c r="P81" s="53" t="str">
        <f>IFERROR(VLOOKUP(Q81,武将ID!$A:$B,2,0),"")</f>
        <v/>
      </c>
      <c r="Q81" s="40" t="str">
        <f>IF(VLOOKUP($E81,缘分配置!$A:$M,9,0)=0,"",VLOOKUP($E81,缘分配置!$A:$M,9,0))</f>
        <v/>
      </c>
      <c r="R81" s="40">
        <f t="shared" si="35"/>
        <v>4</v>
      </c>
      <c r="S81" s="40">
        <f>IF(VLOOKUP($E81,缘分配置!$A:$M,10,0)=0,"",VLOOKUP($E81,缘分配置!$A:$M,10,0))</f>
        <v>150</v>
      </c>
      <c r="T81" s="40" t="str">
        <f>IFERROR(VLOOKUP(R81,武将ID!F$1:G$18,2,0),"")</f>
        <v>，生命提高</v>
      </c>
      <c r="U81" s="40" t="str">
        <f t="shared" si="29"/>
        <v>15%</v>
      </c>
      <c r="V81" s="40">
        <f t="shared" si="36"/>
        <v>5</v>
      </c>
      <c r="W81" s="40">
        <f>IF(VLOOKUP($E81,缘分配置!$A:$M,11,0)=0,"",VLOOKUP($E81,缘分配置!$A:$M,11,0))</f>
        <v>120</v>
      </c>
      <c r="X81" s="40" t="str">
        <f>IFERROR(VLOOKUP(V81,武将ID!$F$1:$G$18,2,0),"")</f>
        <v>，攻击提高</v>
      </c>
      <c r="Y81" s="40" t="str">
        <f t="shared" si="30"/>
        <v>12%</v>
      </c>
      <c r="Z81" s="40">
        <f t="shared" si="32"/>
        <v>6</v>
      </c>
      <c r="AA81" s="40">
        <f>IF(VLOOKUP($E81,缘分配置!$A:$M,12,0)=0,"",VLOOKUP($E81,缘分配置!$A:$M,12,0))</f>
        <v>30</v>
      </c>
      <c r="AB81" s="40" t="str">
        <f>IFERROR(VLOOKUP(Z81,武将ID!$F$1:$G$18,2,0),"")</f>
        <v>，防御提高</v>
      </c>
      <c r="AC81" s="40" t="str">
        <f t="shared" si="37"/>
        <v>3%</v>
      </c>
      <c r="AD81" s="56" t="str">
        <f t="shared" si="31"/>
        <v>集齐“刘邦、刘备、朱元璋”，生命提高15%，攻击提高12%，防御提高3%。</v>
      </c>
    </row>
    <row r="82" spans="1:30" ht="15" x14ac:dyDescent="0.25">
      <c r="A82" s="52">
        <f t="shared" si="33"/>
        <v>11501005</v>
      </c>
      <c r="B82" s="37">
        <v>77</v>
      </c>
      <c r="C82" s="53" t="str">
        <f>VLOOKUP(E82,缘分配置!A:P,4,0)</f>
        <v>改朝换代</v>
      </c>
      <c r="D82" s="53">
        <f>VLOOKUP(F82,武将ID!A:B,2,0)</f>
        <v>11501</v>
      </c>
      <c r="E82" s="40" t="str">
        <f>缘分配置!A30</f>
        <v>刘邦5</v>
      </c>
      <c r="F82" s="37" t="str">
        <f t="shared" si="28"/>
        <v>、刘邦</v>
      </c>
      <c r="G82" s="40" t="str">
        <f>缘分配置!E30</f>
        <v>刘邦</v>
      </c>
      <c r="H82" s="40" t="str">
        <f t="shared" si="34"/>
        <v>5</v>
      </c>
      <c r="I82" s="40">
        <v>1</v>
      </c>
      <c r="J82" s="53">
        <f>VLOOKUP(K82,武将ID!$A:$B,2,0)</f>
        <v>11502</v>
      </c>
      <c r="K82" s="40" t="str">
        <f>VLOOKUP(E82,缘分配置!A:M,6,0)</f>
        <v>、韩信</v>
      </c>
      <c r="L82" s="53">
        <f>IFERROR(VLOOKUP(M82,武将ID!$A:$B,2,0),"")</f>
        <v>11504</v>
      </c>
      <c r="M82" s="40" t="str">
        <f>IF(VLOOKUP($E82,缘分配置!$A:$M,7,0)=0,"",VLOOKUP($E82,缘分配置!$A:$M,7,0))</f>
        <v>、萧何</v>
      </c>
      <c r="N82" s="53">
        <f>IFERROR(VLOOKUP(O82,武将ID!$A:$B,2,0),"")</f>
        <v>11507</v>
      </c>
      <c r="O82" s="40" t="str">
        <f>IF(VLOOKUP($E82,缘分配置!$A:$M,8,0)=0,"",VLOOKUP($E82,缘分配置!$A:$M,8,0))</f>
        <v>、樊哙</v>
      </c>
      <c r="P82" s="53" t="str">
        <f>IFERROR(VLOOKUP(Q82,武将ID!$A:$B,2,0),"")</f>
        <v/>
      </c>
      <c r="Q82" s="40" t="str">
        <f>IF(VLOOKUP($E82,缘分配置!$A:$M,9,0)=0,"",VLOOKUP($E82,缘分配置!$A:$M,9,0))</f>
        <v/>
      </c>
      <c r="R82" s="40">
        <f t="shared" si="35"/>
        <v>4</v>
      </c>
      <c r="S82" s="40">
        <f>IF(VLOOKUP($E82,缘分配置!$A:$M,10,0)=0,"",VLOOKUP($E82,缘分配置!$A:$M,10,0))</f>
        <v>180</v>
      </c>
      <c r="T82" s="40" t="str">
        <f>IFERROR(VLOOKUP(R82,武将ID!F$1:G$18,2,0),"")</f>
        <v>，生命提高</v>
      </c>
      <c r="U82" s="40" t="str">
        <f t="shared" si="29"/>
        <v>18%</v>
      </c>
      <c r="V82" s="40">
        <f t="shared" si="36"/>
        <v>5</v>
      </c>
      <c r="W82" s="40">
        <f>IF(VLOOKUP($E82,缘分配置!$A:$M,11,0)=0,"",VLOOKUP($E82,缘分配置!$A:$M,11,0))</f>
        <v>140</v>
      </c>
      <c r="X82" s="40" t="str">
        <f>IFERROR(VLOOKUP(V82,武将ID!$F$1:$G$18,2,0),"")</f>
        <v>，攻击提高</v>
      </c>
      <c r="Y82" s="40" t="str">
        <f t="shared" si="30"/>
        <v>14%</v>
      </c>
      <c r="Z82" s="40">
        <f t="shared" si="32"/>
        <v>6</v>
      </c>
      <c r="AA82" s="40">
        <f>IF(VLOOKUP($E82,缘分配置!$A:$M,12,0)=0,"",VLOOKUP($E82,缘分配置!$A:$M,12,0))</f>
        <v>40</v>
      </c>
      <c r="AB82" s="40" t="str">
        <f>IFERROR(VLOOKUP(Z82,武将ID!$F$1:$G$18,2,0),"")</f>
        <v>，防御提高</v>
      </c>
      <c r="AC82" s="40" t="str">
        <f t="shared" si="37"/>
        <v>4%</v>
      </c>
      <c r="AD82" s="56" t="str">
        <f t="shared" si="31"/>
        <v>集齐“刘邦、韩信、萧何、樊哙”，生命提高18%，攻击提高14%，防御提高4%。</v>
      </c>
    </row>
    <row r="83" spans="1:30" ht="15" x14ac:dyDescent="0.25">
      <c r="A83" s="52">
        <f t="shared" si="33"/>
        <v>11501006</v>
      </c>
      <c r="B83" s="37">
        <v>78</v>
      </c>
      <c r="C83" s="53" t="str">
        <f>VLOOKUP(E83,缘分配置!A:P,4,0)</f>
        <v>九五之尊</v>
      </c>
      <c r="D83" s="53">
        <f>VLOOKUP(F83,武将ID!A:B,2,0)</f>
        <v>11501</v>
      </c>
      <c r="E83" s="40" t="str">
        <f>缘分配置!A31</f>
        <v>刘邦6</v>
      </c>
      <c r="F83" s="37" t="str">
        <f t="shared" si="28"/>
        <v>、刘邦</v>
      </c>
      <c r="G83" s="40" t="str">
        <f>缘分配置!E31</f>
        <v>刘邦</v>
      </c>
      <c r="H83" s="40" t="str">
        <f t="shared" si="34"/>
        <v>6</v>
      </c>
      <c r="I83" s="40">
        <v>1</v>
      </c>
      <c r="J83" s="53">
        <f>VLOOKUP(K83,武将ID!$A:$B,2,0)</f>
        <v>21502</v>
      </c>
      <c r="K83" s="40" t="str">
        <f>VLOOKUP(E83,缘分配置!A:M,6,0)</f>
        <v>、孙权</v>
      </c>
      <c r="L83" s="53">
        <f>IFERROR(VLOOKUP(M83,武将ID!$A:$B,2,0),"")</f>
        <v>31304</v>
      </c>
      <c r="M83" s="40" t="str">
        <f>IF(VLOOKUP($E83,缘分配置!$A:$M,7,0)=0,"",VLOOKUP($E83,缘分配置!$A:$M,7,0))</f>
        <v>、杨广</v>
      </c>
      <c r="N83" s="53">
        <f>IFERROR(VLOOKUP(O83,武将ID!$A:$B,2,0),"")</f>
        <v>41501</v>
      </c>
      <c r="O83" s="40" t="str">
        <f>IF(VLOOKUP($E83,缘分配置!$A:$M,8,0)=0,"",VLOOKUP($E83,缘分配置!$A:$M,8,0))</f>
        <v>、成吉思汗</v>
      </c>
      <c r="P83" s="53" t="str">
        <f>IFERROR(VLOOKUP(Q83,武将ID!$A:$B,2,0),"")</f>
        <v/>
      </c>
      <c r="Q83" s="40" t="str">
        <f>IF(VLOOKUP($E83,缘分配置!$A:$M,9,0)=0,"",VLOOKUP($E83,缘分配置!$A:$M,9,0))</f>
        <v/>
      </c>
      <c r="R83" s="40">
        <f t="shared" si="35"/>
        <v>4</v>
      </c>
      <c r="S83" s="40">
        <f>IF(VLOOKUP($E83,缘分配置!$A:$M,10,0)=0,"",VLOOKUP($E83,缘分配置!$A:$M,10,0))</f>
        <v>180</v>
      </c>
      <c r="T83" s="40" t="str">
        <f>IFERROR(VLOOKUP(R83,武将ID!F$1:G$18,2,0),"")</f>
        <v>，生命提高</v>
      </c>
      <c r="U83" s="40" t="str">
        <f t="shared" si="29"/>
        <v>18%</v>
      </c>
      <c r="V83" s="40">
        <f t="shared" si="36"/>
        <v>5</v>
      </c>
      <c r="W83" s="40">
        <f>IF(VLOOKUP($E83,缘分配置!$A:$M,11,0)=0,"",VLOOKUP($E83,缘分配置!$A:$M,11,0))</f>
        <v>140</v>
      </c>
      <c r="X83" s="40" t="str">
        <f>IFERROR(VLOOKUP(V83,武将ID!$F$1:$G$18,2,0),"")</f>
        <v>，攻击提高</v>
      </c>
      <c r="Y83" s="40" t="str">
        <f t="shared" si="30"/>
        <v>14%</v>
      </c>
      <c r="Z83" s="40">
        <f t="shared" si="32"/>
        <v>6</v>
      </c>
      <c r="AA83" s="40">
        <f>IF(VLOOKUP($E83,缘分配置!$A:$M,12,0)=0,"",VLOOKUP($E83,缘分配置!$A:$M,12,0))</f>
        <v>40</v>
      </c>
      <c r="AB83" s="40" t="str">
        <f>IFERROR(VLOOKUP(Z83,武将ID!$F$1:$G$18,2,0),"")</f>
        <v>，防御提高</v>
      </c>
      <c r="AC83" s="40" t="str">
        <f t="shared" si="37"/>
        <v>4%</v>
      </c>
      <c r="AD83" s="56" t="str">
        <f t="shared" si="31"/>
        <v>集齐“刘邦、孙权、杨广、成吉思汗”，生命提高18%，攻击提高14%，防御提高4%。</v>
      </c>
    </row>
    <row r="84" spans="1:30" ht="15" x14ac:dyDescent="0.25">
      <c r="A84" s="52">
        <f t="shared" si="33"/>
        <v>11502001</v>
      </c>
      <c r="B84" s="37">
        <v>79</v>
      </c>
      <c r="C84" s="53" t="str">
        <f>VLOOKUP(E84,缘分配置!A:P,4,0)</f>
        <v>忠肝义胆</v>
      </c>
      <c r="D84" s="53">
        <f>VLOOKUP(F84,武将ID!A:B,2,0)</f>
        <v>11502</v>
      </c>
      <c r="E84" s="40" t="str">
        <f>缘分配置!A32</f>
        <v>韩信1</v>
      </c>
      <c r="F84" s="37" t="str">
        <f t="shared" si="28"/>
        <v>、韩信</v>
      </c>
      <c r="G84" s="40" t="str">
        <f>缘分配置!E32</f>
        <v>韩信</v>
      </c>
      <c r="H84" s="40" t="str">
        <f t="shared" si="34"/>
        <v>1</v>
      </c>
      <c r="I84" s="40">
        <v>1</v>
      </c>
      <c r="J84" s="53">
        <f>VLOOKUP(K84,武将ID!$A:$B,2,0)</f>
        <v>11306</v>
      </c>
      <c r="K84" s="40" t="str">
        <f>VLOOKUP(E84,缘分配置!A:M,6,0)</f>
        <v>、虞子期</v>
      </c>
      <c r="L84" s="53" t="str">
        <f>IFERROR(VLOOKUP(M84,武将ID!$A:$B,2,0),"")</f>
        <v/>
      </c>
      <c r="M84" s="40" t="str">
        <f>IF(VLOOKUP($E84,缘分配置!$A:$M,7,0)=0,"",VLOOKUP($E84,缘分配置!$A:$M,7,0))</f>
        <v/>
      </c>
      <c r="N84" s="53" t="str">
        <f>IFERROR(VLOOKUP(O84,武将ID!$A:$B,2,0),"")</f>
        <v/>
      </c>
      <c r="O84" s="40" t="str">
        <f>IF(VLOOKUP($E84,缘分配置!$A:$M,8,0)=0,"",VLOOKUP($E84,缘分配置!$A:$M,8,0))</f>
        <v/>
      </c>
      <c r="P84" s="53" t="str">
        <f>IFERROR(VLOOKUP(Q84,武将ID!$A:$B,2,0),"")</f>
        <v/>
      </c>
      <c r="Q84" s="40" t="str">
        <f>IF(VLOOKUP($E84,缘分配置!$A:$M,9,0)=0,"",VLOOKUP($E84,缘分配置!$A:$M,9,0))</f>
        <v/>
      </c>
      <c r="R84" s="40" t="str">
        <f t="shared" si="35"/>
        <v/>
      </c>
      <c r="S84" s="40" t="str">
        <f>IF(VLOOKUP($E84,缘分配置!$A:$M,10,0)=0,"",VLOOKUP($E84,缘分配置!$A:$M,10,0))</f>
        <v/>
      </c>
      <c r="T84" s="40" t="str">
        <f>IFERROR(VLOOKUP(R84,武将ID!F$1:G$18,2,0),"")</f>
        <v/>
      </c>
      <c r="U84" s="40" t="str">
        <f t="shared" si="29"/>
        <v/>
      </c>
      <c r="V84" s="40">
        <f t="shared" si="36"/>
        <v>5</v>
      </c>
      <c r="W84" s="40">
        <f>IF(VLOOKUP($E84,缘分配置!$A:$M,11,0)=0,"",VLOOKUP($E84,缘分配置!$A:$M,11,0))</f>
        <v>110</v>
      </c>
      <c r="X84" s="40" t="str">
        <f>IFERROR(VLOOKUP(V84,武将ID!$F$1:$G$18,2,0),"")</f>
        <v>，攻击提高</v>
      </c>
      <c r="Y84" s="40" t="str">
        <f t="shared" si="30"/>
        <v>11%</v>
      </c>
      <c r="Z84" s="40">
        <f t="shared" si="32"/>
        <v>6</v>
      </c>
      <c r="AA84" s="40">
        <f>IF(VLOOKUP($E84,缘分配置!$A:$M,12,0)=0,"",VLOOKUP($E84,缘分配置!$A:$M,12,0))</f>
        <v>30</v>
      </c>
      <c r="AB84" s="40" t="str">
        <f>IFERROR(VLOOKUP(Z84,武将ID!$F$1:$G$18,2,0),"")</f>
        <v>，防御提高</v>
      </c>
      <c r="AC84" s="40" t="str">
        <f t="shared" si="37"/>
        <v>3%</v>
      </c>
      <c r="AD84" s="56" t="str">
        <f t="shared" si="31"/>
        <v>集齐“韩信、虞子期”，攻击提高11%，防御提高3%。</v>
      </c>
    </row>
    <row r="85" spans="1:30" ht="15" x14ac:dyDescent="0.25">
      <c r="A85" s="52">
        <f t="shared" si="33"/>
        <v>11502002</v>
      </c>
      <c r="B85" s="37">
        <v>80</v>
      </c>
      <c r="C85" s="53" t="str">
        <f>VLOOKUP(E85,缘分配置!A:P,4,0)</f>
        <v>国士无双</v>
      </c>
      <c r="D85" s="53">
        <f>VLOOKUP(F85,武将ID!A:B,2,0)</f>
        <v>11502</v>
      </c>
      <c r="E85" s="40" t="str">
        <f>缘分配置!A33</f>
        <v>韩信2</v>
      </c>
      <c r="F85" s="37" t="str">
        <f t="shared" si="28"/>
        <v>、韩信</v>
      </c>
      <c r="G85" s="40" t="str">
        <f>缘分配置!E33</f>
        <v>韩信</v>
      </c>
      <c r="H85" s="40" t="str">
        <f t="shared" si="34"/>
        <v>2</v>
      </c>
      <c r="I85" s="40">
        <v>1</v>
      </c>
      <c r="J85" s="53">
        <f>VLOOKUP(K85,武将ID!$A:$B,2,0)</f>
        <v>11504</v>
      </c>
      <c r="K85" s="40" t="str">
        <f>VLOOKUP(E85,缘分配置!A:M,6,0)</f>
        <v>、萧何</v>
      </c>
      <c r="L85" s="53" t="str">
        <f>IFERROR(VLOOKUP(M85,武将ID!$A:$B,2,0),"")</f>
        <v/>
      </c>
      <c r="M85" s="40" t="str">
        <f>IF(VLOOKUP($E85,缘分配置!$A:$M,7,0)=0,"",VLOOKUP($E85,缘分配置!$A:$M,7,0))</f>
        <v/>
      </c>
      <c r="N85" s="53" t="str">
        <f>IFERROR(VLOOKUP(O85,武将ID!$A:$B,2,0),"")</f>
        <v/>
      </c>
      <c r="O85" s="40" t="str">
        <f>IF(VLOOKUP($E85,缘分配置!$A:$M,8,0)=0,"",VLOOKUP($E85,缘分配置!$A:$M,8,0))</f>
        <v/>
      </c>
      <c r="P85" s="53" t="str">
        <f>IFERROR(VLOOKUP(Q85,武将ID!$A:$B,2,0),"")</f>
        <v/>
      </c>
      <c r="Q85" s="40" t="str">
        <f>IF(VLOOKUP($E85,缘分配置!$A:$M,9,0)=0,"",VLOOKUP($E85,缘分配置!$A:$M,9,0))</f>
        <v/>
      </c>
      <c r="R85" s="40" t="str">
        <f t="shared" si="35"/>
        <v/>
      </c>
      <c r="S85" s="40" t="str">
        <f>IF(VLOOKUP($E85,缘分配置!$A:$M,10,0)=0,"",VLOOKUP($E85,缘分配置!$A:$M,10,0))</f>
        <v/>
      </c>
      <c r="T85" s="40" t="str">
        <f>IFERROR(VLOOKUP(R85,武将ID!F$1:G$18,2,0),"")</f>
        <v/>
      </c>
      <c r="U85" s="40" t="str">
        <f t="shared" si="29"/>
        <v/>
      </c>
      <c r="V85" s="40">
        <f t="shared" si="36"/>
        <v>5</v>
      </c>
      <c r="W85" s="40">
        <f>IF(VLOOKUP($E85,缘分配置!$A:$M,11,0)=0,"",VLOOKUP($E85,缘分配置!$A:$M,11,0))</f>
        <v>110</v>
      </c>
      <c r="X85" s="40" t="str">
        <f>IFERROR(VLOOKUP(V85,武将ID!$F$1:$G$18,2,0),"")</f>
        <v>，攻击提高</v>
      </c>
      <c r="Y85" s="40" t="str">
        <f t="shared" si="30"/>
        <v>11%</v>
      </c>
      <c r="Z85" s="40">
        <f t="shared" si="32"/>
        <v>6</v>
      </c>
      <c r="AA85" s="40">
        <f>IF(VLOOKUP($E85,缘分配置!$A:$M,12,0)=0,"",VLOOKUP($E85,缘分配置!$A:$M,12,0))</f>
        <v>30</v>
      </c>
      <c r="AB85" s="40" t="str">
        <f>IFERROR(VLOOKUP(Z85,武将ID!$F$1:$G$18,2,0),"")</f>
        <v>，防御提高</v>
      </c>
      <c r="AC85" s="40" t="str">
        <f t="shared" si="37"/>
        <v>3%</v>
      </c>
      <c r="AD85" s="56" t="str">
        <f t="shared" si="31"/>
        <v>集齐“韩信、萧何”，攻击提高11%，防御提高3%。</v>
      </c>
    </row>
    <row r="86" spans="1:30" ht="15" x14ac:dyDescent="0.25">
      <c r="A86" s="52">
        <f t="shared" si="33"/>
        <v>11502003</v>
      </c>
      <c r="B86" s="37">
        <v>81</v>
      </c>
      <c r="C86" s="53" t="str">
        <f>VLOOKUP(E86,缘分配置!A:P,4,0)</f>
        <v>南征北战</v>
      </c>
      <c r="D86" s="53">
        <f>VLOOKUP(F86,武将ID!A:B,2,0)</f>
        <v>11502</v>
      </c>
      <c r="E86" s="40" t="str">
        <f>缘分配置!A34</f>
        <v>韩信3</v>
      </c>
      <c r="F86" s="37" t="str">
        <f t="shared" si="28"/>
        <v>、韩信</v>
      </c>
      <c r="G86" s="40" t="str">
        <f>缘分配置!E34</f>
        <v>韩信</v>
      </c>
      <c r="H86" s="40" t="str">
        <f t="shared" si="34"/>
        <v>3</v>
      </c>
      <c r="I86" s="40">
        <v>1</v>
      </c>
      <c r="J86" s="53">
        <f>VLOOKUP(K86,武将ID!$A:$B,2,0)</f>
        <v>31502</v>
      </c>
      <c r="K86" s="40" t="str">
        <f>VLOOKUP(E86,缘分配置!A:M,6,0)</f>
        <v>、尉迟恭</v>
      </c>
      <c r="L86" s="53" t="str">
        <f>IFERROR(VLOOKUP(M86,武将ID!$A:$B,2,0),"")</f>
        <v/>
      </c>
      <c r="M86" s="40" t="str">
        <f>IF(VLOOKUP($E86,缘分配置!$A:$M,7,0)=0,"",VLOOKUP($E86,缘分配置!$A:$M,7,0))</f>
        <v/>
      </c>
      <c r="N86" s="53" t="str">
        <f>IFERROR(VLOOKUP(O86,武将ID!$A:$B,2,0),"")</f>
        <v/>
      </c>
      <c r="O86" s="40" t="str">
        <f>IF(VLOOKUP($E86,缘分配置!$A:$M,8,0)=0,"",VLOOKUP($E86,缘分配置!$A:$M,8,0))</f>
        <v/>
      </c>
      <c r="P86" s="53" t="str">
        <f>IFERROR(VLOOKUP(Q86,武将ID!$A:$B,2,0),"")</f>
        <v/>
      </c>
      <c r="Q86" s="40" t="str">
        <f>IF(VLOOKUP($E86,缘分配置!$A:$M,9,0)=0,"",VLOOKUP($E86,缘分配置!$A:$M,9,0))</f>
        <v/>
      </c>
      <c r="R86" s="40" t="str">
        <f t="shared" si="35"/>
        <v/>
      </c>
      <c r="S86" s="40" t="str">
        <f>IF(VLOOKUP($E86,缘分配置!$A:$M,10,0)=0,"",VLOOKUP($E86,缘分配置!$A:$M,10,0))</f>
        <v/>
      </c>
      <c r="T86" s="40" t="str">
        <f>IFERROR(VLOOKUP(R86,武将ID!F$1:G$18,2,0),"")</f>
        <v/>
      </c>
      <c r="U86" s="40" t="str">
        <f t="shared" si="29"/>
        <v/>
      </c>
      <c r="V86" s="40">
        <f t="shared" si="36"/>
        <v>5</v>
      </c>
      <c r="W86" s="40">
        <f>IF(VLOOKUP($E86,缘分配置!$A:$M,11,0)=0,"",VLOOKUP($E86,缘分配置!$A:$M,11,0))</f>
        <v>110</v>
      </c>
      <c r="X86" s="40" t="str">
        <f>IFERROR(VLOOKUP(V86,武将ID!$F$1:$G$18,2,0),"")</f>
        <v>，攻击提高</v>
      </c>
      <c r="Y86" s="40" t="str">
        <f t="shared" si="30"/>
        <v>11%</v>
      </c>
      <c r="Z86" s="40">
        <f t="shared" si="32"/>
        <v>6</v>
      </c>
      <c r="AA86" s="40">
        <f>IF(VLOOKUP($E86,缘分配置!$A:$M,12,0)=0,"",VLOOKUP($E86,缘分配置!$A:$M,12,0))</f>
        <v>30</v>
      </c>
      <c r="AB86" s="40" t="str">
        <f>IFERROR(VLOOKUP(Z86,武将ID!$F$1:$G$18,2,0),"")</f>
        <v>，防御提高</v>
      </c>
      <c r="AC86" s="40" t="str">
        <f t="shared" si="37"/>
        <v>3%</v>
      </c>
      <c r="AD86" s="56" t="str">
        <f t="shared" si="31"/>
        <v>集齐“韩信、尉迟恭”，攻击提高11%，防御提高3%。</v>
      </c>
    </row>
    <row r="87" spans="1:30" ht="15" x14ac:dyDescent="0.25">
      <c r="A87" s="52">
        <f t="shared" si="33"/>
        <v>11502004</v>
      </c>
      <c r="B87" s="37">
        <v>82</v>
      </c>
      <c r="C87" s="53" t="str">
        <f>VLOOKUP(E87,缘分配置!A:P,4,0)</f>
        <v>上兵伐谋</v>
      </c>
      <c r="D87" s="53">
        <f>VLOOKUP(F87,武将ID!A:B,2,0)</f>
        <v>11502</v>
      </c>
      <c r="E87" s="40" t="str">
        <f>缘分配置!A35</f>
        <v>韩信4</v>
      </c>
      <c r="F87" s="37" t="str">
        <f t="shared" si="28"/>
        <v>、韩信</v>
      </c>
      <c r="G87" s="40" t="str">
        <f>缘分配置!E35</f>
        <v>韩信</v>
      </c>
      <c r="H87" s="40" t="str">
        <f t="shared" si="34"/>
        <v>4</v>
      </c>
      <c r="I87" s="40">
        <v>1</v>
      </c>
      <c r="J87" s="53">
        <f>VLOOKUP(K87,武将ID!$A:$B,2,0)</f>
        <v>21502</v>
      </c>
      <c r="K87" s="40" t="str">
        <f>VLOOKUP(E87,缘分配置!A:M,6,0)</f>
        <v>、孙权</v>
      </c>
      <c r="L87" s="53">
        <f>IFERROR(VLOOKUP(M87,武将ID!$A:$B,2,0),"")</f>
        <v>21504</v>
      </c>
      <c r="M87" s="40" t="str">
        <f>IF(VLOOKUP($E87,缘分配置!$A:$M,7,0)=0,"",VLOOKUP($E87,缘分配置!$A:$M,7,0))</f>
        <v>、周瑜</v>
      </c>
      <c r="N87" s="53" t="str">
        <f>IFERROR(VLOOKUP(O87,武将ID!$A:$B,2,0),"")</f>
        <v/>
      </c>
      <c r="O87" s="40" t="str">
        <f>IF(VLOOKUP($E87,缘分配置!$A:$M,8,0)=0,"",VLOOKUP($E87,缘分配置!$A:$M,8,0))</f>
        <v/>
      </c>
      <c r="P87" s="53" t="str">
        <f>IFERROR(VLOOKUP(Q87,武将ID!$A:$B,2,0),"")</f>
        <v/>
      </c>
      <c r="Q87" s="40" t="str">
        <f>IF(VLOOKUP($E87,缘分配置!$A:$M,9,0)=0,"",VLOOKUP($E87,缘分配置!$A:$M,9,0))</f>
        <v/>
      </c>
      <c r="R87" s="40">
        <f t="shared" si="35"/>
        <v>4</v>
      </c>
      <c r="S87" s="40">
        <f>IF(VLOOKUP($E87,缘分配置!$A:$M,10,0)=0,"",VLOOKUP($E87,缘分配置!$A:$M,10,0))</f>
        <v>150</v>
      </c>
      <c r="T87" s="40" t="str">
        <f>IFERROR(VLOOKUP(R87,武将ID!F$1:G$18,2,0),"")</f>
        <v>，生命提高</v>
      </c>
      <c r="U87" s="40" t="str">
        <f t="shared" si="29"/>
        <v>15%</v>
      </c>
      <c r="V87" s="40">
        <f t="shared" si="36"/>
        <v>5</v>
      </c>
      <c r="W87" s="40">
        <f>IF(VLOOKUP($E87,缘分配置!$A:$M,11,0)=0,"",VLOOKUP($E87,缘分配置!$A:$M,11,0))</f>
        <v>120</v>
      </c>
      <c r="X87" s="40" t="str">
        <f>IFERROR(VLOOKUP(V87,武将ID!$F$1:$G$18,2,0),"")</f>
        <v>，攻击提高</v>
      </c>
      <c r="Y87" s="40" t="str">
        <f t="shared" si="30"/>
        <v>12%</v>
      </c>
      <c r="Z87" s="40">
        <f t="shared" si="32"/>
        <v>6</v>
      </c>
      <c r="AA87" s="40">
        <f>IF(VLOOKUP($E87,缘分配置!$A:$M,12,0)=0,"",VLOOKUP($E87,缘分配置!$A:$M,12,0))</f>
        <v>30</v>
      </c>
      <c r="AB87" s="40" t="str">
        <f>IFERROR(VLOOKUP(Z87,武将ID!$F$1:$G$18,2,0),"")</f>
        <v>，防御提高</v>
      </c>
      <c r="AC87" s="40" t="str">
        <f t="shared" si="37"/>
        <v>3%</v>
      </c>
      <c r="AD87" s="56" t="str">
        <f t="shared" si="31"/>
        <v>集齐“韩信、孙权、周瑜”，生命提高15%，攻击提高12%，防御提高3%。</v>
      </c>
    </row>
    <row r="88" spans="1:30" ht="15" x14ac:dyDescent="0.25">
      <c r="A88" s="52">
        <f t="shared" si="33"/>
        <v>11502005</v>
      </c>
      <c r="B88" s="37">
        <v>83</v>
      </c>
      <c r="C88" s="53" t="str">
        <f>VLOOKUP(E88,缘分配置!A:P,4,0)</f>
        <v>忍辱负重</v>
      </c>
      <c r="D88" s="53">
        <f>VLOOKUP(F88,武将ID!A:B,2,0)</f>
        <v>11502</v>
      </c>
      <c r="E88" s="40" t="str">
        <f>缘分配置!A36</f>
        <v>韩信5</v>
      </c>
      <c r="F88" s="37" t="str">
        <f t="shared" si="28"/>
        <v>、韩信</v>
      </c>
      <c r="G88" s="40" t="str">
        <f>缘分配置!E36</f>
        <v>韩信</v>
      </c>
      <c r="H88" s="40" t="str">
        <f t="shared" si="34"/>
        <v>5</v>
      </c>
      <c r="I88" s="40">
        <v>1</v>
      </c>
      <c r="J88" s="53">
        <f>VLOOKUP(K88,武将ID!$A:$B,2,0)</f>
        <v>11501</v>
      </c>
      <c r="K88" s="40" t="str">
        <f>VLOOKUP(E88,缘分配置!A:M,6,0)</f>
        <v>、刘邦</v>
      </c>
      <c r="L88" s="53">
        <f>IFERROR(VLOOKUP(M88,武将ID!$A:$B,2,0),"")</f>
        <v>41506</v>
      </c>
      <c r="M88" s="40" t="str">
        <f>IF(VLOOKUP($E88,缘分配置!$A:$M,7,0)=0,"",VLOOKUP($E88,缘分配置!$A:$M,7,0))</f>
        <v>、武松</v>
      </c>
      <c r="N88" s="53">
        <f>IFERROR(VLOOKUP(O88,武将ID!$A:$B,2,0),"")</f>
        <v>41302</v>
      </c>
      <c r="O88" s="40" t="str">
        <f>IF(VLOOKUP($E88,缘分配置!$A:$M,8,0)=0,"",VLOOKUP($E88,缘分配置!$A:$M,8,0))</f>
        <v>、西施</v>
      </c>
      <c r="P88" s="53" t="str">
        <f>IFERROR(VLOOKUP(Q88,武将ID!$A:$B,2,0),"")</f>
        <v/>
      </c>
      <c r="Q88" s="40" t="str">
        <f>IF(VLOOKUP($E88,缘分配置!$A:$M,9,0)=0,"",VLOOKUP($E88,缘分配置!$A:$M,9,0))</f>
        <v/>
      </c>
      <c r="R88" s="40">
        <f t="shared" si="35"/>
        <v>4</v>
      </c>
      <c r="S88" s="40">
        <f>IF(VLOOKUP($E88,缘分配置!$A:$M,10,0)=0,"",VLOOKUP($E88,缘分配置!$A:$M,10,0))</f>
        <v>180</v>
      </c>
      <c r="T88" s="40" t="str">
        <f>IFERROR(VLOOKUP(R88,武将ID!F$1:G$18,2,0),"")</f>
        <v>，生命提高</v>
      </c>
      <c r="U88" s="40" t="str">
        <f t="shared" si="29"/>
        <v>18%</v>
      </c>
      <c r="V88" s="40">
        <f t="shared" si="36"/>
        <v>5</v>
      </c>
      <c r="W88" s="40">
        <f>IF(VLOOKUP($E88,缘分配置!$A:$M,11,0)=0,"",VLOOKUP($E88,缘分配置!$A:$M,11,0))</f>
        <v>140</v>
      </c>
      <c r="X88" s="40" t="str">
        <f>IFERROR(VLOOKUP(V88,武将ID!$F$1:$G$18,2,0),"")</f>
        <v>，攻击提高</v>
      </c>
      <c r="Y88" s="40" t="str">
        <f t="shared" si="30"/>
        <v>14%</v>
      </c>
      <c r="Z88" s="40">
        <f t="shared" si="32"/>
        <v>6</v>
      </c>
      <c r="AA88" s="40">
        <f>IF(VLOOKUP($E88,缘分配置!$A:$M,12,0)=0,"",VLOOKUP($E88,缘分配置!$A:$M,12,0))</f>
        <v>40</v>
      </c>
      <c r="AB88" s="40" t="str">
        <f>IFERROR(VLOOKUP(Z88,武将ID!$F$1:$G$18,2,0),"")</f>
        <v>，防御提高</v>
      </c>
      <c r="AC88" s="40" t="str">
        <f t="shared" si="37"/>
        <v>4%</v>
      </c>
      <c r="AD88" s="56" t="str">
        <f t="shared" si="31"/>
        <v>集齐“韩信、刘邦、武松、西施”，生命提高18%，攻击提高14%，防御提高4%。</v>
      </c>
    </row>
    <row r="89" spans="1:30" ht="15" x14ac:dyDescent="0.25">
      <c r="A89" s="52">
        <f t="shared" si="33"/>
        <v>11502006</v>
      </c>
      <c r="B89" s="37">
        <v>84</v>
      </c>
      <c r="C89" s="53" t="str">
        <f>VLOOKUP(E89,缘分配置!A:P,4,0)</f>
        <v>出其不意</v>
      </c>
      <c r="D89" s="53">
        <f>VLOOKUP(F89,武将ID!A:B,2,0)</f>
        <v>11502</v>
      </c>
      <c r="E89" s="40" t="str">
        <f>缘分配置!A37</f>
        <v>韩信6</v>
      </c>
      <c r="F89" s="37" t="str">
        <f t="shared" si="28"/>
        <v>、韩信</v>
      </c>
      <c r="G89" s="40" t="str">
        <f>缘分配置!E37</f>
        <v>韩信</v>
      </c>
      <c r="H89" s="40" t="str">
        <f t="shared" si="34"/>
        <v>6</v>
      </c>
      <c r="I89" s="40">
        <v>1</v>
      </c>
      <c r="J89" s="53">
        <f>VLOOKUP(K89,武将ID!$A:$B,2,0)</f>
        <v>21505</v>
      </c>
      <c r="K89" s="40" t="str">
        <f>VLOOKUP(E89,缘分配置!A:M,6,0)</f>
        <v>、赵云</v>
      </c>
      <c r="L89" s="53">
        <f>IFERROR(VLOOKUP(M89,武将ID!$A:$B,2,0),"")</f>
        <v>31501</v>
      </c>
      <c r="M89" s="40" t="str">
        <f>IF(VLOOKUP($E89,缘分配置!$A:$M,7,0)=0,"",VLOOKUP($E89,缘分配置!$A:$M,7,0))</f>
        <v>、程咬金</v>
      </c>
      <c r="N89" s="53">
        <f>IFERROR(VLOOKUP(O89,武将ID!$A:$B,2,0),"")</f>
        <v>41504</v>
      </c>
      <c r="O89" s="40" t="str">
        <f>IF(VLOOKUP($E89,缘分配置!$A:$M,8,0)=0,"",VLOOKUP($E89,缘分配置!$A:$M,8,0))</f>
        <v>、岳飞</v>
      </c>
      <c r="P89" s="53" t="str">
        <f>IFERROR(VLOOKUP(Q89,武将ID!$A:$B,2,0),"")</f>
        <v/>
      </c>
      <c r="Q89" s="40" t="str">
        <f>IF(VLOOKUP($E89,缘分配置!$A:$M,9,0)=0,"",VLOOKUP($E89,缘分配置!$A:$M,9,0))</f>
        <v/>
      </c>
      <c r="R89" s="40">
        <f t="shared" si="35"/>
        <v>4</v>
      </c>
      <c r="S89" s="40">
        <f>IF(VLOOKUP($E89,缘分配置!$A:$M,10,0)=0,"",VLOOKUP($E89,缘分配置!$A:$M,10,0))</f>
        <v>180</v>
      </c>
      <c r="T89" s="40" t="str">
        <f>IFERROR(VLOOKUP(R89,武将ID!F$1:G$18,2,0),"")</f>
        <v>，生命提高</v>
      </c>
      <c r="U89" s="40" t="str">
        <f t="shared" si="29"/>
        <v>18%</v>
      </c>
      <c r="V89" s="40">
        <f t="shared" si="36"/>
        <v>5</v>
      </c>
      <c r="W89" s="40">
        <f>IF(VLOOKUP($E89,缘分配置!$A:$M,11,0)=0,"",VLOOKUP($E89,缘分配置!$A:$M,11,0))</f>
        <v>140</v>
      </c>
      <c r="X89" s="40" t="str">
        <f>IFERROR(VLOOKUP(V89,武将ID!$F$1:$G$18,2,0),"")</f>
        <v>，攻击提高</v>
      </c>
      <c r="Y89" s="40" t="str">
        <f t="shared" si="30"/>
        <v>14%</v>
      </c>
      <c r="Z89" s="40">
        <f t="shared" si="32"/>
        <v>6</v>
      </c>
      <c r="AA89" s="40">
        <f>IF(VLOOKUP($E89,缘分配置!$A:$M,12,0)=0,"",VLOOKUP($E89,缘分配置!$A:$M,12,0))</f>
        <v>40</v>
      </c>
      <c r="AB89" s="40" t="str">
        <f>IFERROR(VLOOKUP(Z89,武将ID!$F$1:$G$18,2,0),"")</f>
        <v>，防御提高</v>
      </c>
      <c r="AC89" s="40" t="str">
        <f t="shared" si="37"/>
        <v>4%</v>
      </c>
      <c r="AD89" s="56" t="str">
        <f t="shared" si="31"/>
        <v>集齐“韩信、赵云、程咬金、岳飞”，生命提高18%，攻击提高14%，防御提高4%。</v>
      </c>
    </row>
    <row r="90" spans="1:30" ht="15" x14ac:dyDescent="0.25">
      <c r="A90" s="52">
        <f t="shared" si="33"/>
        <v>11503001</v>
      </c>
      <c r="B90" s="37">
        <v>85</v>
      </c>
      <c r="C90" s="53" t="str">
        <f>VLOOKUP(E90,缘分配置!A:P,4,0)</f>
        <v>忠心耿耿</v>
      </c>
      <c r="D90" s="53">
        <f>VLOOKUP(F90,武将ID!A:B,2,0)</f>
        <v>11503</v>
      </c>
      <c r="E90" s="40" t="str">
        <f>缘分配置!A38</f>
        <v>范增1</v>
      </c>
      <c r="F90" s="37" t="str">
        <f t="shared" si="28"/>
        <v>、范增</v>
      </c>
      <c r="G90" s="40" t="str">
        <f>缘分配置!E38</f>
        <v>范增</v>
      </c>
      <c r="H90" s="40" t="str">
        <f t="shared" si="34"/>
        <v>1</v>
      </c>
      <c r="I90" s="40">
        <v>1</v>
      </c>
      <c r="J90" s="53">
        <f>VLOOKUP(K90,武将ID!$A:$B,2,0)</f>
        <v>11306</v>
      </c>
      <c r="K90" s="40" t="str">
        <f>VLOOKUP(E90,缘分配置!A:M,6,0)</f>
        <v>、虞子期</v>
      </c>
      <c r="L90" s="53" t="str">
        <f>IFERROR(VLOOKUP(M90,武将ID!$A:$B,2,0),"")</f>
        <v/>
      </c>
      <c r="M90" s="40" t="str">
        <f>IF(VLOOKUP($E90,缘分配置!$A:$M,7,0)=0,"",VLOOKUP($E90,缘分配置!$A:$M,7,0))</f>
        <v/>
      </c>
      <c r="N90" s="53" t="str">
        <f>IFERROR(VLOOKUP(O90,武将ID!$A:$B,2,0),"")</f>
        <v/>
      </c>
      <c r="O90" s="40" t="str">
        <f>IF(VLOOKUP($E90,缘分配置!$A:$M,8,0)=0,"",VLOOKUP($E90,缘分配置!$A:$M,8,0))</f>
        <v/>
      </c>
      <c r="P90" s="53" t="str">
        <f>IFERROR(VLOOKUP(Q90,武将ID!$A:$B,2,0),"")</f>
        <v/>
      </c>
      <c r="Q90" s="40" t="str">
        <f>IF(VLOOKUP($E90,缘分配置!$A:$M,9,0)=0,"",VLOOKUP($E90,缘分配置!$A:$M,9,0))</f>
        <v/>
      </c>
      <c r="R90" s="40" t="str">
        <f t="shared" si="35"/>
        <v/>
      </c>
      <c r="S90" s="40" t="str">
        <f>IF(VLOOKUP($E90,缘分配置!$A:$M,10,0)=0,"",VLOOKUP($E90,缘分配置!$A:$M,10,0))</f>
        <v/>
      </c>
      <c r="T90" s="40" t="str">
        <f>IFERROR(VLOOKUP(R90,武将ID!F$1:G$18,2,0),"")</f>
        <v/>
      </c>
      <c r="U90" s="40" t="str">
        <f t="shared" si="29"/>
        <v/>
      </c>
      <c r="V90" s="40">
        <f t="shared" si="36"/>
        <v>5</v>
      </c>
      <c r="W90" s="40">
        <f>IF(VLOOKUP($E90,缘分配置!$A:$M,11,0)=0,"",VLOOKUP($E90,缘分配置!$A:$M,11,0))</f>
        <v>110</v>
      </c>
      <c r="X90" s="40" t="str">
        <f>IFERROR(VLOOKUP(V90,武将ID!$F$1:$G$18,2,0),"")</f>
        <v>，攻击提高</v>
      </c>
      <c r="Y90" s="40" t="str">
        <f t="shared" si="30"/>
        <v>11%</v>
      </c>
      <c r="Z90" s="40">
        <f t="shared" si="32"/>
        <v>6</v>
      </c>
      <c r="AA90" s="40">
        <f>IF(VLOOKUP($E90,缘分配置!$A:$M,12,0)=0,"",VLOOKUP($E90,缘分配置!$A:$M,12,0))</f>
        <v>30</v>
      </c>
      <c r="AB90" s="40" t="str">
        <f>IFERROR(VLOOKUP(Z90,武将ID!$F$1:$G$18,2,0),"")</f>
        <v>，防御提高</v>
      </c>
      <c r="AC90" s="40" t="str">
        <f t="shared" si="37"/>
        <v>3%</v>
      </c>
      <c r="AD90" s="56" t="str">
        <f t="shared" si="31"/>
        <v>集齐“范增、虞子期”，攻击提高11%，防御提高3%。</v>
      </c>
    </row>
    <row r="91" spans="1:30" ht="15" x14ac:dyDescent="0.25">
      <c r="A91" s="52">
        <f t="shared" si="33"/>
        <v>11503002</v>
      </c>
      <c r="B91" s="37">
        <v>86</v>
      </c>
      <c r="C91" s="53" t="str">
        <f>VLOOKUP(E91,缘分配置!A:P,4,0)</f>
        <v>谋臣美姬</v>
      </c>
      <c r="D91" s="53">
        <f>VLOOKUP(F91,武将ID!A:B,2,0)</f>
        <v>11503</v>
      </c>
      <c r="E91" s="40" t="str">
        <f>缘分配置!A39</f>
        <v>范增2</v>
      </c>
      <c r="F91" s="37" t="str">
        <f t="shared" si="28"/>
        <v>、范增</v>
      </c>
      <c r="G91" s="40" t="str">
        <f>缘分配置!E39</f>
        <v>范增</v>
      </c>
      <c r="H91" s="40" t="str">
        <f t="shared" si="34"/>
        <v>2</v>
      </c>
      <c r="I91" s="40">
        <v>1</v>
      </c>
      <c r="J91" s="53">
        <f>VLOOKUP(K91,武将ID!$A:$B,2,0)</f>
        <v>11508</v>
      </c>
      <c r="K91" s="40" t="str">
        <f>VLOOKUP(E91,缘分配置!A:M,6,0)</f>
        <v>、虞姬</v>
      </c>
      <c r="L91" s="53" t="str">
        <f>IFERROR(VLOOKUP(M91,武将ID!$A:$B,2,0),"")</f>
        <v/>
      </c>
      <c r="M91" s="40" t="str">
        <f>IF(VLOOKUP($E91,缘分配置!$A:$M,7,0)=0,"",VLOOKUP($E91,缘分配置!$A:$M,7,0))</f>
        <v/>
      </c>
      <c r="N91" s="53" t="str">
        <f>IFERROR(VLOOKUP(O91,武将ID!$A:$B,2,0),"")</f>
        <v/>
      </c>
      <c r="O91" s="40" t="str">
        <f>IF(VLOOKUP($E91,缘分配置!$A:$M,8,0)=0,"",VLOOKUP($E91,缘分配置!$A:$M,8,0))</f>
        <v/>
      </c>
      <c r="P91" s="53" t="str">
        <f>IFERROR(VLOOKUP(Q91,武将ID!$A:$B,2,0),"")</f>
        <v/>
      </c>
      <c r="Q91" s="40" t="str">
        <f>IF(VLOOKUP($E91,缘分配置!$A:$M,9,0)=0,"",VLOOKUP($E91,缘分配置!$A:$M,9,0))</f>
        <v/>
      </c>
      <c r="R91" s="40" t="str">
        <f t="shared" si="35"/>
        <v/>
      </c>
      <c r="S91" s="40" t="str">
        <f>IF(VLOOKUP($E91,缘分配置!$A:$M,10,0)=0,"",VLOOKUP($E91,缘分配置!$A:$M,10,0))</f>
        <v/>
      </c>
      <c r="T91" s="40" t="str">
        <f>IFERROR(VLOOKUP(R91,武将ID!F$1:G$18,2,0),"")</f>
        <v/>
      </c>
      <c r="U91" s="40" t="str">
        <f t="shared" si="29"/>
        <v/>
      </c>
      <c r="V91" s="40">
        <f t="shared" si="36"/>
        <v>5</v>
      </c>
      <c r="W91" s="40">
        <f>IF(VLOOKUP($E91,缘分配置!$A:$M,11,0)=0,"",VLOOKUP($E91,缘分配置!$A:$M,11,0))</f>
        <v>110</v>
      </c>
      <c r="X91" s="40" t="str">
        <f>IFERROR(VLOOKUP(V91,武将ID!$F$1:$G$18,2,0),"")</f>
        <v>，攻击提高</v>
      </c>
      <c r="Y91" s="40" t="str">
        <f t="shared" si="30"/>
        <v>11%</v>
      </c>
      <c r="Z91" s="40">
        <f t="shared" si="32"/>
        <v>6</v>
      </c>
      <c r="AA91" s="40">
        <f>IF(VLOOKUP($E91,缘分配置!$A:$M,12,0)=0,"",VLOOKUP($E91,缘分配置!$A:$M,12,0))</f>
        <v>30</v>
      </c>
      <c r="AB91" s="40" t="str">
        <f>IFERROR(VLOOKUP(Z91,武将ID!$F$1:$G$18,2,0),"")</f>
        <v>，防御提高</v>
      </c>
      <c r="AC91" s="40" t="str">
        <f t="shared" si="37"/>
        <v>3%</v>
      </c>
      <c r="AD91" s="56" t="str">
        <f t="shared" si="31"/>
        <v>集齐“范增、虞姬”，攻击提高11%，防御提高3%。</v>
      </c>
    </row>
    <row r="92" spans="1:30" ht="15" x14ac:dyDescent="0.25">
      <c r="A92" s="52">
        <f t="shared" si="33"/>
        <v>11503003</v>
      </c>
      <c r="B92" s="37">
        <v>87</v>
      </c>
      <c r="C92" s="53" t="str">
        <f>VLOOKUP(E92,缘分配置!A:P,4,0)</f>
        <v>呕心沥血</v>
      </c>
      <c r="D92" s="53">
        <f>VLOOKUP(F92,武将ID!A:B,2,0)</f>
        <v>11503</v>
      </c>
      <c r="E92" s="40" t="str">
        <f>缘分配置!A40</f>
        <v>范增3</v>
      </c>
      <c r="F92" s="37" t="str">
        <f t="shared" si="28"/>
        <v>、范增</v>
      </c>
      <c r="G92" s="40" t="str">
        <f>缘分配置!E40</f>
        <v>范增</v>
      </c>
      <c r="H92" s="40" t="str">
        <f t="shared" si="34"/>
        <v>3</v>
      </c>
      <c r="I92" s="40">
        <v>1</v>
      </c>
      <c r="J92" s="53">
        <f>VLOOKUP(K92,武将ID!$A:$B,2,0)</f>
        <v>41508</v>
      </c>
      <c r="K92" s="40" t="str">
        <f>VLOOKUP(E92,缘分配置!A:M,6,0)</f>
        <v>、屈原</v>
      </c>
      <c r="L92" s="53" t="str">
        <f>IFERROR(VLOOKUP(M92,武将ID!$A:$B,2,0),"")</f>
        <v/>
      </c>
      <c r="M92" s="40" t="str">
        <f>IF(VLOOKUP($E92,缘分配置!$A:$M,7,0)=0,"",VLOOKUP($E92,缘分配置!$A:$M,7,0))</f>
        <v/>
      </c>
      <c r="N92" s="53" t="str">
        <f>IFERROR(VLOOKUP(O92,武将ID!$A:$B,2,0),"")</f>
        <v/>
      </c>
      <c r="O92" s="40" t="str">
        <f>IF(VLOOKUP($E92,缘分配置!$A:$M,8,0)=0,"",VLOOKUP($E92,缘分配置!$A:$M,8,0))</f>
        <v/>
      </c>
      <c r="P92" s="53" t="str">
        <f>IFERROR(VLOOKUP(Q92,武将ID!$A:$B,2,0),"")</f>
        <v/>
      </c>
      <c r="Q92" s="40" t="str">
        <f>IF(VLOOKUP($E92,缘分配置!$A:$M,9,0)=0,"",VLOOKUP($E92,缘分配置!$A:$M,9,0))</f>
        <v/>
      </c>
      <c r="R92" s="40" t="str">
        <f t="shared" si="35"/>
        <v/>
      </c>
      <c r="S92" s="40" t="str">
        <f>IF(VLOOKUP($E92,缘分配置!$A:$M,10,0)=0,"",VLOOKUP($E92,缘分配置!$A:$M,10,0))</f>
        <v/>
      </c>
      <c r="T92" s="40" t="str">
        <f>IFERROR(VLOOKUP(R92,武将ID!F$1:G$18,2,0),"")</f>
        <v/>
      </c>
      <c r="U92" s="40" t="str">
        <f t="shared" si="29"/>
        <v/>
      </c>
      <c r="V92" s="40">
        <f t="shared" si="36"/>
        <v>5</v>
      </c>
      <c r="W92" s="40">
        <f>IF(VLOOKUP($E92,缘分配置!$A:$M,11,0)=0,"",VLOOKUP($E92,缘分配置!$A:$M,11,0))</f>
        <v>110</v>
      </c>
      <c r="X92" s="40" t="str">
        <f>IFERROR(VLOOKUP(V92,武将ID!$F$1:$G$18,2,0),"")</f>
        <v>，攻击提高</v>
      </c>
      <c r="Y92" s="40" t="str">
        <f t="shared" si="30"/>
        <v>11%</v>
      </c>
      <c r="Z92" s="40">
        <f t="shared" si="32"/>
        <v>6</v>
      </c>
      <c r="AA92" s="40">
        <f>IF(VLOOKUP($E92,缘分配置!$A:$M,12,0)=0,"",VLOOKUP($E92,缘分配置!$A:$M,12,0))</f>
        <v>30</v>
      </c>
      <c r="AB92" s="40" t="str">
        <f>IFERROR(VLOOKUP(Z92,武将ID!$F$1:$G$18,2,0),"")</f>
        <v>，防御提高</v>
      </c>
      <c r="AC92" s="40" t="str">
        <f t="shared" si="37"/>
        <v>3%</v>
      </c>
      <c r="AD92" s="56" t="str">
        <f t="shared" si="31"/>
        <v>集齐“范增、屈原”，攻击提高11%，防御提高3%。</v>
      </c>
    </row>
    <row r="93" spans="1:30" ht="15" x14ac:dyDescent="0.25">
      <c r="A93" s="52">
        <f t="shared" si="33"/>
        <v>11503004</v>
      </c>
      <c r="B93" s="37">
        <v>88</v>
      </c>
      <c r="C93" s="53" t="str">
        <f>VLOOKUP(E93,缘分配置!A:P,4,0)</f>
        <v>光明磊落</v>
      </c>
      <c r="D93" s="53">
        <f>VLOOKUP(F93,武将ID!A:B,2,0)</f>
        <v>11503</v>
      </c>
      <c r="E93" s="40" t="str">
        <f>缘分配置!A41</f>
        <v>范增4</v>
      </c>
      <c r="F93" s="37" t="str">
        <f t="shared" si="28"/>
        <v>、范增</v>
      </c>
      <c r="G93" s="40" t="str">
        <f>缘分配置!E41</f>
        <v>范增</v>
      </c>
      <c r="H93" s="40" t="str">
        <f t="shared" si="34"/>
        <v>4</v>
      </c>
      <c r="I93" s="40">
        <v>1</v>
      </c>
      <c r="J93" s="53">
        <f>VLOOKUP(K93,武将ID!$A:$B,2,0)</f>
        <v>11506</v>
      </c>
      <c r="K93" s="40" t="str">
        <f>VLOOKUP(E93,缘分配置!A:M,6,0)</f>
        <v>、龙且</v>
      </c>
      <c r="L93" s="53">
        <f>IFERROR(VLOOKUP(M93,武将ID!$A:$B,2,0),"")</f>
        <v>31503</v>
      </c>
      <c r="M93" s="40" t="str">
        <f>IF(VLOOKUP($E93,缘分配置!$A:$M,7,0)=0,"",VLOOKUP($E93,缘分配置!$A:$M,7,0))</f>
        <v>、罗成</v>
      </c>
      <c r="N93" s="53" t="str">
        <f>IFERROR(VLOOKUP(O93,武将ID!$A:$B,2,0),"")</f>
        <v/>
      </c>
      <c r="O93" s="40" t="str">
        <f>IF(VLOOKUP($E93,缘分配置!$A:$M,8,0)=0,"",VLOOKUP($E93,缘分配置!$A:$M,8,0))</f>
        <v/>
      </c>
      <c r="P93" s="53" t="str">
        <f>IFERROR(VLOOKUP(Q93,武将ID!$A:$B,2,0),"")</f>
        <v/>
      </c>
      <c r="Q93" s="40" t="str">
        <f>IF(VLOOKUP($E93,缘分配置!$A:$M,9,0)=0,"",VLOOKUP($E93,缘分配置!$A:$M,9,0))</f>
        <v/>
      </c>
      <c r="R93" s="40">
        <f t="shared" si="35"/>
        <v>4</v>
      </c>
      <c r="S93" s="40">
        <f>IF(VLOOKUP($E93,缘分配置!$A:$M,10,0)=0,"",VLOOKUP($E93,缘分配置!$A:$M,10,0))</f>
        <v>150</v>
      </c>
      <c r="T93" s="40" t="str">
        <f>IFERROR(VLOOKUP(R93,武将ID!F$1:G$18,2,0),"")</f>
        <v>，生命提高</v>
      </c>
      <c r="U93" s="40" t="str">
        <f t="shared" si="29"/>
        <v>15%</v>
      </c>
      <c r="V93" s="40">
        <f t="shared" si="36"/>
        <v>5</v>
      </c>
      <c r="W93" s="40">
        <f>IF(VLOOKUP($E93,缘分配置!$A:$M,11,0)=0,"",VLOOKUP($E93,缘分配置!$A:$M,11,0))</f>
        <v>120</v>
      </c>
      <c r="X93" s="40" t="str">
        <f>IFERROR(VLOOKUP(V93,武将ID!$F$1:$G$18,2,0),"")</f>
        <v>，攻击提高</v>
      </c>
      <c r="Y93" s="40" t="str">
        <f t="shared" si="30"/>
        <v>12%</v>
      </c>
      <c r="Z93" s="40">
        <f t="shared" si="32"/>
        <v>6</v>
      </c>
      <c r="AA93" s="40">
        <f>IF(VLOOKUP($E93,缘分配置!$A:$M,12,0)=0,"",VLOOKUP($E93,缘分配置!$A:$M,12,0))</f>
        <v>30</v>
      </c>
      <c r="AB93" s="40" t="str">
        <f>IFERROR(VLOOKUP(Z93,武将ID!$F$1:$G$18,2,0),"")</f>
        <v>，防御提高</v>
      </c>
      <c r="AC93" s="40" t="str">
        <f t="shared" si="37"/>
        <v>3%</v>
      </c>
      <c r="AD93" s="56" t="str">
        <f t="shared" si="31"/>
        <v>集齐“范增、龙且、罗成”，生命提高15%，攻击提高12%，防御提高3%。</v>
      </c>
    </row>
    <row r="94" spans="1:30" ht="15" x14ac:dyDescent="0.25">
      <c r="A94" s="52">
        <f t="shared" si="33"/>
        <v>11503005</v>
      </c>
      <c r="B94" s="37">
        <v>89</v>
      </c>
      <c r="C94" s="53" t="str">
        <f>VLOOKUP(E94,缘分配置!A:P,4,0)</f>
        <v>超凡入圣</v>
      </c>
      <c r="D94" s="53">
        <f>VLOOKUP(F94,武将ID!A:B,2,0)</f>
        <v>11503</v>
      </c>
      <c r="E94" s="40" t="str">
        <f>缘分配置!A42</f>
        <v>范增5</v>
      </c>
      <c r="F94" s="37" t="str">
        <f t="shared" si="28"/>
        <v>、范增</v>
      </c>
      <c r="G94" s="40" t="str">
        <f>缘分配置!E42</f>
        <v>范增</v>
      </c>
      <c r="H94" s="40" t="str">
        <f t="shared" si="34"/>
        <v>5</v>
      </c>
      <c r="I94" s="40">
        <v>1</v>
      </c>
      <c r="J94" s="53">
        <f>VLOOKUP(K94,武将ID!$A:$B,2,0)</f>
        <v>11504</v>
      </c>
      <c r="K94" s="40" t="str">
        <f>VLOOKUP(E94,缘分配置!A:M,6,0)</f>
        <v>、萧何</v>
      </c>
      <c r="L94" s="53">
        <f>IFERROR(VLOOKUP(M94,武将ID!$A:$B,2,0),"")</f>
        <v>21303</v>
      </c>
      <c r="M94" s="40" t="str">
        <f>IF(VLOOKUP($E94,缘分配置!$A:$M,7,0)=0,"",VLOOKUP($E94,缘分配置!$A:$M,7,0))</f>
        <v>、郭嘉</v>
      </c>
      <c r="N94" s="53">
        <f>IFERROR(VLOOKUP(O94,武将ID!$A:$B,2,0),"")</f>
        <v>31506</v>
      </c>
      <c r="O94" s="40" t="str">
        <f>IF(VLOOKUP($E94,缘分配置!$A:$M,8,0)=0,"",VLOOKUP($E94,缘分配置!$A:$M,8,0))</f>
        <v>、狄仁杰</v>
      </c>
      <c r="P94" s="53" t="str">
        <f>IFERROR(VLOOKUP(Q94,武将ID!$A:$B,2,0),"")</f>
        <v/>
      </c>
      <c r="Q94" s="40" t="str">
        <f>IF(VLOOKUP($E94,缘分配置!$A:$M,9,0)=0,"",VLOOKUP($E94,缘分配置!$A:$M,9,0))</f>
        <v/>
      </c>
      <c r="R94" s="40">
        <f t="shared" si="35"/>
        <v>4</v>
      </c>
      <c r="S94" s="40">
        <f>IF(VLOOKUP($E94,缘分配置!$A:$M,10,0)=0,"",VLOOKUP($E94,缘分配置!$A:$M,10,0))</f>
        <v>180</v>
      </c>
      <c r="T94" s="40" t="str">
        <f>IFERROR(VLOOKUP(R94,武将ID!F$1:G$18,2,0),"")</f>
        <v>，生命提高</v>
      </c>
      <c r="U94" s="40" t="str">
        <f t="shared" si="29"/>
        <v>18%</v>
      </c>
      <c r="V94" s="40">
        <f t="shared" si="36"/>
        <v>5</v>
      </c>
      <c r="W94" s="40">
        <f>IF(VLOOKUP($E94,缘分配置!$A:$M,11,0)=0,"",VLOOKUP($E94,缘分配置!$A:$M,11,0))</f>
        <v>140</v>
      </c>
      <c r="X94" s="40" t="str">
        <f>IFERROR(VLOOKUP(V94,武将ID!$F$1:$G$18,2,0),"")</f>
        <v>，攻击提高</v>
      </c>
      <c r="Y94" s="40" t="str">
        <f t="shared" si="30"/>
        <v>14%</v>
      </c>
      <c r="Z94" s="40">
        <f t="shared" si="32"/>
        <v>6</v>
      </c>
      <c r="AA94" s="40">
        <f>IF(VLOOKUP($E94,缘分配置!$A:$M,12,0)=0,"",VLOOKUP($E94,缘分配置!$A:$M,12,0))</f>
        <v>40</v>
      </c>
      <c r="AB94" s="40" t="str">
        <f>IFERROR(VLOOKUP(Z94,武将ID!$F$1:$G$18,2,0),"")</f>
        <v>，防御提高</v>
      </c>
      <c r="AC94" s="40" t="str">
        <f t="shared" si="37"/>
        <v>4%</v>
      </c>
      <c r="AD94" s="56" t="str">
        <f t="shared" si="31"/>
        <v>集齐“范增、萧何、郭嘉、狄仁杰”，生命提高18%，攻击提高14%，防御提高4%。</v>
      </c>
    </row>
    <row r="95" spans="1:30" ht="15" x14ac:dyDescent="0.25">
      <c r="A95" s="52">
        <f t="shared" si="33"/>
        <v>11503006</v>
      </c>
      <c r="B95" s="37">
        <v>90</v>
      </c>
      <c r="C95" s="53" t="str">
        <f>VLOOKUP(E95,缘分配置!A:P,4,0)</f>
        <v>横扫千军</v>
      </c>
      <c r="D95" s="53">
        <f>VLOOKUP(F95,武将ID!A:B,2,0)</f>
        <v>11503</v>
      </c>
      <c r="E95" s="40" t="str">
        <f>缘分配置!A43</f>
        <v>范增6</v>
      </c>
      <c r="F95" s="37" t="str">
        <f t="shared" si="28"/>
        <v>、范增</v>
      </c>
      <c r="G95" s="40" t="str">
        <f>缘分配置!E43</f>
        <v>范增</v>
      </c>
      <c r="H95" s="40" t="str">
        <f t="shared" si="34"/>
        <v>6</v>
      </c>
      <c r="I95" s="40">
        <v>1</v>
      </c>
      <c r="J95" s="53">
        <f>VLOOKUP(K95,武将ID!$A:$B,2,0)</f>
        <v>21504</v>
      </c>
      <c r="K95" s="40" t="str">
        <f>VLOOKUP(E95,缘分配置!A:M,6,0)</f>
        <v>、周瑜</v>
      </c>
      <c r="L95" s="53">
        <f>IFERROR(VLOOKUP(M95,武将ID!$A:$B,2,0),"")</f>
        <v>31505</v>
      </c>
      <c r="M95" s="40" t="str">
        <f>IF(VLOOKUP($E95,缘分配置!$A:$M,7,0)=0,"",VLOOKUP($E95,缘分配置!$A:$M,7,0))</f>
        <v>、薛仁贵</v>
      </c>
      <c r="N95" s="53">
        <f>IFERROR(VLOOKUP(O95,武将ID!$A:$B,2,0),"")</f>
        <v>41502</v>
      </c>
      <c r="O95" s="40" t="str">
        <f>IF(VLOOKUP($E95,缘分配置!$A:$M,8,0)=0,"",VLOOKUP($E95,缘分配置!$A:$M,8,0))</f>
        <v>、姜子牙</v>
      </c>
      <c r="P95" s="53" t="str">
        <f>IFERROR(VLOOKUP(Q95,武将ID!$A:$B,2,0),"")</f>
        <v/>
      </c>
      <c r="Q95" s="40" t="str">
        <f>IF(VLOOKUP($E95,缘分配置!$A:$M,9,0)=0,"",VLOOKUP($E95,缘分配置!$A:$M,9,0))</f>
        <v/>
      </c>
      <c r="R95" s="40">
        <f t="shared" si="35"/>
        <v>4</v>
      </c>
      <c r="S95" s="40">
        <f>IF(VLOOKUP($E95,缘分配置!$A:$M,10,0)=0,"",VLOOKUP($E95,缘分配置!$A:$M,10,0))</f>
        <v>180</v>
      </c>
      <c r="T95" s="40" t="str">
        <f>IFERROR(VLOOKUP(R95,武将ID!F$1:G$18,2,0),"")</f>
        <v>，生命提高</v>
      </c>
      <c r="U95" s="40" t="str">
        <f t="shared" si="29"/>
        <v>18%</v>
      </c>
      <c r="V95" s="40">
        <f t="shared" si="36"/>
        <v>5</v>
      </c>
      <c r="W95" s="40">
        <f>IF(VLOOKUP($E95,缘分配置!$A:$M,11,0)=0,"",VLOOKUP($E95,缘分配置!$A:$M,11,0))</f>
        <v>140</v>
      </c>
      <c r="X95" s="40" t="str">
        <f>IFERROR(VLOOKUP(V95,武将ID!$F$1:$G$18,2,0),"")</f>
        <v>，攻击提高</v>
      </c>
      <c r="Y95" s="40" t="str">
        <f t="shared" si="30"/>
        <v>14%</v>
      </c>
      <c r="Z95" s="40">
        <f t="shared" si="32"/>
        <v>6</v>
      </c>
      <c r="AA95" s="40">
        <f>IF(VLOOKUP($E95,缘分配置!$A:$M,12,0)=0,"",VLOOKUP($E95,缘分配置!$A:$M,12,0))</f>
        <v>40</v>
      </c>
      <c r="AB95" s="40" t="str">
        <f>IFERROR(VLOOKUP(Z95,武将ID!$F$1:$G$18,2,0),"")</f>
        <v>，防御提高</v>
      </c>
      <c r="AC95" s="40" t="str">
        <f t="shared" si="37"/>
        <v>4%</v>
      </c>
      <c r="AD95" s="56" t="str">
        <f t="shared" si="31"/>
        <v>集齐“范增、周瑜、薛仁贵、姜子牙”，生命提高18%，攻击提高14%，防御提高4%。</v>
      </c>
    </row>
    <row r="96" spans="1:30" ht="15" x14ac:dyDescent="0.25">
      <c r="A96" s="52">
        <f t="shared" si="33"/>
        <v>11504001</v>
      </c>
      <c r="B96" s="37">
        <v>91</v>
      </c>
      <c r="C96" s="53" t="str">
        <f>VLOOKUP(E96,缘分配置!A:P,4,0)</f>
        <v>任重道远</v>
      </c>
      <c r="D96" s="53">
        <f>VLOOKUP(F96,武将ID!A:B,2,0)</f>
        <v>11504</v>
      </c>
      <c r="E96" s="40" t="str">
        <f>缘分配置!A44</f>
        <v>萧何1</v>
      </c>
      <c r="F96" s="37" t="str">
        <f t="shared" si="28"/>
        <v>、萧何</v>
      </c>
      <c r="G96" s="40" t="str">
        <f>缘分配置!E44</f>
        <v>萧何</v>
      </c>
      <c r="H96" s="40" t="str">
        <f t="shared" si="34"/>
        <v>1</v>
      </c>
      <c r="I96" s="40">
        <v>1</v>
      </c>
      <c r="J96" s="53">
        <f>VLOOKUP(K96,武将ID!$A:$B,2,0)</f>
        <v>11305</v>
      </c>
      <c r="K96" s="40" t="str">
        <f>VLOOKUP(E96,缘分配置!A:M,6,0)</f>
        <v>、荆轲</v>
      </c>
      <c r="L96" s="53" t="str">
        <f>IFERROR(VLOOKUP(M96,武将ID!$A:$B,2,0),"")</f>
        <v/>
      </c>
      <c r="M96" s="40" t="str">
        <f>IF(VLOOKUP($E96,缘分配置!$A:$M,7,0)=0,"",VLOOKUP($E96,缘分配置!$A:$M,7,0))</f>
        <v/>
      </c>
      <c r="N96" s="53" t="str">
        <f>IFERROR(VLOOKUP(O96,武将ID!$A:$B,2,0),"")</f>
        <v/>
      </c>
      <c r="O96" s="40" t="str">
        <f>IF(VLOOKUP($E96,缘分配置!$A:$M,8,0)=0,"",VLOOKUP($E96,缘分配置!$A:$M,8,0))</f>
        <v/>
      </c>
      <c r="P96" s="53" t="str">
        <f>IFERROR(VLOOKUP(Q96,武将ID!$A:$B,2,0),"")</f>
        <v/>
      </c>
      <c r="Q96" s="40" t="str">
        <f>IF(VLOOKUP($E96,缘分配置!$A:$M,9,0)=0,"",VLOOKUP($E96,缘分配置!$A:$M,9,0))</f>
        <v/>
      </c>
      <c r="R96" s="40">
        <f t="shared" si="35"/>
        <v>4</v>
      </c>
      <c r="S96" s="40">
        <f>IF(VLOOKUP($E96,缘分配置!$A:$M,10,0)=0,"",VLOOKUP($E96,缘分配置!$A:$M,10,0))</f>
        <v>140</v>
      </c>
      <c r="T96" s="40" t="str">
        <f>IFERROR(VLOOKUP(R96,武将ID!F$1:G$18,2,0),"")</f>
        <v>，生命提高</v>
      </c>
      <c r="U96" s="40" t="str">
        <f t="shared" si="29"/>
        <v>14%</v>
      </c>
      <c r="V96" s="40" t="str">
        <f t="shared" si="36"/>
        <v/>
      </c>
      <c r="W96" s="40" t="str">
        <f>IF(VLOOKUP($E96,缘分配置!$A:$M,11,0)=0,"",VLOOKUP($E96,缘分配置!$A:$M,11,0))</f>
        <v/>
      </c>
      <c r="X96" s="40" t="str">
        <f>IFERROR(VLOOKUP(V96,武将ID!$F$1:$G$18,2,0),"")</f>
        <v/>
      </c>
      <c r="Y96" s="40" t="str">
        <f t="shared" si="30"/>
        <v/>
      </c>
      <c r="Z96" s="40" t="str">
        <f t="shared" si="32"/>
        <v/>
      </c>
      <c r="AA96" s="40" t="str">
        <f>IF(VLOOKUP($E96,缘分配置!$A:$M,12,0)=0,"",VLOOKUP($E96,缘分配置!$A:$M,12,0))</f>
        <v/>
      </c>
      <c r="AB96" s="40" t="str">
        <f>IFERROR(VLOOKUP(Z96,武将ID!$F$1:$G$18,2,0),"")</f>
        <v/>
      </c>
      <c r="AC96" s="40" t="str">
        <f t="shared" si="37"/>
        <v/>
      </c>
      <c r="AD96" s="56" t="str">
        <f t="shared" si="31"/>
        <v>集齐“萧何、荆轲”，生命提高14%。</v>
      </c>
    </row>
    <row r="97" spans="1:30" ht="15" x14ac:dyDescent="0.25">
      <c r="A97" s="52">
        <f t="shared" si="33"/>
        <v>11504002</v>
      </c>
      <c r="B97" s="37">
        <v>92</v>
      </c>
      <c r="C97" s="53" t="str">
        <f>VLOOKUP(E97,缘分配置!A:P,4,0)</f>
        <v>国士无双</v>
      </c>
      <c r="D97" s="53">
        <f>VLOOKUP(F97,武将ID!A:B,2,0)</f>
        <v>11504</v>
      </c>
      <c r="E97" s="40" t="str">
        <f>缘分配置!A45</f>
        <v>萧何2</v>
      </c>
      <c r="F97" s="37" t="str">
        <f t="shared" si="28"/>
        <v>、萧何</v>
      </c>
      <c r="G97" s="40" t="str">
        <f>缘分配置!E45</f>
        <v>萧何</v>
      </c>
      <c r="H97" s="40" t="str">
        <f t="shared" si="34"/>
        <v>2</v>
      </c>
      <c r="I97" s="40">
        <v>1</v>
      </c>
      <c r="J97" s="53">
        <f>VLOOKUP(K97,武将ID!$A:$B,2,0)</f>
        <v>11502</v>
      </c>
      <c r="K97" s="40" t="str">
        <f>VLOOKUP(E97,缘分配置!A:M,6,0)</f>
        <v>、韩信</v>
      </c>
      <c r="L97" s="53" t="str">
        <f>IFERROR(VLOOKUP(M97,武将ID!$A:$B,2,0),"")</f>
        <v/>
      </c>
      <c r="M97" s="40" t="str">
        <f>IF(VLOOKUP($E97,缘分配置!$A:$M,7,0)=0,"",VLOOKUP($E97,缘分配置!$A:$M,7,0))</f>
        <v/>
      </c>
      <c r="N97" s="53" t="str">
        <f>IFERROR(VLOOKUP(O97,武将ID!$A:$B,2,0),"")</f>
        <v/>
      </c>
      <c r="O97" s="40" t="str">
        <f>IF(VLOOKUP($E97,缘分配置!$A:$M,8,0)=0,"",VLOOKUP($E97,缘分配置!$A:$M,8,0))</f>
        <v/>
      </c>
      <c r="P97" s="53" t="str">
        <f>IFERROR(VLOOKUP(Q97,武将ID!$A:$B,2,0),"")</f>
        <v/>
      </c>
      <c r="Q97" s="40" t="str">
        <f>IF(VLOOKUP($E97,缘分配置!$A:$M,9,0)=0,"",VLOOKUP($E97,缘分配置!$A:$M,9,0))</f>
        <v/>
      </c>
      <c r="R97" s="40">
        <f t="shared" si="35"/>
        <v>4</v>
      </c>
      <c r="S97" s="40">
        <f>IF(VLOOKUP($E97,缘分配置!$A:$M,10,0)=0,"",VLOOKUP($E97,缘分配置!$A:$M,10,0))</f>
        <v>140</v>
      </c>
      <c r="T97" s="40" t="str">
        <f>IFERROR(VLOOKUP(R97,武将ID!F$1:G$18,2,0),"")</f>
        <v>，生命提高</v>
      </c>
      <c r="U97" s="40" t="str">
        <f t="shared" si="29"/>
        <v>14%</v>
      </c>
      <c r="V97" s="40" t="str">
        <f t="shared" si="36"/>
        <v/>
      </c>
      <c r="W97" s="40" t="str">
        <f>IF(VLOOKUP($E97,缘分配置!$A:$M,11,0)=0,"",VLOOKUP($E97,缘分配置!$A:$M,11,0))</f>
        <v/>
      </c>
      <c r="X97" s="40" t="str">
        <f>IFERROR(VLOOKUP(V97,武将ID!$F$1:$G$18,2,0),"")</f>
        <v/>
      </c>
      <c r="Y97" s="40" t="str">
        <f t="shared" si="30"/>
        <v/>
      </c>
      <c r="Z97" s="40" t="str">
        <f t="shared" si="32"/>
        <v/>
      </c>
      <c r="AA97" s="40" t="str">
        <f>IF(VLOOKUP($E97,缘分配置!$A:$M,12,0)=0,"",VLOOKUP($E97,缘分配置!$A:$M,12,0))</f>
        <v/>
      </c>
      <c r="AB97" s="40" t="str">
        <f>IFERROR(VLOOKUP(Z97,武将ID!$F$1:$G$18,2,0),"")</f>
        <v/>
      </c>
      <c r="AC97" s="40" t="str">
        <f t="shared" si="37"/>
        <v/>
      </c>
      <c r="AD97" s="56" t="str">
        <f t="shared" si="31"/>
        <v>集齐“萧何、韩信”，生命提高14%。</v>
      </c>
    </row>
    <row r="98" spans="1:30" ht="15" x14ac:dyDescent="0.25">
      <c r="A98" s="52">
        <f t="shared" si="33"/>
        <v>11504003</v>
      </c>
      <c r="B98" s="37">
        <v>93</v>
      </c>
      <c r="C98" s="53" t="str">
        <f>VLOOKUP(E98,缘分配置!A:P,4,0)</f>
        <v>策无遗算</v>
      </c>
      <c r="D98" s="53">
        <f>VLOOKUP(F98,武将ID!A:B,2,0)</f>
        <v>11504</v>
      </c>
      <c r="E98" s="40" t="str">
        <f>缘分配置!A46</f>
        <v>萧何3</v>
      </c>
      <c r="F98" s="37" t="str">
        <f t="shared" si="28"/>
        <v>、萧何</v>
      </c>
      <c r="G98" s="40" t="str">
        <f>缘分配置!E46</f>
        <v>萧何</v>
      </c>
      <c r="H98" s="40" t="str">
        <f t="shared" si="34"/>
        <v>3</v>
      </c>
      <c r="I98" s="40">
        <v>1</v>
      </c>
      <c r="J98" s="53">
        <f>VLOOKUP(K98,武将ID!$A:$B,2,0)</f>
        <v>41502</v>
      </c>
      <c r="K98" s="40" t="str">
        <f>VLOOKUP(E98,缘分配置!A:M,6,0)</f>
        <v>、姜子牙</v>
      </c>
      <c r="L98" s="53" t="str">
        <f>IFERROR(VLOOKUP(M98,武将ID!$A:$B,2,0),"")</f>
        <v/>
      </c>
      <c r="M98" s="40" t="str">
        <f>IF(VLOOKUP($E98,缘分配置!$A:$M,7,0)=0,"",VLOOKUP($E98,缘分配置!$A:$M,7,0))</f>
        <v/>
      </c>
      <c r="N98" s="53" t="str">
        <f>IFERROR(VLOOKUP(O98,武将ID!$A:$B,2,0),"")</f>
        <v/>
      </c>
      <c r="O98" s="40" t="str">
        <f>IF(VLOOKUP($E98,缘分配置!$A:$M,8,0)=0,"",VLOOKUP($E98,缘分配置!$A:$M,8,0))</f>
        <v/>
      </c>
      <c r="P98" s="53" t="str">
        <f>IFERROR(VLOOKUP(Q98,武将ID!$A:$B,2,0),"")</f>
        <v/>
      </c>
      <c r="Q98" s="40" t="str">
        <f>IF(VLOOKUP($E98,缘分配置!$A:$M,9,0)=0,"",VLOOKUP($E98,缘分配置!$A:$M,9,0))</f>
        <v/>
      </c>
      <c r="R98" s="40">
        <f t="shared" si="35"/>
        <v>4</v>
      </c>
      <c r="S98" s="40">
        <f>IF(VLOOKUP($E98,缘分配置!$A:$M,10,0)=0,"",VLOOKUP($E98,缘分配置!$A:$M,10,0))</f>
        <v>140</v>
      </c>
      <c r="T98" s="40" t="str">
        <f>IFERROR(VLOOKUP(R98,武将ID!F$1:G$18,2,0),"")</f>
        <v>，生命提高</v>
      </c>
      <c r="U98" s="40" t="str">
        <f t="shared" si="29"/>
        <v>14%</v>
      </c>
      <c r="V98" s="40" t="str">
        <f t="shared" si="36"/>
        <v/>
      </c>
      <c r="W98" s="40" t="str">
        <f>IF(VLOOKUP($E98,缘分配置!$A:$M,11,0)=0,"",VLOOKUP($E98,缘分配置!$A:$M,11,0))</f>
        <v/>
      </c>
      <c r="X98" s="40" t="str">
        <f>IFERROR(VLOOKUP(V98,武将ID!$F$1:$G$18,2,0),"")</f>
        <v/>
      </c>
      <c r="Y98" s="40" t="str">
        <f t="shared" si="30"/>
        <v/>
      </c>
      <c r="Z98" s="40" t="str">
        <f t="shared" si="32"/>
        <v/>
      </c>
      <c r="AA98" s="40" t="str">
        <f>IF(VLOOKUP($E98,缘分配置!$A:$M,12,0)=0,"",VLOOKUP($E98,缘分配置!$A:$M,12,0))</f>
        <v/>
      </c>
      <c r="AB98" s="40" t="str">
        <f>IFERROR(VLOOKUP(Z98,武将ID!$F$1:$G$18,2,0),"")</f>
        <v/>
      </c>
      <c r="AC98" s="40" t="str">
        <f t="shared" si="37"/>
        <v/>
      </c>
      <c r="AD98" s="56" t="str">
        <f t="shared" si="31"/>
        <v>集齐“萧何、姜子牙”，生命提高14%。</v>
      </c>
    </row>
    <row r="99" spans="1:30" ht="15" x14ac:dyDescent="0.25">
      <c r="A99" s="52">
        <f t="shared" si="33"/>
        <v>11504004</v>
      </c>
      <c r="B99" s="37">
        <v>94</v>
      </c>
      <c r="C99" s="53" t="str">
        <f>VLOOKUP(E99,缘分配置!A:P,4,0)</f>
        <v>赤胆忠肝</v>
      </c>
      <c r="D99" s="53">
        <f>VLOOKUP(F99,武将ID!A:B,2,0)</f>
        <v>11504</v>
      </c>
      <c r="E99" s="40" t="str">
        <f>缘分配置!A47</f>
        <v>萧何4</v>
      </c>
      <c r="F99" s="37" t="str">
        <f t="shared" si="28"/>
        <v>、萧何</v>
      </c>
      <c r="G99" s="40" t="str">
        <f>缘分配置!E47</f>
        <v>萧何</v>
      </c>
      <c r="H99" s="40" t="str">
        <f t="shared" si="34"/>
        <v>4</v>
      </c>
      <c r="I99" s="40">
        <v>1</v>
      </c>
      <c r="J99" s="53">
        <f>VLOOKUP(K99,武将ID!$A:$B,2,0)</f>
        <v>21505</v>
      </c>
      <c r="K99" s="40" t="str">
        <f>VLOOKUP(E99,缘分配置!A:M,6,0)</f>
        <v>、赵云</v>
      </c>
      <c r="L99" s="53">
        <f>IFERROR(VLOOKUP(M99,武将ID!$A:$B,2,0),"")</f>
        <v>31502</v>
      </c>
      <c r="M99" s="40" t="str">
        <f>IF(VLOOKUP($E99,缘分配置!$A:$M,7,0)=0,"",VLOOKUP($E99,缘分配置!$A:$M,7,0))</f>
        <v>、尉迟恭</v>
      </c>
      <c r="N99" s="53" t="str">
        <f>IFERROR(VLOOKUP(O99,武将ID!$A:$B,2,0),"")</f>
        <v/>
      </c>
      <c r="O99" s="40" t="str">
        <f>IF(VLOOKUP($E99,缘分配置!$A:$M,8,0)=0,"",VLOOKUP($E99,缘分配置!$A:$M,8,0))</f>
        <v/>
      </c>
      <c r="P99" s="53" t="str">
        <f>IFERROR(VLOOKUP(Q99,武将ID!$A:$B,2,0),"")</f>
        <v/>
      </c>
      <c r="Q99" s="40" t="str">
        <f>IF(VLOOKUP($E99,缘分配置!$A:$M,9,0)=0,"",VLOOKUP($E99,缘分配置!$A:$M,9,0))</f>
        <v/>
      </c>
      <c r="R99" s="40">
        <f t="shared" si="35"/>
        <v>4</v>
      </c>
      <c r="S99" s="40">
        <f>IF(VLOOKUP($E99,缘分配置!$A:$M,10,0)=0,"",VLOOKUP($E99,缘分配置!$A:$M,10,0))</f>
        <v>150</v>
      </c>
      <c r="T99" s="40" t="str">
        <f>IFERROR(VLOOKUP(R99,武将ID!F$1:G$18,2,0),"")</f>
        <v>，生命提高</v>
      </c>
      <c r="U99" s="40" t="str">
        <f t="shared" si="29"/>
        <v>15%</v>
      </c>
      <c r="V99" s="40">
        <f t="shared" si="36"/>
        <v>5</v>
      </c>
      <c r="W99" s="40">
        <f>IF(VLOOKUP($E99,缘分配置!$A:$M,11,0)=0,"",VLOOKUP($E99,缘分配置!$A:$M,11,0))</f>
        <v>120</v>
      </c>
      <c r="X99" s="40" t="str">
        <f>IFERROR(VLOOKUP(V99,武将ID!$F$1:$G$18,2,0),"")</f>
        <v>，攻击提高</v>
      </c>
      <c r="Y99" s="40" t="str">
        <f t="shared" si="30"/>
        <v>12%</v>
      </c>
      <c r="Z99" s="40">
        <f t="shared" si="32"/>
        <v>6</v>
      </c>
      <c r="AA99" s="40">
        <f>IF(VLOOKUP($E99,缘分配置!$A:$M,12,0)=0,"",VLOOKUP($E99,缘分配置!$A:$M,12,0))</f>
        <v>30</v>
      </c>
      <c r="AB99" s="40" t="str">
        <f>IFERROR(VLOOKUP(Z99,武将ID!$F$1:$G$18,2,0),"")</f>
        <v>，防御提高</v>
      </c>
      <c r="AC99" s="40" t="str">
        <f t="shared" si="37"/>
        <v>3%</v>
      </c>
      <c r="AD99" s="56" t="str">
        <f t="shared" si="31"/>
        <v>集齐“萧何、赵云、尉迟恭”，生命提高15%，攻击提高12%，防御提高3%。</v>
      </c>
    </row>
    <row r="100" spans="1:30" ht="15" x14ac:dyDescent="0.25">
      <c r="A100" s="52">
        <f t="shared" si="33"/>
        <v>11504005</v>
      </c>
      <c r="B100" s="37">
        <v>95</v>
      </c>
      <c r="C100" s="53" t="str">
        <f>VLOOKUP(E100,缘分配置!A:P,4,0)</f>
        <v>患难与共</v>
      </c>
      <c r="D100" s="53">
        <f>VLOOKUP(F100,武将ID!A:B,2,0)</f>
        <v>11504</v>
      </c>
      <c r="E100" s="40" t="str">
        <f>缘分配置!A48</f>
        <v>萧何5</v>
      </c>
      <c r="F100" s="37" t="str">
        <f t="shared" si="28"/>
        <v>、萧何</v>
      </c>
      <c r="G100" s="40" t="str">
        <f>缘分配置!E48</f>
        <v>萧何</v>
      </c>
      <c r="H100" s="40" t="str">
        <f t="shared" si="34"/>
        <v>5</v>
      </c>
      <c r="I100" s="40">
        <v>1</v>
      </c>
      <c r="J100" s="53">
        <f>VLOOKUP(K100,武将ID!$A:$B,2,0)</f>
        <v>11501</v>
      </c>
      <c r="K100" s="40" t="str">
        <f>VLOOKUP(E100,缘分配置!A:M,6,0)</f>
        <v>、刘邦</v>
      </c>
      <c r="L100" s="53">
        <f>IFERROR(VLOOKUP(M100,武将ID!$A:$B,2,0),"")</f>
        <v>11505</v>
      </c>
      <c r="M100" s="40" t="str">
        <f>IF(VLOOKUP($E100,缘分配置!$A:$M,7,0)=0,"",VLOOKUP($E100,缘分配置!$A:$M,7,0))</f>
        <v>、吕雉</v>
      </c>
      <c r="N100" s="53">
        <f>IFERROR(VLOOKUP(O100,武将ID!$A:$B,2,0),"")</f>
        <v>11507</v>
      </c>
      <c r="O100" s="40" t="str">
        <f>IF(VLOOKUP($E100,缘分配置!$A:$M,8,0)=0,"",VLOOKUP($E100,缘分配置!$A:$M,8,0))</f>
        <v>、樊哙</v>
      </c>
      <c r="P100" s="53" t="str">
        <f>IFERROR(VLOOKUP(Q100,武将ID!$A:$B,2,0),"")</f>
        <v/>
      </c>
      <c r="Q100" s="40" t="str">
        <f>IF(VLOOKUP($E100,缘分配置!$A:$M,9,0)=0,"",VLOOKUP($E100,缘分配置!$A:$M,9,0))</f>
        <v/>
      </c>
      <c r="R100" s="40">
        <f t="shared" si="35"/>
        <v>4</v>
      </c>
      <c r="S100" s="40">
        <f>IF(VLOOKUP($E100,缘分配置!$A:$M,10,0)=0,"",VLOOKUP($E100,缘分配置!$A:$M,10,0))</f>
        <v>180</v>
      </c>
      <c r="T100" s="40" t="str">
        <f>IFERROR(VLOOKUP(R100,武将ID!F$1:G$18,2,0),"")</f>
        <v>，生命提高</v>
      </c>
      <c r="U100" s="40" t="str">
        <f t="shared" si="29"/>
        <v>18%</v>
      </c>
      <c r="V100" s="40">
        <f t="shared" si="36"/>
        <v>5</v>
      </c>
      <c r="W100" s="40">
        <f>IF(VLOOKUP($E100,缘分配置!$A:$M,11,0)=0,"",VLOOKUP($E100,缘分配置!$A:$M,11,0))</f>
        <v>140</v>
      </c>
      <c r="X100" s="40" t="str">
        <f>IFERROR(VLOOKUP(V100,武将ID!$F$1:$G$18,2,0),"")</f>
        <v>，攻击提高</v>
      </c>
      <c r="Y100" s="40" t="str">
        <f t="shared" si="30"/>
        <v>14%</v>
      </c>
      <c r="Z100" s="40">
        <f t="shared" si="32"/>
        <v>6</v>
      </c>
      <c r="AA100" s="40">
        <f>IF(VLOOKUP($E100,缘分配置!$A:$M,12,0)=0,"",VLOOKUP($E100,缘分配置!$A:$M,12,0))</f>
        <v>40</v>
      </c>
      <c r="AB100" s="40" t="str">
        <f>IFERROR(VLOOKUP(Z100,武将ID!$F$1:$G$18,2,0),"")</f>
        <v>，防御提高</v>
      </c>
      <c r="AC100" s="40" t="str">
        <f t="shared" si="37"/>
        <v>4%</v>
      </c>
      <c r="AD100" s="56" t="str">
        <f t="shared" si="31"/>
        <v>集齐“萧何、刘邦、吕雉、樊哙”，生命提高18%，攻击提高14%，防御提高4%。</v>
      </c>
    </row>
    <row r="101" spans="1:30" ht="15" x14ac:dyDescent="0.25">
      <c r="A101" s="52">
        <f t="shared" si="33"/>
        <v>11504006</v>
      </c>
      <c r="B101" s="37">
        <v>96</v>
      </c>
      <c r="C101" s="53" t="str">
        <f>VLOOKUP(E101,缘分配置!A:P,4,0)</f>
        <v>国之栋梁</v>
      </c>
      <c r="D101" s="53">
        <f>VLOOKUP(F101,武将ID!A:B,2,0)</f>
        <v>11504</v>
      </c>
      <c r="E101" s="40" t="str">
        <f>缘分配置!A49</f>
        <v>萧何6</v>
      </c>
      <c r="F101" s="37" t="str">
        <f t="shared" si="28"/>
        <v>、萧何</v>
      </c>
      <c r="G101" s="40" t="str">
        <f>缘分配置!E49</f>
        <v>萧何</v>
      </c>
      <c r="H101" s="40" t="str">
        <f t="shared" si="34"/>
        <v>6</v>
      </c>
      <c r="I101" s="40">
        <v>1</v>
      </c>
      <c r="J101" s="53">
        <f>VLOOKUP(K101,武将ID!$A:$B,2,0)</f>
        <v>11503</v>
      </c>
      <c r="K101" s="40" t="str">
        <f>VLOOKUP(E101,缘分配置!A:M,6,0)</f>
        <v>、范增</v>
      </c>
      <c r="L101" s="53">
        <f>IFERROR(VLOOKUP(M101,武将ID!$A:$B,2,0),"")</f>
        <v>31506</v>
      </c>
      <c r="M101" s="40" t="str">
        <f>IF(VLOOKUP($E101,缘分配置!$A:$M,7,0)=0,"",VLOOKUP($E101,缘分配置!$A:$M,7,0))</f>
        <v>、狄仁杰</v>
      </c>
      <c r="N101" s="53">
        <f>IFERROR(VLOOKUP(O101,武将ID!$A:$B,2,0),"")</f>
        <v>41508</v>
      </c>
      <c r="O101" s="40" t="str">
        <f>IF(VLOOKUP($E101,缘分配置!$A:$M,8,0)=0,"",VLOOKUP($E101,缘分配置!$A:$M,8,0))</f>
        <v>、屈原</v>
      </c>
      <c r="P101" s="53" t="str">
        <f>IFERROR(VLOOKUP(Q101,武将ID!$A:$B,2,0),"")</f>
        <v/>
      </c>
      <c r="Q101" s="40" t="str">
        <f>IF(VLOOKUP($E101,缘分配置!$A:$M,9,0)=0,"",VLOOKUP($E101,缘分配置!$A:$M,9,0))</f>
        <v/>
      </c>
      <c r="R101" s="40">
        <f t="shared" si="35"/>
        <v>4</v>
      </c>
      <c r="S101" s="40">
        <f>IF(VLOOKUP($E101,缘分配置!$A:$M,10,0)=0,"",VLOOKUP($E101,缘分配置!$A:$M,10,0))</f>
        <v>180</v>
      </c>
      <c r="T101" s="40" t="str">
        <f>IFERROR(VLOOKUP(R101,武将ID!F$1:G$18,2,0),"")</f>
        <v>，生命提高</v>
      </c>
      <c r="U101" s="40" t="str">
        <f t="shared" si="29"/>
        <v>18%</v>
      </c>
      <c r="V101" s="40">
        <f t="shared" si="36"/>
        <v>5</v>
      </c>
      <c r="W101" s="40">
        <f>IF(VLOOKUP($E101,缘分配置!$A:$M,11,0)=0,"",VLOOKUP($E101,缘分配置!$A:$M,11,0))</f>
        <v>140</v>
      </c>
      <c r="X101" s="40" t="str">
        <f>IFERROR(VLOOKUP(V101,武将ID!$F$1:$G$18,2,0),"")</f>
        <v>，攻击提高</v>
      </c>
      <c r="Y101" s="40" t="str">
        <f t="shared" si="30"/>
        <v>14%</v>
      </c>
      <c r="Z101" s="40">
        <f t="shared" si="32"/>
        <v>6</v>
      </c>
      <c r="AA101" s="40">
        <f>IF(VLOOKUP($E101,缘分配置!$A:$M,12,0)=0,"",VLOOKUP($E101,缘分配置!$A:$M,12,0))</f>
        <v>40</v>
      </c>
      <c r="AB101" s="40" t="str">
        <f>IFERROR(VLOOKUP(Z101,武将ID!$F$1:$G$18,2,0),"")</f>
        <v>，防御提高</v>
      </c>
      <c r="AC101" s="40" t="str">
        <f t="shared" si="37"/>
        <v>4%</v>
      </c>
      <c r="AD101" s="56" t="str">
        <f t="shared" si="31"/>
        <v>集齐“萧何、范增、狄仁杰、屈原”，生命提高18%，攻击提高14%，防御提高4%。</v>
      </c>
    </row>
    <row r="102" spans="1:30" ht="15" x14ac:dyDescent="0.25">
      <c r="A102" s="52">
        <f t="shared" si="33"/>
        <v>11505001</v>
      </c>
      <c r="B102" s="37">
        <v>97</v>
      </c>
      <c r="C102" s="53" t="str">
        <f>VLOOKUP(E102,缘分配置!A:P,4,0)</f>
        <v>汉宫美人</v>
      </c>
      <c r="D102" s="53">
        <f>VLOOKUP(F102,武将ID!A:B,2,0)</f>
        <v>11505</v>
      </c>
      <c r="E102" s="40" t="str">
        <f>缘分配置!A50</f>
        <v>吕雉1</v>
      </c>
      <c r="F102" s="37" t="str">
        <f t="shared" si="28"/>
        <v>、吕雉</v>
      </c>
      <c r="G102" s="40" t="str">
        <f>缘分配置!E50</f>
        <v>吕雉</v>
      </c>
      <c r="H102" s="40" t="str">
        <f t="shared" si="34"/>
        <v>1</v>
      </c>
      <c r="I102" s="40">
        <v>1</v>
      </c>
      <c r="J102" s="53">
        <f>VLOOKUP(K102,武将ID!$A:$B,2,0)</f>
        <v>11304</v>
      </c>
      <c r="K102" s="40" t="str">
        <f>VLOOKUP(E102,缘分配置!A:M,6,0)</f>
        <v>、王昭君</v>
      </c>
      <c r="L102" s="53" t="str">
        <f>IFERROR(VLOOKUP(M102,武将ID!$A:$B,2,0),"")</f>
        <v/>
      </c>
      <c r="M102" s="40" t="str">
        <f>IF(VLOOKUP($E102,缘分配置!$A:$M,7,0)=0,"",VLOOKUP($E102,缘分配置!$A:$M,7,0))</f>
        <v/>
      </c>
      <c r="N102" s="53" t="str">
        <f>IFERROR(VLOOKUP(O102,武将ID!$A:$B,2,0),"")</f>
        <v/>
      </c>
      <c r="O102" s="40" t="str">
        <f>IF(VLOOKUP($E102,缘分配置!$A:$M,8,0)=0,"",VLOOKUP($E102,缘分配置!$A:$M,8,0))</f>
        <v/>
      </c>
      <c r="P102" s="53" t="str">
        <f>IFERROR(VLOOKUP(Q102,武将ID!$A:$B,2,0),"")</f>
        <v/>
      </c>
      <c r="Q102" s="40" t="str">
        <f>IF(VLOOKUP($E102,缘分配置!$A:$M,9,0)=0,"",VLOOKUP($E102,缘分配置!$A:$M,9,0))</f>
        <v/>
      </c>
      <c r="R102" s="40" t="str">
        <f t="shared" si="35"/>
        <v/>
      </c>
      <c r="S102" s="40" t="str">
        <f>IF(VLOOKUP($E102,缘分配置!$A:$M,10,0)=0,"",VLOOKUP($E102,缘分配置!$A:$M,10,0))</f>
        <v/>
      </c>
      <c r="T102" s="40" t="str">
        <f>IFERROR(VLOOKUP(R102,武将ID!F$1:G$18,2,0),"")</f>
        <v/>
      </c>
      <c r="U102" s="40" t="str">
        <f t="shared" si="29"/>
        <v/>
      </c>
      <c r="V102" s="40">
        <f t="shared" si="36"/>
        <v>5</v>
      </c>
      <c r="W102" s="40">
        <f>IF(VLOOKUP($E102,缘分配置!$A:$M,11,0)=0,"",VLOOKUP($E102,缘分配置!$A:$M,11,0))</f>
        <v>110</v>
      </c>
      <c r="X102" s="40" t="str">
        <f>IFERROR(VLOOKUP(V102,武将ID!$F$1:$G$18,2,0),"")</f>
        <v>，攻击提高</v>
      </c>
      <c r="Y102" s="40" t="str">
        <f t="shared" si="30"/>
        <v>11%</v>
      </c>
      <c r="Z102" s="40">
        <f t="shared" si="32"/>
        <v>6</v>
      </c>
      <c r="AA102" s="40">
        <f>IF(VLOOKUP($E102,缘分配置!$A:$M,12,0)=0,"",VLOOKUP($E102,缘分配置!$A:$M,12,0))</f>
        <v>30</v>
      </c>
      <c r="AB102" s="40" t="str">
        <f>IFERROR(VLOOKUP(Z102,武将ID!$F$1:$G$18,2,0),"")</f>
        <v>，防御提高</v>
      </c>
      <c r="AC102" s="40" t="str">
        <f t="shared" si="37"/>
        <v>3%</v>
      </c>
      <c r="AD102" s="56" t="str">
        <f t="shared" si="31"/>
        <v>集齐“吕雉、王昭君”，攻击提高11%，防御提高3%。</v>
      </c>
    </row>
    <row r="103" spans="1:30" ht="15" x14ac:dyDescent="0.25">
      <c r="A103" s="52">
        <f t="shared" si="33"/>
        <v>11505002</v>
      </c>
      <c r="B103" s="37">
        <v>98</v>
      </c>
      <c r="C103" s="53" t="str">
        <f>VLOOKUP(E103,缘分配置!A:P,4,0)</f>
        <v>伉俪情深</v>
      </c>
      <c r="D103" s="53">
        <f>VLOOKUP(F103,武将ID!A:B,2,0)</f>
        <v>11505</v>
      </c>
      <c r="E103" s="40" t="str">
        <f>缘分配置!A51</f>
        <v>吕雉2</v>
      </c>
      <c r="F103" s="37" t="str">
        <f t="shared" si="28"/>
        <v>、吕雉</v>
      </c>
      <c r="G103" s="40" t="str">
        <f>缘分配置!E51</f>
        <v>吕雉</v>
      </c>
      <c r="H103" s="40" t="str">
        <f t="shared" si="34"/>
        <v>2</v>
      </c>
      <c r="I103" s="40">
        <v>1</v>
      </c>
      <c r="J103" s="53">
        <f>VLOOKUP(K103,武将ID!$A:$B,2,0)</f>
        <v>11501</v>
      </c>
      <c r="K103" s="40" t="str">
        <f>VLOOKUP(E103,缘分配置!A:M,6,0)</f>
        <v>、刘邦</v>
      </c>
      <c r="L103" s="53" t="str">
        <f>IFERROR(VLOOKUP(M103,武将ID!$A:$B,2,0),"")</f>
        <v/>
      </c>
      <c r="M103" s="40" t="str">
        <f>IF(VLOOKUP($E103,缘分配置!$A:$M,7,0)=0,"",VLOOKUP($E103,缘分配置!$A:$M,7,0))</f>
        <v/>
      </c>
      <c r="N103" s="53" t="str">
        <f>IFERROR(VLOOKUP(O103,武将ID!$A:$B,2,0),"")</f>
        <v/>
      </c>
      <c r="O103" s="40" t="str">
        <f>IF(VLOOKUP($E103,缘分配置!$A:$M,8,0)=0,"",VLOOKUP($E103,缘分配置!$A:$M,8,0))</f>
        <v/>
      </c>
      <c r="P103" s="53" t="str">
        <f>IFERROR(VLOOKUP(Q103,武将ID!$A:$B,2,0),"")</f>
        <v/>
      </c>
      <c r="Q103" s="40" t="str">
        <f>IF(VLOOKUP($E103,缘分配置!$A:$M,9,0)=0,"",VLOOKUP($E103,缘分配置!$A:$M,9,0))</f>
        <v/>
      </c>
      <c r="R103" s="40" t="str">
        <f t="shared" si="35"/>
        <v/>
      </c>
      <c r="S103" s="40" t="str">
        <f>IF(VLOOKUP($E103,缘分配置!$A:$M,10,0)=0,"",VLOOKUP($E103,缘分配置!$A:$M,10,0))</f>
        <v/>
      </c>
      <c r="T103" s="40" t="str">
        <f>IFERROR(VLOOKUP(R103,武将ID!F$1:G$18,2,0),"")</f>
        <v/>
      </c>
      <c r="U103" s="40" t="str">
        <f t="shared" si="29"/>
        <v/>
      </c>
      <c r="V103" s="40">
        <f t="shared" si="36"/>
        <v>5</v>
      </c>
      <c r="W103" s="40">
        <f>IF(VLOOKUP($E103,缘分配置!$A:$M,11,0)=0,"",VLOOKUP($E103,缘分配置!$A:$M,11,0))</f>
        <v>110</v>
      </c>
      <c r="X103" s="40" t="str">
        <f>IFERROR(VLOOKUP(V103,武将ID!$F$1:$G$18,2,0),"")</f>
        <v>，攻击提高</v>
      </c>
      <c r="Y103" s="40" t="str">
        <f t="shared" si="30"/>
        <v>11%</v>
      </c>
      <c r="Z103" s="40">
        <f t="shared" si="32"/>
        <v>6</v>
      </c>
      <c r="AA103" s="40">
        <f>IF(VLOOKUP($E103,缘分配置!$A:$M,12,0)=0,"",VLOOKUP($E103,缘分配置!$A:$M,12,0))</f>
        <v>30</v>
      </c>
      <c r="AB103" s="40" t="str">
        <f>IFERROR(VLOOKUP(Z103,武将ID!$F$1:$G$18,2,0),"")</f>
        <v>，防御提高</v>
      </c>
      <c r="AC103" s="40" t="str">
        <f t="shared" si="37"/>
        <v>3%</v>
      </c>
      <c r="AD103" s="56" t="str">
        <f t="shared" si="31"/>
        <v>集齐“吕雉、刘邦”，攻击提高11%，防御提高3%。</v>
      </c>
    </row>
    <row r="104" spans="1:30" ht="15" x14ac:dyDescent="0.25">
      <c r="A104" s="52">
        <f t="shared" si="33"/>
        <v>11505003</v>
      </c>
      <c r="B104" s="37">
        <v>99</v>
      </c>
      <c r="C104" s="53" t="str">
        <f>VLOOKUP(E104,缘分配置!A:P,4,0)</f>
        <v>母仪天下</v>
      </c>
      <c r="D104" s="53">
        <f>VLOOKUP(F104,武将ID!A:B,2,0)</f>
        <v>11505</v>
      </c>
      <c r="E104" s="40" t="str">
        <f>缘分配置!A52</f>
        <v>吕雉3</v>
      </c>
      <c r="F104" s="37" t="str">
        <f t="shared" si="28"/>
        <v>、吕雉</v>
      </c>
      <c r="G104" s="40" t="str">
        <f>缘分配置!E52</f>
        <v>吕雉</v>
      </c>
      <c r="H104" s="40" t="str">
        <f t="shared" si="34"/>
        <v>3</v>
      </c>
      <c r="I104" s="40">
        <v>1</v>
      </c>
      <c r="J104" s="53">
        <f>VLOOKUP(K104,武将ID!$A:$B,2,0)</f>
        <v>31508</v>
      </c>
      <c r="K104" s="40" t="str">
        <f>VLOOKUP(E104,缘分配置!A:M,6,0)</f>
        <v>、独孤伽罗</v>
      </c>
      <c r="L104" s="53" t="str">
        <f>IFERROR(VLOOKUP(M104,武将ID!$A:$B,2,0),"")</f>
        <v/>
      </c>
      <c r="M104" s="40" t="str">
        <f>IF(VLOOKUP($E104,缘分配置!$A:$M,7,0)=0,"",VLOOKUP($E104,缘分配置!$A:$M,7,0))</f>
        <v/>
      </c>
      <c r="N104" s="53" t="str">
        <f>IFERROR(VLOOKUP(O104,武将ID!$A:$B,2,0),"")</f>
        <v/>
      </c>
      <c r="O104" s="40" t="str">
        <f>IF(VLOOKUP($E104,缘分配置!$A:$M,8,0)=0,"",VLOOKUP($E104,缘分配置!$A:$M,8,0))</f>
        <v/>
      </c>
      <c r="P104" s="53" t="str">
        <f>IFERROR(VLOOKUP(Q104,武将ID!$A:$B,2,0),"")</f>
        <v/>
      </c>
      <c r="Q104" s="40" t="str">
        <f>IF(VLOOKUP($E104,缘分配置!$A:$M,9,0)=0,"",VLOOKUP($E104,缘分配置!$A:$M,9,0))</f>
        <v/>
      </c>
      <c r="R104" s="40" t="str">
        <f t="shared" si="35"/>
        <v/>
      </c>
      <c r="S104" s="40" t="str">
        <f>IF(VLOOKUP($E104,缘分配置!$A:$M,10,0)=0,"",VLOOKUP($E104,缘分配置!$A:$M,10,0))</f>
        <v/>
      </c>
      <c r="T104" s="40" t="str">
        <f>IFERROR(VLOOKUP(R104,武将ID!F$1:G$18,2,0),"")</f>
        <v/>
      </c>
      <c r="U104" s="40" t="str">
        <f t="shared" si="29"/>
        <v/>
      </c>
      <c r="V104" s="40">
        <f t="shared" si="36"/>
        <v>5</v>
      </c>
      <c r="W104" s="40">
        <f>IF(VLOOKUP($E104,缘分配置!$A:$M,11,0)=0,"",VLOOKUP($E104,缘分配置!$A:$M,11,0))</f>
        <v>110</v>
      </c>
      <c r="X104" s="40" t="str">
        <f>IFERROR(VLOOKUP(V104,武将ID!$F$1:$G$18,2,0),"")</f>
        <v>，攻击提高</v>
      </c>
      <c r="Y104" s="40" t="str">
        <f t="shared" si="30"/>
        <v>11%</v>
      </c>
      <c r="Z104" s="40">
        <f t="shared" si="32"/>
        <v>6</v>
      </c>
      <c r="AA104" s="40">
        <f>IF(VLOOKUP($E104,缘分配置!$A:$M,12,0)=0,"",VLOOKUP($E104,缘分配置!$A:$M,12,0))</f>
        <v>30</v>
      </c>
      <c r="AB104" s="40" t="str">
        <f>IFERROR(VLOOKUP(Z104,武将ID!$F$1:$G$18,2,0),"")</f>
        <v>，防御提高</v>
      </c>
      <c r="AC104" s="40" t="str">
        <f t="shared" si="37"/>
        <v>3%</v>
      </c>
      <c r="AD104" s="56" t="str">
        <f t="shared" si="31"/>
        <v>集齐“吕雉、独孤伽罗”，攻击提高11%，防御提高3%。</v>
      </c>
    </row>
    <row r="105" spans="1:30" ht="15" x14ac:dyDescent="0.25">
      <c r="A105" s="52">
        <f t="shared" si="33"/>
        <v>11505004</v>
      </c>
      <c r="B105" s="37">
        <v>100</v>
      </c>
      <c r="C105" s="53" t="str">
        <f>VLOOKUP(E105,缘分配置!A:P,4,0)</f>
        <v>气度不凡</v>
      </c>
      <c r="D105" s="53">
        <f>VLOOKUP(F105,武将ID!A:B,2,0)</f>
        <v>11505</v>
      </c>
      <c r="E105" s="40" t="str">
        <f>缘分配置!A53</f>
        <v>吕雉4</v>
      </c>
      <c r="F105" s="37" t="str">
        <f t="shared" si="28"/>
        <v>、吕雉</v>
      </c>
      <c r="G105" s="40" t="str">
        <f>缘分配置!E53</f>
        <v>吕雉</v>
      </c>
      <c r="H105" s="40" t="str">
        <f t="shared" si="34"/>
        <v>4</v>
      </c>
      <c r="I105" s="40">
        <v>1</v>
      </c>
      <c r="J105" s="53">
        <f>VLOOKUP(K105,武将ID!$A:$B,2,0)</f>
        <v>41501</v>
      </c>
      <c r="K105" s="40" t="str">
        <f>VLOOKUP(E105,缘分配置!A:M,6,0)</f>
        <v>、成吉思汗</v>
      </c>
      <c r="L105" s="53">
        <f>IFERROR(VLOOKUP(M105,武将ID!$A:$B,2,0),"")</f>
        <v>41506</v>
      </c>
      <c r="M105" s="40" t="str">
        <f>IF(VLOOKUP($E105,缘分配置!$A:$M,7,0)=0,"",VLOOKUP($E105,缘分配置!$A:$M,7,0))</f>
        <v>、武松</v>
      </c>
      <c r="N105" s="53" t="str">
        <f>IFERROR(VLOOKUP(O105,武将ID!$A:$B,2,0),"")</f>
        <v/>
      </c>
      <c r="O105" s="40" t="str">
        <f>IF(VLOOKUP($E105,缘分配置!$A:$M,8,0)=0,"",VLOOKUP($E105,缘分配置!$A:$M,8,0))</f>
        <v/>
      </c>
      <c r="P105" s="53" t="str">
        <f>IFERROR(VLOOKUP(Q105,武将ID!$A:$B,2,0),"")</f>
        <v/>
      </c>
      <c r="Q105" s="40" t="str">
        <f>IF(VLOOKUP($E105,缘分配置!$A:$M,9,0)=0,"",VLOOKUP($E105,缘分配置!$A:$M,9,0))</f>
        <v/>
      </c>
      <c r="R105" s="40">
        <f t="shared" si="35"/>
        <v>4</v>
      </c>
      <c r="S105" s="40">
        <f>IF(VLOOKUP($E105,缘分配置!$A:$M,10,0)=0,"",VLOOKUP($E105,缘分配置!$A:$M,10,0))</f>
        <v>150</v>
      </c>
      <c r="T105" s="40" t="str">
        <f>IFERROR(VLOOKUP(R105,武将ID!F$1:G$18,2,0),"")</f>
        <v>，生命提高</v>
      </c>
      <c r="U105" s="40" t="str">
        <f t="shared" si="29"/>
        <v>15%</v>
      </c>
      <c r="V105" s="40">
        <f t="shared" si="36"/>
        <v>5</v>
      </c>
      <c r="W105" s="40">
        <f>IF(VLOOKUP($E105,缘分配置!$A:$M,11,0)=0,"",VLOOKUP($E105,缘分配置!$A:$M,11,0))</f>
        <v>120</v>
      </c>
      <c r="X105" s="40" t="str">
        <f>IFERROR(VLOOKUP(V105,武将ID!$F$1:$G$18,2,0),"")</f>
        <v>，攻击提高</v>
      </c>
      <c r="Y105" s="40" t="str">
        <f t="shared" si="30"/>
        <v>12%</v>
      </c>
      <c r="Z105" s="40">
        <f t="shared" si="32"/>
        <v>6</v>
      </c>
      <c r="AA105" s="40">
        <f>IF(VLOOKUP($E105,缘分配置!$A:$M,12,0)=0,"",VLOOKUP($E105,缘分配置!$A:$M,12,0))</f>
        <v>30</v>
      </c>
      <c r="AB105" s="40" t="str">
        <f>IFERROR(VLOOKUP(Z105,武将ID!$F$1:$G$18,2,0),"")</f>
        <v>，防御提高</v>
      </c>
      <c r="AC105" s="40" t="str">
        <f t="shared" si="37"/>
        <v>3%</v>
      </c>
      <c r="AD105" s="56" t="str">
        <f t="shared" si="31"/>
        <v>集齐“吕雉、成吉思汗、武松”，生命提高15%，攻击提高12%，防御提高3%。</v>
      </c>
    </row>
    <row r="106" spans="1:30" ht="15" x14ac:dyDescent="0.25">
      <c r="A106" s="52">
        <f t="shared" si="33"/>
        <v>11505005</v>
      </c>
      <c r="B106" s="37">
        <v>101</v>
      </c>
      <c r="C106" s="53" t="str">
        <f>VLOOKUP(E106,缘分配置!A:P,4,0)</f>
        <v>博闻强识</v>
      </c>
      <c r="D106" s="53">
        <f>VLOOKUP(F106,武将ID!A:B,2,0)</f>
        <v>11505</v>
      </c>
      <c r="E106" s="40" t="str">
        <f>缘分配置!A54</f>
        <v>吕雉5</v>
      </c>
      <c r="F106" s="37" t="str">
        <f t="shared" si="28"/>
        <v>、吕雉</v>
      </c>
      <c r="G106" s="40" t="str">
        <f>缘分配置!E54</f>
        <v>吕雉</v>
      </c>
      <c r="H106" s="40" t="str">
        <f t="shared" si="34"/>
        <v>5</v>
      </c>
      <c r="I106" s="40">
        <v>1</v>
      </c>
      <c r="J106" s="53">
        <f>VLOOKUP(K106,武将ID!$A:$B,2,0)</f>
        <v>11503</v>
      </c>
      <c r="K106" s="40" t="str">
        <f>VLOOKUP(E106,缘分配置!A:M,6,0)</f>
        <v>、范增</v>
      </c>
      <c r="L106" s="53">
        <f>IFERROR(VLOOKUP(M106,武将ID!$A:$B,2,0),"")</f>
        <v>21501</v>
      </c>
      <c r="M106" s="40" t="str">
        <f>IF(VLOOKUP($E106,缘分配置!$A:$M,7,0)=0,"",VLOOKUP($E106,缘分配置!$A:$M,7,0))</f>
        <v>、曹操</v>
      </c>
      <c r="N106" s="53">
        <f>IFERROR(VLOOKUP(O106,武将ID!$A:$B,2,0),"")</f>
        <v>21503</v>
      </c>
      <c r="O106" s="40" t="str">
        <f>IF(VLOOKUP($E106,缘分配置!$A:$M,8,0)=0,"",VLOOKUP($E106,缘分配置!$A:$M,8,0))</f>
        <v>、刘备</v>
      </c>
      <c r="P106" s="53" t="str">
        <f>IFERROR(VLOOKUP(Q106,武将ID!$A:$B,2,0),"")</f>
        <v/>
      </c>
      <c r="Q106" s="40" t="str">
        <f>IF(VLOOKUP($E106,缘分配置!$A:$M,9,0)=0,"",VLOOKUP($E106,缘分配置!$A:$M,9,0))</f>
        <v/>
      </c>
      <c r="R106" s="40">
        <f t="shared" si="35"/>
        <v>4</v>
      </c>
      <c r="S106" s="40">
        <f>IF(VLOOKUP($E106,缘分配置!$A:$M,10,0)=0,"",VLOOKUP($E106,缘分配置!$A:$M,10,0))</f>
        <v>180</v>
      </c>
      <c r="T106" s="40" t="str">
        <f>IFERROR(VLOOKUP(R106,武将ID!F$1:G$18,2,0),"")</f>
        <v>，生命提高</v>
      </c>
      <c r="U106" s="40" t="str">
        <f t="shared" si="29"/>
        <v>18%</v>
      </c>
      <c r="V106" s="40">
        <f t="shared" si="36"/>
        <v>5</v>
      </c>
      <c r="W106" s="40">
        <f>IF(VLOOKUP($E106,缘分配置!$A:$M,11,0)=0,"",VLOOKUP($E106,缘分配置!$A:$M,11,0))</f>
        <v>140</v>
      </c>
      <c r="X106" s="40" t="str">
        <f>IFERROR(VLOOKUP(V106,武将ID!$F$1:$G$18,2,0),"")</f>
        <v>，攻击提高</v>
      </c>
      <c r="Y106" s="40" t="str">
        <f t="shared" si="30"/>
        <v>14%</v>
      </c>
      <c r="Z106" s="40">
        <f t="shared" si="32"/>
        <v>6</v>
      </c>
      <c r="AA106" s="40">
        <f>IF(VLOOKUP($E106,缘分配置!$A:$M,12,0)=0,"",VLOOKUP($E106,缘分配置!$A:$M,12,0))</f>
        <v>40</v>
      </c>
      <c r="AB106" s="40" t="str">
        <f>IFERROR(VLOOKUP(Z106,武将ID!$F$1:$G$18,2,0),"")</f>
        <v>，防御提高</v>
      </c>
      <c r="AC106" s="40" t="str">
        <f t="shared" si="37"/>
        <v>4%</v>
      </c>
      <c r="AD106" s="56" t="str">
        <f t="shared" si="31"/>
        <v>集齐“吕雉、范增、曹操、刘备”，生命提高18%，攻击提高14%，防御提高4%。</v>
      </c>
    </row>
    <row r="107" spans="1:30" ht="15" x14ac:dyDescent="0.25">
      <c r="A107" s="52">
        <f t="shared" si="33"/>
        <v>11505006</v>
      </c>
      <c r="B107" s="37">
        <v>102</v>
      </c>
      <c r="C107" s="53" t="str">
        <f>VLOOKUP(E107,缘分配置!A:P,4,0)</f>
        <v>雍容华贵</v>
      </c>
      <c r="D107" s="53">
        <f>VLOOKUP(F107,武将ID!A:B,2,0)</f>
        <v>11505</v>
      </c>
      <c r="E107" s="40" t="str">
        <f>缘分配置!A55</f>
        <v>吕雉6</v>
      </c>
      <c r="F107" s="37" t="str">
        <f t="shared" si="28"/>
        <v>、吕雉</v>
      </c>
      <c r="G107" s="40" t="str">
        <f>缘分配置!E55</f>
        <v>吕雉</v>
      </c>
      <c r="H107" s="40" t="str">
        <f t="shared" si="34"/>
        <v>6</v>
      </c>
      <c r="I107" s="40">
        <v>1</v>
      </c>
      <c r="J107" s="53">
        <f>VLOOKUP(K107,武将ID!$A:$B,2,0)</f>
        <v>11508</v>
      </c>
      <c r="K107" s="40" t="str">
        <f>VLOOKUP(E107,缘分配置!A:M,6,0)</f>
        <v>、虞姬</v>
      </c>
      <c r="L107" s="53">
        <f>IFERROR(VLOOKUP(M107,武将ID!$A:$B,2,0),"")</f>
        <v>21508</v>
      </c>
      <c r="M107" s="40" t="str">
        <f>IF(VLOOKUP($E107,缘分配置!$A:$M,7,0)=0,"",VLOOKUP($E107,缘分配置!$A:$M,7,0))</f>
        <v>、小乔</v>
      </c>
      <c r="N107" s="53">
        <f>IFERROR(VLOOKUP(O107,武将ID!$A:$B,2,0),"")</f>
        <v>41505</v>
      </c>
      <c r="O107" s="40" t="str">
        <f>IF(VLOOKUP($E107,缘分配置!$A:$M,8,0)=0,"",VLOOKUP($E107,缘分配置!$A:$M,8,0))</f>
        <v>、苏妲己</v>
      </c>
      <c r="P107" s="53" t="str">
        <f>IFERROR(VLOOKUP(Q107,武将ID!$A:$B,2,0),"")</f>
        <v/>
      </c>
      <c r="Q107" s="40" t="str">
        <f>IF(VLOOKUP($E107,缘分配置!$A:$M,9,0)=0,"",VLOOKUP($E107,缘分配置!$A:$M,9,0))</f>
        <v/>
      </c>
      <c r="R107" s="40">
        <f t="shared" si="35"/>
        <v>4</v>
      </c>
      <c r="S107" s="40">
        <f>IF(VLOOKUP($E107,缘分配置!$A:$M,10,0)=0,"",VLOOKUP($E107,缘分配置!$A:$M,10,0))</f>
        <v>180</v>
      </c>
      <c r="T107" s="40" t="str">
        <f>IFERROR(VLOOKUP(R107,武将ID!F$1:G$18,2,0),"")</f>
        <v>，生命提高</v>
      </c>
      <c r="U107" s="40" t="str">
        <f t="shared" si="29"/>
        <v>18%</v>
      </c>
      <c r="V107" s="40">
        <f t="shared" si="36"/>
        <v>5</v>
      </c>
      <c r="W107" s="40">
        <f>IF(VLOOKUP($E107,缘分配置!$A:$M,11,0)=0,"",VLOOKUP($E107,缘分配置!$A:$M,11,0))</f>
        <v>140</v>
      </c>
      <c r="X107" s="40" t="str">
        <f>IFERROR(VLOOKUP(V107,武将ID!$F$1:$G$18,2,0),"")</f>
        <v>，攻击提高</v>
      </c>
      <c r="Y107" s="40" t="str">
        <f t="shared" si="30"/>
        <v>14%</v>
      </c>
      <c r="Z107" s="40">
        <f t="shared" si="32"/>
        <v>6</v>
      </c>
      <c r="AA107" s="40">
        <f>IF(VLOOKUP($E107,缘分配置!$A:$M,12,0)=0,"",VLOOKUP($E107,缘分配置!$A:$M,12,0))</f>
        <v>40</v>
      </c>
      <c r="AB107" s="40" t="str">
        <f>IFERROR(VLOOKUP(Z107,武将ID!$F$1:$G$18,2,0),"")</f>
        <v>，防御提高</v>
      </c>
      <c r="AC107" s="40" t="str">
        <f t="shared" si="37"/>
        <v>4%</v>
      </c>
      <c r="AD107" s="56" t="str">
        <f t="shared" si="31"/>
        <v>集齐“吕雉、虞姬、小乔、苏妲己”，生命提高18%，攻击提高14%，防御提高4%。</v>
      </c>
    </row>
    <row r="108" spans="1:30" ht="15" x14ac:dyDescent="0.25">
      <c r="A108" s="52">
        <f t="shared" si="33"/>
        <v>11506001</v>
      </c>
      <c r="B108" s="37">
        <v>103</v>
      </c>
      <c r="C108" s="53" t="str">
        <f>VLOOKUP(E108,缘分配置!A:P,4,0)</f>
        <v>临危不惧</v>
      </c>
      <c r="D108" s="53">
        <f>VLOOKUP(F108,武将ID!A:B,2,0)</f>
        <v>11506</v>
      </c>
      <c r="E108" s="40" t="str">
        <f>缘分配置!A56</f>
        <v>龙且1</v>
      </c>
      <c r="F108" s="37" t="str">
        <f t="shared" si="28"/>
        <v>、龙且</v>
      </c>
      <c r="G108" s="40" t="str">
        <f>缘分配置!E56</f>
        <v>龙且</v>
      </c>
      <c r="H108" s="40" t="str">
        <f t="shared" si="34"/>
        <v>1</v>
      </c>
      <c r="I108" s="40">
        <v>1</v>
      </c>
      <c r="J108" s="53">
        <f>VLOOKUP(K108,武将ID!$A:$B,2,0)</f>
        <v>11305</v>
      </c>
      <c r="K108" s="40" t="str">
        <f>VLOOKUP(E108,缘分配置!A:M,6,0)</f>
        <v>、荆轲</v>
      </c>
      <c r="L108" s="53" t="str">
        <f>IFERROR(VLOOKUP(M108,武将ID!$A:$B,2,0),"")</f>
        <v/>
      </c>
      <c r="M108" s="40" t="str">
        <f>IF(VLOOKUP($E108,缘分配置!$A:$M,7,0)=0,"",VLOOKUP($E108,缘分配置!$A:$M,7,0))</f>
        <v/>
      </c>
      <c r="N108" s="53" t="str">
        <f>IFERROR(VLOOKUP(O108,武将ID!$A:$B,2,0),"")</f>
        <v/>
      </c>
      <c r="O108" s="40" t="str">
        <f>IF(VLOOKUP($E108,缘分配置!$A:$M,8,0)=0,"",VLOOKUP($E108,缘分配置!$A:$M,8,0))</f>
        <v/>
      </c>
      <c r="P108" s="53" t="str">
        <f>IFERROR(VLOOKUP(Q108,武将ID!$A:$B,2,0),"")</f>
        <v/>
      </c>
      <c r="Q108" s="40" t="str">
        <f>IF(VLOOKUP($E108,缘分配置!$A:$M,9,0)=0,"",VLOOKUP($E108,缘分配置!$A:$M,9,0))</f>
        <v/>
      </c>
      <c r="R108" s="40" t="str">
        <f t="shared" si="35"/>
        <v/>
      </c>
      <c r="S108" s="40" t="str">
        <f>IF(VLOOKUP($E108,缘分配置!$A:$M,10,0)=0,"",VLOOKUP($E108,缘分配置!$A:$M,10,0))</f>
        <v/>
      </c>
      <c r="T108" s="40" t="str">
        <f>IFERROR(VLOOKUP(R108,武将ID!F$1:G$18,2,0),"")</f>
        <v/>
      </c>
      <c r="U108" s="40" t="str">
        <f t="shared" si="29"/>
        <v/>
      </c>
      <c r="V108" s="40">
        <f t="shared" si="36"/>
        <v>5</v>
      </c>
      <c r="W108" s="40">
        <f>IF(VLOOKUP($E108,缘分配置!$A:$M,11,0)=0,"",VLOOKUP($E108,缘分配置!$A:$M,11,0))</f>
        <v>110</v>
      </c>
      <c r="X108" s="40" t="str">
        <f>IFERROR(VLOOKUP(V108,武将ID!$F$1:$G$18,2,0),"")</f>
        <v>，攻击提高</v>
      </c>
      <c r="Y108" s="40" t="str">
        <f t="shared" si="30"/>
        <v>11%</v>
      </c>
      <c r="Z108" s="40">
        <f t="shared" si="32"/>
        <v>6</v>
      </c>
      <c r="AA108" s="40">
        <f>IF(VLOOKUP($E108,缘分配置!$A:$M,12,0)=0,"",VLOOKUP($E108,缘分配置!$A:$M,12,0))</f>
        <v>30</v>
      </c>
      <c r="AB108" s="40" t="str">
        <f>IFERROR(VLOOKUP(Z108,武将ID!$F$1:$G$18,2,0),"")</f>
        <v>，防御提高</v>
      </c>
      <c r="AC108" s="40" t="str">
        <f t="shared" si="37"/>
        <v>3%</v>
      </c>
      <c r="AD108" s="56" t="str">
        <f t="shared" si="31"/>
        <v>集齐“龙且、荆轲”，攻击提高11%，防御提高3%。</v>
      </c>
    </row>
    <row r="109" spans="1:30" ht="15" x14ac:dyDescent="0.25">
      <c r="A109" s="52">
        <f t="shared" si="33"/>
        <v>11506002</v>
      </c>
      <c r="B109" s="37">
        <v>104</v>
      </c>
      <c r="C109" s="53" t="str">
        <f>VLOOKUP(E109,缘分配置!A:P,4,0)</f>
        <v>骁勇善战</v>
      </c>
      <c r="D109" s="53">
        <f>VLOOKUP(F109,武将ID!A:B,2,0)</f>
        <v>11506</v>
      </c>
      <c r="E109" s="40" t="str">
        <f>缘分配置!A57</f>
        <v>龙且2</v>
      </c>
      <c r="F109" s="37" t="str">
        <f t="shared" si="28"/>
        <v>、龙且</v>
      </c>
      <c r="G109" s="40" t="str">
        <f>缘分配置!E57</f>
        <v>龙且</v>
      </c>
      <c r="H109" s="40" t="str">
        <f t="shared" si="34"/>
        <v>2</v>
      </c>
      <c r="I109" s="40">
        <v>1</v>
      </c>
      <c r="J109" s="53">
        <f>VLOOKUP(K109,武将ID!$A:$B,2,0)</f>
        <v>21506</v>
      </c>
      <c r="K109" s="40" t="str">
        <f>VLOOKUP(E109,缘分配置!A:M,6,0)</f>
        <v>、张飞</v>
      </c>
      <c r="L109" s="53" t="str">
        <f>IFERROR(VLOOKUP(M109,武将ID!$A:$B,2,0),"")</f>
        <v/>
      </c>
      <c r="M109" s="40" t="str">
        <f>IF(VLOOKUP($E109,缘分配置!$A:$M,7,0)=0,"",VLOOKUP($E109,缘分配置!$A:$M,7,0))</f>
        <v/>
      </c>
      <c r="N109" s="53" t="str">
        <f>IFERROR(VLOOKUP(O109,武将ID!$A:$B,2,0),"")</f>
        <v/>
      </c>
      <c r="O109" s="40" t="str">
        <f>IF(VLOOKUP($E109,缘分配置!$A:$M,8,0)=0,"",VLOOKUP($E109,缘分配置!$A:$M,8,0))</f>
        <v/>
      </c>
      <c r="P109" s="53" t="str">
        <f>IFERROR(VLOOKUP(Q109,武将ID!$A:$B,2,0),"")</f>
        <v/>
      </c>
      <c r="Q109" s="40" t="str">
        <f>IF(VLOOKUP($E109,缘分配置!$A:$M,9,0)=0,"",VLOOKUP($E109,缘分配置!$A:$M,9,0))</f>
        <v/>
      </c>
      <c r="R109" s="40" t="str">
        <f t="shared" si="35"/>
        <v/>
      </c>
      <c r="S109" s="40" t="str">
        <f>IF(VLOOKUP($E109,缘分配置!$A:$M,10,0)=0,"",VLOOKUP($E109,缘分配置!$A:$M,10,0))</f>
        <v/>
      </c>
      <c r="T109" s="40" t="str">
        <f>IFERROR(VLOOKUP(R109,武将ID!F$1:G$18,2,0),"")</f>
        <v/>
      </c>
      <c r="U109" s="40" t="str">
        <f t="shared" si="29"/>
        <v/>
      </c>
      <c r="V109" s="40">
        <f t="shared" si="36"/>
        <v>5</v>
      </c>
      <c r="W109" s="40">
        <f>IF(VLOOKUP($E109,缘分配置!$A:$M,11,0)=0,"",VLOOKUP($E109,缘分配置!$A:$M,11,0))</f>
        <v>110</v>
      </c>
      <c r="X109" s="40" t="str">
        <f>IFERROR(VLOOKUP(V109,武将ID!$F$1:$G$18,2,0),"")</f>
        <v>，攻击提高</v>
      </c>
      <c r="Y109" s="40" t="str">
        <f t="shared" si="30"/>
        <v>11%</v>
      </c>
      <c r="Z109" s="40">
        <f t="shared" si="32"/>
        <v>6</v>
      </c>
      <c r="AA109" s="40">
        <f>IF(VLOOKUP($E109,缘分配置!$A:$M,12,0)=0,"",VLOOKUP($E109,缘分配置!$A:$M,12,0))</f>
        <v>30</v>
      </c>
      <c r="AB109" s="40" t="str">
        <f>IFERROR(VLOOKUP(Z109,武将ID!$F$1:$G$18,2,0),"")</f>
        <v>，防御提高</v>
      </c>
      <c r="AC109" s="40" t="str">
        <f t="shared" si="37"/>
        <v>3%</v>
      </c>
      <c r="AD109" s="56" t="str">
        <f t="shared" si="31"/>
        <v>集齐“龙且、张飞”，攻击提高11%，防御提高3%。</v>
      </c>
    </row>
    <row r="110" spans="1:30" ht="15" x14ac:dyDescent="0.25">
      <c r="A110" s="52">
        <f t="shared" si="33"/>
        <v>11506003</v>
      </c>
      <c r="B110" s="37">
        <v>105</v>
      </c>
      <c r="C110" s="53" t="str">
        <f>VLOOKUP(E110,缘分配置!A:P,4,0)</f>
        <v>宏图大志</v>
      </c>
      <c r="D110" s="53">
        <f>VLOOKUP(F110,武将ID!A:B,2,0)</f>
        <v>11506</v>
      </c>
      <c r="E110" s="40" t="str">
        <f>缘分配置!A58</f>
        <v>龙且3</v>
      </c>
      <c r="F110" s="37" t="str">
        <f t="shared" si="28"/>
        <v>、龙且</v>
      </c>
      <c r="G110" s="40" t="str">
        <f>缘分配置!E58</f>
        <v>龙且</v>
      </c>
      <c r="H110" s="40" t="str">
        <f t="shared" si="34"/>
        <v>3</v>
      </c>
      <c r="I110" s="40">
        <v>1</v>
      </c>
      <c r="J110" s="53">
        <f>VLOOKUP(K110,武将ID!$A:$B,2,0)</f>
        <v>31503</v>
      </c>
      <c r="K110" s="40" t="str">
        <f>VLOOKUP(E110,缘分配置!A:M,6,0)</f>
        <v>、罗成</v>
      </c>
      <c r="L110" s="53" t="str">
        <f>IFERROR(VLOOKUP(M110,武将ID!$A:$B,2,0),"")</f>
        <v/>
      </c>
      <c r="M110" s="40" t="str">
        <f>IF(VLOOKUP($E110,缘分配置!$A:$M,7,0)=0,"",VLOOKUP($E110,缘分配置!$A:$M,7,0))</f>
        <v/>
      </c>
      <c r="N110" s="53" t="str">
        <f>IFERROR(VLOOKUP(O110,武将ID!$A:$B,2,0),"")</f>
        <v/>
      </c>
      <c r="O110" s="40" t="str">
        <f>IF(VLOOKUP($E110,缘分配置!$A:$M,8,0)=0,"",VLOOKUP($E110,缘分配置!$A:$M,8,0))</f>
        <v/>
      </c>
      <c r="P110" s="53" t="str">
        <f>IFERROR(VLOOKUP(Q110,武将ID!$A:$B,2,0),"")</f>
        <v/>
      </c>
      <c r="Q110" s="40" t="str">
        <f>IF(VLOOKUP($E110,缘分配置!$A:$M,9,0)=0,"",VLOOKUP($E110,缘分配置!$A:$M,9,0))</f>
        <v/>
      </c>
      <c r="R110" s="40" t="str">
        <f t="shared" si="35"/>
        <v/>
      </c>
      <c r="S110" s="40" t="str">
        <f>IF(VLOOKUP($E110,缘分配置!$A:$M,10,0)=0,"",VLOOKUP($E110,缘分配置!$A:$M,10,0))</f>
        <v/>
      </c>
      <c r="T110" s="40" t="str">
        <f>IFERROR(VLOOKUP(R110,武将ID!F$1:G$18,2,0),"")</f>
        <v/>
      </c>
      <c r="U110" s="40" t="str">
        <f t="shared" si="29"/>
        <v/>
      </c>
      <c r="V110" s="40">
        <f t="shared" si="36"/>
        <v>5</v>
      </c>
      <c r="W110" s="40">
        <f>IF(VLOOKUP($E110,缘分配置!$A:$M,11,0)=0,"",VLOOKUP($E110,缘分配置!$A:$M,11,0))</f>
        <v>110</v>
      </c>
      <c r="X110" s="40" t="str">
        <f>IFERROR(VLOOKUP(V110,武将ID!$F$1:$G$18,2,0),"")</f>
        <v>，攻击提高</v>
      </c>
      <c r="Y110" s="40" t="str">
        <f t="shared" si="30"/>
        <v>11%</v>
      </c>
      <c r="Z110" s="40">
        <f t="shared" si="32"/>
        <v>6</v>
      </c>
      <c r="AA110" s="40">
        <f>IF(VLOOKUP($E110,缘分配置!$A:$M,12,0)=0,"",VLOOKUP($E110,缘分配置!$A:$M,12,0))</f>
        <v>30</v>
      </c>
      <c r="AB110" s="40" t="str">
        <f>IFERROR(VLOOKUP(Z110,武将ID!$F$1:$G$18,2,0),"")</f>
        <v>，防御提高</v>
      </c>
      <c r="AC110" s="40" t="str">
        <f t="shared" si="37"/>
        <v>3%</v>
      </c>
      <c r="AD110" s="56" t="str">
        <f t="shared" si="31"/>
        <v>集齐“龙且、罗成”，攻击提高11%，防御提高3%。</v>
      </c>
    </row>
    <row r="111" spans="1:30" ht="15" x14ac:dyDescent="0.25">
      <c r="A111" s="52">
        <f t="shared" si="33"/>
        <v>11506004</v>
      </c>
      <c r="B111" s="37">
        <v>106</v>
      </c>
      <c r="C111" s="53" t="str">
        <f>VLOOKUP(E111,缘分配置!A:P,4,0)</f>
        <v>西楚栋梁</v>
      </c>
      <c r="D111" s="53">
        <f>VLOOKUP(F111,武将ID!A:B,2,0)</f>
        <v>11506</v>
      </c>
      <c r="E111" s="40" t="str">
        <f>缘分配置!A59</f>
        <v>龙且4</v>
      </c>
      <c r="F111" s="37" t="str">
        <f t="shared" si="28"/>
        <v>、龙且</v>
      </c>
      <c r="G111" s="40" t="str">
        <f>缘分配置!E59</f>
        <v>龙且</v>
      </c>
      <c r="H111" s="40" t="str">
        <f t="shared" si="34"/>
        <v>4</v>
      </c>
      <c r="I111" s="40">
        <v>1</v>
      </c>
      <c r="J111" s="53">
        <f>VLOOKUP(K111,武将ID!$A:$B,2,0)</f>
        <v>11503</v>
      </c>
      <c r="K111" s="40" t="str">
        <f>VLOOKUP(E111,缘分配置!A:M,6,0)</f>
        <v>、范增</v>
      </c>
      <c r="L111" s="53">
        <f>IFERROR(VLOOKUP(M111,武将ID!$A:$B,2,0),"")</f>
        <v>11508</v>
      </c>
      <c r="M111" s="40" t="str">
        <f>IF(VLOOKUP($E111,缘分配置!$A:$M,7,0)=0,"",VLOOKUP($E111,缘分配置!$A:$M,7,0))</f>
        <v>、虞姬</v>
      </c>
      <c r="N111" s="53" t="str">
        <f>IFERROR(VLOOKUP(O111,武将ID!$A:$B,2,0),"")</f>
        <v/>
      </c>
      <c r="O111" s="40" t="str">
        <f>IF(VLOOKUP($E111,缘分配置!$A:$M,8,0)=0,"",VLOOKUP($E111,缘分配置!$A:$M,8,0))</f>
        <v/>
      </c>
      <c r="P111" s="53" t="str">
        <f>IFERROR(VLOOKUP(Q111,武将ID!$A:$B,2,0),"")</f>
        <v/>
      </c>
      <c r="Q111" s="40" t="str">
        <f>IF(VLOOKUP($E111,缘分配置!$A:$M,9,0)=0,"",VLOOKUP($E111,缘分配置!$A:$M,9,0))</f>
        <v/>
      </c>
      <c r="R111" s="40">
        <f t="shared" si="35"/>
        <v>4</v>
      </c>
      <c r="S111" s="40">
        <f>IF(VLOOKUP($E111,缘分配置!$A:$M,10,0)=0,"",VLOOKUP($E111,缘分配置!$A:$M,10,0))</f>
        <v>150</v>
      </c>
      <c r="T111" s="40" t="str">
        <f>IFERROR(VLOOKUP(R111,武将ID!F$1:G$18,2,0),"")</f>
        <v>，生命提高</v>
      </c>
      <c r="U111" s="40" t="str">
        <f t="shared" si="29"/>
        <v>15%</v>
      </c>
      <c r="V111" s="40">
        <f t="shared" si="36"/>
        <v>5</v>
      </c>
      <c r="W111" s="40">
        <f>IF(VLOOKUP($E111,缘分配置!$A:$M,11,0)=0,"",VLOOKUP($E111,缘分配置!$A:$M,11,0))</f>
        <v>120</v>
      </c>
      <c r="X111" s="40" t="str">
        <f>IFERROR(VLOOKUP(V111,武将ID!$F$1:$G$18,2,0),"")</f>
        <v>，攻击提高</v>
      </c>
      <c r="Y111" s="40" t="str">
        <f t="shared" si="30"/>
        <v>12%</v>
      </c>
      <c r="Z111" s="40">
        <f t="shared" si="32"/>
        <v>6</v>
      </c>
      <c r="AA111" s="40">
        <f>IF(VLOOKUP($E111,缘分配置!$A:$M,12,0)=0,"",VLOOKUP($E111,缘分配置!$A:$M,12,0))</f>
        <v>30</v>
      </c>
      <c r="AB111" s="40" t="str">
        <f>IFERROR(VLOOKUP(Z111,武将ID!$F$1:$G$18,2,0),"")</f>
        <v>，防御提高</v>
      </c>
      <c r="AC111" s="40" t="str">
        <f t="shared" si="37"/>
        <v>3%</v>
      </c>
      <c r="AD111" s="56" t="str">
        <f t="shared" si="31"/>
        <v>集齐“龙且、范增、虞姬”，生命提高15%，攻击提高12%，防御提高3%。</v>
      </c>
    </row>
    <row r="112" spans="1:30" ht="15" x14ac:dyDescent="0.25">
      <c r="A112" s="52">
        <f t="shared" si="33"/>
        <v>11506005</v>
      </c>
      <c r="B112" s="37">
        <v>107</v>
      </c>
      <c r="C112" s="53" t="str">
        <f>VLOOKUP(E112,缘分配置!A:P,4,0)</f>
        <v>勇冠三军</v>
      </c>
      <c r="D112" s="53">
        <f>VLOOKUP(F112,武将ID!A:B,2,0)</f>
        <v>11506</v>
      </c>
      <c r="E112" s="40" t="str">
        <f>缘分配置!A60</f>
        <v>龙且5</v>
      </c>
      <c r="F112" s="37" t="str">
        <f t="shared" si="28"/>
        <v>、龙且</v>
      </c>
      <c r="G112" s="40" t="str">
        <f>缘分配置!E60</f>
        <v>龙且</v>
      </c>
      <c r="H112" s="40" t="str">
        <f t="shared" si="34"/>
        <v>5</v>
      </c>
      <c r="I112" s="40">
        <v>1</v>
      </c>
      <c r="J112" s="53">
        <f>VLOOKUP(K112,武将ID!$A:$B,2,0)</f>
        <v>31501</v>
      </c>
      <c r="K112" s="40" t="str">
        <f>VLOOKUP(E112,缘分配置!A:M,6,0)</f>
        <v>、程咬金</v>
      </c>
      <c r="L112" s="53">
        <f>IFERROR(VLOOKUP(M112,武将ID!$A:$B,2,0),"")</f>
        <v>31505</v>
      </c>
      <c r="M112" s="40" t="str">
        <f>IF(VLOOKUP($E112,缘分配置!$A:$M,7,0)=0,"",VLOOKUP($E112,缘分配置!$A:$M,7,0))</f>
        <v>、薛仁贵</v>
      </c>
      <c r="N112" s="53">
        <f>IFERROR(VLOOKUP(O112,武将ID!$A:$B,2,0),"")</f>
        <v>41504</v>
      </c>
      <c r="O112" s="40" t="str">
        <f>IF(VLOOKUP($E112,缘分配置!$A:$M,8,0)=0,"",VLOOKUP($E112,缘分配置!$A:$M,8,0))</f>
        <v>、岳飞</v>
      </c>
      <c r="P112" s="53" t="str">
        <f>IFERROR(VLOOKUP(Q112,武将ID!$A:$B,2,0),"")</f>
        <v/>
      </c>
      <c r="Q112" s="40" t="str">
        <f>IF(VLOOKUP($E112,缘分配置!$A:$M,9,0)=0,"",VLOOKUP($E112,缘分配置!$A:$M,9,0))</f>
        <v/>
      </c>
      <c r="R112" s="40">
        <f t="shared" si="35"/>
        <v>4</v>
      </c>
      <c r="S112" s="40">
        <f>IF(VLOOKUP($E112,缘分配置!$A:$M,10,0)=0,"",VLOOKUP($E112,缘分配置!$A:$M,10,0))</f>
        <v>180</v>
      </c>
      <c r="T112" s="40" t="str">
        <f>IFERROR(VLOOKUP(R112,武将ID!F$1:G$18,2,0),"")</f>
        <v>，生命提高</v>
      </c>
      <c r="U112" s="40" t="str">
        <f t="shared" si="29"/>
        <v>18%</v>
      </c>
      <c r="V112" s="40">
        <f t="shared" si="36"/>
        <v>5</v>
      </c>
      <c r="W112" s="40">
        <f>IF(VLOOKUP($E112,缘分配置!$A:$M,11,0)=0,"",VLOOKUP($E112,缘分配置!$A:$M,11,0))</f>
        <v>140</v>
      </c>
      <c r="X112" s="40" t="str">
        <f>IFERROR(VLOOKUP(V112,武将ID!$F$1:$G$18,2,0),"")</f>
        <v>，攻击提高</v>
      </c>
      <c r="Y112" s="40" t="str">
        <f t="shared" si="30"/>
        <v>14%</v>
      </c>
      <c r="Z112" s="40">
        <f t="shared" si="32"/>
        <v>6</v>
      </c>
      <c r="AA112" s="40">
        <f>IF(VLOOKUP($E112,缘分配置!$A:$M,12,0)=0,"",VLOOKUP($E112,缘分配置!$A:$M,12,0))</f>
        <v>40</v>
      </c>
      <c r="AB112" s="40" t="str">
        <f>IFERROR(VLOOKUP(Z112,武将ID!$F$1:$G$18,2,0),"")</f>
        <v>，防御提高</v>
      </c>
      <c r="AC112" s="40" t="str">
        <f t="shared" si="37"/>
        <v>4%</v>
      </c>
      <c r="AD112" s="56" t="str">
        <f t="shared" si="31"/>
        <v>集齐“龙且、程咬金、薛仁贵、岳飞”，生命提高18%，攻击提高14%，防御提高4%。</v>
      </c>
    </row>
    <row r="113" spans="1:30" ht="15" x14ac:dyDescent="0.25">
      <c r="A113" s="52">
        <f t="shared" si="33"/>
        <v>11506006</v>
      </c>
      <c r="B113" s="37">
        <v>108</v>
      </c>
      <c r="C113" s="53" t="str">
        <f>VLOOKUP(E113,缘分配置!A:P,4,0)</f>
        <v>久经沙场</v>
      </c>
      <c r="D113" s="53">
        <f>VLOOKUP(F113,武将ID!A:B,2,0)</f>
        <v>11506</v>
      </c>
      <c r="E113" s="40" t="str">
        <f>缘分配置!A61</f>
        <v>龙且6</v>
      </c>
      <c r="F113" s="37" t="str">
        <f t="shared" si="28"/>
        <v>、龙且</v>
      </c>
      <c r="G113" s="40" t="str">
        <f>缘分配置!E61</f>
        <v>龙且</v>
      </c>
      <c r="H113" s="40" t="str">
        <f t="shared" si="34"/>
        <v>6</v>
      </c>
      <c r="I113" s="40">
        <v>1</v>
      </c>
      <c r="J113" s="53">
        <f>VLOOKUP(K113,武将ID!$A:$B,2,0)</f>
        <v>11502</v>
      </c>
      <c r="K113" s="40" t="str">
        <f>VLOOKUP(E113,缘分配置!A:M,6,0)</f>
        <v>、韩信</v>
      </c>
      <c r="L113" s="53">
        <f>IFERROR(VLOOKUP(M113,武将ID!$A:$B,2,0),"")</f>
        <v>21505</v>
      </c>
      <c r="M113" s="40" t="str">
        <f>IF(VLOOKUP($E113,缘分配置!$A:$M,7,0)=0,"",VLOOKUP($E113,缘分配置!$A:$M,7,0))</f>
        <v>、赵云</v>
      </c>
      <c r="N113" s="53">
        <f>IFERROR(VLOOKUP(O113,武将ID!$A:$B,2,0),"")</f>
        <v>41507</v>
      </c>
      <c r="O113" s="40" t="str">
        <f>IF(VLOOKUP($E113,缘分配置!$A:$M,8,0)=0,"",VLOOKUP($E113,缘分配置!$A:$M,8,0))</f>
        <v>、霍去病</v>
      </c>
      <c r="P113" s="53" t="str">
        <f>IFERROR(VLOOKUP(Q113,武将ID!$A:$B,2,0),"")</f>
        <v/>
      </c>
      <c r="Q113" s="40" t="str">
        <f>IF(VLOOKUP($E113,缘分配置!$A:$M,9,0)=0,"",VLOOKUP($E113,缘分配置!$A:$M,9,0))</f>
        <v/>
      </c>
      <c r="R113" s="40">
        <f t="shared" si="35"/>
        <v>4</v>
      </c>
      <c r="S113" s="40">
        <f>IF(VLOOKUP($E113,缘分配置!$A:$M,10,0)=0,"",VLOOKUP($E113,缘分配置!$A:$M,10,0))</f>
        <v>180</v>
      </c>
      <c r="T113" s="40" t="str">
        <f>IFERROR(VLOOKUP(R113,武将ID!F$1:G$18,2,0),"")</f>
        <v>，生命提高</v>
      </c>
      <c r="U113" s="40" t="str">
        <f t="shared" si="29"/>
        <v>18%</v>
      </c>
      <c r="V113" s="40">
        <f t="shared" si="36"/>
        <v>5</v>
      </c>
      <c r="W113" s="40">
        <f>IF(VLOOKUP($E113,缘分配置!$A:$M,11,0)=0,"",VLOOKUP($E113,缘分配置!$A:$M,11,0))</f>
        <v>140</v>
      </c>
      <c r="X113" s="40" t="str">
        <f>IFERROR(VLOOKUP(V113,武将ID!$F$1:$G$18,2,0),"")</f>
        <v>，攻击提高</v>
      </c>
      <c r="Y113" s="40" t="str">
        <f t="shared" si="30"/>
        <v>14%</v>
      </c>
      <c r="Z113" s="40">
        <f t="shared" si="32"/>
        <v>6</v>
      </c>
      <c r="AA113" s="40">
        <f>IF(VLOOKUP($E113,缘分配置!$A:$M,12,0)=0,"",VLOOKUP($E113,缘分配置!$A:$M,12,0))</f>
        <v>40</v>
      </c>
      <c r="AB113" s="40" t="str">
        <f>IFERROR(VLOOKUP(Z113,武将ID!$F$1:$G$18,2,0),"")</f>
        <v>，防御提高</v>
      </c>
      <c r="AC113" s="40" t="str">
        <f t="shared" si="37"/>
        <v>4%</v>
      </c>
      <c r="AD113" s="56" t="str">
        <f t="shared" si="31"/>
        <v>集齐“龙且、韩信、赵云、霍去病”，生命提高18%，攻击提高14%，防御提高4%。</v>
      </c>
    </row>
    <row r="114" spans="1:30" ht="15" x14ac:dyDescent="0.25">
      <c r="A114" s="52">
        <f t="shared" si="33"/>
        <v>11508001</v>
      </c>
      <c r="B114" s="37">
        <v>109</v>
      </c>
      <c r="C114" s="53" t="str">
        <f>VLOOKUP(E114,缘分配置!A:P,4,0)</f>
        <v>天姿国色</v>
      </c>
      <c r="D114" s="53">
        <f>VLOOKUP(F114,武将ID!A:B,2,0)</f>
        <v>11508</v>
      </c>
      <c r="E114" s="40" t="str">
        <f>缘分配置!A62</f>
        <v>虞姬1</v>
      </c>
      <c r="F114" s="37" t="str">
        <f t="shared" si="28"/>
        <v>、虞姬</v>
      </c>
      <c r="G114" s="40" t="str">
        <f>缘分配置!E62</f>
        <v>虞姬</v>
      </c>
      <c r="H114" s="40" t="str">
        <f t="shared" si="34"/>
        <v>1</v>
      </c>
      <c r="I114" s="40">
        <v>1</v>
      </c>
      <c r="J114" s="53">
        <f>VLOOKUP(K114,武将ID!$A:$B,2,0)</f>
        <v>11304</v>
      </c>
      <c r="K114" s="40" t="str">
        <f>VLOOKUP(E114,缘分配置!A:M,6,0)</f>
        <v>、王昭君</v>
      </c>
      <c r="L114" s="53" t="str">
        <f>IFERROR(VLOOKUP(M114,武将ID!$A:$B,2,0),"")</f>
        <v/>
      </c>
      <c r="M114" s="40" t="str">
        <f>IF(VLOOKUP($E114,缘分配置!$A:$M,7,0)=0,"",VLOOKUP($E114,缘分配置!$A:$M,7,0))</f>
        <v/>
      </c>
      <c r="N114" s="53" t="str">
        <f>IFERROR(VLOOKUP(O114,武将ID!$A:$B,2,0),"")</f>
        <v/>
      </c>
      <c r="O114" s="40" t="str">
        <f>IF(VLOOKUP($E114,缘分配置!$A:$M,8,0)=0,"",VLOOKUP($E114,缘分配置!$A:$M,8,0))</f>
        <v/>
      </c>
      <c r="P114" s="53" t="str">
        <f>IFERROR(VLOOKUP(Q114,武将ID!$A:$B,2,0),"")</f>
        <v/>
      </c>
      <c r="Q114" s="40" t="str">
        <f>IF(VLOOKUP($E114,缘分配置!$A:$M,9,0)=0,"",VLOOKUP($E114,缘分配置!$A:$M,9,0))</f>
        <v/>
      </c>
      <c r="R114" s="40">
        <f t="shared" si="35"/>
        <v>4</v>
      </c>
      <c r="S114" s="40">
        <f>IF(VLOOKUP($E114,缘分配置!$A:$M,10,0)=0,"",VLOOKUP($E114,缘分配置!$A:$M,10,0))</f>
        <v>140</v>
      </c>
      <c r="T114" s="40" t="str">
        <f>IFERROR(VLOOKUP(R114,武将ID!F$1:G$18,2,0),"")</f>
        <v>，生命提高</v>
      </c>
      <c r="U114" s="40" t="str">
        <f t="shared" si="29"/>
        <v>14%</v>
      </c>
      <c r="V114" s="40" t="str">
        <f t="shared" si="36"/>
        <v/>
      </c>
      <c r="W114" s="40" t="str">
        <f>IF(VLOOKUP($E114,缘分配置!$A:$M,11,0)=0,"",VLOOKUP($E114,缘分配置!$A:$M,11,0))</f>
        <v/>
      </c>
      <c r="X114" s="40" t="str">
        <f>IFERROR(VLOOKUP(V114,武将ID!$F$1:$G$18,2,0),"")</f>
        <v/>
      </c>
      <c r="Y114" s="40" t="str">
        <f t="shared" si="30"/>
        <v/>
      </c>
      <c r="Z114" s="40" t="str">
        <f t="shared" si="32"/>
        <v/>
      </c>
      <c r="AA114" s="40" t="str">
        <f>IF(VLOOKUP($E114,缘分配置!$A:$M,12,0)=0,"",VLOOKUP($E114,缘分配置!$A:$M,12,0))</f>
        <v/>
      </c>
      <c r="AB114" s="40" t="str">
        <f>IFERROR(VLOOKUP(Z114,武将ID!$F$1:$G$18,2,0),"")</f>
        <v/>
      </c>
      <c r="AC114" s="40" t="str">
        <f t="shared" si="37"/>
        <v/>
      </c>
      <c r="AD114" s="56" t="str">
        <f t="shared" si="31"/>
        <v>集齐“虞姬、王昭君”，生命提高14%。</v>
      </c>
    </row>
    <row r="115" spans="1:30" ht="15" x14ac:dyDescent="0.25">
      <c r="A115" s="52">
        <f t="shared" si="33"/>
        <v>11508002</v>
      </c>
      <c r="B115" s="37">
        <v>110</v>
      </c>
      <c r="C115" s="53" t="str">
        <f>VLOOKUP(E115,缘分配置!A:P,4,0)</f>
        <v>兄妹情深</v>
      </c>
      <c r="D115" s="53">
        <f>VLOOKUP(F115,武将ID!A:B,2,0)</f>
        <v>11508</v>
      </c>
      <c r="E115" s="40" t="str">
        <f>缘分配置!A63</f>
        <v>虞姬2</v>
      </c>
      <c r="F115" s="37" t="str">
        <f t="shared" si="28"/>
        <v>、虞姬</v>
      </c>
      <c r="G115" s="40" t="str">
        <f>缘分配置!E63</f>
        <v>虞姬</v>
      </c>
      <c r="H115" s="40" t="str">
        <f t="shared" si="34"/>
        <v>2</v>
      </c>
      <c r="I115" s="40">
        <v>1</v>
      </c>
      <c r="J115" s="53">
        <f>VLOOKUP(K115,武将ID!$A:$B,2,0)</f>
        <v>11306</v>
      </c>
      <c r="K115" s="40" t="str">
        <f>VLOOKUP(E115,缘分配置!A:M,6,0)</f>
        <v>、虞子期</v>
      </c>
      <c r="L115" s="53" t="str">
        <f>IFERROR(VLOOKUP(M115,武将ID!$A:$B,2,0),"")</f>
        <v/>
      </c>
      <c r="M115" s="40" t="str">
        <f>IF(VLOOKUP($E115,缘分配置!$A:$M,7,0)=0,"",VLOOKUP($E115,缘分配置!$A:$M,7,0))</f>
        <v/>
      </c>
      <c r="N115" s="53" t="str">
        <f>IFERROR(VLOOKUP(O115,武将ID!$A:$B,2,0),"")</f>
        <v/>
      </c>
      <c r="O115" s="40" t="str">
        <f>IF(VLOOKUP($E115,缘分配置!$A:$M,8,0)=0,"",VLOOKUP($E115,缘分配置!$A:$M,8,0))</f>
        <v/>
      </c>
      <c r="P115" s="53" t="str">
        <f>IFERROR(VLOOKUP(Q115,武将ID!$A:$B,2,0),"")</f>
        <v/>
      </c>
      <c r="Q115" s="40" t="str">
        <f>IF(VLOOKUP($E115,缘分配置!$A:$M,9,0)=0,"",VLOOKUP($E115,缘分配置!$A:$M,9,0))</f>
        <v/>
      </c>
      <c r="R115" s="40">
        <f t="shared" si="35"/>
        <v>4</v>
      </c>
      <c r="S115" s="40">
        <f>IF(VLOOKUP($E115,缘分配置!$A:$M,10,0)=0,"",VLOOKUP($E115,缘分配置!$A:$M,10,0))</f>
        <v>140</v>
      </c>
      <c r="T115" s="40" t="str">
        <f>IFERROR(VLOOKUP(R115,武将ID!F$1:G$18,2,0),"")</f>
        <v>，生命提高</v>
      </c>
      <c r="U115" s="40" t="str">
        <f t="shared" si="29"/>
        <v>14%</v>
      </c>
      <c r="V115" s="40" t="str">
        <f t="shared" si="36"/>
        <v/>
      </c>
      <c r="W115" s="40" t="str">
        <f>IF(VLOOKUP($E115,缘分配置!$A:$M,11,0)=0,"",VLOOKUP($E115,缘分配置!$A:$M,11,0))</f>
        <v/>
      </c>
      <c r="X115" s="40" t="str">
        <f>IFERROR(VLOOKUP(V115,武将ID!$F$1:$G$18,2,0),"")</f>
        <v/>
      </c>
      <c r="Y115" s="40" t="str">
        <f t="shared" si="30"/>
        <v/>
      </c>
      <c r="Z115" s="40" t="str">
        <f t="shared" si="32"/>
        <v/>
      </c>
      <c r="AA115" s="40" t="str">
        <f>IF(VLOOKUP($E115,缘分配置!$A:$M,12,0)=0,"",VLOOKUP($E115,缘分配置!$A:$M,12,0))</f>
        <v/>
      </c>
      <c r="AB115" s="40" t="str">
        <f>IFERROR(VLOOKUP(Z115,武将ID!$F$1:$G$18,2,0),"")</f>
        <v/>
      </c>
      <c r="AC115" s="40" t="str">
        <f t="shared" si="37"/>
        <v/>
      </c>
      <c r="AD115" s="56" t="str">
        <f t="shared" si="31"/>
        <v>集齐“虞姬、虞子期”，生命提高14%。</v>
      </c>
    </row>
    <row r="116" spans="1:30" ht="15" x14ac:dyDescent="0.25">
      <c r="A116" s="52">
        <f t="shared" si="33"/>
        <v>11508003</v>
      </c>
      <c r="B116" s="37">
        <v>111</v>
      </c>
      <c r="C116" s="53" t="str">
        <f>VLOOKUP(E116,缘分配置!A:P,4,0)</f>
        <v>谋臣美姬</v>
      </c>
      <c r="D116" s="53">
        <f>VLOOKUP(F116,武将ID!A:B,2,0)</f>
        <v>11508</v>
      </c>
      <c r="E116" s="40" t="str">
        <f>缘分配置!A64</f>
        <v>虞姬3</v>
      </c>
      <c r="F116" s="37" t="str">
        <f t="shared" si="28"/>
        <v>、虞姬</v>
      </c>
      <c r="G116" s="40" t="str">
        <f>缘分配置!E64</f>
        <v>虞姬</v>
      </c>
      <c r="H116" s="40" t="str">
        <f t="shared" si="34"/>
        <v>3</v>
      </c>
      <c r="I116" s="40">
        <v>1</v>
      </c>
      <c r="J116" s="53">
        <f>VLOOKUP(K116,武将ID!$A:$B,2,0)</f>
        <v>11503</v>
      </c>
      <c r="K116" s="40" t="str">
        <f>VLOOKUP(E116,缘分配置!A:M,6,0)</f>
        <v>、范增</v>
      </c>
      <c r="L116" s="53" t="str">
        <f>IFERROR(VLOOKUP(M116,武将ID!$A:$B,2,0),"")</f>
        <v/>
      </c>
      <c r="M116" s="40" t="str">
        <f>IF(VLOOKUP($E116,缘分配置!$A:$M,7,0)=0,"",VLOOKUP($E116,缘分配置!$A:$M,7,0))</f>
        <v/>
      </c>
      <c r="N116" s="53" t="str">
        <f>IFERROR(VLOOKUP(O116,武将ID!$A:$B,2,0),"")</f>
        <v/>
      </c>
      <c r="O116" s="40" t="str">
        <f>IF(VLOOKUP($E116,缘分配置!$A:$M,8,0)=0,"",VLOOKUP($E116,缘分配置!$A:$M,8,0))</f>
        <v/>
      </c>
      <c r="P116" s="53" t="str">
        <f>IFERROR(VLOOKUP(Q116,武将ID!$A:$B,2,0),"")</f>
        <v/>
      </c>
      <c r="Q116" s="40" t="str">
        <f>IF(VLOOKUP($E116,缘分配置!$A:$M,9,0)=0,"",VLOOKUP($E116,缘分配置!$A:$M,9,0))</f>
        <v/>
      </c>
      <c r="R116" s="40">
        <f t="shared" si="35"/>
        <v>4</v>
      </c>
      <c r="S116" s="40">
        <f>IF(VLOOKUP($E116,缘分配置!$A:$M,10,0)=0,"",VLOOKUP($E116,缘分配置!$A:$M,10,0))</f>
        <v>140</v>
      </c>
      <c r="T116" s="40" t="str">
        <f>IFERROR(VLOOKUP(R116,武将ID!F$1:G$18,2,0),"")</f>
        <v>，生命提高</v>
      </c>
      <c r="U116" s="40" t="str">
        <f t="shared" si="29"/>
        <v>14%</v>
      </c>
      <c r="V116" s="40" t="str">
        <f t="shared" si="36"/>
        <v/>
      </c>
      <c r="W116" s="40" t="str">
        <f>IF(VLOOKUP($E116,缘分配置!$A:$M,11,0)=0,"",VLOOKUP($E116,缘分配置!$A:$M,11,0))</f>
        <v/>
      </c>
      <c r="X116" s="40" t="str">
        <f>IFERROR(VLOOKUP(V116,武将ID!$F$1:$G$18,2,0),"")</f>
        <v/>
      </c>
      <c r="Y116" s="40" t="str">
        <f t="shared" si="30"/>
        <v/>
      </c>
      <c r="Z116" s="40" t="str">
        <f t="shared" si="32"/>
        <v/>
      </c>
      <c r="AA116" s="40" t="str">
        <f>IF(VLOOKUP($E116,缘分配置!$A:$M,12,0)=0,"",VLOOKUP($E116,缘分配置!$A:$M,12,0))</f>
        <v/>
      </c>
      <c r="AB116" s="40" t="str">
        <f>IFERROR(VLOOKUP(Z116,武将ID!$F$1:$G$18,2,0),"")</f>
        <v/>
      </c>
      <c r="AC116" s="40" t="str">
        <f t="shared" si="37"/>
        <v/>
      </c>
      <c r="AD116" s="56" t="str">
        <f t="shared" si="31"/>
        <v>集齐“虞姬、范增”，生命提高14%。</v>
      </c>
    </row>
    <row r="117" spans="1:30" ht="15" x14ac:dyDescent="0.25">
      <c r="A117" s="52">
        <f t="shared" si="33"/>
        <v>11508004</v>
      </c>
      <c r="B117" s="37">
        <v>112</v>
      </c>
      <c r="C117" s="53" t="str">
        <f>VLOOKUP(E117,缘分配置!A:P,4,0)</f>
        <v>荣宠万千</v>
      </c>
      <c r="D117" s="53">
        <f>VLOOKUP(F117,武将ID!A:B,2,0)</f>
        <v>11508</v>
      </c>
      <c r="E117" s="40" t="str">
        <f>缘分配置!A65</f>
        <v>虞姬4</v>
      </c>
      <c r="F117" s="37" t="str">
        <f t="shared" si="28"/>
        <v>、虞姬</v>
      </c>
      <c r="G117" s="40" t="str">
        <f>缘分配置!E65</f>
        <v>虞姬</v>
      </c>
      <c r="H117" s="40" t="str">
        <f t="shared" si="34"/>
        <v>4</v>
      </c>
      <c r="I117" s="40">
        <v>1</v>
      </c>
      <c r="J117" s="53">
        <f>VLOOKUP(K117,武将ID!$A:$B,2,0)</f>
        <v>31508</v>
      </c>
      <c r="K117" s="40" t="str">
        <f>VLOOKUP(E117,缘分配置!A:M,6,0)</f>
        <v>、独孤伽罗</v>
      </c>
      <c r="L117" s="53">
        <f>IFERROR(VLOOKUP(M117,武将ID!$A:$B,2,0),"")</f>
        <v>41505</v>
      </c>
      <c r="M117" s="40" t="str">
        <f>IF(VLOOKUP($E117,缘分配置!$A:$M,7,0)=0,"",VLOOKUP($E117,缘分配置!$A:$M,7,0))</f>
        <v>、苏妲己</v>
      </c>
      <c r="N117" s="53" t="str">
        <f>IFERROR(VLOOKUP(O117,武将ID!$A:$B,2,0),"")</f>
        <v/>
      </c>
      <c r="O117" s="40" t="str">
        <f>IF(VLOOKUP($E117,缘分配置!$A:$M,8,0)=0,"",VLOOKUP($E117,缘分配置!$A:$M,8,0))</f>
        <v/>
      </c>
      <c r="P117" s="53" t="str">
        <f>IFERROR(VLOOKUP(Q117,武将ID!$A:$B,2,0),"")</f>
        <v/>
      </c>
      <c r="Q117" s="40" t="str">
        <f>IF(VLOOKUP($E117,缘分配置!$A:$M,9,0)=0,"",VLOOKUP($E117,缘分配置!$A:$M,9,0))</f>
        <v/>
      </c>
      <c r="R117" s="40">
        <f t="shared" si="35"/>
        <v>4</v>
      </c>
      <c r="S117" s="40">
        <f>IF(VLOOKUP($E117,缘分配置!$A:$M,10,0)=0,"",VLOOKUP($E117,缘分配置!$A:$M,10,0))</f>
        <v>150</v>
      </c>
      <c r="T117" s="40" t="str">
        <f>IFERROR(VLOOKUP(R117,武将ID!F$1:G$18,2,0),"")</f>
        <v>，生命提高</v>
      </c>
      <c r="U117" s="40" t="str">
        <f t="shared" si="29"/>
        <v>15%</v>
      </c>
      <c r="V117" s="40">
        <f t="shared" si="36"/>
        <v>5</v>
      </c>
      <c r="W117" s="40">
        <f>IF(VLOOKUP($E117,缘分配置!$A:$M,11,0)=0,"",VLOOKUP($E117,缘分配置!$A:$M,11,0))</f>
        <v>120</v>
      </c>
      <c r="X117" s="40" t="str">
        <f>IFERROR(VLOOKUP(V117,武将ID!$F$1:$G$18,2,0),"")</f>
        <v>，攻击提高</v>
      </c>
      <c r="Y117" s="40" t="str">
        <f t="shared" si="30"/>
        <v>12%</v>
      </c>
      <c r="Z117" s="40">
        <f t="shared" si="32"/>
        <v>6</v>
      </c>
      <c r="AA117" s="40">
        <f>IF(VLOOKUP($E117,缘分配置!$A:$M,12,0)=0,"",VLOOKUP($E117,缘分配置!$A:$M,12,0))</f>
        <v>30</v>
      </c>
      <c r="AB117" s="40" t="str">
        <f>IFERROR(VLOOKUP(Z117,武将ID!$F$1:$G$18,2,0),"")</f>
        <v>，防御提高</v>
      </c>
      <c r="AC117" s="40" t="str">
        <f t="shared" si="37"/>
        <v>3%</v>
      </c>
      <c r="AD117" s="56" t="str">
        <f t="shared" si="31"/>
        <v>集齐“虞姬、独孤伽罗、苏妲己”，生命提高15%，攻击提高12%，防御提高3%。</v>
      </c>
    </row>
    <row r="118" spans="1:30" ht="15" x14ac:dyDescent="0.25">
      <c r="A118" s="52">
        <f t="shared" si="33"/>
        <v>11508005</v>
      </c>
      <c r="B118" s="37">
        <v>113</v>
      </c>
      <c r="C118" s="53" t="str">
        <f>VLOOKUP(E118,缘分配置!A:P,4,0)</f>
        <v>忠心护主</v>
      </c>
      <c r="D118" s="53">
        <f>VLOOKUP(F118,武将ID!A:B,2,0)</f>
        <v>11508</v>
      </c>
      <c r="E118" s="40" t="str">
        <f>缘分配置!A66</f>
        <v>虞姬5</v>
      </c>
      <c r="F118" s="37" t="str">
        <f t="shared" si="28"/>
        <v>、虞姬</v>
      </c>
      <c r="G118" s="40" t="str">
        <f>缘分配置!E66</f>
        <v>虞姬</v>
      </c>
      <c r="H118" s="40" t="str">
        <f t="shared" si="34"/>
        <v>5</v>
      </c>
      <c r="I118" s="40">
        <v>1</v>
      </c>
      <c r="J118" s="53">
        <f>VLOOKUP(K118,武将ID!$A:$B,2,0)</f>
        <v>11506</v>
      </c>
      <c r="K118" s="40" t="str">
        <f>VLOOKUP(E118,缘分配置!A:M,6,0)</f>
        <v>、龙且</v>
      </c>
      <c r="L118" s="53">
        <f>IFERROR(VLOOKUP(M118,武将ID!$A:$B,2,0),"")</f>
        <v>11507</v>
      </c>
      <c r="M118" s="40" t="str">
        <f>IF(VLOOKUP($E118,缘分配置!$A:$M,7,0)=0,"",VLOOKUP($E118,缘分配置!$A:$M,7,0))</f>
        <v>、樊哙</v>
      </c>
      <c r="N118" s="53">
        <f>IFERROR(VLOOKUP(O118,武将ID!$A:$B,2,0),"")</f>
        <v>31504</v>
      </c>
      <c r="O118" s="40" t="str">
        <f>IF(VLOOKUP($E118,缘分配置!$A:$M,8,0)=0,"",VLOOKUP($E118,缘分配置!$A:$M,8,0))</f>
        <v>、宇文成都</v>
      </c>
      <c r="P118" s="53" t="str">
        <f>IFERROR(VLOOKUP(Q118,武将ID!$A:$B,2,0),"")</f>
        <v/>
      </c>
      <c r="Q118" s="40" t="str">
        <f>IF(VLOOKUP($E118,缘分配置!$A:$M,9,0)=0,"",VLOOKUP($E118,缘分配置!$A:$M,9,0))</f>
        <v/>
      </c>
      <c r="R118" s="40">
        <f t="shared" si="35"/>
        <v>4</v>
      </c>
      <c r="S118" s="40">
        <f>IF(VLOOKUP($E118,缘分配置!$A:$M,10,0)=0,"",VLOOKUP($E118,缘分配置!$A:$M,10,0))</f>
        <v>180</v>
      </c>
      <c r="T118" s="40" t="str">
        <f>IFERROR(VLOOKUP(R118,武将ID!F$1:G$18,2,0),"")</f>
        <v>，生命提高</v>
      </c>
      <c r="U118" s="40" t="str">
        <f t="shared" si="29"/>
        <v>18%</v>
      </c>
      <c r="V118" s="40">
        <f t="shared" si="36"/>
        <v>5</v>
      </c>
      <c r="W118" s="40">
        <f>IF(VLOOKUP($E118,缘分配置!$A:$M,11,0)=0,"",VLOOKUP($E118,缘分配置!$A:$M,11,0))</f>
        <v>140</v>
      </c>
      <c r="X118" s="40" t="str">
        <f>IFERROR(VLOOKUP(V118,武将ID!$F$1:$G$18,2,0),"")</f>
        <v>，攻击提高</v>
      </c>
      <c r="Y118" s="40" t="str">
        <f t="shared" si="30"/>
        <v>14%</v>
      </c>
      <c r="Z118" s="40">
        <f t="shared" si="32"/>
        <v>6</v>
      </c>
      <c r="AA118" s="40">
        <f>IF(VLOOKUP($E118,缘分配置!$A:$M,12,0)=0,"",VLOOKUP($E118,缘分配置!$A:$M,12,0))</f>
        <v>40</v>
      </c>
      <c r="AB118" s="40" t="str">
        <f>IFERROR(VLOOKUP(Z118,武将ID!$F$1:$G$18,2,0),"")</f>
        <v>，防御提高</v>
      </c>
      <c r="AC118" s="40" t="str">
        <f t="shared" si="37"/>
        <v>4%</v>
      </c>
      <c r="AD118" s="56" t="str">
        <f t="shared" si="31"/>
        <v>集齐“虞姬、龙且、樊哙、宇文成都”，生命提高18%，攻击提高14%，防御提高4%。</v>
      </c>
    </row>
    <row r="119" spans="1:30" ht="15" x14ac:dyDescent="0.25">
      <c r="A119" s="52">
        <f t="shared" si="33"/>
        <v>11508006</v>
      </c>
      <c r="B119" s="37">
        <v>114</v>
      </c>
      <c r="C119" s="53" t="str">
        <f>VLOOKUP(E119,缘分配置!A:P,4,0)</f>
        <v>妙手回春</v>
      </c>
      <c r="D119" s="53">
        <f>VLOOKUP(F119,武将ID!A:B,2,0)</f>
        <v>11508</v>
      </c>
      <c r="E119" s="40" t="str">
        <f>缘分配置!A67</f>
        <v>虞姬6</v>
      </c>
      <c r="F119" s="37" t="str">
        <f t="shared" ref="F119:F182" si="38">"、"&amp;G119</f>
        <v>、虞姬</v>
      </c>
      <c r="G119" s="40" t="str">
        <f>缘分配置!E67</f>
        <v>虞姬</v>
      </c>
      <c r="H119" s="40" t="str">
        <f t="shared" si="34"/>
        <v>6</v>
      </c>
      <c r="I119" s="40">
        <v>1</v>
      </c>
      <c r="J119" s="53">
        <f>VLOOKUP(K119,武将ID!$A:$B,2,0)</f>
        <v>21508</v>
      </c>
      <c r="K119" s="40" t="str">
        <f>VLOOKUP(E119,缘分配置!A:M,6,0)</f>
        <v>、小乔</v>
      </c>
      <c r="L119" s="53">
        <f>IFERROR(VLOOKUP(M119,武将ID!$A:$B,2,0),"")</f>
        <v>31506</v>
      </c>
      <c r="M119" s="40" t="str">
        <f>IF(VLOOKUP($E119,缘分配置!$A:$M,7,0)=0,"",VLOOKUP($E119,缘分配置!$A:$M,7,0))</f>
        <v>、狄仁杰</v>
      </c>
      <c r="N119" s="53">
        <f>IFERROR(VLOOKUP(O119,武将ID!$A:$B,2,0),"")</f>
        <v>41503</v>
      </c>
      <c r="O119" s="40" t="str">
        <f>IF(VLOOKUP($E119,缘分配置!$A:$M,8,0)=0,"",VLOOKUP($E119,缘分配置!$A:$M,8,0))</f>
        <v>、孔子</v>
      </c>
      <c r="P119" s="53" t="str">
        <f>IFERROR(VLOOKUP(Q119,武将ID!$A:$B,2,0),"")</f>
        <v/>
      </c>
      <c r="Q119" s="40" t="str">
        <f>IF(VLOOKUP($E119,缘分配置!$A:$M,9,0)=0,"",VLOOKUP($E119,缘分配置!$A:$M,9,0))</f>
        <v/>
      </c>
      <c r="R119" s="40">
        <f t="shared" si="35"/>
        <v>4</v>
      </c>
      <c r="S119" s="40">
        <f>IF(VLOOKUP($E119,缘分配置!$A:$M,10,0)=0,"",VLOOKUP($E119,缘分配置!$A:$M,10,0))</f>
        <v>180</v>
      </c>
      <c r="T119" s="40" t="str">
        <f>IFERROR(VLOOKUP(R119,武将ID!F$1:G$18,2,0),"")</f>
        <v>，生命提高</v>
      </c>
      <c r="U119" s="40" t="str">
        <f t="shared" ref="U119:U182" si="39">IFERROR(IF(S119=0,"",S119/10&amp;"%"),"")</f>
        <v>18%</v>
      </c>
      <c r="V119" s="40">
        <f t="shared" si="36"/>
        <v>5</v>
      </c>
      <c r="W119" s="40">
        <f>IF(VLOOKUP($E119,缘分配置!$A:$M,11,0)=0,"",VLOOKUP($E119,缘分配置!$A:$M,11,0))</f>
        <v>140</v>
      </c>
      <c r="X119" s="40" t="str">
        <f>IFERROR(VLOOKUP(V119,武将ID!$F$1:$G$18,2,0),"")</f>
        <v>，攻击提高</v>
      </c>
      <c r="Y119" s="40" t="str">
        <f t="shared" ref="Y119:Y182" si="40">IFERROR(IF(W119=0,"",W119/10&amp;"%"),"")</f>
        <v>14%</v>
      </c>
      <c r="Z119" s="40">
        <f t="shared" si="32"/>
        <v>6</v>
      </c>
      <c r="AA119" s="40">
        <f>IF(VLOOKUP($E119,缘分配置!$A:$M,12,0)=0,"",VLOOKUP($E119,缘分配置!$A:$M,12,0))</f>
        <v>40</v>
      </c>
      <c r="AB119" s="40" t="str">
        <f>IFERROR(VLOOKUP(Z119,武将ID!$F$1:$G$18,2,0),"")</f>
        <v>，防御提高</v>
      </c>
      <c r="AC119" s="40" t="str">
        <f t="shared" ref="AC119:AC182" si="41">IFERROR(IF(AA119=0,"",AA119/10&amp;"%"),"")</f>
        <v>4%</v>
      </c>
      <c r="AD119" s="56" t="str">
        <f t="shared" ref="AD119:AD182" si="42">"集齐“"&amp;G119&amp;K119&amp;M119&amp;O119&amp;Q119&amp;"”"&amp;T119&amp;U119&amp;X119&amp;Y119&amp;AB119&amp;AC119&amp;"。"</f>
        <v>集齐“虞姬、小乔、狄仁杰、孔子”，生命提高18%，攻击提高14%，防御提高4%。</v>
      </c>
    </row>
    <row r="120" spans="1:30" ht="15" x14ac:dyDescent="0.25">
      <c r="A120" s="52">
        <f t="shared" si="33"/>
        <v>11302001</v>
      </c>
      <c r="B120" s="37">
        <v>115</v>
      </c>
      <c r="C120" s="53" t="str">
        <f>VLOOKUP(E120,缘分配置!A:P,4,0)</f>
        <v>身先士卒</v>
      </c>
      <c r="D120" s="53">
        <f>VLOOKUP(F120,武将ID!A:B,2,0)</f>
        <v>11302</v>
      </c>
      <c r="E120" s="40" t="str">
        <f>缘分配置!A68</f>
        <v>英布1</v>
      </c>
      <c r="F120" s="37" t="str">
        <f t="shared" si="38"/>
        <v>、英布</v>
      </c>
      <c r="G120" s="40" t="str">
        <f>缘分配置!E68</f>
        <v>英布</v>
      </c>
      <c r="H120" s="40" t="str">
        <f t="shared" si="34"/>
        <v>1</v>
      </c>
      <c r="I120" s="40">
        <v>1</v>
      </c>
      <c r="J120" s="53">
        <f>VLOOKUP(K120,武将ID!$A:$B,2,0)</f>
        <v>11003</v>
      </c>
      <c r="K120" s="40" t="str">
        <f>VLOOKUP(E120,缘分配置!A:M,6,0)</f>
        <v>、灌婴</v>
      </c>
      <c r="L120" s="53" t="str">
        <f>IFERROR(VLOOKUP(M120,武将ID!$A:$B,2,0),"")</f>
        <v/>
      </c>
      <c r="M120" s="40" t="str">
        <f>IF(VLOOKUP($E120,缘分配置!$A:$M,7,0)=0,"",VLOOKUP($E120,缘分配置!$A:$M,7,0))</f>
        <v/>
      </c>
      <c r="N120" s="53" t="str">
        <f>IFERROR(VLOOKUP(O120,武将ID!$A:$B,2,0),"")</f>
        <v/>
      </c>
      <c r="O120" s="40" t="str">
        <f>IF(VLOOKUP($E120,缘分配置!$A:$M,8,0)=0,"",VLOOKUP($E120,缘分配置!$A:$M,8,0))</f>
        <v/>
      </c>
      <c r="P120" s="53" t="str">
        <f>IFERROR(VLOOKUP(Q120,武将ID!$A:$B,2,0),"")</f>
        <v/>
      </c>
      <c r="Q120" s="40" t="str">
        <f>IF(VLOOKUP($E120,缘分配置!$A:$M,9,0)=0,"",VLOOKUP($E120,缘分配置!$A:$M,9,0))</f>
        <v/>
      </c>
      <c r="R120" s="40">
        <f t="shared" si="35"/>
        <v>4</v>
      </c>
      <c r="S120" s="40">
        <f>IF(VLOOKUP($E120,缘分配置!$A:$M,10,0)=0,"",VLOOKUP($E120,缘分配置!$A:$M,10,0))</f>
        <v>130</v>
      </c>
      <c r="T120" s="40" t="str">
        <f>IFERROR(VLOOKUP(R120,武将ID!F$1:G$18,2,0),"")</f>
        <v>，生命提高</v>
      </c>
      <c r="U120" s="40" t="str">
        <f t="shared" si="39"/>
        <v>13%</v>
      </c>
      <c r="V120" s="40" t="str">
        <f t="shared" si="36"/>
        <v/>
      </c>
      <c r="W120" s="40" t="str">
        <f>IF(VLOOKUP($E120,缘分配置!$A:$M,11,0)=0,"",VLOOKUP($E120,缘分配置!$A:$M,11,0))</f>
        <v/>
      </c>
      <c r="X120" s="40" t="str">
        <f>IFERROR(VLOOKUP(V120,武将ID!$F$1:$G$18,2,0),"")</f>
        <v/>
      </c>
      <c r="Y120" s="40" t="str">
        <f t="shared" si="40"/>
        <v/>
      </c>
      <c r="Z120" s="40" t="str">
        <f t="shared" ref="Z120:Z134" si="43">IF(AA120="","",6)</f>
        <v/>
      </c>
      <c r="AA120" s="40" t="str">
        <f>IF(VLOOKUP($E120,缘分配置!$A:$M,12,0)=0,"",VLOOKUP($E120,缘分配置!$A:$M,12,0))</f>
        <v/>
      </c>
      <c r="AB120" s="40" t="str">
        <f>IFERROR(VLOOKUP(Z120,武将ID!$F$1:$G$18,2,0),"")</f>
        <v/>
      </c>
      <c r="AC120" s="40" t="str">
        <f t="shared" si="41"/>
        <v/>
      </c>
      <c r="AD120" s="56" t="str">
        <f t="shared" si="42"/>
        <v>集齐“英布、灌婴”，生命提高13%。</v>
      </c>
    </row>
    <row r="121" spans="1:30" ht="15" x14ac:dyDescent="0.25">
      <c r="A121" s="52">
        <f t="shared" si="33"/>
        <v>11302002</v>
      </c>
      <c r="B121" s="37">
        <v>116</v>
      </c>
      <c r="C121" s="53" t="str">
        <f>VLOOKUP(E121,缘分配置!A:P,4,0)</f>
        <v>择木而栖</v>
      </c>
      <c r="D121" s="53">
        <f>VLOOKUP(F121,武将ID!A:B,2,0)</f>
        <v>11302</v>
      </c>
      <c r="E121" s="40" t="str">
        <f>缘分配置!A69</f>
        <v>英布2</v>
      </c>
      <c r="F121" s="37" t="str">
        <f t="shared" si="38"/>
        <v>、英布</v>
      </c>
      <c r="G121" s="40" t="str">
        <f>缘分配置!E69</f>
        <v>英布</v>
      </c>
      <c r="H121" s="40" t="str">
        <f t="shared" si="34"/>
        <v>2</v>
      </c>
      <c r="I121" s="40">
        <v>1</v>
      </c>
      <c r="J121" s="53">
        <f>VLOOKUP(K121,武将ID!$A:$B,2,0)</f>
        <v>11306</v>
      </c>
      <c r="K121" s="40" t="str">
        <f>VLOOKUP(E121,缘分配置!A:M,6,0)</f>
        <v>、虞子期</v>
      </c>
      <c r="L121" s="53" t="str">
        <f>IFERROR(VLOOKUP(M121,武将ID!$A:$B,2,0),"")</f>
        <v/>
      </c>
      <c r="M121" s="40" t="str">
        <f>IF(VLOOKUP($E121,缘分配置!$A:$M,7,0)=0,"",VLOOKUP($E121,缘分配置!$A:$M,7,0))</f>
        <v/>
      </c>
      <c r="N121" s="53" t="str">
        <f>IFERROR(VLOOKUP(O121,武将ID!$A:$B,2,0),"")</f>
        <v/>
      </c>
      <c r="O121" s="40" t="str">
        <f>IF(VLOOKUP($E121,缘分配置!$A:$M,8,0)=0,"",VLOOKUP($E121,缘分配置!$A:$M,8,0))</f>
        <v/>
      </c>
      <c r="P121" s="53" t="str">
        <f>IFERROR(VLOOKUP(Q121,武将ID!$A:$B,2,0),"")</f>
        <v/>
      </c>
      <c r="Q121" s="40" t="str">
        <f>IF(VLOOKUP($E121,缘分配置!$A:$M,9,0)=0,"",VLOOKUP($E121,缘分配置!$A:$M,9,0))</f>
        <v/>
      </c>
      <c r="R121" s="40">
        <f t="shared" si="35"/>
        <v>4</v>
      </c>
      <c r="S121" s="40">
        <f>IF(VLOOKUP($E121,缘分配置!$A:$M,10,0)=0,"",VLOOKUP($E121,缘分配置!$A:$M,10,0))</f>
        <v>140</v>
      </c>
      <c r="T121" s="40" t="str">
        <f>IFERROR(VLOOKUP(R121,武将ID!F$1:G$18,2,0),"")</f>
        <v>，生命提高</v>
      </c>
      <c r="U121" s="40" t="str">
        <f t="shared" si="39"/>
        <v>14%</v>
      </c>
      <c r="V121" s="40" t="str">
        <f t="shared" si="36"/>
        <v/>
      </c>
      <c r="W121" s="40" t="str">
        <f>IF(VLOOKUP($E121,缘分配置!$A:$M,11,0)=0,"",VLOOKUP($E121,缘分配置!$A:$M,11,0))</f>
        <v/>
      </c>
      <c r="X121" s="40" t="str">
        <f>IFERROR(VLOOKUP(V121,武将ID!$F$1:$G$18,2,0),"")</f>
        <v/>
      </c>
      <c r="Y121" s="40" t="str">
        <f t="shared" si="40"/>
        <v/>
      </c>
      <c r="Z121" s="40" t="str">
        <f t="shared" si="43"/>
        <v/>
      </c>
      <c r="AA121" s="40" t="str">
        <f>IF(VLOOKUP($E121,缘分配置!$A:$M,12,0)=0,"",VLOOKUP($E121,缘分配置!$A:$M,12,0))</f>
        <v/>
      </c>
      <c r="AB121" s="40" t="str">
        <f>IFERROR(VLOOKUP(Z121,武将ID!$F$1:$G$18,2,0),"")</f>
        <v/>
      </c>
      <c r="AC121" s="40" t="str">
        <f t="shared" si="41"/>
        <v/>
      </c>
      <c r="AD121" s="56" t="str">
        <f t="shared" si="42"/>
        <v>集齐“英布、虞子期”，生命提高14%。</v>
      </c>
    </row>
    <row r="122" spans="1:30" ht="15" x14ac:dyDescent="0.25">
      <c r="A122" s="52">
        <f t="shared" si="33"/>
        <v>11302003</v>
      </c>
      <c r="B122" s="37">
        <v>117</v>
      </c>
      <c r="C122" s="53" t="str">
        <f>VLOOKUP(E122,缘分配置!A:P,4,0)</f>
        <v>绿林好汉</v>
      </c>
      <c r="D122" s="53">
        <f>VLOOKUP(F122,武将ID!A:B,2,0)</f>
        <v>11302</v>
      </c>
      <c r="E122" s="40" t="str">
        <f>缘分配置!A70</f>
        <v>英布3</v>
      </c>
      <c r="F122" s="37" t="str">
        <f t="shared" si="38"/>
        <v>、英布</v>
      </c>
      <c r="G122" s="40" t="str">
        <f>缘分配置!E70</f>
        <v>英布</v>
      </c>
      <c r="H122" s="40" t="str">
        <f t="shared" si="34"/>
        <v>3</v>
      </c>
      <c r="I122" s="40">
        <v>1</v>
      </c>
      <c r="J122" s="53">
        <f>VLOOKUP(K122,武将ID!$A:$B,2,0)</f>
        <v>31306</v>
      </c>
      <c r="K122" s="40" t="str">
        <f>VLOOKUP(E122,缘分配置!A:M,6,0)</f>
        <v>、单雄信</v>
      </c>
      <c r="L122" s="53" t="str">
        <f>IFERROR(VLOOKUP(M122,武将ID!$A:$B,2,0),"")</f>
        <v/>
      </c>
      <c r="M122" s="40" t="str">
        <f>IF(VLOOKUP($E122,缘分配置!$A:$M,7,0)=0,"",VLOOKUP($E122,缘分配置!$A:$M,7,0))</f>
        <v/>
      </c>
      <c r="N122" s="53" t="str">
        <f>IFERROR(VLOOKUP(O122,武将ID!$A:$B,2,0),"")</f>
        <v/>
      </c>
      <c r="O122" s="40" t="str">
        <f>IF(VLOOKUP($E122,缘分配置!$A:$M,8,0)=0,"",VLOOKUP($E122,缘分配置!$A:$M,8,0))</f>
        <v/>
      </c>
      <c r="P122" s="53" t="str">
        <f>IFERROR(VLOOKUP(Q122,武将ID!$A:$B,2,0),"")</f>
        <v/>
      </c>
      <c r="Q122" s="40" t="str">
        <f>IF(VLOOKUP($E122,缘分配置!$A:$M,9,0)=0,"",VLOOKUP($E122,缘分配置!$A:$M,9,0))</f>
        <v/>
      </c>
      <c r="R122" s="40">
        <f t="shared" si="35"/>
        <v>4</v>
      </c>
      <c r="S122" s="40">
        <f>IF(VLOOKUP($E122,缘分配置!$A:$M,10,0)=0,"",VLOOKUP($E122,缘分配置!$A:$M,10,0))</f>
        <v>140</v>
      </c>
      <c r="T122" s="40" t="str">
        <f>IFERROR(VLOOKUP(R122,武将ID!F$1:G$18,2,0),"")</f>
        <v>，生命提高</v>
      </c>
      <c r="U122" s="40" t="str">
        <f t="shared" si="39"/>
        <v>14%</v>
      </c>
      <c r="V122" s="40" t="str">
        <f t="shared" si="36"/>
        <v/>
      </c>
      <c r="W122" s="40" t="str">
        <f>IF(VLOOKUP($E122,缘分配置!$A:$M,11,0)=0,"",VLOOKUP($E122,缘分配置!$A:$M,11,0))</f>
        <v/>
      </c>
      <c r="X122" s="40" t="str">
        <f>IFERROR(VLOOKUP(V122,武将ID!$F$1:$G$18,2,0),"")</f>
        <v/>
      </c>
      <c r="Y122" s="40" t="str">
        <f t="shared" si="40"/>
        <v/>
      </c>
      <c r="Z122" s="40" t="str">
        <f t="shared" si="43"/>
        <v/>
      </c>
      <c r="AA122" s="40" t="str">
        <f>IF(VLOOKUP($E122,缘分配置!$A:$M,12,0)=0,"",VLOOKUP($E122,缘分配置!$A:$M,12,0))</f>
        <v/>
      </c>
      <c r="AB122" s="40" t="str">
        <f>IFERROR(VLOOKUP(Z122,武将ID!$F$1:$G$18,2,0),"")</f>
        <v/>
      </c>
      <c r="AC122" s="40" t="str">
        <f t="shared" si="41"/>
        <v/>
      </c>
      <c r="AD122" s="56" t="str">
        <f t="shared" si="42"/>
        <v>集齐“英布、单雄信”，生命提高14%。</v>
      </c>
    </row>
    <row r="123" spans="1:30" ht="15" x14ac:dyDescent="0.25">
      <c r="A123" s="52">
        <f t="shared" ref="A123:A186" si="44">D123*1000+H123</f>
        <v>11302004</v>
      </c>
      <c r="B123" s="37">
        <v>118</v>
      </c>
      <c r="C123" s="53" t="str">
        <f>VLOOKUP(E123,缘分配置!A:P,4,0)</f>
        <v>叛楚归汉</v>
      </c>
      <c r="D123" s="53">
        <f>VLOOKUP(F123,武将ID!A:B,2,0)</f>
        <v>11302</v>
      </c>
      <c r="E123" s="40" t="str">
        <f>缘分配置!A71</f>
        <v>英布4</v>
      </c>
      <c r="F123" s="37" t="str">
        <f t="shared" si="38"/>
        <v>、英布</v>
      </c>
      <c r="G123" s="40" t="str">
        <f>缘分配置!E71</f>
        <v>英布</v>
      </c>
      <c r="H123" s="40" t="str">
        <f t="shared" ref="H123:H186" si="45">RIGHT(E123,1)</f>
        <v>4</v>
      </c>
      <c r="I123" s="40">
        <v>1</v>
      </c>
      <c r="J123" s="53">
        <f>VLOOKUP(K123,武将ID!$A:$B,2,0)</f>
        <v>11501</v>
      </c>
      <c r="K123" s="40" t="str">
        <f>VLOOKUP(E123,缘分配置!A:M,6,0)</f>
        <v>、刘邦</v>
      </c>
      <c r="L123" s="53" t="str">
        <f>IFERROR(VLOOKUP(M123,武将ID!$A:$B,2,0),"")</f>
        <v/>
      </c>
      <c r="M123" s="40" t="str">
        <f>IF(VLOOKUP($E123,缘分配置!$A:$M,7,0)=0,"",VLOOKUP($E123,缘分配置!$A:$M,7,0))</f>
        <v/>
      </c>
      <c r="N123" s="53" t="str">
        <f>IFERROR(VLOOKUP(O123,武将ID!$A:$B,2,0),"")</f>
        <v/>
      </c>
      <c r="O123" s="40" t="str">
        <f>IF(VLOOKUP($E123,缘分配置!$A:$M,8,0)=0,"",VLOOKUP($E123,缘分配置!$A:$M,8,0))</f>
        <v/>
      </c>
      <c r="P123" s="53" t="str">
        <f>IFERROR(VLOOKUP(Q123,武将ID!$A:$B,2,0),"")</f>
        <v/>
      </c>
      <c r="Q123" s="40" t="str">
        <f>IF(VLOOKUP($E123,缘分配置!$A:$M,9,0)=0,"",VLOOKUP($E123,缘分配置!$A:$M,9,0))</f>
        <v/>
      </c>
      <c r="R123" s="40">
        <f t="shared" ref="R123:R186" si="46">IF(S123="","",4)</f>
        <v>4</v>
      </c>
      <c r="S123" s="40">
        <f>IF(VLOOKUP($E123,缘分配置!$A:$M,10,0)=0,"",VLOOKUP($E123,缘分配置!$A:$M,10,0))</f>
        <v>140</v>
      </c>
      <c r="T123" s="40" t="str">
        <f>IFERROR(VLOOKUP(R123,武将ID!F$1:G$18,2,0),"")</f>
        <v>，生命提高</v>
      </c>
      <c r="U123" s="40" t="str">
        <f t="shared" si="39"/>
        <v>14%</v>
      </c>
      <c r="V123" s="40" t="str">
        <f t="shared" ref="V123:V186" si="47">IF(W123="","",5)</f>
        <v/>
      </c>
      <c r="W123" s="40" t="str">
        <f>IF(VLOOKUP($E123,缘分配置!$A:$M,11,0)=0,"",VLOOKUP($E123,缘分配置!$A:$M,11,0))</f>
        <v/>
      </c>
      <c r="X123" s="40" t="str">
        <f>IFERROR(VLOOKUP(V123,武将ID!$F$1:$G$18,2,0),"")</f>
        <v/>
      </c>
      <c r="Y123" s="40" t="str">
        <f t="shared" si="40"/>
        <v/>
      </c>
      <c r="Z123" s="40" t="str">
        <f t="shared" si="43"/>
        <v/>
      </c>
      <c r="AA123" s="40" t="str">
        <f>IF(VLOOKUP($E123,缘分配置!$A:$M,12,0)=0,"",VLOOKUP($E123,缘分配置!$A:$M,12,0))</f>
        <v/>
      </c>
      <c r="AB123" s="40" t="str">
        <f>IFERROR(VLOOKUP(Z123,武将ID!$F$1:$G$18,2,0),"")</f>
        <v/>
      </c>
      <c r="AC123" s="40" t="str">
        <f t="shared" si="41"/>
        <v/>
      </c>
      <c r="AD123" s="56" t="str">
        <f t="shared" si="42"/>
        <v>集齐“英布、刘邦”，生命提高14%。</v>
      </c>
    </row>
    <row r="124" spans="1:30" ht="15" x14ac:dyDescent="0.25">
      <c r="A124" s="52">
        <f t="shared" si="44"/>
        <v>11302005</v>
      </c>
      <c r="B124" s="37">
        <v>119</v>
      </c>
      <c r="C124" s="53" t="str">
        <f>VLOOKUP(E124,缘分配置!A:P,4,0)</f>
        <v>威风凛凛</v>
      </c>
      <c r="D124" s="53">
        <f>VLOOKUP(F124,武将ID!A:B,2,0)</f>
        <v>11302</v>
      </c>
      <c r="E124" s="40" t="str">
        <f>缘分配置!A72</f>
        <v>英布5</v>
      </c>
      <c r="F124" s="37" t="str">
        <f t="shared" si="38"/>
        <v>、英布</v>
      </c>
      <c r="G124" s="40" t="str">
        <f>缘分配置!E72</f>
        <v>英布</v>
      </c>
      <c r="H124" s="40" t="str">
        <f t="shared" si="45"/>
        <v>5</v>
      </c>
      <c r="I124" s="40">
        <v>1</v>
      </c>
      <c r="J124" s="53">
        <f>VLOOKUP(K124,武将ID!$A:$B,2,0)</f>
        <v>11502</v>
      </c>
      <c r="K124" s="40" t="str">
        <f>VLOOKUP(E124,缘分配置!A:M,6,0)</f>
        <v>、韩信</v>
      </c>
      <c r="L124" s="53">
        <f>IFERROR(VLOOKUP(M124,武将ID!$A:$B,2,0),"")</f>
        <v>31502</v>
      </c>
      <c r="M124" s="40" t="str">
        <f>IF(VLOOKUP($E124,缘分配置!$A:$M,7,0)=0,"",VLOOKUP($E124,缘分配置!$A:$M,7,0))</f>
        <v>、尉迟恭</v>
      </c>
      <c r="N124" s="53" t="str">
        <f>IFERROR(VLOOKUP(O124,武将ID!$A:$B,2,0),"")</f>
        <v/>
      </c>
      <c r="O124" s="40" t="str">
        <f>IF(VLOOKUP($E124,缘分配置!$A:$M,8,0)=0,"",VLOOKUP($E124,缘分配置!$A:$M,8,0))</f>
        <v/>
      </c>
      <c r="P124" s="53" t="str">
        <f>IFERROR(VLOOKUP(Q124,武将ID!$A:$B,2,0),"")</f>
        <v/>
      </c>
      <c r="Q124" s="40" t="str">
        <f>IF(VLOOKUP($E124,缘分配置!$A:$M,9,0)=0,"",VLOOKUP($E124,缘分配置!$A:$M,9,0))</f>
        <v/>
      </c>
      <c r="R124" s="40">
        <f t="shared" si="46"/>
        <v>4</v>
      </c>
      <c r="S124" s="40">
        <f>IF(VLOOKUP($E124,缘分配置!$A:$M,10,0)=0,"",VLOOKUP($E124,缘分配置!$A:$M,10,0))</f>
        <v>150</v>
      </c>
      <c r="T124" s="40" t="str">
        <f>IFERROR(VLOOKUP(R124,武将ID!F$1:G$18,2,0),"")</f>
        <v>，生命提高</v>
      </c>
      <c r="U124" s="40" t="str">
        <f t="shared" si="39"/>
        <v>15%</v>
      </c>
      <c r="V124" s="40">
        <f t="shared" si="47"/>
        <v>5</v>
      </c>
      <c r="W124" s="40">
        <f>IF(VLOOKUP($E124,缘分配置!$A:$M,11,0)=0,"",VLOOKUP($E124,缘分配置!$A:$M,11,0))</f>
        <v>120</v>
      </c>
      <c r="X124" s="40" t="str">
        <f>IFERROR(VLOOKUP(V124,武将ID!$F$1:$G$18,2,0),"")</f>
        <v>，攻击提高</v>
      </c>
      <c r="Y124" s="40" t="str">
        <f t="shared" si="40"/>
        <v>12%</v>
      </c>
      <c r="Z124" s="40">
        <f t="shared" si="43"/>
        <v>6</v>
      </c>
      <c r="AA124" s="40">
        <f>IF(VLOOKUP($E124,缘分配置!$A:$M,12,0)=0,"",VLOOKUP($E124,缘分配置!$A:$M,12,0))</f>
        <v>30</v>
      </c>
      <c r="AB124" s="40" t="str">
        <f>IFERROR(VLOOKUP(Z124,武将ID!$F$1:$G$18,2,0),"")</f>
        <v>，防御提高</v>
      </c>
      <c r="AC124" s="40" t="str">
        <f t="shared" si="41"/>
        <v>3%</v>
      </c>
      <c r="AD124" s="56" t="str">
        <f t="shared" si="42"/>
        <v>集齐“英布、韩信、尉迟恭”，生命提高15%，攻击提高12%，防御提高3%。</v>
      </c>
    </row>
    <row r="125" spans="1:30" ht="15" x14ac:dyDescent="0.25">
      <c r="A125" s="52">
        <f t="shared" si="44"/>
        <v>11302006</v>
      </c>
      <c r="B125" s="37">
        <v>120</v>
      </c>
      <c r="C125" s="53" t="str">
        <f>VLOOKUP(E125,缘分配置!A:P,4,0)</f>
        <v>如雷贯耳</v>
      </c>
      <c r="D125" s="53">
        <f>VLOOKUP(F125,武将ID!A:B,2,0)</f>
        <v>11302</v>
      </c>
      <c r="E125" s="40" t="str">
        <f>缘分配置!A73</f>
        <v>英布6</v>
      </c>
      <c r="F125" s="37" t="str">
        <f t="shared" si="38"/>
        <v>、英布</v>
      </c>
      <c r="G125" s="40" t="str">
        <f>缘分配置!E73</f>
        <v>英布</v>
      </c>
      <c r="H125" s="40" t="str">
        <f t="shared" si="45"/>
        <v>6</v>
      </c>
      <c r="I125" s="40">
        <v>1</v>
      </c>
      <c r="J125" s="53">
        <f>VLOOKUP(K125,武将ID!$A:$B,2,0)</f>
        <v>11506</v>
      </c>
      <c r="K125" s="40" t="str">
        <f>VLOOKUP(E125,缘分配置!A:M,6,0)</f>
        <v>、龙且</v>
      </c>
      <c r="L125" s="53">
        <f>IFERROR(VLOOKUP(M125,武将ID!$A:$B,2,0),"")</f>
        <v>11507</v>
      </c>
      <c r="M125" s="40" t="str">
        <f>IF(VLOOKUP($E125,缘分配置!$A:$M,7,0)=0,"",VLOOKUP($E125,缘分配置!$A:$M,7,0))</f>
        <v>、樊哙</v>
      </c>
      <c r="N125" s="53">
        <f>IFERROR(VLOOKUP(O125,武将ID!$A:$B,2,0),"")</f>
        <v>41501</v>
      </c>
      <c r="O125" s="40" t="str">
        <f>IF(VLOOKUP($E125,缘分配置!$A:$M,8,0)=0,"",VLOOKUP($E125,缘分配置!$A:$M,8,0))</f>
        <v>、成吉思汗</v>
      </c>
      <c r="P125" s="53" t="str">
        <f>IFERROR(VLOOKUP(Q125,武将ID!$A:$B,2,0),"")</f>
        <v/>
      </c>
      <c r="Q125" s="40" t="str">
        <f>IF(VLOOKUP($E125,缘分配置!$A:$M,9,0)=0,"",VLOOKUP($E125,缘分配置!$A:$M,9,0))</f>
        <v/>
      </c>
      <c r="R125" s="40">
        <f t="shared" si="46"/>
        <v>4</v>
      </c>
      <c r="S125" s="40">
        <f>IF(VLOOKUP($E125,缘分配置!$A:$M,10,0)=0,"",VLOOKUP($E125,缘分配置!$A:$M,10,0))</f>
        <v>180</v>
      </c>
      <c r="T125" s="40" t="str">
        <f>IFERROR(VLOOKUP(R125,武将ID!F$1:G$18,2,0),"")</f>
        <v>，生命提高</v>
      </c>
      <c r="U125" s="40" t="str">
        <f t="shared" si="39"/>
        <v>18%</v>
      </c>
      <c r="V125" s="40">
        <f t="shared" si="47"/>
        <v>5</v>
      </c>
      <c r="W125" s="40">
        <f>IF(VLOOKUP($E125,缘分配置!$A:$M,11,0)=0,"",VLOOKUP($E125,缘分配置!$A:$M,11,0))</f>
        <v>140</v>
      </c>
      <c r="X125" s="40" t="str">
        <f>IFERROR(VLOOKUP(V125,武将ID!$F$1:$G$18,2,0),"")</f>
        <v>，攻击提高</v>
      </c>
      <c r="Y125" s="40" t="str">
        <f t="shared" si="40"/>
        <v>14%</v>
      </c>
      <c r="Z125" s="40">
        <f t="shared" si="43"/>
        <v>6</v>
      </c>
      <c r="AA125" s="40">
        <f>IF(VLOOKUP($E125,缘分配置!$A:$M,12,0)=0,"",VLOOKUP($E125,缘分配置!$A:$M,12,0))</f>
        <v>40</v>
      </c>
      <c r="AB125" s="40" t="str">
        <f>IFERROR(VLOOKUP(Z125,武将ID!$F$1:$G$18,2,0),"")</f>
        <v>，防御提高</v>
      </c>
      <c r="AC125" s="40" t="str">
        <f t="shared" si="41"/>
        <v>4%</v>
      </c>
      <c r="AD125" s="56" t="str">
        <f t="shared" si="42"/>
        <v>集齐“英布、龙且、樊哙、成吉思汗”，生命提高18%，攻击提高14%，防御提高4%。</v>
      </c>
    </row>
    <row r="126" spans="1:30" ht="15" x14ac:dyDescent="0.25">
      <c r="A126" s="52">
        <f t="shared" si="44"/>
        <v>11507001</v>
      </c>
      <c r="B126" s="37">
        <v>121</v>
      </c>
      <c r="C126" s="53" t="str">
        <f>VLOOKUP(E126,缘分配置!A:P,4,0)</f>
        <v>勇猛果敢</v>
      </c>
      <c r="D126" s="53">
        <f>VLOOKUP(F126,武将ID!A:B,2,0)</f>
        <v>11507</v>
      </c>
      <c r="E126" s="40" t="str">
        <f>缘分配置!A74</f>
        <v>樊哙1</v>
      </c>
      <c r="F126" s="37" t="str">
        <f t="shared" si="38"/>
        <v>、樊哙</v>
      </c>
      <c r="G126" s="40" t="str">
        <f>缘分配置!E74</f>
        <v>樊哙</v>
      </c>
      <c r="H126" s="40" t="str">
        <f t="shared" si="45"/>
        <v>1</v>
      </c>
      <c r="I126" s="40">
        <v>1</v>
      </c>
      <c r="J126" s="53">
        <f>VLOOKUP(K126,武将ID!$A:$B,2,0)</f>
        <v>11302</v>
      </c>
      <c r="K126" s="40" t="str">
        <f>VLOOKUP(E126,缘分配置!A:M,6,0)</f>
        <v>、英布</v>
      </c>
      <c r="L126" s="53" t="str">
        <f>IFERROR(VLOOKUP(M126,武将ID!$A:$B,2,0),"")</f>
        <v/>
      </c>
      <c r="M126" s="40" t="str">
        <f>IF(VLOOKUP($E126,缘分配置!$A:$M,7,0)=0,"",VLOOKUP($E126,缘分配置!$A:$M,7,0))</f>
        <v/>
      </c>
      <c r="N126" s="53" t="str">
        <f>IFERROR(VLOOKUP(O126,武将ID!$A:$B,2,0),"")</f>
        <v/>
      </c>
      <c r="O126" s="40" t="str">
        <f>IF(VLOOKUP($E126,缘分配置!$A:$M,8,0)=0,"",VLOOKUP($E126,缘分配置!$A:$M,8,0))</f>
        <v/>
      </c>
      <c r="P126" s="53" t="str">
        <f>IFERROR(VLOOKUP(Q126,武将ID!$A:$B,2,0),"")</f>
        <v/>
      </c>
      <c r="Q126" s="40" t="str">
        <f>IF(VLOOKUP($E126,缘分配置!$A:$M,9,0)=0,"",VLOOKUP($E126,缘分配置!$A:$M,9,0))</f>
        <v/>
      </c>
      <c r="R126" s="40">
        <f t="shared" si="46"/>
        <v>4</v>
      </c>
      <c r="S126" s="40">
        <f>IF(VLOOKUP($E126,缘分配置!$A:$M,10,0)=0,"",VLOOKUP($E126,缘分配置!$A:$M,10,0))</f>
        <v>140</v>
      </c>
      <c r="T126" s="40" t="str">
        <f>IFERROR(VLOOKUP(R126,武将ID!F$1:G$18,2,0),"")</f>
        <v>，生命提高</v>
      </c>
      <c r="U126" s="40" t="str">
        <f t="shared" si="39"/>
        <v>14%</v>
      </c>
      <c r="V126" s="40" t="str">
        <f t="shared" si="47"/>
        <v/>
      </c>
      <c r="W126" s="40" t="str">
        <f>IF(VLOOKUP($E126,缘分配置!$A:$M,11,0)=0,"",VLOOKUP($E126,缘分配置!$A:$M,11,0))</f>
        <v/>
      </c>
      <c r="X126" s="40" t="str">
        <f>IFERROR(VLOOKUP(V126,武将ID!$F$1:$G$18,2,0),"")</f>
        <v/>
      </c>
      <c r="Y126" s="40" t="str">
        <f t="shared" si="40"/>
        <v/>
      </c>
      <c r="Z126" s="40" t="str">
        <f t="shared" si="43"/>
        <v/>
      </c>
      <c r="AA126" s="40" t="str">
        <f>IF(VLOOKUP($E126,缘分配置!$A:$M,12,0)=0,"",VLOOKUP($E126,缘分配置!$A:$M,12,0))</f>
        <v/>
      </c>
      <c r="AB126" s="40" t="str">
        <f>IFERROR(VLOOKUP(Z126,武将ID!$F$1:$G$18,2,0),"")</f>
        <v/>
      </c>
      <c r="AC126" s="40" t="str">
        <f t="shared" si="41"/>
        <v/>
      </c>
      <c r="AD126" s="56" t="str">
        <f t="shared" si="42"/>
        <v>集齐“樊哙、英布”，生命提高14%。</v>
      </c>
    </row>
    <row r="127" spans="1:30" ht="15" x14ac:dyDescent="0.25">
      <c r="A127" s="52">
        <f t="shared" si="44"/>
        <v>11507002</v>
      </c>
      <c r="B127" s="37">
        <v>122</v>
      </c>
      <c r="C127" s="53" t="str">
        <f>VLOOKUP(E127,缘分配置!A:P,4,0)</f>
        <v>猛将无双</v>
      </c>
      <c r="D127" s="53">
        <f>VLOOKUP(F127,武将ID!A:B,2,0)</f>
        <v>11507</v>
      </c>
      <c r="E127" s="40" t="str">
        <f>缘分配置!A75</f>
        <v>樊哙2</v>
      </c>
      <c r="F127" s="37" t="str">
        <f t="shared" si="38"/>
        <v>、樊哙</v>
      </c>
      <c r="G127" s="40" t="str">
        <f>缘分配置!E75</f>
        <v>樊哙</v>
      </c>
      <c r="H127" s="40" t="str">
        <f t="shared" si="45"/>
        <v>2</v>
      </c>
      <c r="I127" s="40">
        <v>1</v>
      </c>
      <c r="J127" s="53">
        <f>VLOOKUP(K127,武将ID!$A:$B,2,0)</f>
        <v>11506</v>
      </c>
      <c r="K127" s="40" t="str">
        <f>VLOOKUP(E127,缘分配置!A:M,6,0)</f>
        <v>、龙且</v>
      </c>
      <c r="L127" s="53" t="str">
        <f>IFERROR(VLOOKUP(M127,武将ID!$A:$B,2,0),"")</f>
        <v/>
      </c>
      <c r="M127" s="40" t="str">
        <f>IF(VLOOKUP($E127,缘分配置!$A:$M,7,0)=0,"",VLOOKUP($E127,缘分配置!$A:$M,7,0))</f>
        <v/>
      </c>
      <c r="N127" s="53" t="str">
        <f>IFERROR(VLOOKUP(O127,武将ID!$A:$B,2,0),"")</f>
        <v/>
      </c>
      <c r="O127" s="40" t="str">
        <f>IF(VLOOKUP($E127,缘分配置!$A:$M,8,0)=0,"",VLOOKUP($E127,缘分配置!$A:$M,8,0))</f>
        <v/>
      </c>
      <c r="P127" s="53" t="str">
        <f>IFERROR(VLOOKUP(Q127,武将ID!$A:$B,2,0),"")</f>
        <v/>
      </c>
      <c r="Q127" s="40" t="str">
        <f>IF(VLOOKUP($E127,缘分配置!$A:$M,9,0)=0,"",VLOOKUP($E127,缘分配置!$A:$M,9,0))</f>
        <v/>
      </c>
      <c r="R127" s="40">
        <f t="shared" si="46"/>
        <v>4</v>
      </c>
      <c r="S127" s="40">
        <f>IF(VLOOKUP($E127,缘分配置!$A:$M,10,0)=0,"",VLOOKUP($E127,缘分配置!$A:$M,10,0))</f>
        <v>140</v>
      </c>
      <c r="T127" s="40" t="str">
        <f>IFERROR(VLOOKUP(R127,武将ID!F$1:G$18,2,0),"")</f>
        <v>，生命提高</v>
      </c>
      <c r="U127" s="40" t="str">
        <f t="shared" si="39"/>
        <v>14%</v>
      </c>
      <c r="V127" s="40" t="str">
        <f t="shared" si="47"/>
        <v/>
      </c>
      <c r="W127" s="40" t="str">
        <f>IF(VLOOKUP($E127,缘分配置!$A:$M,11,0)=0,"",VLOOKUP($E127,缘分配置!$A:$M,11,0))</f>
        <v/>
      </c>
      <c r="X127" s="40" t="str">
        <f>IFERROR(VLOOKUP(V127,武将ID!$F$1:$G$18,2,0),"")</f>
        <v/>
      </c>
      <c r="Y127" s="40" t="str">
        <f t="shared" si="40"/>
        <v/>
      </c>
      <c r="Z127" s="40" t="str">
        <f t="shared" si="43"/>
        <v/>
      </c>
      <c r="AA127" s="40" t="str">
        <f>IF(VLOOKUP($E127,缘分配置!$A:$M,12,0)=0,"",VLOOKUP($E127,缘分配置!$A:$M,12,0))</f>
        <v/>
      </c>
      <c r="AB127" s="40" t="str">
        <f>IFERROR(VLOOKUP(Z127,武将ID!$F$1:$G$18,2,0),"")</f>
        <v/>
      </c>
      <c r="AC127" s="40" t="str">
        <f t="shared" si="41"/>
        <v/>
      </c>
      <c r="AD127" s="56" t="str">
        <f t="shared" si="42"/>
        <v>集齐“樊哙、龙且”，生命提高14%。</v>
      </c>
    </row>
    <row r="128" spans="1:30" ht="15" x14ac:dyDescent="0.25">
      <c r="A128" s="52">
        <f t="shared" si="44"/>
        <v>11507003</v>
      </c>
      <c r="B128" s="37">
        <v>123</v>
      </c>
      <c r="C128" s="53" t="str">
        <f>VLOOKUP(E128,缘分配置!A:P,4,0)</f>
        <v>美女野兽</v>
      </c>
      <c r="D128" s="53">
        <f>VLOOKUP(F128,武将ID!A:B,2,0)</f>
        <v>11507</v>
      </c>
      <c r="E128" s="40" t="str">
        <f>缘分配置!A76</f>
        <v>樊哙3</v>
      </c>
      <c r="F128" s="37" t="str">
        <f t="shared" si="38"/>
        <v>、樊哙</v>
      </c>
      <c r="G128" s="40" t="str">
        <f>缘分配置!E76</f>
        <v>樊哙</v>
      </c>
      <c r="H128" s="40" t="str">
        <f t="shared" si="45"/>
        <v>3</v>
      </c>
      <c r="I128" s="40">
        <v>1</v>
      </c>
      <c r="J128" s="53">
        <f>VLOOKUP(K128,武将ID!$A:$B,2,0)</f>
        <v>41505</v>
      </c>
      <c r="K128" s="40" t="str">
        <f>VLOOKUP(E128,缘分配置!A:M,6,0)</f>
        <v>、苏妲己</v>
      </c>
      <c r="L128" s="53" t="str">
        <f>IFERROR(VLOOKUP(M128,武将ID!$A:$B,2,0),"")</f>
        <v/>
      </c>
      <c r="M128" s="40" t="str">
        <f>IF(VLOOKUP($E128,缘分配置!$A:$M,7,0)=0,"",VLOOKUP($E128,缘分配置!$A:$M,7,0))</f>
        <v/>
      </c>
      <c r="N128" s="53" t="str">
        <f>IFERROR(VLOOKUP(O128,武将ID!$A:$B,2,0),"")</f>
        <v/>
      </c>
      <c r="O128" s="40" t="str">
        <f>IF(VLOOKUP($E128,缘分配置!$A:$M,8,0)=0,"",VLOOKUP($E128,缘分配置!$A:$M,8,0))</f>
        <v/>
      </c>
      <c r="P128" s="53" t="str">
        <f>IFERROR(VLOOKUP(Q128,武将ID!$A:$B,2,0),"")</f>
        <v/>
      </c>
      <c r="Q128" s="40" t="str">
        <f>IF(VLOOKUP($E128,缘分配置!$A:$M,9,0)=0,"",VLOOKUP($E128,缘分配置!$A:$M,9,0))</f>
        <v/>
      </c>
      <c r="R128" s="40">
        <f t="shared" si="46"/>
        <v>4</v>
      </c>
      <c r="S128" s="40">
        <f>IF(VLOOKUP($E128,缘分配置!$A:$M,10,0)=0,"",VLOOKUP($E128,缘分配置!$A:$M,10,0))</f>
        <v>140</v>
      </c>
      <c r="T128" s="40" t="str">
        <f>IFERROR(VLOOKUP(R128,武将ID!F$1:G$18,2,0),"")</f>
        <v>，生命提高</v>
      </c>
      <c r="U128" s="40" t="str">
        <f t="shared" si="39"/>
        <v>14%</v>
      </c>
      <c r="V128" s="40" t="str">
        <f t="shared" si="47"/>
        <v/>
      </c>
      <c r="W128" s="40" t="str">
        <f>IF(VLOOKUP($E128,缘分配置!$A:$M,11,0)=0,"",VLOOKUP($E128,缘分配置!$A:$M,11,0))</f>
        <v/>
      </c>
      <c r="X128" s="40" t="str">
        <f>IFERROR(VLOOKUP(V128,武将ID!$F$1:$G$18,2,0),"")</f>
        <v/>
      </c>
      <c r="Y128" s="40" t="str">
        <f t="shared" si="40"/>
        <v/>
      </c>
      <c r="Z128" s="40" t="str">
        <f t="shared" si="43"/>
        <v/>
      </c>
      <c r="AA128" s="40" t="str">
        <f>IF(VLOOKUP($E128,缘分配置!$A:$M,12,0)=0,"",VLOOKUP($E128,缘分配置!$A:$M,12,0))</f>
        <v/>
      </c>
      <c r="AB128" s="40" t="str">
        <f>IFERROR(VLOOKUP(Z128,武将ID!$F$1:$G$18,2,0),"")</f>
        <v/>
      </c>
      <c r="AC128" s="40" t="str">
        <f t="shared" si="41"/>
        <v/>
      </c>
      <c r="AD128" s="56" t="str">
        <f t="shared" si="42"/>
        <v>集齐“樊哙、苏妲己”，生命提高14%。</v>
      </c>
    </row>
    <row r="129" spans="1:30" ht="15" x14ac:dyDescent="0.25">
      <c r="A129" s="52">
        <f t="shared" si="44"/>
        <v>11507004</v>
      </c>
      <c r="B129" s="37">
        <v>124</v>
      </c>
      <c r="C129" s="53" t="str">
        <f>VLOOKUP(E129,缘分配置!A:P,4,0)</f>
        <v>横冲直撞</v>
      </c>
      <c r="D129" s="53">
        <f>VLOOKUP(F129,武将ID!A:B,2,0)</f>
        <v>11507</v>
      </c>
      <c r="E129" s="40" t="str">
        <f>缘分配置!A77</f>
        <v>樊哙4</v>
      </c>
      <c r="F129" s="37" t="str">
        <f t="shared" si="38"/>
        <v>、樊哙</v>
      </c>
      <c r="G129" s="40" t="str">
        <f>缘分配置!E77</f>
        <v>樊哙</v>
      </c>
      <c r="H129" s="40" t="str">
        <f t="shared" si="45"/>
        <v>4</v>
      </c>
      <c r="I129" s="40">
        <v>1</v>
      </c>
      <c r="J129" s="53">
        <f>VLOOKUP(K129,武将ID!$A:$B,2,0)</f>
        <v>21506</v>
      </c>
      <c r="K129" s="40" t="str">
        <f>VLOOKUP(E129,缘分配置!A:M,6,0)</f>
        <v>、张飞</v>
      </c>
      <c r="L129" s="53">
        <f>IFERROR(VLOOKUP(M129,武将ID!$A:$B,2,0),"")</f>
        <v>31501</v>
      </c>
      <c r="M129" s="40" t="str">
        <f>IF(VLOOKUP($E129,缘分配置!$A:$M,7,0)=0,"",VLOOKUP($E129,缘分配置!$A:$M,7,0))</f>
        <v>、程咬金</v>
      </c>
      <c r="N129" s="53" t="str">
        <f>IFERROR(VLOOKUP(O129,武将ID!$A:$B,2,0),"")</f>
        <v/>
      </c>
      <c r="O129" s="40" t="str">
        <f>IF(VLOOKUP($E129,缘分配置!$A:$M,8,0)=0,"",VLOOKUP($E129,缘分配置!$A:$M,8,0))</f>
        <v/>
      </c>
      <c r="P129" s="53" t="str">
        <f>IFERROR(VLOOKUP(Q129,武将ID!$A:$B,2,0),"")</f>
        <v/>
      </c>
      <c r="Q129" s="40" t="str">
        <f>IF(VLOOKUP($E129,缘分配置!$A:$M,9,0)=0,"",VLOOKUP($E129,缘分配置!$A:$M,9,0))</f>
        <v/>
      </c>
      <c r="R129" s="40">
        <f t="shared" si="46"/>
        <v>4</v>
      </c>
      <c r="S129" s="40">
        <f>IF(VLOOKUP($E129,缘分配置!$A:$M,10,0)=0,"",VLOOKUP($E129,缘分配置!$A:$M,10,0))</f>
        <v>150</v>
      </c>
      <c r="T129" s="40" t="str">
        <f>IFERROR(VLOOKUP(R129,武将ID!F$1:G$18,2,0),"")</f>
        <v>，生命提高</v>
      </c>
      <c r="U129" s="40" t="str">
        <f t="shared" si="39"/>
        <v>15%</v>
      </c>
      <c r="V129" s="40">
        <f t="shared" si="47"/>
        <v>5</v>
      </c>
      <c r="W129" s="40">
        <f>IF(VLOOKUP($E129,缘分配置!$A:$M,11,0)=0,"",VLOOKUP($E129,缘分配置!$A:$M,11,0))</f>
        <v>60</v>
      </c>
      <c r="X129" s="40" t="str">
        <f>IFERROR(VLOOKUP(V129,武将ID!$F$1:$G$18,2,0),"")</f>
        <v>，攻击提高</v>
      </c>
      <c r="Y129" s="40" t="str">
        <f t="shared" si="40"/>
        <v>6%</v>
      </c>
      <c r="Z129" s="40">
        <f t="shared" si="43"/>
        <v>6</v>
      </c>
      <c r="AA129" s="40">
        <f>IF(VLOOKUP($E129,缘分配置!$A:$M,12,0)=0,"",VLOOKUP($E129,缘分配置!$A:$M,12,0))</f>
        <v>100</v>
      </c>
      <c r="AB129" s="40" t="str">
        <f>IFERROR(VLOOKUP(Z129,武将ID!$F$1:$G$18,2,0),"")</f>
        <v>，防御提高</v>
      </c>
      <c r="AC129" s="40" t="str">
        <f t="shared" si="41"/>
        <v>10%</v>
      </c>
      <c r="AD129" s="56" t="str">
        <f t="shared" si="42"/>
        <v>集齐“樊哙、张飞、程咬金”，生命提高15%，攻击提高6%，防御提高10%。</v>
      </c>
    </row>
    <row r="130" spans="1:30" ht="15" x14ac:dyDescent="0.25">
      <c r="A130" s="52">
        <f t="shared" si="44"/>
        <v>11507005</v>
      </c>
      <c r="B130" s="37">
        <v>125</v>
      </c>
      <c r="C130" s="53" t="str">
        <f>VLOOKUP(E130,缘分配置!A:P,4,0)</f>
        <v>沾亲带故</v>
      </c>
      <c r="D130" s="53">
        <f>VLOOKUP(F130,武将ID!A:B,2,0)</f>
        <v>11507</v>
      </c>
      <c r="E130" s="40" t="str">
        <f>缘分配置!A78</f>
        <v>樊哙5</v>
      </c>
      <c r="F130" s="37" t="str">
        <f t="shared" si="38"/>
        <v>、樊哙</v>
      </c>
      <c r="G130" s="40" t="str">
        <f>缘分配置!E78</f>
        <v>樊哙</v>
      </c>
      <c r="H130" s="40" t="str">
        <f t="shared" si="45"/>
        <v>5</v>
      </c>
      <c r="I130" s="40">
        <v>1</v>
      </c>
      <c r="J130" s="53">
        <f>VLOOKUP(K130,武将ID!$A:$B,2,0)</f>
        <v>11501</v>
      </c>
      <c r="K130" s="40" t="str">
        <f>VLOOKUP(E130,缘分配置!A:M,6,0)</f>
        <v>、刘邦</v>
      </c>
      <c r="L130" s="53">
        <f>IFERROR(VLOOKUP(M130,武将ID!$A:$B,2,0),"")</f>
        <v>11505</v>
      </c>
      <c r="M130" s="40" t="str">
        <f>IF(VLOOKUP($E130,缘分配置!$A:$M,7,0)=0,"",VLOOKUP($E130,缘分配置!$A:$M,7,0))</f>
        <v>、吕雉</v>
      </c>
      <c r="N130" s="53">
        <f>IFERROR(VLOOKUP(O130,武将ID!$A:$B,2,0),"")</f>
        <v>21503</v>
      </c>
      <c r="O130" s="40" t="str">
        <f>IF(VLOOKUP($E130,缘分配置!$A:$M,8,0)=0,"",VLOOKUP($E130,缘分配置!$A:$M,8,0))</f>
        <v>、刘备</v>
      </c>
      <c r="P130" s="53" t="str">
        <f>IFERROR(VLOOKUP(Q130,武将ID!$A:$B,2,0),"")</f>
        <v/>
      </c>
      <c r="Q130" s="40" t="str">
        <f>IF(VLOOKUP($E130,缘分配置!$A:$M,9,0)=0,"",VLOOKUP($E130,缘分配置!$A:$M,9,0))</f>
        <v/>
      </c>
      <c r="R130" s="40">
        <f t="shared" si="46"/>
        <v>4</v>
      </c>
      <c r="S130" s="40">
        <f>IF(VLOOKUP($E130,缘分配置!$A:$M,10,0)=0,"",VLOOKUP($E130,缘分配置!$A:$M,10,0))</f>
        <v>180</v>
      </c>
      <c r="T130" s="40" t="str">
        <f>IFERROR(VLOOKUP(R130,武将ID!F$1:G$18,2,0),"")</f>
        <v>，生命提高</v>
      </c>
      <c r="U130" s="40" t="str">
        <f t="shared" si="39"/>
        <v>18%</v>
      </c>
      <c r="V130" s="40">
        <f t="shared" si="47"/>
        <v>5</v>
      </c>
      <c r="W130" s="40">
        <f>IF(VLOOKUP($E130,缘分配置!$A:$M,11,0)=0,"",VLOOKUP($E130,缘分配置!$A:$M,11,0))</f>
        <v>70</v>
      </c>
      <c r="X130" s="40" t="str">
        <f>IFERROR(VLOOKUP(V130,武将ID!$F$1:$G$18,2,0),"")</f>
        <v>，攻击提高</v>
      </c>
      <c r="Y130" s="40" t="str">
        <f t="shared" si="40"/>
        <v>7%</v>
      </c>
      <c r="Z130" s="40">
        <f t="shared" si="43"/>
        <v>6</v>
      </c>
      <c r="AA130" s="40">
        <f>IF(VLOOKUP($E130,缘分配置!$A:$M,12,0)=0,"",VLOOKUP($E130,缘分配置!$A:$M,12,0))</f>
        <v>110</v>
      </c>
      <c r="AB130" s="40" t="str">
        <f>IFERROR(VLOOKUP(Z130,武将ID!$F$1:$G$18,2,0),"")</f>
        <v>，防御提高</v>
      </c>
      <c r="AC130" s="40" t="str">
        <f t="shared" si="41"/>
        <v>11%</v>
      </c>
      <c r="AD130" s="56" t="str">
        <f t="shared" si="42"/>
        <v>集齐“樊哙、刘邦、吕雉、刘备”，生命提高18%，攻击提高7%，防御提高11%。</v>
      </c>
    </row>
    <row r="131" spans="1:30" ht="15" x14ac:dyDescent="0.25">
      <c r="A131" s="2">
        <f t="shared" si="44"/>
        <v>11507006</v>
      </c>
      <c r="B131" s="37">
        <v>126</v>
      </c>
      <c r="C131" s="57" t="str">
        <f>VLOOKUP(E131,缘分配置!A:P,4,0)</f>
        <v>铜墙铁壁</v>
      </c>
      <c r="D131" s="53">
        <f>VLOOKUP(F131,武将ID!A:B,2,0)</f>
        <v>11507</v>
      </c>
      <c r="E131" s="58" t="str">
        <f>缘分配置!A79</f>
        <v>樊哙6</v>
      </c>
      <c r="F131" s="37" t="str">
        <f t="shared" si="38"/>
        <v>、樊哙</v>
      </c>
      <c r="G131" s="40" t="str">
        <f>缘分配置!E79</f>
        <v>樊哙</v>
      </c>
      <c r="H131" s="58" t="str">
        <f t="shared" si="45"/>
        <v>6</v>
      </c>
      <c r="I131" s="58">
        <v>1</v>
      </c>
      <c r="J131" s="57">
        <f>VLOOKUP(K131,武将ID!$A:$B,2,0)</f>
        <v>21507</v>
      </c>
      <c r="K131" s="40" t="str">
        <f>VLOOKUP(E131,缘分配置!A:M,6,0)</f>
        <v>、典韦</v>
      </c>
      <c r="L131" s="57">
        <f>IFERROR(VLOOKUP(M131,武将ID!$A:$B,2,0),"")</f>
        <v>31502</v>
      </c>
      <c r="M131" s="58" t="str">
        <f>IF(VLOOKUP($E131,缘分配置!$A:$M,7,0)=0,"",VLOOKUP($E131,缘分配置!$A:$M,7,0))</f>
        <v>、尉迟恭</v>
      </c>
      <c r="N131" s="57">
        <f>IFERROR(VLOOKUP(O131,武将ID!$A:$B,2,0),"")</f>
        <v>41506</v>
      </c>
      <c r="O131" s="58" t="str">
        <f>IF(VLOOKUP($E131,缘分配置!$A:$M,8,0)=0,"",VLOOKUP($E131,缘分配置!$A:$M,8,0))</f>
        <v>、武松</v>
      </c>
      <c r="P131" s="57" t="str">
        <f>IFERROR(VLOOKUP(Q131,武将ID!$A:$B,2,0),"")</f>
        <v/>
      </c>
      <c r="Q131" s="58" t="str">
        <f>IF(VLOOKUP($E131,缘分配置!$A:$M,9,0)=0,"",VLOOKUP($E131,缘分配置!$A:$M,9,0))</f>
        <v/>
      </c>
      <c r="R131" s="58">
        <f t="shared" si="46"/>
        <v>4</v>
      </c>
      <c r="S131" s="58">
        <f>IF(VLOOKUP($E131,缘分配置!$A:$M,10,0)=0,"",VLOOKUP($E131,缘分配置!$A:$M,10,0))</f>
        <v>180</v>
      </c>
      <c r="T131" s="58" t="str">
        <f>IFERROR(VLOOKUP(R131,武将ID!F$1:G$18,2,0),"")</f>
        <v>，生命提高</v>
      </c>
      <c r="U131" s="40" t="str">
        <f t="shared" si="39"/>
        <v>18%</v>
      </c>
      <c r="V131" s="58">
        <f t="shared" si="47"/>
        <v>5</v>
      </c>
      <c r="W131" s="58">
        <f>IF(VLOOKUP($E131,缘分配置!$A:$M,11,0)=0,"",VLOOKUP($E131,缘分配置!$A:$M,11,0))</f>
        <v>70</v>
      </c>
      <c r="X131" s="58" t="str">
        <f>IFERROR(VLOOKUP(V131,武将ID!$F$1:$G$18,2,0),"")</f>
        <v>，攻击提高</v>
      </c>
      <c r="Y131" s="40" t="str">
        <f t="shared" si="40"/>
        <v>7%</v>
      </c>
      <c r="Z131" s="40">
        <f t="shared" si="43"/>
        <v>6</v>
      </c>
      <c r="AA131" s="40">
        <f>IF(VLOOKUP($E131,缘分配置!$A:$M,12,0)=0,"",VLOOKUP($E131,缘分配置!$A:$M,12,0))</f>
        <v>110</v>
      </c>
      <c r="AB131" s="40" t="str">
        <f>IFERROR(VLOOKUP(Z131,武将ID!$F$1:$G$18,2,0),"")</f>
        <v>，防御提高</v>
      </c>
      <c r="AC131" s="40" t="str">
        <f t="shared" si="41"/>
        <v>11%</v>
      </c>
      <c r="AD131" s="56" t="str">
        <f t="shared" si="42"/>
        <v>集齐“樊哙、典韦、尉迟恭、武松”，生命提高18%，攻击提高7%，防御提高11%。</v>
      </c>
    </row>
    <row r="132" spans="1:30" ht="15" x14ac:dyDescent="0.25">
      <c r="A132" s="52">
        <f t="shared" si="44"/>
        <v>11304001</v>
      </c>
      <c r="B132" s="37">
        <v>127</v>
      </c>
      <c r="C132" s="53" t="str">
        <f>VLOOKUP(E132,缘分配置!A:P,4,0)</f>
        <v>楚楚动人</v>
      </c>
      <c r="D132" s="53">
        <f>VLOOKUP(F132,武将ID!A:B,2,0)</f>
        <v>11304</v>
      </c>
      <c r="E132" s="40" t="str">
        <f>缘分配置!A80</f>
        <v>王昭君1</v>
      </c>
      <c r="F132" s="37" t="str">
        <f t="shared" si="38"/>
        <v>、王昭君</v>
      </c>
      <c r="G132" s="40" t="str">
        <f>缘分配置!E80</f>
        <v>王昭君</v>
      </c>
      <c r="H132" s="40" t="str">
        <f t="shared" si="45"/>
        <v>1</v>
      </c>
      <c r="I132" s="40">
        <v>1</v>
      </c>
      <c r="J132" s="53">
        <f>VLOOKUP(K132,武将ID!$A:$B,2,0)</f>
        <v>11008</v>
      </c>
      <c r="K132" s="40" t="str">
        <f>VLOOKUP(E132,缘分配置!A:M,6,0)</f>
        <v>、戚夫人</v>
      </c>
      <c r="L132" s="53" t="str">
        <f>IFERROR(VLOOKUP(M132,武将ID!$A:$B,2,0),"")</f>
        <v/>
      </c>
      <c r="M132" s="40" t="str">
        <f>IF(VLOOKUP($E132,缘分配置!$A:$M,7,0)=0,"",VLOOKUP($E132,缘分配置!$A:$M,7,0))</f>
        <v/>
      </c>
      <c r="N132" s="53" t="str">
        <f>IFERROR(VLOOKUP(O132,武将ID!$A:$B,2,0),"")</f>
        <v/>
      </c>
      <c r="O132" s="40" t="str">
        <f>IF(VLOOKUP($E132,缘分配置!$A:$M,8,0)=0,"",VLOOKUP($E132,缘分配置!$A:$M,8,0))</f>
        <v/>
      </c>
      <c r="P132" s="53" t="str">
        <f>IFERROR(VLOOKUP(Q132,武将ID!$A:$B,2,0),"")</f>
        <v/>
      </c>
      <c r="Q132" s="40" t="str">
        <f>IF(VLOOKUP($E132,缘分配置!$A:$M,9,0)=0,"",VLOOKUP($E132,缘分配置!$A:$M,9,0))</f>
        <v/>
      </c>
      <c r="R132" s="40">
        <f t="shared" si="46"/>
        <v>4</v>
      </c>
      <c r="S132" s="40">
        <f>IF(VLOOKUP($E132,缘分配置!$A:$M,10,0)=0,"",VLOOKUP($E132,缘分配置!$A:$M,10,0))</f>
        <v>130</v>
      </c>
      <c r="T132" s="40" t="str">
        <f>IFERROR(VLOOKUP(R132,武将ID!F$1:G$18,2,0),"")</f>
        <v>，生命提高</v>
      </c>
      <c r="U132" s="40" t="str">
        <f t="shared" si="39"/>
        <v>13%</v>
      </c>
      <c r="V132" s="40" t="str">
        <f t="shared" si="47"/>
        <v/>
      </c>
      <c r="W132" s="40" t="str">
        <f>IF(VLOOKUP($E132,缘分配置!$A:$M,11,0)=0,"",VLOOKUP($E132,缘分配置!$A:$M,11,0))</f>
        <v/>
      </c>
      <c r="X132" s="40" t="str">
        <f>IFERROR(VLOOKUP(V132,武将ID!$F$1:$G$18,2,0),"")</f>
        <v/>
      </c>
      <c r="Y132" s="40" t="str">
        <f t="shared" si="40"/>
        <v/>
      </c>
      <c r="Z132" s="40" t="str">
        <f t="shared" si="43"/>
        <v/>
      </c>
      <c r="AA132" s="40" t="str">
        <f>IF(VLOOKUP($E132,缘分配置!$A:$M,12,0)=0,"",VLOOKUP($E132,缘分配置!$A:$M,12,0))</f>
        <v/>
      </c>
      <c r="AB132" s="40" t="str">
        <f>IFERROR(VLOOKUP(Z132,武将ID!$F$1:$G$18,2,0),"")</f>
        <v/>
      </c>
      <c r="AC132" s="40" t="str">
        <f t="shared" si="41"/>
        <v/>
      </c>
      <c r="AD132" s="56" t="str">
        <f t="shared" si="42"/>
        <v>集齐“王昭君、戚夫人”，生命提高13%。</v>
      </c>
    </row>
    <row r="133" spans="1:30" ht="15" x14ac:dyDescent="0.25">
      <c r="A133" s="52">
        <f t="shared" si="44"/>
        <v>11304002</v>
      </c>
      <c r="B133" s="37">
        <v>128</v>
      </c>
      <c r="C133" s="53" t="str">
        <f>VLOOKUP(E133,缘分配置!A:P,4,0)</f>
        <v>身负使命</v>
      </c>
      <c r="D133" s="53">
        <f>VLOOKUP(F133,武将ID!A:B,2,0)</f>
        <v>11304</v>
      </c>
      <c r="E133" s="40" t="str">
        <f>缘分配置!A81</f>
        <v>王昭君2</v>
      </c>
      <c r="F133" s="37" t="str">
        <f t="shared" si="38"/>
        <v>、王昭君</v>
      </c>
      <c r="G133" s="40" t="str">
        <f>缘分配置!E81</f>
        <v>王昭君</v>
      </c>
      <c r="H133" s="40" t="str">
        <f t="shared" si="45"/>
        <v>2</v>
      </c>
      <c r="I133" s="40">
        <v>1</v>
      </c>
      <c r="J133" s="53">
        <f>VLOOKUP(K133,武将ID!$A:$B,2,0)</f>
        <v>11305</v>
      </c>
      <c r="K133" s="40" t="str">
        <f>VLOOKUP(E133,缘分配置!A:M,6,0)</f>
        <v>、荆轲</v>
      </c>
      <c r="L133" s="53" t="str">
        <f>IFERROR(VLOOKUP(M133,武将ID!$A:$B,2,0),"")</f>
        <v/>
      </c>
      <c r="M133" s="40" t="str">
        <f>IF(VLOOKUP($E133,缘分配置!$A:$M,7,0)=0,"",VLOOKUP($E133,缘分配置!$A:$M,7,0))</f>
        <v/>
      </c>
      <c r="N133" s="53" t="str">
        <f>IFERROR(VLOOKUP(O133,武将ID!$A:$B,2,0),"")</f>
        <v/>
      </c>
      <c r="O133" s="40" t="str">
        <f>IF(VLOOKUP($E133,缘分配置!$A:$M,8,0)=0,"",VLOOKUP($E133,缘分配置!$A:$M,8,0))</f>
        <v/>
      </c>
      <c r="P133" s="53" t="str">
        <f>IFERROR(VLOOKUP(Q133,武将ID!$A:$B,2,0),"")</f>
        <v/>
      </c>
      <c r="Q133" s="40" t="str">
        <f>IF(VLOOKUP($E133,缘分配置!$A:$M,9,0)=0,"",VLOOKUP($E133,缘分配置!$A:$M,9,0))</f>
        <v/>
      </c>
      <c r="R133" s="40">
        <f t="shared" si="46"/>
        <v>4</v>
      </c>
      <c r="S133" s="40">
        <f>IF(VLOOKUP($E133,缘分配置!$A:$M,10,0)=0,"",VLOOKUP($E133,缘分配置!$A:$M,10,0))</f>
        <v>140</v>
      </c>
      <c r="T133" s="40" t="str">
        <f>IFERROR(VLOOKUP(R133,武将ID!F$1:G$18,2,0),"")</f>
        <v>，生命提高</v>
      </c>
      <c r="U133" s="40" t="str">
        <f t="shared" si="39"/>
        <v>14%</v>
      </c>
      <c r="V133" s="40" t="str">
        <f t="shared" si="47"/>
        <v/>
      </c>
      <c r="W133" s="40" t="str">
        <f>IF(VLOOKUP($E133,缘分配置!$A:$M,11,0)=0,"",VLOOKUP($E133,缘分配置!$A:$M,11,0))</f>
        <v/>
      </c>
      <c r="X133" s="40" t="str">
        <f>IFERROR(VLOOKUP(V133,武将ID!$F$1:$G$18,2,0),"")</f>
        <v/>
      </c>
      <c r="Y133" s="40" t="str">
        <f t="shared" si="40"/>
        <v/>
      </c>
      <c r="Z133" s="40" t="str">
        <f t="shared" si="43"/>
        <v/>
      </c>
      <c r="AA133" s="40" t="str">
        <f>IF(VLOOKUP($E133,缘分配置!$A:$M,12,0)=0,"",VLOOKUP($E133,缘分配置!$A:$M,12,0))</f>
        <v/>
      </c>
      <c r="AB133" s="40" t="str">
        <f>IFERROR(VLOOKUP(Z133,武将ID!$F$1:$G$18,2,0),"")</f>
        <v/>
      </c>
      <c r="AC133" s="40" t="str">
        <f t="shared" si="41"/>
        <v/>
      </c>
      <c r="AD133" s="56" t="str">
        <f t="shared" si="42"/>
        <v>集齐“王昭君、荆轲”，生命提高14%。</v>
      </c>
    </row>
    <row r="134" spans="1:30" ht="15" x14ac:dyDescent="0.25">
      <c r="A134" s="52">
        <f t="shared" si="44"/>
        <v>11304003</v>
      </c>
      <c r="B134" s="37">
        <v>129</v>
      </c>
      <c r="C134" s="53" t="str">
        <f>VLOOKUP(E134,缘分配置!A:P,4,0)</f>
        <v>天姿国色</v>
      </c>
      <c r="D134" s="53">
        <f>VLOOKUP(F134,武将ID!A:B,2,0)</f>
        <v>11304</v>
      </c>
      <c r="E134" s="40" t="str">
        <f>缘分配置!A82</f>
        <v>王昭君3</v>
      </c>
      <c r="F134" s="37" t="str">
        <f t="shared" si="38"/>
        <v>、王昭君</v>
      </c>
      <c r="G134" s="40" t="str">
        <f>缘分配置!E82</f>
        <v>王昭君</v>
      </c>
      <c r="H134" s="40" t="str">
        <f t="shared" si="45"/>
        <v>3</v>
      </c>
      <c r="I134" s="40">
        <v>1</v>
      </c>
      <c r="J134" s="53">
        <f>VLOOKUP(K134,武将ID!$A:$B,2,0)</f>
        <v>11508</v>
      </c>
      <c r="K134" s="40" t="str">
        <f>VLOOKUP(E134,缘分配置!A:M,6,0)</f>
        <v>、虞姬</v>
      </c>
      <c r="L134" s="53" t="str">
        <f>IFERROR(VLOOKUP(M134,武将ID!$A:$B,2,0),"")</f>
        <v/>
      </c>
      <c r="M134" s="40" t="str">
        <f>IF(VLOOKUP($E134,缘分配置!$A:$M,7,0)=0,"",VLOOKUP($E134,缘分配置!$A:$M,7,0))</f>
        <v/>
      </c>
      <c r="N134" s="53" t="str">
        <f>IFERROR(VLOOKUP(O134,武将ID!$A:$B,2,0),"")</f>
        <v/>
      </c>
      <c r="O134" s="40" t="str">
        <f>IF(VLOOKUP($E134,缘分配置!$A:$M,8,0)=0,"",VLOOKUP($E134,缘分配置!$A:$M,8,0))</f>
        <v/>
      </c>
      <c r="P134" s="53" t="str">
        <f>IFERROR(VLOOKUP(Q134,武将ID!$A:$B,2,0),"")</f>
        <v/>
      </c>
      <c r="Q134" s="40" t="str">
        <f>IF(VLOOKUP($E134,缘分配置!$A:$M,9,0)=0,"",VLOOKUP($E134,缘分配置!$A:$M,9,0))</f>
        <v/>
      </c>
      <c r="R134" s="40">
        <f t="shared" si="46"/>
        <v>4</v>
      </c>
      <c r="S134" s="40">
        <f>IF(VLOOKUP($E134,缘分配置!$A:$M,10,0)=0,"",VLOOKUP($E134,缘分配置!$A:$M,10,0))</f>
        <v>140</v>
      </c>
      <c r="T134" s="40" t="str">
        <f>IFERROR(VLOOKUP(R134,武将ID!F$1:G$18,2,0),"")</f>
        <v>，生命提高</v>
      </c>
      <c r="U134" s="40" t="str">
        <f t="shared" si="39"/>
        <v>14%</v>
      </c>
      <c r="V134" s="40" t="str">
        <f t="shared" si="47"/>
        <v/>
      </c>
      <c r="W134" s="40" t="str">
        <f>IF(VLOOKUP($E134,缘分配置!$A:$M,11,0)=0,"",VLOOKUP($E134,缘分配置!$A:$M,11,0))</f>
        <v/>
      </c>
      <c r="X134" s="40" t="str">
        <f>IFERROR(VLOOKUP(V134,武将ID!$F$1:$G$18,2,0),"")</f>
        <v/>
      </c>
      <c r="Y134" s="40" t="str">
        <f t="shared" si="40"/>
        <v/>
      </c>
      <c r="Z134" s="40" t="str">
        <f t="shared" si="43"/>
        <v/>
      </c>
      <c r="AA134" s="40" t="str">
        <f>IF(VLOOKUP($E134,缘分配置!$A:$M,12,0)=0,"",VLOOKUP($E134,缘分配置!$A:$M,12,0))</f>
        <v/>
      </c>
      <c r="AB134" s="40" t="str">
        <f>IFERROR(VLOOKUP(Z134,武将ID!$F$1:$G$18,2,0),"")</f>
        <v/>
      </c>
      <c r="AC134" s="40" t="str">
        <f t="shared" si="41"/>
        <v/>
      </c>
      <c r="AD134" s="56" t="str">
        <f t="shared" si="42"/>
        <v>集齐“王昭君、虞姬”，生命提高14%。</v>
      </c>
    </row>
    <row r="135" spans="1:30" ht="15" x14ac:dyDescent="0.25">
      <c r="A135" s="52">
        <f t="shared" si="44"/>
        <v>11304004</v>
      </c>
      <c r="B135" s="37">
        <v>130</v>
      </c>
      <c r="C135" s="53" t="str">
        <f>VLOOKUP(E135,缘分配置!A:P,4,0)</f>
        <v>倾国倾城</v>
      </c>
      <c r="D135" s="53">
        <f>VLOOKUP(F135,武将ID!A:B,2,0)</f>
        <v>11304</v>
      </c>
      <c r="E135" s="40" t="str">
        <f>缘分配置!A83</f>
        <v>王昭君4</v>
      </c>
      <c r="F135" s="37" t="str">
        <f t="shared" si="38"/>
        <v>、王昭君</v>
      </c>
      <c r="G135" s="40" t="str">
        <f>缘分配置!E83</f>
        <v>王昭君</v>
      </c>
      <c r="H135" s="40" t="str">
        <f t="shared" si="45"/>
        <v>4</v>
      </c>
      <c r="I135" s="40">
        <v>1</v>
      </c>
      <c r="J135" s="53">
        <f>VLOOKUP(K135,武将ID!$A:$B,2,0)</f>
        <v>41505</v>
      </c>
      <c r="K135" s="40" t="str">
        <f>VLOOKUP(E135,缘分配置!A:M,6,0)</f>
        <v>、苏妲己</v>
      </c>
      <c r="L135" s="53" t="str">
        <f>IFERROR(VLOOKUP(M135,武将ID!$A:$B,2,0),"")</f>
        <v/>
      </c>
      <c r="M135" s="40" t="str">
        <f>IF(VLOOKUP($E135,缘分配置!$A:$M,7,0)=0,"",VLOOKUP($E135,缘分配置!$A:$M,7,0))</f>
        <v/>
      </c>
      <c r="N135" s="53" t="str">
        <f>IFERROR(VLOOKUP(O135,武将ID!$A:$B,2,0),"")</f>
        <v/>
      </c>
      <c r="O135" s="40" t="str">
        <f>IF(VLOOKUP($E135,缘分配置!$A:$M,8,0)=0,"",VLOOKUP($E135,缘分配置!$A:$M,8,0))</f>
        <v/>
      </c>
      <c r="P135" s="53" t="str">
        <f>IFERROR(VLOOKUP(Q135,武将ID!$A:$B,2,0),"")</f>
        <v/>
      </c>
      <c r="Q135" s="40" t="str">
        <f>IF(VLOOKUP($E135,缘分配置!$A:$M,9,0)=0,"",VLOOKUP($E135,缘分配置!$A:$M,9,0))</f>
        <v/>
      </c>
      <c r="R135" s="40">
        <f t="shared" si="46"/>
        <v>4</v>
      </c>
      <c r="S135" s="40">
        <f>IF(VLOOKUP($E135,缘分配置!$A:$M,10,0)=0,"",VLOOKUP($E135,缘分配置!$A:$M,10,0))</f>
        <v>140</v>
      </c>
      <c r="T135" s="40" t="str">
        <f>IFERROR(VLOOKUP(R135,武将ID!F$1:G$18,2,0),"")</f>
        <v>，生命提高</v>
      </c>
      <c r="U135" s="40" t="str">
        <f t="shared" si="39"/>
        <v>14%</v>
      </c>
      <c r="V135" s="40" t="str">
        <f t="shared" si="47"/>
        <v/>
      </c>
      <c r="W135" s="40" t="str">
        <f>IF(VLOOKUP($E135,缘分配置!$A:$M,11,0)=0,"",VLOOKUP($E135,缘分配置!$A:$M,11,0))</f>
        <v/>
      </c>
      <c r="X135" s="40" t="str">
        <f>IFERROR(VLOOKUP(V135,武将ID!$F$1:$G$18,2,0),"")</f>
        <v/>
      </c>
      <c r="Y135" s="40" t="str">
        <f t="shared" si="40"/>
        <v/>
      </c>
      <c r="Z135" s="40" t="str">
        <f t="shared" ref="Z135:Z198" si="48">IF(AA135="","",6)</f>
        <v/>
      </c>
      <c r="AA135" s="40" t="str">
        <f>IF(VLOOKUP($E135,缘分配置!$A:$M,12,0)=0,"",VLOOKUP($E135,缘分配置!$A:$M,12,0))</f>
        <v/>
      </c>
      <c r="AB135" s="40" t="str">
        <f>IFERROR(VLOOKUP(Z135,武将ID!$F$1:$G$18,2,0),"")</f>
        <v/>
      </c>
      <c r="AC135" s="40" t="str">
        <f t="shared" si="41"/>
        <v/>
      </c>
      <c r="AD135" s="56" t="str">
        <f t="shared" si="42"/>
        <v>集齐“王昭君、苏妲己”，生命提高14%。</v>
      </c>
    </row>
    <row r="136" spans="1:30" ht="15" x14ac:dyDescent="0.25">
      <c r="A136" s="52">
        <f t="shared" si="44"/>
        <v>11304005</v>
      </c>
      <c r="B136" s="37">
        <v>131</v>
      </c>
      <c r="C136" s="53" t="str">
        <f>VLOOKUP(E136,缘分配置!A:P,4,0)</f>
        <v>美丽动人</v>
      </c>
      <c r="D136" s="53">
        <f>VLOOKUP(F136,武将ID!A:B,2,0)</f>
        <v>11304</v>
      </c>
      <c r="E136" s="40" t="str">
        <f>缘分配置!A84</f>
        <v>王昭君5</v>
      </c>
      <c r="F136" s="37" t="str">
        <f t="shared" si="38"/>
        <v>、王昭君</v>
      </c>
      <c r="G136" s="40" t="str">
        <f>缘分配置!E84</f>
        <v>王昭君</v>
      </c>
      <c r="H136" s="40" t="str">
        <f t="shared" si="45"/>
        <v>5</v>
      </c>
      <c r="I136" s="40">
        <v>1</v>
      </c>
      <c r="J136" s="53">
        <f>VLOOKUP(K136,武将ID!$A:$B,2,0)</f>
        <v>11505</v>
      </c>
      <c r="K136" s="40" t="str">
        <f>VLOOKUP(E136,缘分配置!A:M,6,0)</f>
        <v>、吕雉</v>
      </c>
      <c r="L136" s="53">
        <f>IFERROR(VLOOKUP(M136,武将ID!$A:$B,2,0),"")</f>
        <v>21508</v>
      </c>
      <c r="M136" s="40" t="str">
        <f>IF(VLOOKUP($E136,缘分配置!$A:$M,7,0)=0,"",VLOOKUP($E136,缘分配置!$A:$M,7,0))</f>
        <v>、小乔</v>
      </c>
      <c r="N136" s="53" t="str">
        <f>IFERROR(VLOOKUP(O136,武将ID!$A:$B,2,0),"")</f>
        <v/>
      </c>
      <c r="O136" s="40" t="str">
        <f>IF(VLOOKUP($E136,缘分配置!$A:$M,8,0)=0,"",VLOOKUP($E136,缘分配置!$A:$M,8,0))</f>
        <v/>
      </c>
      <c r="P136" s="53" t="str">
        <f>IFERROR(VLOOKUP(Q136,武将ID!$A:$B,2,0),"")</f>
        <v/>
      </c>
      <c r="Q136" s="40" t="str">
        <f>IF(VLOOKUP($E136,缘分配置!$A:$M,9,0)=0,"",VLOOKUP($E136,缘分配置!$A:$M,9,0))</f>
        <v/>
      </c>
      <c r="R136" s="40">
        <f t="shared" si="46"/>
        <v>4</v>
      </c>
      <c r="S136" s="40">
        <f>IF(VLOOKUP($E136,缘分配置!$A:$M,10,0)=0,"",VLOOKUP($E136,缘分配置!$A:$M,10,0))</f>
        <v>150</v>
      </c>
      <c r="T136" s="40" t="str">
        <f>IFERROR(VLOOKUP(R136,武将ID!F$1:G$18,2,0),"")</f>
        <v>，生命提高</v>
      </c>
      <c r="U136" s="40" t="str">
        <f t="shared" si="39"/>
        <v>15%</v>
      </c>
      <c r="V136" s="40">
        <f t="shared" si="47"/>
        <v>5</v>
      </c>
      <c r="W136" s="40">
        <f>IF(VLOOKUP($E136,缘分配置!$A:$M,11,0)=0,"",VLOOKUP($E136,缘分配置!$A:$M,11,0))</f>
        <v>120</v>
      </c>
      <c r="X136" s="40" t="str">
        <f>IFERROR(VLOOKUP(V136,武将ID!$F$1:$G$18,2,0),"")</f>
        <v>，攻击提高</v>
      </c>
      <c r="Y136" s="40" t="str">
        <f t="shared" si="40"/>
        <v>12%</v>
      </c>
      <c r="Z136" s="40">
        <f t="shared" si="48"/>
        <v>6</v>
      </c>
      <c r="AA136" s="40">
        <f>IF(VLOOKUP($E136,缘分配置!$A:$M,12,0)=0,"",VLOOKUP($E136,缘分配置!$A:$M,12,0))</f>
        <v>30</v>
      </c>
      <c r="AB136" s="40" t="str">
        <f>IFERROR(VLOOKUP(Z136,武将ID!$F$1:$G$18,2,0),"")</f>
        <v>，防御提高</v>
      </c>
      <c r="AC136" s="40" t="str">
        <f t="shared" si="41"/>
        <v>3%</v>
      </c>
      <c r="AD136" s="56" t="str">
        <f t="shared" si="42"/>
        <v>集齐“王昭君、吕雉、小乔”，生命提高15%，攻击提高12%，防御提高3%。</v>
      </c>
    </row>
    <row r="137" spans="1:30" ht="15" x14ac:dyDescent="0.25">
      <c r="A137" s="52">
        <f t="shared" si="44"/>
        <v>11304006</v>
      </c>
      <c r="B137" s="37">
        <v>132</v>
      </c>
      <c r="C137" s="53" t="str">
        <f>VLOOKUP(E137,缘分配置!A:P,4,0)</f>
        <v>四大美女</v>
      </c>
      <c r="D137" s="53">
        <f>VLOOKUP(F137,武将ID!A:B,2,0)</f>
        <v>11304</v>
      </c>
      <c r="E137" s="40" t="str">
        <f>缘分配置!A85</f>
        <v>王昭君6</v>
      </c>
      <c r="F137" s="37" t="str">
        <f t="shared" si="38"/>
        <v>、王昭君</v>
      </c>
      <c r="G137" s="40" t="str">
        <f>缘分配置!E85</f>
        <v>王昭君</v>
      </c>
      <c r="H137" s="40" t="str">
        <f t="shared" si="45"/>
        <v>6</v>
      </c>
      <c r="I137" s="40">
        <v>1</v>
      </c>
      <c r="J137" s="53">
        <f>VLOOKUP(K137,武将ID!$A:$B,2,0)</f>
        <v>21301</v>
      </c>
      <c r="K137" s="40" t="str">
        <f>VLOOKUP(E137,缘分配置!A:M,6,0)</f>
        <v>、貂蝉</v>
      </c>
      <c r="L137" s="53">
        <f>IFERROR(VLOOKUP(M137,武将ID!$A:$B,2,0),"")</f>
        <v>31302</v>
      </c>
      <c r="M137" s="40" t="str">
        <f>IF(VLOOKUP($E137,缘分配置!$A:$M,7,0)=0,"",VLOOKUP($E137,缘分配置!$A:$M,7,0))</f>
        <v>、杨玉环</v>
      </c>
      <c r="N137" s="53">
        <f>IFERROR(VLOOKUP(O137,武将ID!$A:$B,2,0),"")</f>
        <v>41302</v>
      </c>
      <c r="O137" s="40" t="str">
        <f>IF(VLOOKUP($E137,缘分配置!$A:$M,8,0)=0,"",VLOOKUP($E137,缘分配置!$A:$M,8,0))</f>
        <v>、西施</v>
      </c>
      <c r="P137" s="53" t="str">
        <f>IFERROR(VLOOKUP(Q137,武将ID!$A:$B,2,0),"")</f>
        <v/>
      </c>
      <c r="Q137" s="40" t="str">
        <f>IF(VLOOKUP($E137,缘分配置!$A:$M,9,0)=0,"",VLOOKUP($E137,缘分配置!$A:$M,9,0))</f>
        <v/>
      </c>
      <c r="R137" s="40">
        <f t="shared" si="46"/>
        <v>4</v>
      </c>
      <c r="S137" s="40">
        <f>IF(VLOOKUP($E137,缘分配置!$A:$M,10,0)=0,"",VLOOKUP($E137,缘分配置!$A:$M,10,0))</f>
        <v>180</v>
      </c>
      <c r="T137" s="40" t="str">
        <f>IFERROR(VLOOKUP(R137,武将ID!F$1:G$18,2,0),"")</f>
        <v>，生命提高</v>
      </c>
      <c r="U137" s="40" t="str">
        <f t="shared" si="39"/>
        <v>18%</v>
      </c>
      <c r="V137" s="40">
        <f t="shared" si="47"/>
        <v>5</v>
      </c>
      <c r="W137" s="40">
        <f>IF(VLOOKUP($E137,缘分配置!$A:$M,11,0)=0,"",VLOOKUP($E137,缘分配置!$A:$M,11,0))</f>
        <v>140</v>
      </c>
      <c r="X137" s="40" t="str">
        <f>IFERROR(VLOOKUP(V137,武将ID!$F$1:$G$18,2,0),"")</f>
        <v>，攻击提高</v>
      </c>
      <c r="Y137" s="40" t="str">
        <f t="shared" si="40"/>
        <v>14%</v>
      </c>
      <c r="Z137" s="40">
        <f t="shared" si="48"/>
        <v>6</v>
      </c>
      <c r="AA137" s="40">
        <f>IF(VLOOKUP($E137,缘分配置!$A:$M,12,0)=0,"",VLOOKUP($E137,缘分配置!$A:$M,12,0))</f>
        <v>40</v>
      </c>
      <c r="AB137" s="40" t="str">
        <f>IFERROR(VLOOKUP(Z137,武将ID!$F$1:$G$18,2,0),"")</f>
        <v>，防御提高</v>
      </c>
      <c r="AC137" s="40" t="str">
        <f t="shared" si="41"/>
        <v>4%</v>
      </c>
      <c r="AD137" s="56" t="str">
        <f t="shared" si="42"/>
        <v>集齐“王昭君、貂蝉、杨玉环、西施”，生命提高18%，攻击提高14%，防御提高4%。</v>
      </c>
    </row>
    <row r="138" spans="1:30" ht="15" x14ac:dyDescent="0.25">
      <c r="A138" s="52">
        <f t="shared" si="44"/>
        <v>11305001</v>
      </c>
      <c r="B138" s="37">
        <v>133</v>
      </c>
      <c r="C138" s="53" t="str">
        <f>VLOOKUP(E138,缘分配置!A:P,4,0)</f>
        <v>暗藏杀机</v>
      </c>
      <c r="D138" s="53">
        <f>VLOOKUP(F138,武将ID!A:B,2,0)</f>
        <v>11305</v>
      </c>
      <c r="E138" s="40" t="str">
        <f>缘分配置!A86</f>
        <v>荆轲1</v>
      </c>
      <c r="F138" s="37" t="str">
        <f t="shared" si="38"/>
        <v>、荆轲</v>
      </c>
      <c r="G138" s="40" t="str">
        <f>缘分配置!E86</f>
        <v>荆轲</v>
      </c>
      <c r="H138" s="40" t="str">
        <f t="shared" si="45"/>
        <v>1</v>
      </c>
      <c r="I138" s="40">
        <v>1</v>
      </c>
      <c r="J138" s="53">
        <f>VLOOKUP(K138,武将ID!$A:$B,2,0)</f>
        <v>11002</v>
      </c>
      <c r="K138" s="40" t="str">
        <f>VLOOKUP(E138,缘分配置!A:M,6,0)</f>
        <v>、项庄</v>
      </c>
      <c r="L138" s="53" t="str">
        <f>IFERROR(VLOOKUP(M138,武将ID!$A:$B,2,0),"")</f>
        <v/>
      </c>
      <c r="M138" s="40" t="str">
        <f>IF(VLOOKUP($E138,缘分配置!$A:$M,7,0)=0,"",VLOOKUP($E138,缘分配置!$A:$M,7,0))</f>
        <v/>
      </c>
      <c r="N138" s="53" t="str">
        <f>IFERROR(VLOOKUP(O138,武将ID!$A:$B,2,0),"")</f>
        <v/>
      </c>
      <c r="O138" s="40" t="str">
        <f>IF(VLOOKUP($E138,缘分配置!$A:$M,8,0)=0,"",VLOOKUP($E138,缘分配置!$A:$M,8,0))</f>
        <v/>
      </c>
      <c r="P138" s="53" t="str">
        <f>IFERROR(VLOOKUP(Q138,武将ID!$A:$B,2,0),"")</f>
        <v/>
      </c>
      <c r="Q138" s="40" t="str">
        <f>IF(VLOOKUP($E138,缘分配置!$A:$M,9,0)=0,"",VLOOKUP($E138,缘分配置!$A:$M,9,0))</f>
        <v/>
      </c>
      <c r="R138" s="40" t="str">
        <f t="shared" si="46"/>
        <v/>
      </c>
      <c r="S138" s="40" t="str">
        <f>IF(VLOOKUP($E138,缘分配置!$A:$M,10,0)=0,"",VLOOKUP($E138,缘分配置!$A:$M,10,0))</f>
        <v/>
      </c>
      <c r="T138" s="40" t="str">
        <f>IFERROR(VLOOKUP(R138,武将ID!F$1:G$18,2,0),"")</f>
        <v/>
      </c>
      <c r="U138" s="40" t="str">
        <f t="shared" si="39"/>
        <v/>
      </c>
      <c r="V138" s="40">
        <f t="shared" si="47"/>
        <v>5</v>
      </c>
      <c r="W138" s="40">
        <f>IF(VLOOKUP($E138,缘分配置!$A:$M,11,0)=0,"",VLOOKUP($E138,缘分配置!$A:$M,11,0))</f>
        <v>100</v>
      </c>
      <c r="X138" s="40" t="str">
        <f>IFERROR(VLOOKUP(V138,武将ID!$F$1:$G$18,2,0),"")</f>
        <v>，攻击提高</v>
      </c>
      <c r="Y138" s="40" t="str">
        <f t="shared" si="40"/>
        <v>10%</v>
      </c>
      <c r="Z138" s="40">
        <f t="shared" si="48"/>
        <v>6</v>
      </c>
      <c r="AA138" s="40">
        <f>IF(VLOOKUP($E138,缘分配置!$A:$M,12,0)=0,"",VLOOKUP($E138,缘分配置!$A:$M,12,0))</f>
        <v>30</v>
      </c>
      <c r="AB138" s="40" t="str">
        <f>IFERROR(VLOOKUP(Z138,武将ID!$F$1:$G$18,2,0),"")</f>
        <v>，防御提高</v>
      </c>
      <c r="AC138" s="40" t="str">
        <f t="shared" si="41"/>
        <v>3%</v>
      </c>
      <c r="AD138" s="56" t="str">
        <f t="shared" si="42"/>
        <v>集齐“荆轲、项庄”，攻击提高10%，防御提高3%。</v>
      </c>
    </row>
    <row r="139" spans="1:30" ht="15" x14ac:dyDescent="0.25">
      <c r="A139" s="52">
        <f t="shared" si="44"/>
        <v>11305002</v>
      </c>
      <c r="B139" s="37">
        <v>134</v>
      </c>
      <c r="C139" s="53" t="str">
        <f>VLOOKUP(E139,缘分配置!A:P,4,0)</f>
        <v>身负使命</v>
      </c>
      <c r="D139" s="53">
        <f>VLOOKUP(F139,武将ID!A:B,2,0)</f>
        <v>11305</v>
      </c>
      <c r="E139" s="40" t="str">
        <f>缘分配置!A87</f>
        <v>荆轲2</v>
      </c>
      <c r="F139" s="37" t="str">
        <f t="shared" si="38"/>
        <v>、荆轲</v>
      </c>
      <c r="G139" s="40" t="str">
        <f>缘分配置!E87</f>
        <v>荆轲</v>
      </c>
      <c r="H139" s="40" t="str">
        <f t="shared" si="45"/>
        <v>2</v>
      </c>
      <c r="I139" s="40">
        <v>1</v>
      </c>
      <c r="J139" s="53">
        <f>VLOOKUP(K139,武将ID!$A:$B,2,0)</f>
        <v>11304</v>
      </c>
      <c r="K139" s="40" t="str">
        <f>VLOOKUP(E139,缘分配置!A:M,6,0)</f>
        <v>、王昭君</v>
      </c>
      <c r="L139" s="53" t="str">
        <f>IFERROR(VLOOKUP(M139,武将ID!$A:$B,2,0),"")</f>
        <v/>
      </c>
      <c r="M139" s="40" t="str">
        <f>IF(VLOOKUP($E139,缘分配置!$A:$M,7,0)=0,"",VLOOKUP($E139,缘分配置!$A:$M,7,0))</f>
        <v/>
      </c>
      <c r="N139" s="53" t="str">
        <f>IFERROR(VLOOKUP(O139,武将ID!$A:$B,2,0),"")</f>
        <v/>
      </c>
      <c r="O139" s="40" t="str">
        <f>IF(VLOOKUP($E139,缘分配置!$A:$M,8,0)=0,"",VLOOKUP($E139,缘分配置!$A:$M,8,0))</f>
        <v/>
      </c>
      <c r="P139" s="53" t="str">
        <f>IFERROR(VLOOKUP(Q139,武将ID!$A:$B,2,0),"")</f>
        <v/>
      </c>
      <c r="Q139" s="40" t="str">
        <f>IF(VLOOKUP($E139,缘分配置!$A:$M,9,0)=0,"",VLOOKUP($E139,缘分配置!$A:$M,9,0))</f>
        <v/>
      </c>
      <c r="R139" s="40" t="str">
        <f t="shared" si="46"/>
        <v/>
      </c>
      <c r="S139" s="40" t="str">
        <f>IF(VLOOKUP($E139,缘分配置!$A:$M,10,0)=0,"",VLOOKUP($E139,缘分配置!$A:$M,10,0))</f>
        <v/>
      </c>
      <c r="T139" s="40" t="str">
        <f>IFERROR(VLOOKUP(R139,武将ID!F$1:G$18,2,0),"")</f>
        <v/>
      </c>
      <c r="U139" s="40" t="str">
        <f t="shared" si="39"/>
        <v/>
      </c>
      <c r="V139" s="40">
        <f t="shared" si="47"/>
        <v>5</v>
      </c>
      <c r="W139" s="40">
        <f>IF(VLOOKUP($E139,缘分配置!$A:$M,11,0)=0,"",VLOOKUP($E139,缘分配置!$A:$M,11,0))</f>
        <v>110</v>
      </c>
      <c r="X139" s="40" t="str">
        <f>IFERROR(VLOOKUP(V139,武将ID!$F$1:$G$18,2,0),"")</f>
        <v>，攻击提高</v>
      </c>
      <c r="Y139" s="40" t="str">
        <f t="shared" si="40"/>
        <v>11%</v>
      </c>
      <c r="Z139" s="40">
        <f t="shared" si="48"/>
        <v>6</v>
      </c>
      <c r="AA139" s="40">
        <f>IF(VLOOKUP($E139,缘分配置!$A:$M,12,0)=0,"",VLOOKUP($E139,缘分配置!$A:$M,12,0))</f>
        <v>30</v>
      </c>
      <c r="AB139" s="40" t="str">
        <f>IFERROR(VLOOKUP(Z139,武将ID!$F$1:$G$18,2,0),"")</f>
        <v>，防御提高</v>
      </c>
      <c r="AC139" s="40" t="str">
        <f t="shared" si="41"/>
        <v>3%</v>
      </c>
      <c r="AD139" s="56" t="str">
        <f t="shared" si="42"/>
        <v>集齐“荆轲、王昭君”，攻击提高11%，防御提高3%。</v>
      </c>
    </row>
    <row r="140" spans="1:30" ht="15" x14ac:dyDescent="0.25">
      <c r="A140" s="52">
        <f t="shared" si="44"/>
        <v>11305003</v>
      </c>
      <c r="B140" s="37">
        <v>135</v>
      </c>
      <c r="C140" s="53" t="str">
        <f>VLOOKUP(E140,缘分配置!A:P,4,0)</f>
        <v>视死如归</v>
      </c>
      <c r="D140" s="53">
        <f>VLOOKUP(F140,武将ID!A:B,2,0)</f>
        <v>11305</v>
      </c>
      <c r="E140" s="40" t="str">
        <f>缘分配置!A88</f>
        <v>荆轲3</v>
      </c>
      <c r="F140" s="37" t="str">
        <f t="shared" si="38"/>
        <v>、荆轲</v>
      </c>
      <c r="G140" s="40" t="str">
        <f>缘分配置!E88</f>
        <v>荆轲</v>
      </c>
      <c r="H140" s="40" t="str">
        <f t="shared" si="45"/>
        <v>3</v>
      </c>
      <c r="I140" s="40">
        <v>1</v>
      </c>
      <c r="J140" s="53">
        <f>VLOOKUP(K140,武将ID!$A:$B,2,0)</f>
        <v>21306</v>
      </c>
      <c r="K140" s="40" t="str">
        <f>VLOOKUP(E140,缘分配置!A:M,6,0)</f>
        <v>、马超</v>
      </c>
      <c r="L140" s="53" t="str">
        <f>IFERROR(VLOOKUP(M140,武将ID!$A:$B,2,0),"")</f>
        <v/>
      </c>
      <c r="M140" s="40" t="str">
        <f>IF(VLOOKUP($E140,缘分配置!$A:$M,7,0)=0,"",VLOOKUP($E140,缘分配置!$A:$M,7,0))</f>
        <v/>
      </c>
      <c r="N140" s="53" t="str">
        <f>IFERROR(VLOOKUP(O140,武将ID!$A:$B,2,0),"")</f>
        <v/>
      </c>
      <c r="O140" s="40" t="str">
        <f>IF(VLOOKUP($E140,缘分配置!$A:$M,8,0)=0,"",VLOOKUP($E140,缘分配置!$A:$M,8,0))</f>
        <v/>
      </c>
      <c r="P140" s="53" t="str">
        <f>IFERROR(VLOOKUP(Q140,武将ID!$A:$B,2,0),"")</f>
        <v/>
      </c>
      <c r="Q140" s="40" t="str">
        <f>IF(VLOOKUP($E140,缘分配置!$A:$M,9,0)=0,"",VLOOKUP($E140,缘分配置!$A:$M,9,0))</f>
        <v/>
      </c>
      <c r="R140" s="40" t="str">
        <f t="shared" si="46"/>
        <v/>
      </c>
      <c r="S140" s="40" t="str">
        <f>IF(VLOOKUP($E140,缘分配置!$A:$M,10,0)=0,"",VLOOKUP($E140,缘分配置!$A:$M,10,0))</f>
        <v/>
      </c>
      <c r="T140" s="40" t="str">
        <f>IFERROR(VLOOKUP(R140,武将ID!F$1:G$18,2,0),"")</f>
        <v/>
      </c>
      <c r="U140" s="40" t="str">
        <f t="shared" si="39"/>
        <v/>
      </c>
      <c r="V140" s="40">
        <f t="shared" si="47"/>
        <v>5</v>
      </c>
      <c r="W140" s="40">
        <f>IF(VLOOKUP($E140,缘分配置!$A:$M,11,0)=0,"",VLOOKUP($E140,缘分配置!$A:$M,11,0))</f>
        <v>110</v>
      </c>
      <c r="X140" s="40" t="str">
        <f>IFERROR(VLOOKUP(V140,武将ID!$F$1:$G$18,2,0),"")</f>
        <v>，攻击提高</v>
      </c>
      <c r="Y140" s="40" t="str">
        <f t="shared" si="40"/>
        <v>11%</v>
      </c>
      <c r="Z140" s="40">
        <f t="shared" si="48"/>
        <v>6</v>
      </c>
      <c r="AA140" s="40">
        <f>IF(VLOOKUP($E140,缘分配置!$A:$M,12,0)=0,"",VLOOKUP($E140,缘分配置!$A:$M,12,0))</f>
        <v>30</v>
      </c>
      <c r="AB140" s="40" t="str">
        <f>IFERROR(VLOOKUP(Z140,武将ID!$F$1:$G$18,2,0),"")</f>
        <v>，防御提高</v>
      </c>
      <c r="AC140" s="40" t="str">
        <f t="shared" si="41"/>
        <v>3%</v>
      </c>
      <c r="AD140" s="56" t="str">
        <f t="shared" si="42"/>
        <v>集齐“荆轲、马超”，攻击提高11%，防御提高3%。</v>
      </c>
    </row>
    <row r="141" spans="1:30" ht="15" x14ac:dyDescent="0.25">
      <c r="A141" s="52">
        <f t="shared" si="44"/>
        <v>11305004</v>
      </c>
      <c r="B141" s="37">
        <v>136</v>
      </c>
      <c r="C141" s="53" t="str">
        <f>VLOOKUP(E141,缘分配置!A:P,4,0)</f>
        <v>功败垂成</v>
      </c>
      <c r="D141" s="53">
        <f>VLOOKUP(F141,武将ID!A:B,2,0)</f>
        <v>11305</v>
      </c>
      <c r="E141" s="40" t="str">
        <f>缘分配置!A89</f>
        <v>荆轲4</v>
      </c>
      <c r="F141" s="37" t="str">
        <f t="shared" si="38"/>
        <v>、荆轲</v>
      </c>
      <c r="G141" s="40" t="str">
        <f>缘分配置!E89</f>
        <v>荆轲</v>
      </c>
      <c r="H141" s="40" t="str">
        <f t="shared" si="45"/>
        <v>4</v>
      </c>
      <c r="I141" s="40">
        <v>1</v>
      </c>
      <c r="J141" s="53">
        <f>VLOOKUP(K141,武将ID!$A:$B,2,0)</f>
        <v>11503</v>
      </c>
      <c r="K141" s="40" t="str">
        <f>VLOOKUP(E141,缘分配置!A:M,6,0)</f>
        <v>、范增</v>
      </c>
      <c r="L141" s="53" t="str">
        <f>IFERROR(VLOOKUP(M141,武将ID!$A:$B,2,0),"")</f>
        <v/>
      </c>
      <c r="M141" s="40" t="str">
        <f>IF(VLOOKUP($E141,缘分配置!$A:$M,7,0)=0,"",VLOOKUP($E141,缘分配置!$A:$M,7,0))</f>
        <v/>
      </c>
      <c r="N141" s="53" t="str">
        <f>IFERROR(VLOOKUP(O141,武将ID!$A:$B,2,0),"")</f>
        <v/>
      </c>
      <c r="O141" s="40" t="str">
        <f>IF(VLOOKUP($E141,缘分配置!$A:$M,8,0)=0,"",VLOOKUP($E141,缘分配置!$A:$M,8,0))</f>
        <v/>
      </c>
      <c r="P141" s="53" t="str">
        <f>IFERROR(VLOOKUP(Q141,武将ID!$A:$B,2,0),"")</f>
        <v/>
      </c>
      <c r="Q141" s="40" t="str">
        <f>IF(VLOOKUP($E141,缘分配置!$A:$M,9,0)=0,"",VLOOKUP($E141,缘分配置!$A:$M,9,0))</f>
        <v/>
      </c>
      <c r="R141" s="40" t="str">
        <f t="shared" si="46"/>
        <v/>
      </c>
      <c r="S141" s="40" t="str">
        <f>IF(VLOOKUP($E141,缘分配置!$A:$M,10,0)=0,"",VLOOKUP($E141,缘分配置!$A:$M,10,0))</f>
        <v/>
      </c>
      <c r="T141" s="40" t="str">
        <f>IFERROR(VLOOKUP(R141,武将ID!F$1:G$18,2,0),"")</f>
        <v/>
      </c>
      <c r="U141" s="40" t="str">
        <f t="shared" si="39"/>
        <v/>
      </c>
      <c r="V141" s="40">
        <f t="shared" si="47"/>
        <v>5</v>
      </c>
      <c r="W141" s="40">
        <f>IF(VLOOKUP($E141,缘分配置!$A:$M,11,0)=0,"",VLOOKUP($E141,缘分配置!$A:$M,11,0))</f>
        <v>110</v>
      </c>
      <c r="X141" s="40" t="str">
        <f>IFERROR(VLOOKUP(V141,武将ID!$F$1:$G$18,2,0),"")</f>
        <v>，攻击提高</v>
      </c>
      <c r="Y141" s="40" t="str">
        <f t="shared" si="40"/>
        <v>11%</v>
      </c>
      <c r="Z141" s="40">
        <f t="shared" si="48"/>
        <v>6</v>
      </c>
      <c r="AA141" s="40">
        <f>IF(VLOOKUP($E141,缘分配置!$A:$M,12,0)=0,"",VLOOKUP($E141,缘分配置!$A:$M,12,0))</f>
        <v>30</v>
      </c>
      <c r="AB141" s="40" t="str">
        <f>IFERROR(VLOOKUP(Z141,武将ID!$F$1:$G$18,2,0),"")</f>
        <v>，防御提高</v>
      </c>
      <c r="AC141" s="40" t="str">
        <f t="shared" si="41"/>
        <v>3%</v>
      </c>
      <c r="AD141" s="56" t="str">
        <f t="shared" si="42"/>
        <v>集齐“荆轲、范增”，攻击提高11%，防御提高3%。</v>
      </c>
    </row>
    <row r="142" spans="1:30" ht="15" x14ac:dyDescent="0.25">
      <c r="A142" s="52">
        <f t="shared" si="44"/>
        <v>11305005</v>
      </c>
      <c r="B142" s="37">
        <v>137</v>
      </c>
      <c r="C142" s="53" t="str">
        <f>VLOOKUP(E142,缘分配置!A:P,4,0)</f>
        <v>深明大义</v>
      </c>
      <c r="D142" s="53">
        <f>VLOOKUP(F142,武将ID!A:B,2,0)</f>
        <v>11305</v>
      </c>
      <c r="E142" s="40" t="str">
        <f>缘分配置!A90</f>
        <v>荆轲5</v>
      </c>
      <c r="F142" s="37" t="str">
        <f t="shared" si="38"/>
        <v>、荆轲</v>
      </c>
      <c r="G142" s="40" t="str">
        <f>缘分配置!E90</f>
        <v>荆轲</v>
      </c>
      <c r="H142" s="40" t="str">
        <f t="shared" si="45"/>
        <v>5</v>
      </c>
      <c r="I142" s="40">
        <v>1</v>
      </c>
      <c r="J142" s="53">
        <f>VLOOKUP(K142,武将ID!$A:$B,2,0)</f>
        <v>11507</v>
      </c>
      <c r="K142" s="40" t="str">
        <f>VLOOKUP(E142,缘分配置!A:M,6,0)</f>
        <v>、樊哙</v>
      </c>
      <c r="L142" s="53">
        <f>IFERROR(VLOOKUP(M142,武将ID!$A:$B,2,0),"")</f>
        <v>21507</v>
      </c>
      <c r="M142" s="40" t="str">
        <f>IF(VLOOKUP($E142,缘分配置!$A:$M,7,0)=0,"",VLOOKUP($E142,缘分配置!$A:$M,7,0))</f>
        <v>、典韦</v>
      </c>
      <c r="N142" s="53" t="str">
        <f>IFERROR(VLOOKUP(O142,武将ID!$A:$B,2,0),"")</f>
        <v/>
      </c>
      <c r="O142" s="40" t="str">
        <f>IF(VLOOKUP($E142,缘分配置!$A:$M,8,0)=0,"",VLOOKUP($E142,缘分配置!$A:$M,8,0))</f>
        <v/>
      </c>
      <c r="P142" s="53" t="str">
        <f>IFERROR(VLOOKUP(Q142,武将ID!$A:$B,2,0),"")</f>
        <v/>
      </c>
      <c r="Q142" s="40" t="str">
        <f>IF(VLOOKUP($E142,缘分配置!$A:$M,9,0)=0,"",VLOOKUP($E142,缘分配置!$A:$M,9,0))</f>
        <v/>
      </c>
      <c r="R142" s="40">
        <f t="shared" si="46"/>
        <v>4</v>
      </c>
      <c r="S142" s="40">
        <f>IF(VLOOKUP($E142,缘分配置!$A:$M,10,0)=0,"",VLOOKUP($E142,缘分配置!$A:$M,10,0))</f>
        <v>150</v>
      </c>
      <c r="T142" s="40" t="str">
        <f>IFERROR(VLOOKUP(R142,武将ID!F$1:G$18,2,0),"")</f>
        <v>，生命提高</v>
      </c>
      <c r="U142" s="40" t="str">
        <f t="shared" si="39"/>
        <v>15%</v>
      </c>
      <c r="V142" s="40">
        <f t="shared" si="47"/>
        <v>5</v>
      </c>
      <c r="W142" s="40">
        <f>IF(VLOOKUP($E142,缘分配置!$A:$M,11,0)=0,"",VLOOKUP($E142,缘分配置!$A:$M,11,0))</f>
        <v>120</v>
      </c>
      <c r="X142" s="40" t="str">
        <f>IFERROR(VLOOKUP(V142,武将ID!$F$1:$G$18,2,0),"")</f>
        <v>，攻击提高</v>
      </c>
      <c r="Y142" s="40" t="str">
        <f t="shared" si="40"/>
        <v>12%</v>
      </c>
      <c r="Z142" s="40">
        <f t="shared" si="48"/>
        <v>6</v>
      </c>
      <c r="AA142" s="40">
        <f>IF(VLOOKUP($E142,缘分配置!$A:$M,12,0)=0,"",VLOOKUP($E142,缘分配置!$A:$M,12,0))</f>
        <v>30</v>
      </c>
      <c r="AB142" s="40" t="str">
        <f>IFERROR(VLOOKUP(Z142,武将ID!$F$1:$G$18,2,0),"")</f>
        <v>，防御提高</v>
      </c>
      <c r="AC142" s="40" t="str">
        <f t="shared" si="41"/>
        <v>3%</v>
      </c>
      <c r="AD142" s="56" t="str">
        <f t="shared" si="42"/>
        <v>集齐“荆轲、樊哙、典韦”，生命提高15%，攻击提高12%，防御提高3%。</v>
      </c>
    </row>
    <row r="143" spans="1:30" ht="15" x14ac:dyDescent="0.25">
      <c r="A143" s="52">
        <f t="shared" si="44"/>
        <v>11305006</v>
      </c>
      <c r="B143" s="37">
        <v>138</v>
      </c>
      <c r="C143" s="53" t="str">
        <f>VLOOKUP(E143,缘分配置!A:P,4,0)</f>
        <v>气宇轩昂</v>
      </c>
      <c r="D143" s="53">
        <f>VLOOKUP(F143,武将ID!A:B,2,0)</f>
        <v>11305</v>
      </c>
      <c r="E143" s="40" t="str">
        <f>缘分配置!A91</f>
        <v>荆轲6</v>
      </c>
      <c r="F143" s="37" t="str">
        <f t="shared" si="38"/>
        <v>、荆轲</v>
      </c>
      <c r="G143" s="40" t="str">
        <f>缘分配置!E91</f>
        <v>荆轲</v>
      </c>
      <c r="H143" s="40" t="str">
        <f t="shared" si="45"/>
        <v>6</v>
      </c>
      <c r="I143" s="40">
        <v>1</v>
      </c>
      <c r="J143" s="53">
        <f>VLOOKUP(K143,武将ID!$A:$B,2,0)</f>
        <v>21505</v>
      </c>
      <c r="K143" s="40" t="str">
        <f>VLOOKUP(E143,缘分配置!A:M,6,0)</f>
        <v>、赵云</v>
      </c>
      <c r="L143" s="53">
        <f>IFERROR(VLOOKUP(M143,武将ID!$A:$B,2,0),"")</f>
        <v>31503</v>
      </c>
      <c r="M143" s="40" t="str">
        <f>IF(VLOOKUP($E143,缘分配置!$A:$M,7,0)=0,"",VLOOKUP($E143,缘分配置!$A:$M,7,0))</f>
        <v>、罗成</v>
      </c>
      <c r="N143" s="53">
        <f>IFERROR(VLOOKUP(O143,武将ID!$A:$B,2,0),"")</f>
        <v>41507</v>
      </c>
      <c r="O143" s="40" t="str">
        <f>IF(VLOOKUP($E143,缘分配置!$A:$M,8,0)=0,"",VLOOKUP($E143,缘分配置!$A:$M,8,0))</f>
        <v>、霍去病</v>
      </c>
      <c r="P143" s="53" t="str">
        <f>IFERROR(VLOOKUP(Q143,武将ID!$A:$B,2,0),"")</f>
        <v/>
      </c>
      <c r="Q143" s="40" t="str">
        <f>IF(VLOOKUP($E143,缘分配置!$A:$M,9,0)=0,"",VLOOKUP($E143,缘分配置!$A:$M,9,0))</f>
        <v/>
      </c>
      <c r="R143" s="40">
        <f t="shared" si="46"/>
        <v>4</v>
      </c>
      <c r="S143" s="40">
        <f>IF(VLOOKUP($E143,缘分配置!$A:$M,10,0)=0,"",VLOOKUP($E143,缘分配置!$A:$M,10,0))</f>
        <v>180</v>
      </c>
      <c r="T143" s="40" t="str">
        <f>IFERROR(VLOOKUP(R143,武将ID!F$1:G$18,2,0),"")</f>
        <v>，生命提高</v>
      </c>
      <c r="U143" s="40" t="str">
        <f t="shared" si="39"/>
        <v>18%</v>
      </c>
      <c r="V143" s="40">
        <f t="shared" si="47"/>
        <v>5</v>
      </c>
      <c r="W143" s="40">
        <f>IF(VLOOKUP($E143,缘分配置!$A:$M,11,0)=0,"",VLOOKUP($E143,缘分配置!$A:$M,11,0))</f>
        <v>140</v>
      </c>
      <c r="X143" s="40" t="str">
        <f>IFERROR(VLOOKUP(V143,武将ID!$F$1:$G$18,2,0),"")</f>
        <v>，攻击提高</v>
      </c>
      <c r="Y143" s="40" t="str">
        <f t="shared" si="40"/>
        <v>14%</v>
      </c>
      <c r="Z143" s="40">
        <f t="shared" si="48"/>
        <v>6</v>
      </c>
      <c r="AA143" s="40">
        <f>IF(VLOOKUP($E143,缘分配置!$A:$M,12,0)=0,"",VLOOKUP($E143,缘分配置!$A:$M,12,0))</f>
        <v>40</v>
      </c>
      <c r="AB143" s="40" t="str">
        <f>IFERROR(VLOOKUP(Z143,武将ID!$F$1:$G$18,2,0),"")</f>
        <v>，防御提高</v>
      </c>
      <c r="AC143" s="40" t="str">
        <f t="shared" si="41"/>
        <v>4%</v>
      </c>
      <c r="AD143" s="56" t="str">
        <f t="shared" si="42"/>
        <v>集齐“荆轲、赵云、罗成、霍去病”，生命提高18%，攻击提高14%，防御提高4%。</v>
      </c>
    </row>
    <row r="144" spans="1:30" ht="15" x14ac:dyDescent="0.25">
      <c r="A144" s="52">
        <f t="shared" si="44"/>
        <v>11002001</v>
      </c>
      <c r="B144" s="37">
        <v>139</v>
      </c>
      <c r="C144" s="53" t="str">
        <f>VLOOKUP(E144,缘分配置!A:P,4,0)</f>
        <v>暗藏杀机</v>
      </c>
      <c r="D144" s="53">
        <f>VLOOKUP(F144,武将ID!A:B,2,0)</f>
        <v>11002</v>
      </c>
      <c r="E144" s="40" t="str">
        <f>缘分配置!A92</f>
        <v>项庄1</v>
      </c>
      <c r="F144" s="37" t="str">
        <f t="shared" si="38"/>
        <v>、项庄</v>
      </c>
      <c r="G144" s="40" t="str">
        <f>缘分配置!E92</f>
        <v>项庄</v>
      </c>
      <c r="H144" s="40" t="str">
        <f t="shared" si="45"/>
        <v>1</v>
      </c>
      <c r="I144" s="40">
        <v>1</v>
      </c>
      <c r="J144" s="53">
        <f>VLOOKUP(K144,武将ID!$A:$B,2,0)</f>
        <v>11305</v>
      </c>
      <c r="K144" s="40" t="str">
        <f>VLOOKUP(E144,缘分配置!A:M,6,0)</f>
        <v>、荆轲</v>
      </c>
      <c r="L144" s="53" t="str">
        <f>IFERROR(VLOOKUP(M144,武将ID!$A:$B,2,0),"")</f>
        <v/>
      </c>
      <c r="M144" s="40" t="str">
        <f>IF(VLOOKUP($E144,缘分配置!$A:$M,7,0)=0,"",VLOOKUP($E144,缘分配置!$A:$M,7,0))</f>
        <v/>
      </c>
      <c r="N144" s="53" t="str">
        <f>IFERROR(VLOOKUP(O144,武将ID!$A:$B,2,0),"")</f>
        <v/>
      </c>
      <c r="O144" s="40" t="str">
        <f>IF(VLOOKUP($E144,缘分配置!$A:$M,8,0)=0,"",VLOOKUP($E144,缘分配置!$A:$M,8,0))</f>
        <v/>
      </c>
      <c r="P144" s="53" t="str">
        <f>IFERROR(VLOOKUP(Q144,武将ID!$A:$B,2,0),"")</f>
        <v/>
      </c>
      <c r="Q144" s="40" t="str">
        <f>IF(VLOOKUP($E144,缘分配置!$A:$M,9,0)=0,"",VLOOKUP($E144,缘分配置!$A:$M,9,0))</f>
        <v/>
      </c>
      <c r="R144" s="40" t="str">
        <f t="shared" si="46"/>
        <v/>
      </c>
      <c r="S144" s="40" t="str">
        <f>IF(VLOOKUP($E144,缘分配置!$A:$M,10,0)=0,"",VLOOKUP($E144,缘分配置!$A:$M,10,0))</f>
        <v/>
      </c>
      <c r="T144" s="40" t="str">
        <f>IFERROR(VLOOKUP(R144,武将ID!F$1:G$18,2,0),"")</f>
        <v/>
      </c>
      <c r="U144" s="40" t="str">
        <f t="shared" si="39"/>
        <v/>
      </c>
      <c r="V144" s="40">
        <f t="shared" si="47"/>
        <v>5</v>
      </c>
      <c r="W144" s="40">
        <f>IF(VLOOKUP($E144,缘分配置!$A:$M,11,0)=0,"",VLOOKUP($E144,缘分配置!$A:$M,11,0))</f>
        <v>100</v>
      </c>
      <c r="X144" s="40" t="str">
        <f>IFERROR(VLOOKUP(V144,武将ID!$F$1:$G$18,2,0),"")</f>
        <v>，攻击提高</v>
      </c>
      <c r="Y144" s="40" t="str">
        <f t="shared" si="40"/>
        <v>10%</v>
      </c>
      <c r="Z144" s="40">
        <f t="shared" si="48"/>
        <v>6</v>
      </c>
      <c r="AA144" s="40">
        <f>IF(VLOOKUP($E144,缘分配置!$A:$M,12,0)=0,"",VLOOKUP($E144,缘分配置!$A:$M,12,0))</f>
        <v>30</v>
      </c>
      <c r="AB144" s="40" t="str">
        <f>IFERROR(VLOOKUP(Z144,武将ID!$F$1:$G$18,2,0),"")</f>
        <v>，防御提高</v>
      </c>
      <c r="AC144" s="40" t="str">
        <f t="shared" si="41"/>
        <v>3%</v>
      </c>
      <c r="AD144" s="56" t="str">
        <f t="shared" si="42"/>
        <v>集齐“项庄、荆轲”，攻击提高10%，防御提高3%。</v>
      </c>
    </row>
    <row r="145" spans="1:30" ht="15" x14ac:dyDescent="0.25">
      <c r="A145" s="52">
        <f t="shared" si="44"/>
        <v>11002002</v>
      </c>
      <c r="B145" s="37">
        <v>140</v>
      </c>
      <c r="C145" s="53" t="str">
        <f>VLOOKUP(E145,缘分配置!A:P,4,0)</f>
        <v>伺机而动</v>
      </c>
      <c r="D145" s="53">
        <f>VLOOKUP(F145,武将ID!A:B,2,0)</f>
        <v>11002</v>
      </c>
      <c r="E145" s="40" t="str">
        <f>缘分配置!A93</f>
        <v>项庄2</v>
      </c>
      <c r="F145" s="37" t="str">
        <f t="shared" si="38"/>
        <v>、项庄</v>
      </c>
      <c r="G145" s="40" t="str">
        <f>缘分配置!E93</f>
        <v>项庄</v>
      </c>
      <c r="H145" s="40" t="str">
        <f t="shared" si="45"/>
        <v>2</v>
      </c>
      <c r="I145" s="40">
        <v>1</v>
      </c>
      <c r="J145" s="53">
        <f>VLOOKUP(K145,武将ID!$A:$B,2,0)</f>
        <v>11005</v>
      </c>
      <c r="K145" s="40" t="str">
        <f>VLOOKUP(E145,缘分配置!A:M,6,0)</f>
        <v>、章邯</v>
      </c>
      <c r="L145" s="53" t="str">
        <f>IFERROR(VLOOKUP(M145,武将ID!$A:$B,2,0),"")</f>
        <v/>
      </c>
      <c r="M145" s="40" t="str">
        <f>IF(VLOOKUP($E145,缘分配置!$A:$M,7,0)=0,"",VLOOKUP($E145,缘分配置!$A:$M,7,0))</f>
        <v/>
      </c>
      <c r="N145" s="53" t="str">
        <f>IFERROR(VLOOKUP(O145,武将ID!$A:$B,2,0),"")</f>
        <v/>
      </c>
      <c r="O145" s="40" t="str">
        <f>IF(VLOOKUP($E145,缘分配置!$A:$M,8,0)=0,"",VLOOKUP($E145,缘分配置!$A:$M,8,0))</f>
        <v/>
      </c>
      <c r="P145" s="53" t="str">
        <f>IFERROR(VLOOKUP(Q145,武将ID!$A:$B,2,0),"")</f>
        <v/>
      </c>
      <c r="Q145" s="40" t="str">
        <f>IF(VLOOKUP($E145,缘分配置!$A:$M,9,0)=0,"",VLOOKUP($E145,缘分配置!$A:$M,9,0))</f>
        <v/>
      </c>
      <c r="R145" s="40" t="str">
        <f t="shared" si="46"/>
        <v/>
      </c>
      <c r="S145" s="40" t="str">
        <f>IF(VLOOKUP($E145,缘分配置!$A:$M,10,0)=0,"",VLOOKUP($E145,缘分配置!$A:$M,10,0))</f>
        <v/>
      </c>
      <c r="T145" s="40" t="str">
        <f>IFERROR(VLOOKUP(R145,武将ID!F$1:G$18,2,0),"")</f>
        <v/>
      </c>
      <c r="U145" s="40" t="str">
        <f t="shared" si="39"/>
        <v/>
      </c>
      <c r="V145" s="40">
        <f t="shared" si="47"/>
        <v>5</v>
      </c>
      <c r="W145" s="40">
        <f>IF(VLOOKUP($E145,缘分配置!$A:$M,11,0)=0,"",VLOOKUP($E145,缘分配置!$A:$M,11,0))</f>
        <v>90</v>
      </c>
      <c r="X145" s="40" t="str">
        <f>IFERROR(VLOOKUP(V145,武将ID!$F$1:$G$18,2,0),"")</f>
        <v>，攻击提高</v>
      </c>
      <c r="Y145" s="40" t="str">
        <f t="shared" si="40"/>
        <v>9%</v>
      </c>
      <c r="Z145" s="40">
        <f t="shared" si="48"/>
        <v>6</v>
      </c>
      <c r="AA145" s="40">
        <f>IF(VLOOKUP($E145,缘分配置!$A:$M,12,0)=0,"",VLOOKUP($E145,缘分配置!$A:$M,12,0))</f>
        <v>30</v>
      </c>
      <c r="AB145" s="40" t="str">
        <f>IFERROR(VLOOKUP(Z145,武将ID!$F$1:$G$18,2,0),"")</f>
        <v>，防御提高</v>
      </c>
      <c r="AC145" s="40" t="str">
        <f t="shared" si="41"/>
        <v>3%</v>
      </c>
      <c r="AD145" s="56" t="str">
        <f t="shared" si="42"/>
        <v>集齐“项庄、章邯”，攻击提高9%，防御提高3%。</v>
      </c>
    </row>
    <row r="146" spans="1:30" ht="15" x14ac:dyDescent="0.25">
      <c r="A146" s="52">
        <f t="shared" si="44"/>
        <v>11002003</v>
      </c>
      <c r="B146" s="37">
        <v>141</v>
      </c>
      <c r="C146" s="53" t="str">
        <f>VLOOKUP(E146,缘分配置!A:P,4,0)</f>
        <v>楚歌剑舞</v>
      </c>
      <c r="D146" s="53">
        <f>VLOOKUP(F146,武将ID!A:B,2,0)</f>
        <v>11002</v>
      </c>
      <c r="E146" s="40" t="str">
        <f>缘分配置!A94</f>
        <v>项庄3</v>
      </c>
      <c r="F146" s="37" t="str">
        <f t="shared" si="38"/>
        <v>、项庄</v>
      </c>
      <c r="G146" s="40" t="str">
        <f>缘分配置!E94</f>
        <v>项庄</v>
      </c>
      <c r="H146" s="40" t="str">
        <f t="shared" si="45"/>
        <v>3</v>
      </c>
      <c r="I146" s="40">
        <v>1</v>
      </c>
      <c r="J146" s="53">
        <f>VLOOKUP(K146,武将ID!$A:$B,2,0)</f>
        <v>11008</v>
      </c>
      <c r="K146" s="40" t="str">
        <f>VLOOKUP(E146,缘分配置!A:M,6,0)</f>
        <v>、戚夫人</v>
      </c>
      <c r="L146" s="53" t="str">
        <f>IFERROR(VLOOKUP(M146,武将ID!$A:$B,2,0),"")</f>
        <v/>
      </c>
      <c r="M146" s="40" t="str">
        <f>IF(VLOOKUP($E146,缘分配置!$A:$M,7,0)=0,"",VLOOKUP($E146,缘分配置!$A:$M,7,0))</f>
        <v/>
      </c>
      <c r="N146" s="53" t="str">
        <f>IFERROR(VLOOKUP(O146,武将ID!$A:$B,2,0),"")</f>
        <v/>
      </c>
      <c r="O146" s="40" t="str">
        <f>IF(VLOOKUP($E146,缘分配置!$A:$M,8,0)=0,"",VLOOKUP($E146,缘分配置!$A:$M,8,0))</f>
        <v/>
      </c>
      <c r="P146" s="53" t="str">
        <f>IFERROR(VLOOKUP(Q146,武将ID!$A:$B,2,0),"")</f>
        <v/>
      </c>
      <c r="Q146" s="40" t="str">
        <f>IF(VLOOKUP($E146,缘分配置!$A:$M,9,0)=0,"",VLOOKUP($E146,缘分配置!$A:$M,9,0))</f>
        <v/>
      </c>
      <c r="R146" s="40" t="str">
        <f t="shared" si="46"/>
        <v/>
      </c>
      <c r="S146" s="40" t="str">
        <f>IF(VLOOKUP($E146,缘分配置!$A:$M,10,0)=0,"",VLOOKUP($E146,缘分配置!$A:$M,10,0))</f>
        <v/>
      </c>
      <c r="T146" s="40" t="str">
        <f>IFERROR(VLOOKUP(R146,武将ID!F$1:G$18,2,0),"")</f>
        <v/>
      </c>
      <c r="U146" s="40" t="str">
        <f t="shared" si="39"/>
        <v/>
      </c>
      <c r="V146" s="40">
        <f t="shared" si="47"/>
        <v>5</v>
      </c>
      <c r="W146" s="40">
        <f>IF(VLOOKUP($E146,缘分配置!$A:$M,11,0)=0,"",VLOOKUP($E146,缘分配置!$A:$M,11,0))</f>
        <v>90</v>
      </c>
      <c r="X146" s="40" t="str">
        <f>IFERROR(VLOOKUP(V146,武将ID!$F$1:$G$18,2,0),"")</f>
        <v>，攻击提高</v>
      </c>
      <c r="Y146" s="40" t="str">
        <f t="shared" si="40"/>
        <v>9%</v>
      </c>
      <c r="Z146" s="40">
        <f t="shared" si="48"/>
        <v>6</v>
      </c>
      <c r="AA146" s="40">
        <f>IF(VLOOKUP($E146,缘分配置!$A:$M,12,0)=0,"",VLOOKUP($E146,缘分配置!$A:$M,12,0))</f>
        <v>30</v>
      </c>
      <c r="AB146" s="40" t="str">
        <f>IFERROR(VLOOKUP(Z146,武将ID!$F$1:$G$18,2,0),"")</f>
        <v>，防御提高</v>
      </c>
      <c r="AC146" s="40" t="str">
        <f t="shared" si="41"/>
        <v>3%</v>
      </c>
      <c r="AD146" s="56" t="str">
        <f t="shared" si="42"/>
        <v>集齐“项庄、戚夫人”，攻击提高9%，防御提高3%。</v>
      </c>
    </row>
    <row r="147" spans="1:30" ht="15" x14ac:dyDescent="0.25">
      <c r="A147" s="52">
        <f t="shared" si="44"/>
        <v>11002004</v>
      </c>
      <c r="B147" s="37">
        <v>142</v>
      </c>
      <c r="C147" s="53" t="str">
        <f>VLOOKUP(E147,缘分配置!A:P,4,0)</f>
        <v>纵横沙场</v>
      </c>
      <c r="D147" s="53">
        <f>VLOOKUP(F147,武将ID!A:B,2,0)</f>
        <v>11002</v>
      </c>
      <c r="E147" s="40" t="str">
        <f>缘分配置!A95</f>
        <v>项庄4</v>
      </c>
      <c r="F147" s="37" t="str">
        <f t="shared" si="38"/>
        <v>、项庄</v>
      </c>
      <c r="G147" s="40" t="str">
        <f>缘分配置!E95</f>
        <v>项庄</v>
      </c>
      <c r="H147" s="40" t="str">
        <f t="shared" si="45"/>
        <v>4</v>
      </c>
      <c r="I147" s="40">
        <v>1</v>
      </c>
      <c r="J147" s="53">
        <f>VLOOKUP(K147,武将ID!$A:$B,2,0)</f>
        <v>11005</v>
      </c>
      <c r="K147" s="40" t="str">
        <f>VLOOKUP(E147,缘分配置!A:M,6,0)</f>
        <v>、章邯</v>
      </c>
      <c r="L147" s="53">
        <f>IFERROR(VLOOKUP(M147,武将ID!$A:$B,2,0),"")</f>
        <v>11006</v>
      </c>
      <c r="M147" s="40" t="str">
        <f>IF(VLOOKUP($E147,缘分配置!$A:$M,7,0)=0,"",VLOOKUP($E147,缘分配置!$A:$M,7,0))</f>
        <v>、钟离眛</v>
      </c>
      <c r="N147" s="53" t="str">
        <f>IFERROR(VLOOKUP(O147,武将ID!$A:$B,2,0),"")</f>
        <v/>
      </c>
      <c r="O147" s="40" t="str">
        <f>IF(VLOOKUP($E147,缘分配置!$A:$M,8,0)=0,"",VLOOKUP($E147,缘分配置!$A:$M,8,0))</f>
        <v/>
      </c>
      <c r="P147" s="53" t="str">
        <f>IFERROR(VLOOKUP(Q147,武将ID!$A:$B,2,0),"")</f>
        <v/>
      </c>
      <c r="Q147" s="40" t="str">
        <f>IF(VLOOKUP($E147,缘分配置!$A:$M,9,0)=0,"",VLOOKUP($E147,缘分配置!$A:$M,9,0))</f>
        <v/>
      </c>
      <c r="R147" s="40">
        <f t="shared" si="46"/>
        <v>4</v>
      </c>
      <c r="S147" s="40">
        <f>IF(VLOOKUP($E147,缘分配置!$A:$M,10,0)=0,"",VLOOKUP($E147,缘分配置!$A:$M,10,0))</f>
        <v>130</v>
      </c>
      <c r="T147" s="40" t="str">
        <f>IFERROR(VLOOKUP(R147,武将ID!F$1:G$18,2,0),"")</f>
        <v>，生命提高</v>
      </c>
      <c r="U147" s="40" t="str">
        <f t="shared" si="39"/>
        <v>13%</v>
      </c>
      <c r="V147" s="40">
        <f t="shared" si="47"/>
        <v>5</v>
      </c>
      <c r="W147" s="40">
        <f>IF(VLOOKUP($E147,缘分配置!$A:$M,11,0)=0,"",VLOOKUP($E147,缘分配置!$A:$M,11,0))</f>
        <v>100</v>
      </c>
      <c r="X147" s="40" t="str">
        <f>IFERROR(VLOOKUP(V147,武将ID!$F$1:$G$18,2,0),"")</f>
        <v>，攻击提高</v>
      </c>
      <c r="Y147" s="40" t="str">
        <f t="shared" si="40"/>
        <v>10%</v>
      </c>
      <c r="Z147" s="40">
        <f t="shared" si="48"/>
        <v>6</v>
      </c>
      <c r="AA147" s="40">
        <f>IF(VLOOKUP($E147,缘分配置!$A:$M,12,0)=0,"",VLOOKUP($E147,缘分配置!$A:$M,12,0))</f>
        <v>30</v>
      </c>
      <c r="AB147" s="40" t="str">
        <f>IFERROR(VLOOKUP(Z147,武将ID!$F$1:$G$18,2,0),"")</f>
        <v>，防御提高</v>
      </c>
      <c r="AC147" s="40" t="str">
        <f t="shared" si="41"/>
        <v>3%</v>
      </c>
      <c r="AD147" s="56" t="str">
        <f t="shared" si="42"/>
        <v>集齐“项庄、章邯、钟离眛”，生命提高13%，攻击提高10%，防御提高3%。</v>
      </c>
    </row>
    <row r="148" spans="1:30" ht="15" x14ac:dyDescent="0.25">
      <c r="A148" s="52">
        <f t="shared" si="44"/>
        <v>11002005</v>
      </c>
      <c r="B148" s="37">
        <v>143</v>
      </c>
      <c r="C148" s="53" t="str">
        <f>VLOOKUP(E148,缘分配置!A:P,4,0)</f>
        <v>风华正茂</v>
      </c>
      <c r="D148" s="53">
        <f>VLOOKUP(F148,武将ID!A:B,2,0)</f>
        <v>11002</v>
      </c>
      <c r="E148" s="40" t="str">
        <f>缘分配置!A96</f>
        <v>项庄5</v>
      </c>
      <c r="F148" s="37" t="str">
        <f t="shared" si="38"/>
        <v>、项庄</v>
      </c>
      <c r="G148" s="40" t="str">
        <f>缘分配置!E96</f>
        <v>项庄</v>
      </c>
      <c r="H148" s="40" t="str">
        <f t="shared" si="45"/>
        <v>5</v>
      </c>
      <c r="I148" s="40">
        <v>1</v>
      </c>
      <c r="J148" s="53">
        <f>VLOOKUP(K148,武将ID!$A:$B,2,0)</f>
        <v>11006</v>
      </c>
      <c r="K148" s="40" t="str">
        <f>VLOOKUP(E148,缘分配置!A:M,6,0)</f>
        <v>、钟离眛</v>
      </c>
      <c r="L148" s="53">
        <f>IFERROR(VLOOKUP(M148,武将ID!$A:$B,2,0),"")</f>
        <v>11008</v>
      </c>
      <c r="M148" s="40" t="str">
        <f>IF(VLOOKUP($E148,缘分配置!$A:$M,7,0)=0,"",VLOOKUP($E148,缘分配置!$A:$M,7,0))</f>
        <v>、戚夫人</v>
      </c>
      <c r="N148" s="53" t="str">
        <f>IFERROR(VLOOKUP(O148,武将ID!$A:$B,2,0),"")</f>
        <v/>
      </c>
      <c r="O148" s="40" t="str">
        <f>IF(VLOOKUP($E148,缘分配置!$A:$M,8,0)=0,"",VLOOKUP($E148,缘分配置!$A:$M,8,0))</f>
        <v/>
      </c>
      <c r="P148" s="53" t="str">
        <f>IFERROR(VLOOKUP(Q148,武将ID!$A:$B,2,0),"")</f>
        <v/>
      </c>
      <c r="Q148" s="40" t="str">
        <f>IF(VLOOKUP($E148,缘分配置!$A:$M,9,0)=0,"",VLOOKUP($E148,缘分配置!$A:$M,9,0))</f>
        <v/>
      </c>
      <c r="R148" s="40">
        <f t="shared" si="46"/>
        <v>4</v>
      </c>
      <c r="S148" s="40">
        <f>IF(VLOOKUP($E148,缘分配置!$A:$M,10,0)=0,"",VLOOKUP($E148,缘分配置!$A:$M,10,0))</f>
        <v>130</v>
      </c>
      <c r="T148" s="40" t="str">
        <f>IFERROR(VLOOKUP(R148,武将ID!F$1:G$18,2,0),"")</f>
        <v>，生命提高</v>
      </c>
      <c r="U148" s="40" t="str">
        <f t="shared" si="39"/>
        <v>13%</v>
      </c>
      <c r="V148" s="40">
        <f t="shared" si="47"/>
        <v>5</v>
      </c>
      <c r="W148" s="40">
        <f>IF(VLOOKUP($E148,缘分配置!$A:$M,11,0)=0,"",VLOOKUP($E148,缘分配置!$A:$M,11,0))</f>
        <v>100</v>
      </c>
      <c r="X148" s="40" t="str">
        <f>IFERROR(VLOOKUP(V148,武将ID!$F$1:$G$18,2,0),"")</f>
        <v>，攻击提高</v>
      </c>
      <c r="Y148" s="40" t="str">
        <f t="shared" si="40"/>
        <v>10%</v>
      </c>
      <c r="Z148" s="40">
        <f t="shared" si="48"/>
        <v>6</v>
      </c>
      <c r="AA148" s="40">
        <f>IF(VLOOKUP($E148,缘分配置!$A:$M,12,0)=0,"",VLOOKUP($E148,缘分配置!$A:$M,12,0))</f>
        <v>30</v>
      </c>
      <c r="AB148" s="40" t="str">
        <f>IFERROR(VLOOKUP(Z148,武将ID!$F$1:$G$18,2,0),"")</f>
        <v>，防御提高</v>
      </c>
      <c r="AC148" s="40" t="str">
        <f t="shared" si="41"/>
        <v>3%</v>
      </c>
      <c r="AD148" s="56" t="str">
        <f t="shared" si="42"/>
        <v>集齐“项庄、钟离眛、戚夫人”，生命提高13%，攻击提高10%，防御提高3%。</v>
      </c>
    </row>
    <row r="149" spans="1:30" ht="15" x14ac:dyDescent="0.25">
      <c r="A149" s="52">
        <f t="shared" si="44"/>
        <v>11002006</v>
      </c>
      <c r="B149" s="37">
        <v>144</v>
      </c>
      <c r="C149" s="53" t="str">
        <f>VLOOKUP(E149,缘分配置!A:P,4,0)</f>
        <v>壮志凌云</v>
      </c>
      <c r="D149" s="53">
        <f>VLOOKUP(F149,武将ID!A:B,2,0)</f>
        <v>11002</v>
      </c>
      <c r="E149" s="40" t="str">
        <f>缘分配置!A97</f>
        <v>项庄6</v>
      </c>
      <c r="F149" s="37" t="str">
        <f t="shared" si="38"/>
        <v>、项庄</v>
      </c>
      <c r="G149" s="40" t="str">
        <f>缘分配置!E97</f>
        <v>项庄</v>
      </c>
      <c r="H149" s="40" t="str">
        <f t="shared" si="45"/>
        <v>6</v>
      </c>
      <c r="I149" s="40">
        <v>1</v>
      </c>
      <c r="J149" s="53">
        <f>VLOOKUP(K149,武将ID!$A:$B,2,0)</f>
        <v>11003</v>
      </c>
      <c r="K149" s="40" t="str">
        <f>VLOOKUP(E149,缘分配置!A:M,6,0)</f>
        <v>、灌婴</v>
      </c>
      <c r="L149" s="53">
        <f>IFERROR(VLOOKUP(M149,武将ID!$A:$B,2,0),"")</f>
        <v>11006</v>
      </c>
      <c r="M149" s="40" t="str">
        <f>IF(VLOOKUP($E149,缘分配置!$A:$M,7,0)=0,"",VLOOKUP($E149,缘分配置!$A:$M,7,0))</f>
        <v>、钟离眛</v>
      </c>
      <c r="N149" s="53" t="str">
        <f>IFERROR(VLOOKUP(O149,武将ID!$A:$B,2,0),"")</f>
        <v/>
      </c>
      <c r="O149" s="40" t="str">
        <f>IF(VLOOKUP($E149,缘分配置!$A:$M,8,0)=0,"",VLOOKUP($E149,缘分配置!$A:$M,8,0))</f>
        <v/>
      </c>
      <c r="P149" s="53" t="str">
        <f>IFERROR(VLOOKUP(Q149,武将ID!$A:$B,2,0),"")</f>
        <v/>
      </c>
      <c r="Q149" s="40" t="str">
        <f>IF(VLOOKUP($E149,缘分配置!$A:$M,9,0)=0,"",VLOOKUP($E149,缘分配置!$A:$M,9,0))</f>
        <v/>
      </c>
      <c r="R149" s="40">
        <f t="shared" si="46"/>
        <v>4</v>
      </c>
      <c r="S149" s="40">
        <f>IF(VLOOKUP($E149,缘分配置!$A:$M,10,0)=0,"",VLOOKUP($E149,缘分配置!$A:$M,10,0))</f>
        <v>130</v>
      </c>
      <c r="T149" s="40" t="str">
        <f>IFERROR(VLOOKUP(R149,武将ID!F$1:G$18,2,0),"")</f>
        <v>，生命提高</v>
      </c>
      <c r="U149" s="40" t="str">
        <f t="shared" si="39"/>
        <v>13%</v>
      </c>
      <c r="V149" s="40">
        <f t="shared" si="47"/>
        <v>5</v>
      </c>
      <c r="W149" s="40">
        <f>IF(VLOOKUP($E149,缘分配置!$A:$M,11,0)=0,"",VLOOKUP($E149,缘分配置!$A:$M,11,0))</f>
        <v>100</v>
      </c>
      <c r="X149" s="40" t="str">
        <f>IFERROR(VLOOKUP(V149,武将ID!$F$1:$G$18,2,0),"")</f>
        <v>，攻击提高</v>
      </c>
      <c r="Y149" s="40" t="str">
        <f t="shared" si="40"/>
        <v>10%</v>
      </c>
      <c r="Z149" s="40">
        <f t="shared" si="48"/>
        <v>6</v>
      </c>
      <c r="AA149" s="40">
        <f>IF(VLOOKUP($E149,缘分配置!$A:$M,12,0)=0,"",VLOOKUP($E149,缘分配置!$A:$M,12,0))</f>
        <v>30</v>
      </c>
      <c r="AB149" s="40" t="str">
        <f>IFERROR(VLOOKUP(Z149,武将ID!$F$1:$G$18,2,0),"")</f>
        <v>，防御提高</v>
      </c>
      <c r="AC149" s="40" t="str">
        <f t="shared" si="41"/>
        <v>3%</v>
      </c>
      <c r="AD149" s="56" t="str">
        <f t="shared" si="42"/>
        <v>集齐“项庄、灌婴、钟离眛”，生命提高13%，攻击提高10%，防御提高3%。</v>
      </c>
    </row>
    <row r="150" spans="1:30" ht="15" x14ac:dyDescent="0.25">
      <c r="A150" s="52">
        <f t="shared" si="44"/>
        <v>11003001</v>
      </c>
      <c r="B150" s="37">
        <v>145</v>
      </c>
      <c r="C150" s="53" t="str">
        <f>VLOOKUP(E150,缘分配置!A:P,4,0)</f>
        <v>身先士卒</v>
      </c>
      <c r="D150" s="53">
        <f>VLOOKUP(F150,武将ID!A:B,2,0)</f>
        <v>11003</v>
      </c>
      <c r="E150" s="40" t="str">
        <f>缘分配置!A98</f>
        <v>灌婴1</v>
      </c>
      <c r="F150" s="37" t="str">
        <f t="shared" si="38"/>
        <v>、灌婴</v>
      </c>
      <c r="G150" s="40" t="str">
        <f>缘分配置!E98</f>
        <v>灌婴</v>
      </c>
      <c r="H150" s="40" t="str">
        <f t="shared" si="45"/>
        <v>1</v>
      </c>
      <c r="I150" s="40">
        <v>1</v>
      </c>
      <c r="J150" s="53">
        <f>VLOOKUP(K150,武将ID!$A:$B,2,0)</f>
        <v>11302</v>
      </c>
      <c r="K150" s="40" t="str">
        <f>VLOOKUP(E150,缘分配置!A:M,6,0)</f>
        <v>、英布</v>
      </c>
      <c r="L150" s="53" t="str">
        <f>IFERROR(VLOOKUP(M150,武将ID!$A:$B,2,0),"")</f>
        <v/>
      </c>
      <c r="M150" s="40" t="str">
        <f>IF(VLOOKUP($E150,缘分配置!$A:$M,7,0)=0,"",VLOOKUP($E150,缘分配置!$A:$M,7,0))</f>
        <v/>
      </c>
      <c r="N150" s="53" t="str">
        <f>IFERROR(VLOOKUP(O150,武将ID!$A:$B,2,0),"")</f>
        <v/>
      </c>
      <c r="O150" s="40" t="str">
        <f>IF(VLOOKUP($E150,缘分配置!$A:$M,8,0)=0,"",VLOOKUP($E150,缘分配置!$A:$M,8,0))</f>
        <v/>
      </c>
      <c r="P150" s="53" t="str">
        <f>IFERROR(VLOOKUP(Q150,武将ID!$A:$B,2,0),"")</f>
        <v/>
      </c>
      <c r="Q150" s="40" t="str">
        <f>IF(VLOOKUP($E150,缘分配置!$A:$M,9,0)=0,"",VLOOKUP($E150,缘分配置!$A:$M,9,0))</f>
        <v/>
      </c>
      <c r="R150" s="40">
        <f t="shared" si="46"/>
        <v>4</v>
      </c>
      <c r="S150" s="40">
        <f>IF(VLOOKUP($E150,缘分配置!$A:$M,10,0)=0,"",VLOOKUP($E150,缘分配置!$A:$M,10,0))</f>
        <v>130</v>
      </c>
      <c r="T150" s="40" t="str">
        <f>IFERROR(VLOOKUP(R150,武将ID!F$1:G$18,2,0),"")</f>
        <v>，生命提高</v>
      </c>
      <c r="U150" s="40" t="str">
        <f t="shared" si="39"/>
        <v>13%</v>
      </c>
      <c r="V150" s="40" t="str">
        <f t="shared" si="47"/>
        <v/>
      </c>
      <c r="W150" s="40" t="str">
        <f>IF(VLOOKUP($E150,缘分配置!$A:$M,11,0)=0,"",VLOOKUP($E150,缘分配置!$A:$M,11,0))</f>
        <v/>
      </c>
      <c r="X150" s="40" t="str">
        <f>IFERROR(VLOOKUP(V150,武将ID!$F$1:$G$18,2,0),"")</f>
        <v/>
      </c>
      <c r="Y150" s="40" t="str">
        <f t="shared" si="40"/>
        <v/>
      </c>
      <c r="Z150" s="40" t="str">
        <f t="shared" si="48"/>
        <v/>
      </c>
      <c r="AA150" s="40" t="str">
        <f>IF(VLOOKUP($E150,缘分配置!$A:$M,12,0)=0,"",VLOOKUP($E150,缘分配置!$A:$M,12,0))</f>
        <v/>
      </c>
      <c r="AB150" s="40" t="str">
        <f>IFERROR(VLOOKUP(Z150,武将ID!$F$1:$G$18,2,0),"")</f>
        <v/>
      </c>
      <c r="AC150" s="40" t="str">
        <f t="shared" si="41"/>
        <v/>
      </c>
      <c r="AD150" s="56" t="str">
        <f t="shared" si="42"/>
        <v>集齐“灌婴、英布”，生命提高13%。</v>
      </c>
    </row>
    <row r="151" spans="1:30" ht="15" x14ac:dyDescent="0.25">
      <c r="A151" s="52">
        <f t="shared" si="44"/>
        <v>11003002</v>
      </c>
      <c r="B151" s="37">
        <v>146</v>
      </c>
      <c r="C151" s="53" t="str">
        <f>VLOOKUP(E151,缘分配置!A:P,4,0)</f>
        <v>尽忠职守</v>
      </c>
      <c r="D151" s="53">
        <f>VLOOKUP(F151,武将ID!A:B,2,0)</f>
        <v>11003</v>
      </c>
      <c r="E151" s="40" t="str">
        <f>缘分配置!A99</f>
        <v>灌婴2</v>
      </c>
      <c r="F151" s="37" t="str">
        <f t="shared" si="38"/>
        <v>、灌婴</v>
      </c>
      <c r="G151" s="40" t="str">
        <f>缘分配置!E99</f>
        <v>灌婴</v>
      </c>
      <c r="H151" s="40" t="str">
        <f t="shared" si="45"/>
        <v>2</v>
      </c>
      <c r="I151" s="40">
        <v>1</v>
      </c>
      <c r="J151" s="53">
        <f>VLOOKUP(K151,武将ID!$A:$B,2,0)</f>
        <v>11004</v>
      </c>
      <c r="K151" s="40" t="str">
        <f>VLOOKUP(E151,缘分配置!A:M,6,0)</f>
        <v>、季布</v>
      </c>
      <c r="L151" s="53" t="str">
        <f>IFERROR(VLOOKUP(M151,武将ID!$A:$B,2,0),"")</f>
        <v/>
      </c>
      <c r="M151" s="40" t="str">
        <f>IF(VLOOKUP($E151,缘分配置!$A:$M,7,0)=0,"",VLOOKUP($E151,缘分配置!$A:$M,7,0))</f>
        <v/>
      </c>
      <c r="N151" s="53" t="str">
        <f>IFERROR(VLOOKUP(O151,武将ID!$A:$B,2,0),"")</f>
        <v/>
      </c>
      <c r="O151" s="40" t="str">
        <f>IF(VLOOKUP($E151,缘分配置!$A:$M,8,0)=0,"",VLOOKUP($E151,缘分配置!$A:$M,8,0))</f>
        <v/>
      </c>
      <c r="P151" s="53" t="str">
        <f>IFERROR(VLOOKUP(Q151,武将ID!$A:$B,2,0),"")</f>
        <v/>
      </c>
      <c r="Q151" s="40" t="str">
        <f>IF(VLOOKUP($E151,缘分配置!$A:$M,9,0)=0,"",VLOOKUP($E151,缘分配置!$A:$M,9,0))</f>
        <v/>
      </c>
      <c r="R151" s="40">
        <f t="shared" si="46"/>
        <v>4</v>
      </c>
      <c r="S151" s="40">
        <f>IF(VLOOKUP($E151,缘分配置!$A:$M,10,0)=0,"",VLOOKUP($E151,缘分配置!$A:$M,10,0))</f>
        <v>120</v>
      </c>
      <c r="T151" s="40" t="str">
        <f>IFERROR(VLOOKUP(R151,武将ID!F$1:G$18,2,0),"")</f>
        <v>，生命提高</v>
      </c>
      <c r="U151" s="40" t="str">
        <f t="shared" si="39"/>
        <v>12%</v>
      </c>
      <c r="V151" s="40" t="str">
        <f t="shared" si="47"/>
        <v/>
      </c>
      <c r="W151" s="40" t="str">
        <f>IF(VLOOKUP($E151,缘分配置!$A:$M,11,0)=0,"",VLOOKUP($E151,缘分配置!$A:$M,11,0))</f>
        <v/>
      </c>
      <c r="X151" s="40" t="str">
        <f>IFERROR(VLOOKUP(V151,武将ID!$F$1:$G$18,2,0),"")</f>
        <v/>
      </c>
      <c r="Y151" s="40" t="str">
        <f t="shared" si="40"/>
        <v/>
      </c>
      <c r="Z151" s="40" t="str">
        <f t="shared" si="48"/>
        <v/>
      </c>
      <c r="AA151" s="40" t="str">
        <f>IF(VLOOKUP($E151,缘分配置!$A:$M,12,0)=0,"",VLOOKUP($E151,缘分配置!$A:$M,12,0))</f>
        <v/>
      </c>
      <c r="AB151" s="40" t="str">
        <f>IFERROR(VLOOKUP(Z151,武将ID!$F$1:$G$18,2,0),"")</f>
        <v/>
      </c>
      <c r="AC151" s="40" t="str">
        <f t="shared" si="41"/>
        <v/>
      </c>
      <c r="AD151" s="56" t="str">
        <f t="shared" si="42"/>
        <v>集齐“灌婴、季布”，生命提高12%。</v>
      </c>
    </row>
    <row r="152" spans="1:30" ht="15" x14ac:dyDescent="0.25">
      <c r="A152" s="52">
        <f t="shared" si="44"/>
        <v>11003003</v>
      </c>
      <c r="B152" s="37">
        <v>147</v>
      </c>
      <c r="C152" s="53" t="str">
        <f>VLOOKUP(E152,缘分配置!A:P,4,0)</f>
        <v>忠心为主</v>
      </c>
      <c r="D152" s="53">
        <f>VLOOKUP(F152,武将ID!A:B,2,0)</f>
        <v>11003</v>
      </c>
      <c r="E152" s="40" t="str">
        <f>缘分配置!A100</f>
        <v>灌婴3</v>
      </c>
      <c r="F152" s="37" t="str">
        <f t="shared" si="38"/>
        <v>、灌婴</v>
      </c>
      <c r="G152" s="40" t="str">
        <f>缘分配置!E100</f>
        <v>灌婴</v>
      </c>
      <c r="H152" s="40" t="str">
        <f t="shared" si="45"/>
        <v>3</v>
      </c>
      <c r="I152" s="40">
        <v>1</v>
      </c>
      <c r="J152" s="53">
        <f>VLOOKUP(K152,武将ID!$A:$B,2,0)</f>
        <v>11006</v>
      </c>
      <c r="K152" s="40" t="str">
        <f>VLOOKUP(E152,缘分配置!A:M,6,0)</f>
        <v>、钟离眛</v>
      </c>
      <c r="L152" s="53" t="str">
        <f>IFERROR(VLOOKUP(M152,武将ID!$A:$B,2,0),"")</f>
        <v/>
      </c>
      <c r="M152" s="40" t="str">
        <f>IF(VLOOKUP($E152,缘分配置!$A:$M,7,0)=0,"",VLOOKUP($E152,缘分配置!$A:$M,7,0))</f>
        <v/>
      </c>
      <c r="N152" s="53" t="str">
        <f>IFERROR(VLOOKUP(O152,武将ID!$A:$B,2,0),"")</f>
        <v/>
      </c>
      <c r="O152" s="40" t="str">
        <f>IF(VLOOKUP($E152,缘分配置!$A:$M,8,0)=0,"",VLOOKUP($E152,缘分配置!$A:$M,8,0))</f>
        <v/>
      </c>
      <c r="P152" s="53" t="str">
        <f>IFERROR(VLOOKUP(Q152,武将ID!$A:$B,2,0),"")</f>
        <v/>
      </c>
      <c r="Q152" s="40" t="str">
        <f>IF(VLOOKUP($E152,缘分配置!$A:$M,9,0)=0,"",VLOOKUP($E152,缘分配置!$A:$M,9,0))</f>
        <v/>
      </c>
      <c r="R152" s="40">
        <f t="shared" si="46"/>
        <v>4</v>
      </c>
      <c r="S152" s="40">
        <f>IF(VLOOKUP($E152,缘分配置!$A:$M,10,0)=0,"",VLOOKUP($E152,缘分配置!$A:$M,10,0))</f>
        <v>120</v>
      </c>
      <c r="T152" s="40" t="str">
        <f>IFERROR(VLOOKUP(R152,武将ID!F$1:G$18,2,0),"")</f>
        <v>，生命提高</v>
      </c>
      <c r="U152" s="40" t="str">
        <f t="shared" si="39"/>
        <v>12%</v>
      </c>
      <c r="V152" s="40" t="str">
        <f t="shared" si="47"/>
        <v/>
      </c>
      <c r="W152" s="40" t="str">
        <f>IF(VLOOKUP($E152,缘分配置!$A:$M,11,0)=0,"",VLOOKUP($E152,缘分配置!$A:$M,11,0))</f>
        <v/>
      </c>
      <c r="X152" s="40" t="str">
        <f>IFERROR(VLOOKUP(V152,武将ID!$F$1:$G$18,2,0),"")</f>
        <v/>
      </c>
      <c r="Y152" s="40" t="str">
        <f t="shared" si="40"/>
        <v/>
      </c>
      <c r="Z152" s="40" t="str">
        <f t="shared" si="48"/>
        <v/>
      </c>
      <c r="AA152" s="40" t="str">
        <f>IF(VLOOKUP($E152,缘分配置!$A:$M,12,0)=0,"",VLOOKUP($E152,缘分配置!$A:$M,12,0))</f>
        <v/>
      </c>
      <c r="AB152" s="40" t="str">
        <f>IFERROR(VLOOKUP(Z152,武将ID!$F$1:$G$18,2,0),"")</f>
        <v/>
      </c>
      <c r="AC152" s="40" t="str">
        <f t="shared" si="41"/>
        <v/>
      </c>
      <c r="AD152" s="56" t="str">
        <f t="shared" si="42"/>
        <v>集齐“灌婴、钟离眛”，生命提高12%。</v>
      </c>
    </row>
    <row r="153" spans="1:30" ht="15" x14ac:dyDescent="0.25">
      <c r="A153" s="52">
        <f t="shared" si="44"/>
        <v>11003004</v>
      </c>
      <c r="B153" s="37">
        <v>148</v>
      </c>
      <c r="C153" s="53" t="str">
        <f>VLOOKUP(E153,缘分配置!A:P,4,0)</f>
        <v>名噪一时</v>
      </c>
      <c r="D153" s="53">
        <f>VLOOKUP(F153,武将ID!A:B,2,0)</f>
        <v>11003</v>
      </c>
      <c r="E153" s="40" t="str">
        <f>缘分配置!A101</f>
        <v>灌婴4</v>
      </c>
      <c r="F153" s="37" t="str">
        <f t="shared" si="38"/>
        <v>、灌婴</v>
      </c>
      <c r="G153" s="40" t="str">
        <f>缘分配置!E101</f>
        <v>灌婴</v>
      </c>
      <c r="H153" s="40" t="str">
        <f t="shared" si="45"/>
        <v>4</v>
      </c>
      <c r="I153" s="40">
        <v>1</v>
      </c>
      <c r="J153" s="53">
        <f>VLOOKUP(K153,武将ID!$A:$B,2,0)</f>
        <v>11004</v>
      </c>
      <c r="K153" s="40" t="str">
        <f>VLOOKUP(E153,缘分配置!A:M,6,0)</f>
        <v>、季布</v>
      </c>
      <c r="L153" s="53">
        <f>IFERROR(VLOOKUP(M153,武将ID!$A:$B,2,0),"")</f>
        <v>11008</v>
      </c>
      <c r="M153" s="40" t="str">
        <f>IF(VLOOKUP($E153,缘分配置!$A:$M,7,0)=0,"",VLOOKUP($E153,缘分配置!$A:$M,7,0))</f>
        <v>、戚夫人</v>
      </c>
      <c r="N153" s="53" t="str">
        <f>IFERROR(VLOOKUP(O153,武将ID!$A:$B,2,0),"")</f>
        <v/>
      </c>
      <c r="O153" s="40" t="str">
        <f>IF(VLOOKUP($E153,缘分配置!$A:$M,8,0)=0,"",VLOOKUP($E153,缘分配置!$A:$M,8,0))</f>
        <v/>
      </c>
      <c r="P153" s="53" t="str">
        <f>IFERROR(VLOOKUP(Q153,武将ID!$A:$B,2,0),"")</f>
        <v/>
      </c>
      <c r="Q153" s="40" t="str">
        <f>IF(VLOOKUP($E153,缘分配置!$A:$M,9,0)=0,"",VLOOKUP($E153,缘分配置!$A:$M,9,0))</f>
        <v/>
      </c>
      <c r="R153" s="40">
        <f t="shared" si="46"/>
        <v>4</v>
      </c>
      <c r="S153" s="40">
        <f>IF(VLOOKUP($E153,缘分配置!$A:$M,10,0)=0,"",VLOOKUP($E153,缘分配置!$A:$M,10,0))</f>
        <v>130</v>
      </c>
      <c r="T153" s="40" t="str">
        <f>IFERROR(VLOOKUP(R153,武将ID!F$1:G$18,2,0),"")</f>
        <v>，生命提高</v>
      </c>
      <c r="U153" s="40" t="str">
        <f t="shared" si="39"/>
        <v>13%</v>
      </c>
      <c r="V153" s="40">
        <f t="shared" si="47"/>
        <v>5</v>
      </c>
      <c r="W153" s="40">
        <f>IF(VLOOKUP($E153,缘分配置!$A:$M,11,0)=0,"",VLOOKUP($E153,缘分配置!$A:$M,11,0))</f>
        <v>40</v>
      </c>
      <c r="X153" s="40" t="str">
        <f>IFERROR(VLOOKUP(V153,武将ID!$F$1:$G$18,2,0),"")</f>
        <v>，攻击提高</v>
      </c>
      <c r="Y153" s="40" t="str">
        <f t="shared" si="40"/>
        <v>4%</v>
      </c>
      <c r="Z153" s="40">
        <f t="shared" si="48"/>
        <v>6</v>
      </c>
      <c r="AA153" s="40">
        <f>IF(VLOOKUP($E153,缘分配置!$A:$M,12,0)=0,"",VLOOKUP($E153,缘分配置!$A:$M,12,0))</f>
        <v>80</v>
      </c>
      <c r="AB153" s="40" t="str">
        <f>IFERROR(VLOOKUP(Z153,武将ID!$F$1:$G$18,2,0),"")</f>
        <v>，防御提高</v>
      </c>
      <c r="AC153" s="40" t="str">
        <f t="shared" si="41"/>
        <v>8%</v>
      </c>
      <c r="AD153" s="56" t="str">
        <f t="shared" si="42"/>
        <v>集齐“灌婴、季布、戚夫人”，生命提高13%，攻击提高4%，防御提高8%。</v>
      </c>
    </row>
    <row r="154" spans="1:30" ht="15" x14ac:dyDescent="0.25">
      <c r="A154" s="52">
        <f t="shared" si="44"/>
        <v>11003005</v>
      </c>
      <c r="B154" s="37">
        <v>149</v>
      </c>
      <c r="C154" s="53" t="str">
        <f>VLOOKUP(E154,缘分配置!A:P,4,0)</f>
        <v>乱世豪杰</v>
      </c>
      <c r="D154" s="53">
        <f>VLOOKUP(F154,武将ID!A:B,2,0)</f>
        <v>11003</v>
      </c>
      <c r="E154" s="40" t="str">
        <f>缘分配置!A102</f>
        <v>灌婴5</v>
      </c>
      <c r="F154" s="37" t="str">
        <f t="shared" si="38"/>
        <v>、灌婴</v>
      </c>
      <c r="G154" s="40" t="str">
        <f>缘分配置!E102</f>
        <v>灌婴</v>
      </c>
      <c r="H154" s="40" t="str">
        <f t="shared" si="45"/>
        <v>5</v>
      </c>
      <c r="I154" s="40">
        <v>1</v>
      </c>
      <c r="J154" s="53">
        <f>VLOOKUP(K154,武将ID!$A:$B,2,0)</f>
        <v>11004</v>
      </c>
      <c r="K154" s="40" t="str">
        <f>VLOOKUP(E154,缘分配置!A:M,6,0)</f>
        <v>、季布</v>
      </c>
      <c r="L154" s="53">
        <f>IFERROR(VLOOKUP(M154,武将ID!$A:$B,2,0),"")</f>
        <v>11005</v>
      </c>
      <c r="M154" s="40" t="str">
        <f>IF(VLOOKUP($E154,缘分配置!$A:$M,7,0)=0,"",VLOOKUP($E154,缘分配置!$A:$M,7,0))</f>
        <v>、章邯</v>
      </c>
      <c r="N154" s="53" t="str">
        <f>IFERROR(VLOOKUP(O154,武将ID!$A:$B,2,0),"")</f>
        <v/>
      </c>
      <c r="O154" s="40" t="str">
        <f>IF(VLOOKUP($E154,缘分配置!$A:$M,8,0)=0,"",VLOOKUP($E154,缘分配置!$A:$M,8,0))</f>
        <v/>
      </c>
      <c r="P154" s="53" t="str">
        <f>IFERROR(VLOOKUP(Q154,武将ID!$A:$B,2,0),"")</f>
        <v/>
      </c>
      <c r="Q154" s="40" t="str">
        <f>IF(VLOOKUP($E154,缘分配置!$A:$M,9,0)=0,"",VLOOKUP($E154,缘分配置!$A:$M,9,0))</f>
        <v/>
      </c>
      <c r="R154" s="40">
        <f t="shared" si="46"/>
        <v>4</v>
      </c>
      <c r="S154" s="40">
        <f>IF(VLOOKUP($E154,缘分配置!$A:$M,10,0)=0,"",VLOOKUP($E154,缘分配置!$A:$M,10,0))</f>
        <v>130</v>
      </c>
      <c r="T154" s="40" t="str">
        <f>IFERROR(VLOOKUP(R154,武将ID!F$1:G$18,2,0),"")</f>
        <v>，生命提高</v>
      </c>
      <c r="U154" s="40" t="str">
        <f t="shared" si="39"/>
        <v>13%</v>
      </c>
      <c r="V154" s="40">
        <f t="shared" si="47"/>
        <v>5</v>
      </c>
      <c r="W154" s="40">
        <f>IF(VLOOKUP($E154,缘分配置!$A:$M,11,0)=0,"",VLOOKUP($E154,缘分配置!$A:$M,11,0))</f>
        <v>40</v>
      </c>
      <c r="X154" s="40" t="str">
        <f>IFERROR(VLOOKUP(V154,武将ID!$F$1:$G$18,2,0),"")</f>
        <v>，攻击提高</v>
      </c>
      <c r="Y154" s="40" t="str">
        <f t="shared" si="40"/>
        <v>4%</v>
      </c>
      <c r="Z154" s="40">
        <f t="shared" si="48"/>
        <v>6</v>
      </c>
      <c r="AA154" s="40">
        <f>IF(VLOOKUP($E154,缘分配置!$A:$M,12,0)=0,"",VLOOKUP($E154,缘分配置!$A:$M,12,0))</f>
        <v>80</v>
      </c>
      <c r="AB154" s="40" t="str">
        <f>IFERROR(VLOOKUP(Z154,武将ID!$F$1:$G$18,2,0),"")</f>
        <v>，防御提高</v>
      </c>
      <c r="AC154" s="40" t="str">
        <f t="shared" si="41"/>
        <v>8%</v>
      </c>
      <c r="AD154" s="56" t="str">
        <f t="shared" si="42"/>
        <v>集齐“灌婴、季布、章邯”，生命提高13%，攻击提高4%，防御提高8%。</v>
      </c>
    </row>
    <row r="155" spans="1:30" ht="15" x14ac:dyDescent="0.25">
      <c r="A155" s="52">
        <f t="shared" si="44"/>
        <v>11003006</v>
      </c>
      <c r="B155" s="37">
        <v>150</v>
      </c>
      <c r="C155" s="53" t="str">
        <f>VLOOKUP(E155,缘分配置!A:P,4,0)</f>
        <v>壮志凌云</v>
      </c>
      <c r="D155" s="53">
        <f>VLOOKUP(F155,武将ID!A:B,2,0)</f>
        <v>11003</v>
      </c>
      <c r="E155" s="40" t="str">
        <f>缘分配置!A103</f>
        <v>灌婴6</v>
      </c>
      <c r="F155" s="37" t="str">
        <f t="shared" si="38"/>
        <v>、灌婴</v>
      </c>
      <c r="G155" s="40" t="str">
        <f>缘分配置!E103</f>
        <v>灌婴</v>
      </c>
      <c r="H155" s="40" t="str">
        <f t="shared" si="45"/>
        <v>6</v>
      </c>
      <c r="I155" s="40">
        <v>1</v>
      </c>
      <c r="J155" s="53">
        <f>VLOOKUP(K155,武将ID!$A:$B,2,0)</f>
        <v>11002</v>
      </c>
      <c r="K155" s="40" t="str">
        <f>VLOOKUP(E155,缘分配置!A:M,6,0)</f>
        <v>、项庄</v>
      </c>
      <c r="L155" s="53">
        <f>IFERROR(VLOOKUP(M155,武将ID!$A:$B,2,0),"")</f>
        <v>11006</v>
      </c>
      <c r="M155" s="40" t="str">
        <f>IF(VLOOKUP($E155,缘分配置!$A:$M,7,0)=0,"",VLOOKUP($E155,缘分配置!$A:$M,7,0))</f>
        <v>、钟离眛</v>
      </c>
      <c r="N155" s="53" t="str">
        <f>IFERROR(VLOOKUP(O155,武将ID!$A:$B,2,0),"")</f>
        <v/>
      </c>
      <c r="O155" s="40" t="str">
        <f>IF(VLOOKUP($E155,缘分配置!$A:$M,8,0)=0,"",VLOOKUP($E155,缘分配置!$A:$M,8,0))</f>
        <v/>
      </c>
      <c r="P155" s="53" t="str">
        <f>IFERROR(VLOOKUP(Q155,武将ID!$A:$B,2,0),"")</f>
        <v/>
      </c>
      <c r="Q155" s="40" t="str">
        <f>IF(VLOOKUP($E155,缘分配置!$A:$M,9,0)=0,"",VLOOKUP($E155,缘分配置!$A:$M,9,0))</f>
        <v/>
      </c>
      <c r="R155" s="40">
        <f t="shared" si="46"/>
        <v>4</v>
      </c>
      <c r="S155" s="40">
        <f>IF(VLOOKUP($E155,缘分配置!$A:$M,10,0)=0,"",VLOOKUP($E155,缘分配置!$A:$M,10,0))</f>
        <v>130</v>
      </c>
      <c r="T155" s="40" t="str">
        <f>IFERROR(VLOOKUP(R155,武将ID!F$1:G$18,2,0),"")</f>
        <v>，生命提高</v>
      </c>
      <c r="U155" s="40" t="str">
        <f t="shared" si="39"/>
        <v>13%</v>
      </c>
      <c r="V155" s="40">
        <f t="shared" si="47"/>
        <v>5</v>
      </c>
      <c r="W155" s="40">
        <f>IF(VLOOKUP($E155,缘分配置!$A:$M,11,0)=0,"",VLOOKUP($E155,缘分配置!$A:$M,11,0))</f>
        <v>40</v>
      </c>
      <c r="X155" s="40" t="str">
        <f>IFERROR(VLOOKUP(V155,武将ID!$F$1:$G$18,2,0),"")</f>
        <v>，攻击提高</v>
      </c>
      <c r="Y155" s="40" t="str">
        <f t="shared" si="40"/>
        <v>4%</v>
      </c>
      <c r="Z155" s="40">
        <f t="shared" si="48"/>
        <v>6</v>
      </c>
      <c r="AA155" s="40">
        <f>IF(VLOOKUP($E155,缘分配置!$A:$M,12,0)=0,"",VLOOKUP($E155,缘分配置!$A:$M,12,0))</f>
        <v>80</v>
      </c>
      <c r="AB155" s="40" t="str">
        <f>IFERROR(VLOOKUP(Z155,武将ID!$F$1:$G$18,2,0),"")</f>
        <v>，防御提高</v>
      </c>
      <c r="AC155" s="40" t="str">
        <f t="shared" si="41"/>
        <v>8%</v>
      </c>
      <c r="AD155" s="56" t="str">
        <f t="shared" si="42"/>
        <v>集齐“灌婴、项庄、钟离眛”，生命提高13%，攻击提高4%，防御提高8%。</v>
      </c>
    </row>
    <row r="156" spans="1:30" ht="15" x14ac:dyDescent="0.25">
      <c r="A156" s="52">
        <f t="shared" si="44"/>
        <v>11004001</v>
      </c>
      <c r="B156" s="37">
        <v>151</v>
      </c>
      <c r="C156" s="53" t="str">
        <f>VLOOKUP(E156,缘分配置!A:P,4,0)</f>
        <v>一诺千金</v>
      </c>
      <c r="D156" s="53">
        <f>VLOOKUP(F156,武将ID!A:B,2,0)</f>
        <v>11004</v>
      </c>
      <c r="E156" s="40" t="str">
        <f>缘分配置!A104</f>
        <v>季布1</v>
      </c>
      <c r="F156" s="37" t="str">
        <f t="shared" si="38"/>
        <v>、季布</v>
      </c>
      <c r="G156" s="40" t="str">
        <f>缘分配置!E104</f>
        <v>季布</v>
      </c>
      <c r="H156" s="40" t="str">
        <f t="shared" si="45"/>
        <v>1</v>
      </c>
      <c r="I156" s="40">
        <v>1</v>
      </c>
      <c r="J156" s="53">
        <f>VLOOKUP(K156,武将ID!$A:$B,2,0)</f>
        <v>11501</v>
      </c>
      <c r="K156" s="40" t="str">
        <f>VLOOKUP(E156,缘分配置!A:M,6,0)</f>
        <v>、刘邦</v>
      </c>
      <c r="L156" s="53" t="str">
        <f>IFERROR(VLOOKUP(M156,武将ID!$A:$B,2,0),"")</f>
        <v/>
      </c>
      <c r="M156" s="40" t="str">
        <f>IF(VLOOKUP($E156,缘分配置!$A:$M,7,0)=0,"",VLOOKUP($E156,缘分配置!$A:$M,7,0))</f>
        <v/>
      </c>
      <c r="N156" s="53" t="str">
        <f>IFERROR(VLOOKUP(O156,武将ID!$A:$B,2,0),"")</f>
        <v/>
      </c>
      <c r="O156" s="40" t="str">
        <f>IF(VLOOKUP($E156,缘分配置!$A:$M,8,0)=0,"",VLOOKUP($E156,缘分配置!$A:$M,8,0))</f>
        <v/>
      </c>
      <c r="P156" s="53" t="str">
        <f>IFERROR(VLOOKUP(Q156,武将ID!$A:$B,2,0),"")</f>
        <v/>
      </c>
      <c r="Q156" s="40" t="str">
        <f>IF(VLOOKUP($E156,缘分配置!$A:$M,9,0)=0,"",VLOOKUP($E156,缘分配置!$A:$M,9,0))</f>
        <v/>
      </c>
      <c r="R156" s="40" t="str">
        <f t="shared" si="46"/>
        <v/>
      </c>
      <c r="S156" s="40" t="str">
        <f>IF(VLOOKUP($E156,缘分配置!$A:$M,10,0)=0,"",VLOOKUP($E156,缘分配置!$A:$M,10,0))</f>
        <v/>
      </c>
      <c r="T156" s="40" t="str">
        <f>IFERROR(VLOOKUP(R156,武将ID!F$1:G$18,2,0),"")</f>
        <v/>
      </c>
      <c r="U156" s="40" t="str">
        <f t="shared" si="39"/>
        <v/>
      </c>
      <c r="V156" s="40">
        <f t="shared" si="47"/>
        <v>5</v>
      </c>
      <c r="W156" s="40">
        <f>IF(VLOOKUP($E156,缘分配置!$A:$M,11,0)=0,"",VLOOKUP($E156,缘分配置!$A:$M,11,0))</f>
        <v>100</v>
      </c>
      <c r="X156" s="40" t="str">
        <f>IFERROR(VLOOKUP(V156,武将ID!$F$1:$G$18,2,0),"")</f>
        <v>，攻击提高</v>
      </c>
      <c r="Y156" s="40" t="str">
        <f t="shared" si="40"/>
        <v>10%</v>
      </c>
      <c r="Z156" s="40">
        <f t="shared" si="48"/>
        <v>6</v>
      </c>
      <c r="AA156" s="40">
        <f>IF(VLOOKUP($E156,缘分配置!$A:$M,12,0)=0,"",VLOOKUP($E156,缘分配置!$A:$M,12,0))</f>
        <v>30</v>
      </c>
      <c r="AB156" s="40" t="str">
        <f>IFERROR(VLOOKUP(Z156,武将ID!$F$1:$G$18,2,0),"")</f>
        <v>，防御提高</v>
      </c>
      <c r="AC156" s="40" t="str">
        <f t="shared" si="41"/>
        <v>3%</v>
      </c>
      <c r="AD156" s="56" t="str">
        <f t="shared" si="42"/>
        <v>集齐“季布、刘邦”，攻击提高10%，防御提高3%。</v>
      </c>
    </row>
    <row r="157" spans="1:30" ht="15" x14ac:dyDescent="0.25">
      <c r="A157" s="52">
        <f t="shared" si="44"/>
        <v>11004002</v>
      </c>
      <c r="B157" s="37">
        <v>152</v>
      </c>
      <c r="C157" s="53" t="str">
        <f>VLOOKUP(E157,缘分配置!A:P,4,0)</f>
        <v>尽忠职守</v>
      </c>
      <c r="D157" s="53">
        <f>VLOOKUP(F157,武将ID!A:B,2,0)</f>
        <v>11004</v>
      </c>
      <c r="E157" s="40" t="str">
        <f>缘分配置!A105</f>
        <v>季布2</v>
      </c>
      <c r="F157" s="37" t="str">
        <f t="shared" si="38"/>
        <v>、季布</v>
      </c>
      <c r="G157" s="40" t="str">
        <f>缘分配置!E105</f>
        <v>季布</v>
      </c>
      <c r="H157" s="40" t="str">
        <f t="shared" si="45"/>
        <v>2</v>
      </c>
      <c r="I157" s="40">
        <v>1</v>
      </c>
      <c r="J157" s="53">
        <f>VLOOKUP(K157,武将ID!$A:$B,2,0)</f>
        <v>11003</v>
      </c>
      <c r="K157" s="40" t="str">
        <f>VLOOKUP(E157,缘分配置!A:M,6,0)</f>
        <v>、灌婴</v>
      </c>
      <c r="L157" s="53" t="str">
        <f>IFERROR(VLOOKUP(M157,武将ID!$A:$B,2,0),"")</f>
        <v/>
      </c>
      <c r="M157" s="40" t="str">
        <f>IF(VLOOKUP($E157,缘分配置!$A:$M,7,0)=0,"",VLOOKUP($E157,缘分配置!$A:$M,7,0))</f>
        <v/>
      </c>
      <c r="N157" s="53" t="str">
        <f>IFERROR(VLOOKUP(O157,武将ID!$A:$B,2,0),"")</f>
        <v/>
      </c>
      <c r="O157" s="40" t="str">
        <f>IF(VLOOKUP($E157,缘分配置!$A:$M,8,0)=0,"",VLOOKUP($E157,缘分配置!$A:$M,8,0))</f>
        <v/>
      </c>
      <c r="P157" s="53" t="str">
        <f>IFERROR(VLOOKUP(Q157,武将ID!$A:$B,2,0),"")</f>
        <v/>
      </c>
      <c r="Q157" s="40" t="str">
        <f>IF(VLOOKUP($E157,缘分配置!$A:$M,9,0)=0,"",VLOOKUP($E157,缘分配置!$A:$M,9,0))</f>
        <v/>
      </c>
      <c r="R157" s="40" t="str">
        <f t="shared" si="46"/>
        <v/>
      </c>
      <c r="S157" s="40" t="str">
        <f>IF(VLOOKUP($E157,缘分配置!$A:$M,10,0)=0,"",VLOOKUP($E157,缘分配置!$A:$M,10,0))</f>
        <v/>
      </c>
      <c r="T157" s="40" t="str">
        <f>IFERROR(VLOOKUP(R157,武将ID!F$1:G$18,2,0),"")</f>
        <v/>
      </c>
      <c r="U157" s="40" t="str">
        <f t="shared" si="39"/>
        <v/>
      </c>
      <c r="V157" s="40">
        <f t="shared" si="47"/>
        <v>5</v>
      </c>
      <c r="W157" s="40">
        <f>IF(VLOOKUP($E157,缘分配置!$A:$M,11,0)=0,"",VLOOKUP($E157,缘分配置!$A:$M,11,0))</f>
        <v>90</v>
      </c>
      <c r="X157" s="40" t="str">
        <f>IFERROR(VLOOKUP(V157,武将ID!$F$1:$G$18,2,0),"")</f>
        <v>，攻击提高</v>
      </c>
      <c r="Y157" s="40" t="str">
        <f t="shared" si="40"/>
        <v>9%</v>
      </c>
      <c r="Z157" s="40">
        <f t="shared" si="48"/>
        <v>6</v>
      </c>
      <c r="AA157" s="40">
        <f>IF(VLOOKUP($E157,缘分配置!$A:$M,12,0)=0,"",VLOOKUP($E157,缘分配置!$A:$M,12,0))</f>
        <v>30</v>
      </c>
      <c r="AB157" s="40" t="str">
        <f>IFERROR(VLOOKUP(Z157,武将ID!$F$1:$G$18,2,0),"")</f>
        <v>，防御提高</v>
      </c>
      <c r="AC157" s="40" t="str">
        <f t="shared" si="41"/>
        <v>3%</v>
      </c>
      <c r="AD157" s="56" t="str">
        <f t="shared" si="42"/>
        <v>集齐“季布、灌婴”，攻击提高9%，防御提高3%。</v>
      </c>
    </row>
    <row r="158" spans="1:30" ht="15" x14ac:dyDescent="0.25">
      <c r="A158" s="52">
        <f t="shared" si="44"/>
        <v>11004003</v>
      </c>
      <c r="B158" s="37">
        <v>153</v>
      </c>
      <c r="C158" s="53" t="str">
        <f>VLOOKUP(E158,缘分配置!A:P,4,0)</f>
        <v>温文尔雅</v>
      </c>
      <c r="D158" s="53">
        <f>VLOOKUP(F158,武将ID!A:B,2,0)</f>
        <v>11004</v>
      </c>
      <c r="E158" s="40" t="str">
        <f>缘分配置!A106</f>
        <v>季布3</v>
      </c>
      <c r="F158" s="37" t="str">
        <f t="shared" si="38"/>
        <v>、季布</v>
      </c>
      <c r="G158" s="40" t="str">
        <f>缘分配置!E106</f>
        <v>季布</v>
      </c>
      <c r="H158" s="40" t="str">
        <f t="shared" si="45"/>
        <v>3</v>
      </c>
      <c r="I158" s="40">
        <v>1</v>
      </c>
      <c r="J158" s="53">
        <f>VLOOKUP(K158,武将ID!$A:$B,2,0)</f>
        <v>11008</v>
      </c>
      <c r="K158" s="40" t="str">
        <f>VLOOKUP(E158,缘分配置!A:M,6,0)</f>
        <v>、戚夫人</v>
      </c>
      <c r="L158" s="53" t="str">
        <f>IFERROR(VLOOKUP(M158,武将ID!$A:$B,2,0),"")</f>
        <v/>
      </c>
      <c r="M158" s="40" t="str">
        <f>IF(VLOOKUP($E158,缘分配置!$A:$M,7,0)=0,"",VLOOKUP($E158,缘分配置!$A:$M,7,0))</f>
        <v/>
      </c>
      <c r="N158" s="53" t="str">
        <f>IFERROR(VLOOKUP(O158,武将ID!$A:$B,2,0),"")</f>
        <v/>
      </c>
      <c r="O158" s="40" t="str">
        <f>IF(VLOOKUP($E158,缘分配置!$A:$M,8,0)=0,"",VLOOKUP($E158,缘分配置!$A:$M,8,0))</f>
        <v/>
      </c>
      <c r="P158" s="53" t="str">
        <f>IFERROR(VLOOKUP(Q158,武将ID!$A:$B,2,0),"")</f>
        <v/>
      </c>
      <c r="Q158" s="40" t="str">
        <f>IF(VLOOKUP($E158,缘分配置!$A:$M,9,0)=0,"",VLOOKUP($E158,缘分配置!$A:$M,9,0))</f>
        <v/>
      </c>
      <c r="R158" s="40" t="str">
        <f t="shared" si="46"/>
        <v/>
      </c>
      <c r="S158" s="40" t="str">
        <f>IF(VLOOKUP($E158,缘分配置!$A:$M,10,0)=0,"",VLOOKUP($E158,缘分配置!$A:$M,10,0))</f>
        <v/>
      </c>
      <c r="T158" s="40" t="str">
        <f>IFERROR(VLOOKUP(R158,武将ID!F$1:G$18,2,0),"")</f>
        <v/>
      </c>
      <c r="U158" s="40" t="str">
        <f t="shared" si="39"/>
        <v/>
      </c>
      <c r="V158" s="40">
        <f t="shared" si="47"/>
        <v>5</v>
      </c>
      <c r="W158" s="40">
        <f>IF(VLOOKUP($E158,缘分配置!$A:$M,11,0)=0,"",VLOOKUP($E158,缘分配置!$A:$M,11,0))</f>
        <v>90</v>
      </c>
      <c r="X158" s="40" t="str">
        <f>IFERROR(VLOOKUP(V158,武将ID!$F$1:$G$18,2,0),"")</f>
        <v>，攻击提高</v>
      </c>
      <c r="Y158" s="40" t="str">
        <f t="shared" si="40"/>
        <v>9%</v>
      </c>
      <c r="Z158" s="40">
        <f t="shared" si="48"/>
        <v>6</v>
      </c>
      <c r="AA158" s="40">
        <f>IF(VLOOKUP($E158,缘分配置!$A:$M,12,0)=0,"",VLOOKUP($E158,缘分配置!$A:$M,12,0))</f>
        <v>30</v>
      </c>
      <c r="AB158" s="40" t="str">
        <f>IFERROR(VLOOKUP(Z158,武将ID!$F$1:$G$18,2,0),"")</f>
        <v>，防御提高</v>
      </c>
      <c r="AC158" s="40" t="str">
        <f t="shared" si="41"/>
        <v>3%</v>
      </c>
      <c r="AD158" s="56" t="str">
        <f t="shared" si="42"/>
        <v>集齐“季布、戚夫人”，攻击提高9%，防御提高3%。</v>
      </c>
    </row>
    <row r="159" spans="1:30" ht="15" x14ac:dyDescent="0.25">
      <c r="A159" s="52">
        <f t="shared" si="44"/>
        <v>11004004</v>
      </c>
      <c r="B159" s="37">
        <v>154</v>
      </c>
      <c r="C159" s="53" t="str">
        <f>VLOOKUP(E159,缘分配置!A:P,4,0)</f>
        <v>名噪一时</v>
      </c>
      <c r="D159" s="53">
        <f>VLOOKUP(F159,武将ID!A:B,2,0)</f>
        <v>11004</v>
      </c>
      <c r="E159" s="40" t="str">
        <f>缘分配置!A107</f>
        <v>季布4</v>
      </c>
      <c r="F159" s="37" t="str">
        <f t="shared" si="38"/>
        <v>、季布</v>
      </c>
      <c r="G159" s="40" t="str">
        <f>缘分配置!E107</f>
        <v>季布</v>
      </c>
      <c r="H159" s="40" t="str">
        <f t="shared" si="45"/>
        <v>4</v>
      </c>
      <c r="I159" s="40">
        <v>1</v>
      </c>
      <c r="J159" s="53">
        <f>VLOOKUP(K159,武将ID!$A:$B,2,0)</f>
        <v>11003</v>
      </c>
      <c r="K159" s="40" t="str">
        <f>VLOOKUP(E159,缘分配置!A:M,6,0)</f>
        <v>、灌婴</v>
      </c>
      <c r="L159" s="53">
        <f>IFERROR(VLOOKUP(M159,武将ID!$A:$B,2,0),"")</f>
        <v>11008</v>
      </c>
      <c r="M159" s="40" t="str">
        <f>IF(VLOOKUP($E159,缘分配置!$A:$M,7,0)=0,"",VLOOKUP($E159,缘分配置!$A:$M,7,0))</f>
        <v>、戚夫人</v>
      </c>
      <c r="N159" s="53" t="str">
        <f>IFERROR(VLOOKUP(O159,武将ID!$A:$B,2,0),"")</f>
        <v/>
      </c>
      <c r="O159" s="40" t="str">
        <f>IF(VLOOKUP($E159,缘分配置!$A:$M,8,0)=0,"",VLOOKUP($E159,缘分配置!$A:$M,8,0))</f>
        <v/>
      </c>
      <c r="P159" s="53" t="str">
        <f>IFERROR(VLOOKUP(Q159,武将ID!$A:$B,2,0),"")</f>
        <v/>
      </c>
      <c r="Q159" s="40" t="str">
        <f>IF(VLOOKUP($E159,缘分配置!$A:$M,9,0)=0,"",VLOOKUP($E159,缘分配置!$A:$M,9,0))</f>
        <v/>
      </c>
      <c r="R159" s="40">
        <f t="shared" si="46"/>
        <v>4</v>
      </c>
      <c r="S159" s="40">
        <f>IF(VLOOKUP($E159,缘分配置!$A:$M,10,0)=0,"",VLOOKUP($E159,缘分配置!$A:$M,10,0))</f>
        <v>130</v>
      </c>
      <c r="T159" s="40" t="str">
        <f>IFERROR(VLOOKUP(R159,武将ID!F$1:G$18,2,0),"")</f>
        <v>，生命提高</v>
      </c>
      <c r="U159" s="40" t="str">
        <f t="shared" si="39"/>
        <v>13%</v>
      </c>
      <c r="V159" s="40">
        <f t="shared" si="47"/>
        <v>5</v>
      </c>
      <c r="W159" s="40">
        <f>IF(VLOOKUP($E159,缘分配置!$A:$M,11,0)=0,"",VLOOKUP($E159,缘分配置!$A:$M,11,0))</f>
        <v>100</v>
      </c>
      <c r="X159" s="40" t="str">
        <f>IFERROR(VLOOKUP(V159,武将ID!$F$1:$G$18,2,0),"")</f>
        <v>，攻击提高</v>
      </c>
      <c r="Y159" s="40" t="str">
        <f t="shared" si="40"/>
        <v>10%</v>
      </c>
      <c r="Z159" s="40">
        <f t="shared" si="48"/>
        <v>6</v>
      </c>
      <c r="AA159" s="40">
        <f>IF(VLOOKUP($E159,缘分配置!$A:$M,12,0)=0,"",VLOOKUP($E159,缘分配置!$A:$M,12,0))</f>
        <v>30</v>
      </c>
      <c r="AB159" s="40" t="str">
        <f>IFERROR(VLOOKUP(Z159,武将ID!$F$1:$G$18,2,0),"")</f>
        <v>，防御提高</v>
      </c>
      <c r="AC159" s="40" t="str">
        <f t="shared" si="41"/>
        <v>3%</v>
      </c>
      <c r="AD159" s="56" t="str">
        <f t="shared" si="42"/>
        <v>集齐“季布、灌婴、戚夫人”，生命提高13%，攻击提高10%，防御提高3%。</v>
      </c>
    </row>
    <row r="160" spans="1:30" ht="15" x14ac:dyDescent="0.25">
      <c r="A160" s="52">
        <f t="shared" si="44"/>
        <v>11004005</v>
      </c>
      <c r="B160" s="37">
        <v>155</v>
      </c>
      <c r="C160" s="53" t="str">
        <f>VLOOKUP(E160,缘分配置!A:P,4,0)</f>
        <v>乱世豪杰</v>
      </c>
      <c r="D160" s="53">
        <f>VLOOKUP(F160,武将ID!A:B,2,0)</f>
        <v>11004</v>
      </c>
      <c r="E160" s="40" t="str">
        <f>缘分配置!A108</f>
        <v>季布5</v>
      </c>
      <c r="F160" s="37" t="str">
        <f t="shared" si="38"/>
        <v>、季布</v>
      </c>
      <c r="G160" s="40" t="str">
        <f>缘分配置!E108</f>
        <v>季布</v>
      </c>
      <c r="H160" s="40" t="str">
        <f t="shared" si="45"/>
        <v>5</v>
      </c>
      <c r="I160" s="40">
        <v>1</v>
      </c>
      <c r="J160" s="53">
        <f>VLOOKUP(K160,武将ID!$A:$B,2,0)</f>
        <v>11003</v>
      </c>
      <c r="K160" s="40" t="str">
        <f>VLOOKUP(E160,缘分配置!A:M,6,0)</f>
        <v>、灌婴</v>
      </c>
      <c r="L160" s="53">
        <f>IFERROR(VLOOKUP(M160,武将ID!$A:$B,2,0),"")</f>
        <v>11005</v>
      </c>
      <c r="M160" s="40" t="str">
        <f>IF(VLOOKUP($E160,缘分配置!$A:$M,7,0)=0,"",VLOOKUP($E160,缘分配置!$A:$M,7,0))</f>
        <v>、章邯</v>
      </c>
      <c r="N160" s="53" t="str">
        <f>IFERROR(VLOOKUP(O160,武将ID!$A:$B,2,0),"")</f>
        <v/>
      </c>
      <c r="O160" s="40" t="str">
        <f>IF(VLOOKUP($E160,缘分配置!$A:$M,8,0)=0,"",VLOOKUP($E160,缘分配置!$A:$M,8,0))</f>
        <v/>
      </c>
      <c r="P160" s="53" t="str">
        <f>IFERROR(VLOOKUP(Q160,武将ID!$A:$B,2,0),"")</f>
        <v/>
      </c>
      <c r="Q160" s="40" t="str">
        <f>IF(VLOOKUP($E160,缘分配置!$A:$M,9,0)=0,"",VLOOKUP($E160,缘分配置!$A:$M,9,0))</f>
        <v/>
      </c>
      <c r="R160" s="40">
        <f t="shared" si="46"/>
        <v>4</v>
      </c>
      <c r="S160" s="40">
        <f>IF(VLOOKUP($E160,缘分配置!$A:$M,10,0)=0,"",VLOOKUP($E160,缘分配置!$A:$M,10,0))</f>
        <v>130</v>
      </c>
      <c r="T160" s="40" t="str">
        <f>IFERROR(VLOOKUP(R160,武将ID!F$1:G$18,2,0),"")</f>
        <v>，生命提高</v>
      </c>
      <c r="U160" s="40" t="str">
        <f t="shared" si="39"/>
        <v>13%</v>
      </c>
      <c r="V160" s="40">
        <f t="shared" si="47"/>
        <v>5</v>
      </c>
      <c r="W160" s="40">
        <f>IF(VLOOKUP($E160,缘分配置!$A:$M,11,0)=0,"",VLOOKUP($E160,缘分配置!$A:$M,11,0))</f>
        <v>100</v>
      </c>
      <c r="X160" s="40" t="str">
        <f>IFERROR(VLOOKUP(V160,武将ID!$F$1:$G$18,2,0),"")</f>
        <v>，攻击提高</v>
      </c>
      <c r="Y160" s="40" t="str">
        <f t="shared" si="40"/>
        <v>10%</v>
      </c>
      <c r="Z160" s="40">
        <f t="shared" si="48"/>
        <v>6</v>
      </c>
      <c r="AA160" s="40">
        <f>IF(VLOOKUP($E160,缘分配置!$A:$M,12,0)=0,"",VLOOKUP($E160,缘分配置!$A:$M,12,0))</f>
        <v>30</v>
      </c>
      <c r="AB160" s="40" t="str">
        <f>IFERROR(VLOOKUP(Z160,武将ID!$F$1:$G$18,2,0),"")</f>
        <v>，防御提高</v>
      </c>
      <c r="AC160" s="40" t="str">
        <f t="shared" si="41"/>
        <v>3%</v>
      </c>
      <c r="AD160" s="56" t="str">
        <f t="shared" si="42"/>
        <v>集齐“季布、灌婴、章邯”，生命提高13%，攻击提高10%，防御提高3%。</v>
      </c>
    </row>
    <row r="161" spans="1:30" ht="15" x14ac:dyDescent="0.25">
      <c r="A161" s="52">
        <f t="shared" si="44"/>
        <v>11004006</v>
      </c>
      <c r="B161" s="37">
        <v>156</v>
      </c>
      <c r="C161" s="53" t="str">
        <f>VLOOKUP(E161,缘分配置!A:P,4,0)</f>
        <v>气宇不凡</v>
      </c>
      <c r="D161" s="53">
        <f>VLOOKUP(F161,武将ID!A:B,2,0)</f>
        <v>11004</v>
      </c>
      <c r="E161" s="40" t="str">
        <f>缘分配置!A109</f>
        <v>季布6</v>
      </c>
      <c r="F161" s="37" t="str">
        <f t="shared" si="38"/>
        <v>、季布</v>
      </c>
      <c r="G161" s="40" t="str">
        <f>缘分配置!E109</f>
        <v>季布</v>
      </c>
      <c r="H161" s="40" t="str">
        <f t="shared" si="45"/>
        <v>6</v>
      </c>
      <c r="I161" s="40">
        <v>1</v>
      </c>
      <c r="J161" s="53">
        <f>VLOOKUP(K161,武将ID!$A:$B,2,0)</f>
        <v>11005</v>
      </c>
      <c r="K161" s="40" t="str">
        <f>VLOOKUP(E161,缘分配置!A:M,6,0)</f>
        <v>、章邯</v>
      </c>
      <c r="L161" s="53">
        <f>IFERROR(VLOOKUP(M161,武将ID!$A:$B,2,0),"")</f>
        <v>11008</v>
      </c>
      <c r="M161" s="40" t="str">
        <f>IF(VLOOKUP($E161,缘分配置!$A:$M,7,0)=0,"",VLOOKUP($E161,缘分配置!$A:$M,7,0))</f>
        <v>、戚夫人</v>
      </c>
      <c r="N161" s="53" t="str">
        <f>IFERROR(VLOOKUP(O161,武将ID!$A:$B,2,0),"")</f>
        <v/>
      </c>
      <c r="O161" s="40" t="str">
        <f>IF(VLOOKUP($E161,缘分配置!$A:$M,8,0)=0,"",VLOOKUP($E161,缘分配置!$A:$M,8,0))</f>
        <v/>
      </c>
      <c r="P161" s="53" t="str">
        <f>IFERROR(VLOOKUP(Q161,武将ID!$A:$B,2,0),"")</f>
        <v/>
      </c>
      <c r="Q161" s="40" t="str">
        <f>IF(VLOOKUP($E161,缘分配置!$A:$M,9,0)=0,"",VLOOKUP($E161,缘分配置!$A:$M,9,0))</f>
        <v/>
      </c>
      <c r="R161" s="40">
        <f t="shared" si="46"/>
        <v>4</v>
      </c>
      <c r="S161" s="40">
        <f>IF(VLOOKUP($E161,缘分配置!$A:$M,10,0)=0,"",VLOOKUP($E161,缘分配置!$A:$M,10,0))</f>
        <v>130</v>
      </c>
      <c r="T161" s="40" t="str">
        <f>IFERROR(VLOOKUP(R161,武将ID!F$1:G$18,2,0),"")</f>
        <v>，生命提高</v>
      </c>
      <c r="U161" s="40" t="str">
        <f t="shared" si="39"/>
        <v>13%</v>
      </c>
      <c r="V161" s="40">
        <f t="shared" si="47"/>
        <v>5</v>
      </c>
      <c r="W161" s="40">
        <f>IF(VLOOKUP($E161,缘分配置!$A:$M,11,0)=0,"",VLOOKUP($E161,缘分配置!$A:$M,11,0))</f>
        <v>100</v>
      </c>
      <c r="X161" s="40" t="str">
        <f>IFERROR(VLOOKUP(V161,武将ID!$F$1:$G$18,2,0),"")</f>
        <v>，攻击提高</v>
      </c>
      <c r="Y161" s="40" t="str">
        <f t="shared" si="40"/>
        <v>10%</v>
      </c>
      <c r="Z161" s="40">
        <f t="shared" si="48"/>
        <v>6</v>
      </c>
      <c r="AA161" s="40">
        <f>IF(VLOOKUP($E161,缘分配置!$A:$M,12,0)=0,"",VLOOKUP($E161,缘分配置!$A:$M,12,0))</f>
        <v>30</v>
      </c>
      <c r="AB161" s="40" t="str">
        <f>IFERROR(VLOOKUP(Z161,武将ID!$F$1:$G$18,2,0),"")</f>
        <v>，防御提高</v>
      </c>
      <c r="AC161" s="40" t="str">
        <f t="shared" si="41"/>
        <v>3%</v>
      </c>
      <c r="AD161" s="56" t="str">
        <f t="shared" si="42"/>
        <v>集齐“季布、章邯、戚夫人”，生命提高13%，攻击提高10%，防御提高3%。</v>
      </c>
    </row>
    <row r="162" spans="1:30" ht="15" x14ac:dyDescent="0.25">
      <c r="A162" s="52">
        <f t="shared" si="44"/>
        <v>11005001</v>
      </c>
      <c r="B162" s="37">
        <v>157</v>
      </c>
      <c r="C162" s="53" t="str">
        <f>VLOOKUP(E162,缘分配置!A:P,4,0)</f>
        <v>驰骋疆场</v>
      </c>
      <c r="D162" s="53">
        <f>VLOOKUP(F162,武将ID!A:B,2,0)</f>
        <v>11005</v>
      </c>
      <c r="E162" s="40" t="str">
        <f>缘分配置!A110</f>
        <v>章邯1</v>
      </c>
      <c r="F162" s="37" t="str">
        <f t="shared" si="38"/>
        <v>、章邯</v>
      </c>
      <c r="G162" s="40" t="str">
        <f>缘分配置!E110</f>
        <v>章邯</v>
      </c>
      <c r="H162" s="40" t="str">
        <f t="shared" si="45"/>
        <v>1</v>
      </c>
      <c r="I162" s="40">
        <v>1</v>
      </c>
      <c r="J162" s="53">
        <f>VLOOKUP(K162,武将ID!$A:$B,2,0)</f>
        <v>11302</v>
      </c>
      <c r="K162" s="40" t="str">
        <f>VLOOKUP(E162,缘分配置!A:M,6,0)</f>
        <v>、英布</v>
      </c>
      <c r="L162" s="53" t="str">
        <f>IFERROR(VLOOKUP(M162,武将ID!$A:$B,2,0),"")</f>
        <v/>
      </c>
      <c r="M162" s="40" t="str">
        <f>IF(VLOOKUP($E162,缘分配置!$A:$M,7,0)=0,"",VLOOKUP($E162,缘分配置!$A:$M,7,0))</f>
        <v/>
      </c>
      <c r="N162" s="53" t="str">
        <f>IFERROR(VLOOKUP(O162,武将ID!$A:$B,2,0),"")</f>
        <v/>
      </c>
      <c r="O162" s="40" t="str">
        <f>IF(VLOOKUP($E162,缘分配置!$A:$M,8,0)=0,"",VLOOKUP($E162,缘分配置!$A:$M,8,0))</f>
        <v/>
      </c>
      <c r="P162" s="53" t="str">
        <f>IFERROR(VLOOKUP(Q162,武将ID!$A:$B,2,0),"")</f>
        <v/>
      </c>
      <c r="Q162" s="40" t="str">
        <f>IF(VLOOKUP($E162,缘分配置!$A:$M,9,0)=0,"",VLOOKUP($E162,缘分配置!$A:$M,9,0))</f>
        <v/>
      </c>
      <c r="R162" s="40" t="str">
        <f t="shared" si="46"/>
        <v/>
      </c>
      <c r="S162" s="40" t="str">
        <f>IF(VLOOKUP($E162,缘分配置!$A:$M,10,0)=0,"",VLOOKUP($E162,缘分配置!$A:$M,10,0))</f>
        <v/>
      </c>
      <c r="T162" s="40" t="str">
        <f>IFERROR(VLOOKUP(R162,武将ID!F$1:G$18,2,0),"")</f>
        <v/>
      </c>
      <c r="U162" s="40" t="str">
        <f t="shared" si="39"/>
        <v/>
      </c>
      <c r="V162" s="40">
        <f t="shared" si="47"/>
        <v>5</v>
      </c>
      <c r="W162" s="40">
        <f>IF(VLOOKUP($E162,缘分配置!$A:$M,11,0)=0,"",VLOOKUP($E162,缘分配置!$A:$M,11,0))</f>
        <v>100</v>
      </c>
      <c r="X162" s="40" t="str">
        <f>IFERROR(VLOOKUP(V162,武将ID!$F$1:$G$18,2,0),"")</f>
        <v>，攻击提高</v>
      </c>
      <c r="Y162" s="40" t="str">
        <f t="shared" si="40"/>
        <v>10%</v>
      </c>
      <c r="Z162" s="40">
        <f t="shared" si="48"/>
        <v>6</v>
      </c>
      <c r="AA162" s="40">
        <f>IF(VLOOKUP($E162,缘分配置!$A:$M,12,0)=0,"",VLOOKUP($E162,缘分配置!$A:$M,12,0))</f>
        <v>30</v>
      </c>
      <c r="AB162" s="40" t="str">
        <f>IFERROR(VLOOKUP(Z162,武将ID!$F$1:$G$18,2,0),"")</f>
        <v>，防御提高</v>
      </c>
      <c r="AC162" s="40" t="str">
        <f t="shared" si="41"/>
        <v>3%</v>
      </c>
      <c r="AD162" s="56" t="str">
        <f t="shared" si="42"/>
        <v>集齐“章邯、英布”，攻击提高10%，防御提高3%。</v>
      </c>
    </row>
    <row r="163" spans="1:30" ht="15" x14ac:dyDescent="0.25">
      <c r="A163" s="52">
        <f t="shared" si="44"/>
        <v>11005002</v>
      </c>
      <c r="B163" s="37">
        <v>158</v>
      </c>
      <c r="C163" s="53" t="str">
        <f>VLOOKUP(E163,缘分配置!A:P,4,0)</f>
        <v>伺机而动</v>
      </c>
      <c r="D163" s="53">
        <f>VLOOKUP(F163,武将ID!A:B,2,0)</f>
        <v>11005</v>
      </c>
      <c r="E163" s="40" t="str">
        <f>缘分配置!A111</f>
        <v>章邯2</v>
      </c>
      <c r="F163" s="37" t="str">
        <f t="shared" si="38"/>
        <v>、章邯</v>
      </c>
      <c r="G163" s="40" t="str">
        <f>缘分配置!E111</f>
        <v>章邯</v>
      </c>
      <c r="H163" s="40" t="str">
        <f t="shared" si="45"/>
        <v>2</v>
      </c>
      <c r="I163" s="40">
        <v>1</v>
      </c>
      <c r="J163" s="53">
        <f>VLOOKUP(K163,武将ID!$A:$B,2,0)</f>
        <v>11002</v>
      </c>
      <c r="K163" s="40" t="str">
        <f>VLOOKUP(E163,缘分配置!A:M,6,0)</f>
        <v>、项庄</v>
      </c>
      <c r="L163" s="53" t="str">
        <f>IFERROR(VLOOKUP(M163,武将ID!$A:$B,2,0),"")</f>
        <v/>
      </c>
      <c r="M163" s="40" t="str">
        <f>IF(VLOOKUP($E163,缘分配置!$A:$M,7,0)=0,"",VLOOKUP($E163,缘分配置!$A:$M,7,0))</f>
        <v/>
      </c>
      <c r="N163" s="53" t="str">
        <f>IFERROR(VLOOKUP(O163,武将ID!$A:$B,2,0),"")</f>
        <v/>
      </c>
      <c r="O163" s="40" t="str">
        <f>IF(VLOOKUP($E163,缘分配置!$A:$M,8,0)=0,"",VLOOKUP($E163,缘分配置!$A:$M,8,0))</f>
        <v/>
      </c>
      <c r="P163" s="53" t="str">
        <f>IFERROR(VLOOKUP(Q163,武将ID!$A:$B,2,0),"")</f>
        <v/>
      </c>
      <c r="Q163" s="40" t="str">
        <f>IF(VLOOKUP($E163,缘分配置!$A:$M,9,0)=0,"",VLOOKUP($E163,缘分配置!$A:$M,9,0))</f>
        <v/>
      </c>
      <c r="R163" s="40" t="str">
        <f t="shared" si="46"/>
        <v/>
      </c>
      <c r="S163" s="40" t="str">
        <f>IF(VLOOKUP($E163,缘分配置!$A:$M,10,0)=0,"",VLOOKUP($E163,缘分配置!$A:$M,10,0))</f>
        <v/>
      </c>
      <c r="T163" s="40" t="str">
        <f>IFERROR(VLOOKUP(R163,武将ID!F$1:G$18,2,0),"")</f>
        <v/>
      </c>
      <c r="U163" s="40" t="str">
        <f t="shared" si="39"/>
        <v/>
      </c>
      <c r="V163" s="40">
        <f t="shared" si="47"/>
        <v>5</v>
      </c>
      <c r="W163" s="40">
        <f>IF(VLOOKUP($E163,缘分配置!$A:$M,11,0)=0,"",VLOOKUP($E163,缘分配置!$A:$M,11,0))</f>
        <v>90</v>
      </c>
      <c r="X163" s="40" t="str">
        <f>IFERROR(VLOOKUP(V163,武将ID!$F$1:$G$18,2,0),"")</f>
        <v>，攻击提高</v>
      </c>
      <c r="Y163" s="40" t="str">
        <f t="shared" si="40"/>
        <v>9%</v>
      </c>
      <c r="Z163" s="40">
        <f t="shared" si="48"/>
        <v>6</v>
      </c>
      <c r="AA163" s="40">
        <f>IF(VLOOKUP($E163,缘分配置!$A:$M,12,0)=0,"",VLOOKUP($E163,缘分配置!$A:$M,12,0))</f>
        <v>30</v>
      </c>
      <c r="AB163" s="40" t="str">
        <f>IFERROR(VLOOKUP(Z163,武将ID!$F$1:$G$18,2,0),"")</f>
        <v>，防御提高</v>
      </c>
      <c r="AC163" s="40" t="str">
        <f t="shared" si="41"/>
        <v>3%</v>
      </c>
      <c r="AD163" s="56" t="str">
        <f t="shared" si="42"/>
        <v>集齐“章邯、项庄”，攻击提高9%，防御提高3%。</v>
      </c>
    </row>
    <row r="164" spans="1:30" ht="15" x14ac:dyDescent="0.25">
      <c r="A164" s="52">
        <f t="shared" si="44"/>
        <v>11005003</v>
      </c>
      <c r="B164" s="37">
        <v>159</v>
      </c>
      <c r="C164" s="53" t="str">
        <f>VLOOKUP(E164,缘分配置!A:P,4,0)</f>
        <v>卓尔不群</v>
      </c>
      <c r="D164" s="53">
        <f>VLOOKUP(F164,武将ID!A:B,2,0)</f>
        <v>11005</v>
      </c>
      <c r="E164" s="40" t="str">
        <f>缘分配置!A112</f>
        <v>章邯3</v>
      </c>
      <c r="F164" s="37" t="str">
        <f t="shared" si="38"/>
        <v>、章邯</v>
      </c>
      <c r="G164" s="40" t="str">
        <f>缘分配置!E112</f>
        <v>章邯</v>
      </c>
      <c r="H164" s="40" t="str">
        <f t="shared" si="45"/>
        <v>3</v>
      </c>
      <c r="I164" s="40">
        <v>1</v>
      </c>
      <c r="J164" s="53">
        <f>VLOOKUP(K164,武将ID!$A:$B,2,0)</f>
        <v>11006</v>
      </c>
      <c r="K164" s="40" t="str">
        <f>VLOOKUP(E164,缘分配置!A:M,6,0)</f>
        <v>、钟离眛</v>
      </c>
      <c r="L164" s="53" t="str">
        <f>IFERROR(VLOOKUP(M164,武将ID!$A:$B,2,0),"")</f>
        <v/>
      </c>
      <c r="M164" s="40" t="str">
        <f>IF(VLOOKUP($E164,缘分配置!$A:$M,7,0)=0,"",VLOOKUP($E164,缘分配置!$A:$M,7,0))</f>
        <v/>
      </c>
      <c r="N164" s="53" t="str">
        <f>IFERROR(VLOOKUP(O164,武将ID!$A:$B,2,0),"")</f>
        <v/>
      </c>
      <c r="O164" s="40" t="str">
        <f>IF(VLOOKUP($E164,缘分配置!$A:$M,8,0)=0,"",VLOOKUP($E164,缘分配置!$A:$M,8,0))</f>
        <v/>
      </c>
      <c r="P164" s="53" t="str">
        <f>IFERROR(VLOOKUP(Q164,武将ID!$A:$B,2,0),"")</f>
        <v/>
      </c>
      <c r="Q164" s="40" t="str">
        <f>IF(VLOOKUP($E164,缘分配置!$A:$M,9,0)=0,"",VLOOKUP($E164,缘分配置!$A:$M,9,0))</f>
        <v/>
      </c>
      <c r="R164" s="40" t="str">
        <f t="shared" si="46"/>
        <v/>
      </c>
      <c r="S164" s="40" t="str">
        <f>IF(VLOOKUP($E164,缘分配置!$A:$M,10,0)=0,"",VLOOKUP($E164,缘分配置!$A:$M,10,0))</f>
        <v/>
      </c>
      <c r="T164" s="40" t="str">
        <f>IFERROR(VLOOKUP(R164,武将ID!F$1:G$18,2,0),"")</f>
        <v/>
      </c>
      <c r="U164" s="40" t="str">
        <f t="shared" si="39"/>
        <v/>
      </c>
      <c r="V164" s="40">
        <f t="shared" si="47"/>
        <v>5</v>
      </c>
      <c r="W164" s="40">
        <f>IF(VLOOKUP($E164,缘分配置!$A:$M,11,0)=0,"",VLOOKUP($E164,缘分配置!$A:$M,11,0))</f>
        <v>90</v>
      </c>
      <c r="X164" s="40" t="str">
        <f>IFERROR(VLOOKUP(V164,武将ID!$F$1:$G$18,2,0),"")</f>
        <v>，攻击提高</v>
      </c>
      <c r="Y164" s="40" t="str">
        <f t="shared" si="40"/>
        <v>9%</v>
      </c>
      <c r="Z164" s="40">
        <f t="shared" si="48"/>
        <v>6</v>
      </c>
      <c r="AA164" s="40">
        <f>IF(VLOOKUP($E164,缘分配置!$A:$M,12,0)=0,"",VLOOKUP($E164,缘分配置!$A:$M,12,0))</f>
        <v>30</v>
      </c>
      <c r="AB164" s="40" t="str">
        <f>IFERROR(VLOOKUP(Z164,武将ID!$F$1:$G$18,2,0),"")</f>
        <v>，防御提高</v>
      </c>
      <c r="AC164" s="40" t="str">
        <f t="shared" si="41"/>
        <v>3%</v>
      </c>
      <c r="AD164" s="56" t="str">
        <f t="shared" si="42"/>
        <v>集齐“章邯、钟离眛”，攻击提高9%，防御提高3%。</v>
      </c>
    </row>
    <row r="165" spans="1:30" ht="15" x14ac:dyDescent="0.25">
      <c r="A165" s="52">
        <f t="shared" si="44"/>
        <v>11005004</v>
      </c>
      <c r="B165" s="37">
        <v>160</v>
      </c>
      <c r="C165" s="53" t="str">
        <f>VLOOKUP(E165,缘分配置!A:P,4,0)</f>
        <v>纵横沙场</v>
      </c>
      <c r="D165" s="53">
        <f>VLOOKUP(F165,武将ID!A:B,2,0)</f>
        <v>11005</v>
      </c>
      <c r="E165" s="40" t="str">
        <f>缘分配置!A113</f>
        <v>章邯4</v>
      </c>
      <c r="F165" s="37" t="str">
        <f t="shared" si="38"/>
        <v>、章邯</v>
      </c>
      <c r="G165" s="40" t="str">
        <f>缘分配置!E113</f>
        <v>章邯</v>
      </c>
      <c r="H165" s="40" t="str">
        <f t="shared" si="45"/>
        <v>4</v>
      </c>
      <c r="I165" s="40">
        <v>1</v>
      </c>
      <c r="J165" s="53">
        <f>VLOOKUP(K165,武将ID!$A:$B,2,0)</f>
        <v>11002</v>
      </c>
      <c r="K165" s="40" t="str">
        <f>VLOOKUP(E165,缘分配置!A:M,6,0)</f>
        <v>、项庄</v>
      </c>
      <c r="L165" s="53">
        <f>IFERROR(VLOOKUP(M165,武将ID!$A:$B,2,0),"")</f>
        <v>11006</v>
      </c>
      <c r="M165" s="40" t="str">
        <f>IF(VLOOKUP($E165,缘分配置!$A:$M,7,0)=0,"",VLOOKUP($E165,缘分配置!$A:$M,7,0))</f>
        <v>、钟离眛</v>
      </c>
      <c r="N165" s="53" t="str">
        <f>IFERROR(VLOOKUP(O165,武将ID!$A:$B,2,0),"")</f>
        <v/>
      </c>
      <c r="O165" s="40" t="str">
        <f>IF(VLOOKUP($E165,缘分配置!$A:$M,8,0)=0,"",VLOOKUP($E165,缘分配置!$A:$M,8,0))</f>
        <v/>
      </c>
      <c r="P165" s="53" t="str">
        <f>IFERROR(VLOOKUP(Q165,武将ID!$A:$B,2,0),"")</f>
        <v/>
      </c>
      <c r="Q165" s="40" t="str">
        <f>IF(VLOOKUP($E165,缘分配置!$A:$M,9,0)=0,"",VLOOKUP($E165,缘分配置!$A:$M,9,0))</f>
        <v/>
      </c>
      <c r="R165" s="40">
        <f t="shared" si="46"/>
        <v>4</v>
      </c>
      <c r="S165" s="40">
        <f>IF(VLOOKUP($E165,缘分配置!$A:$M,10,0)=0,"",VLOOKUP($E165,缘分配置!$A:$M,10,0))</f>
        <v>130</v>
      </c>
      <c r="T165" s="40" t="str">
        <f>IFERROR(VLOOKUP(R165,武将ID!F$1:G$18,2,0),"")</f>
        <v>，生命提高</v>
      </c>
      <c r="U165" s="40" t="str">
        <f t="shared" si="39"/>
        <v>13%</v>
      </c>
      <c r="V165" s="40">
        <f t="shared" si="47"/>
        <v>5</v>
      </c>
      <c r="W165" s="40">
        <f>IF(VLOOKUP($E165,缘分配置!$A:$M,11,0)=0,"",VLOOKUP($E165,缘分配置!$A:$M,11,0))</f>
        <v>100</v>
      </c>
      <c r="X165" s="40" t="str">
        <f>IFERROR(VLOOKUP(V165,武将ID!$F$1:$G$18,2,0),"")</f>
        <v>，攻击提高</v>
      </c>
      <c r="Y165" s="40" t="str">
        <f t="shared" si="40"/>
        <v>10%</v>
      </c>
      <c r="Z165" s="40">
        <f t="shared" si="48"/>
        <v>6</v>
      </c>
      <c r="AA165" s="40">
        <f>IF(VLOOKUP($E165,缘分配置!$A:$M,12,0)=0,"",VLOOKUP($E165,缘分配置!$A:$M,12,0))</f>
        <v>30</v>
      </c>
      <c r="AB165" s="40" t="str">
        <f>IFERROR(VLOOKUP(Z165,武将ID!$F$1:$G$18,2,0),"")</f>
        <v>，防御提高</v>
      </c>
      <c r="AC165" s="40" t="str">
        <f t="shared" si="41"/>
        <v>3%</v>
      </c>
      <c r="AD165" s="56" t="str">
        <f t="shared" si="42"/>
        <v>集齐“章邯、项庄、钟离眛”，生命提高13%，攻击提高10%，防御提高3%。</v>
      </c>
    </row>
    <row r="166" spans="1:30" ht="15" x14ac:dyDescent="0.25">
      <c r="A166" s="52">
        <f t="shared" si="44"/>
        <v>11005005</v>
      </c>
      <c r="B166" s="37">
        <v>161</v>
      </c>
      <c r="C166" s="53" t="str">
        <f>VLOOKUP(E166,缘分配置!A:P,4,0)</f>
        <v>乱世豪杰</v>
      </c>
      <c r="D166" s="53">
        <f>VLOOKUP(F166,武将ID!A:B,2,0)</f>
        <v>11005</v>
      </c>
      <c r="E166" s="40" t="str">
        <f>缘分配置!A114</f>
        <v>章邯5</v>
      </c>
      <c r="F166" s="37" t="str">
        <f t="shared" si="38"/>
        <v>、章邯</v>
      </c>
      <c r="G166" s="40" t="str">
        <f>缘分配置!E114</f>
        <v>章邯</v>
      </c>
      <c r="H166" s="40" t="str">
        <f t="shared" si="45"/>
        <v>5</v>
      </c>
      <c r="I166" s="40">
        <v>1</v>
      </c>
      <c r="J166" s="53">
        <f>VLOOKUP(K166,武将ID!$A:$B,2,0)</f>
        <v>11003</v>
      </c>
      <c r="K166" s="40" t="str">
        <f>VLOOKUP(E166,缘分配置!A:M,6,0)</f>
        <v>、灌婴</v>
      </c>
      <c r="L166" s="53">
        <f>IFERROR(VLOOKUP(M166,武将ID!$A:$B,2,0),"")</f>
        <v>11004</v>
      </c>
      <c r="M166" s="40" t="str">
        <f>IF(VLOOKUP($E166,缘分配置!$A:$M,7,0)=0,"",VLOOKUP($E166,缘分配置!$A:$M,7,0))</f>
        <v>、季布</v>
      </c>
      <c r="N166" s="53" t="str">
        <f>IFERROR(VLOOKUP(O166,武将ID!$A:$B,2,0),"")</f>
        <v/>
      </c>
      <c r="O166" s="40" t="str">
        <f>IF(VLOOKUP($E166,缘分配置!$A:$M,8,0)=0,"",VLOOKUP($E166,缘分配置!$A:$M,8,0))</f>
        <v/>
      </c>
      <c r="P166" s="53" t="str">
        <f>IFERROR(VLOOKUP(Q166,武将ID!$A:$B,2,0),"")</f>
        <v/>
      </c>
      <c r="Q166" s="40" t="str">
        <f>IF(VLOOKUP($E166,缘分配置!$A:$M,9,0)=0,"",VLOOKUP($E166,缘分配置!$A:$M,9,0))</f>
        <v/>
      </c>
      <c r="R166" s="40">
        <f t="shared" si="46"/>
        <v>4</v>
      </c>
      <c r="S166" s="40">
        <f>IF(VLOOKUP($E166,缘分配置!$A:$M,10,0)=0,"",VLOOKUP($E166,缘分配置!$A:$M,10,0))</f>
        <v>130</v>
      </c>
      <c r="T166" s="40" t="str">
        <f>IFERROR(VLOOKUP(R166,武将ID!F$1:G$18,2,0),"")</f>
        <v>，生命提高</v>
      </c>
      <c r="U166" s="40" t="str">
        <f t="shared" si="39"/>
        <v>13%</v>
      </c>
      <c r="V166" s="40">
        <f t="shared" si="47"/>
        <v>5</v>
      </c>
      <c r="W166" s="40">
        <f>IF(VLOOKUP($E166,缘分配置!$A:$M,11,0)=0,"",VLOOKUP($E166,缘分配置!$A:$M,11,0))</f>
        <v>100</v>
      </c>
      <c r="X166" s="40" t="str">
        <f>IFERROR(VLOOKUP(V166,武将ID!$F$1:$G$18,2,0),"")</f>
        <v>，攻击提高</v>
      </c>
      <c r="Y166" s="40" t="str">
        <f t="shared" si="40"/>
        <v>10%</v>
      </c>
      <c r="Z166" s="40">
        <f t="shared" si="48"/>
        <v>6</v>
      </c>
      <c r="AA166" s="40">
        <f>IF(VLOOKUP($E166,缘分配置!$A:$M,12,0)=0,"",VLOOKUP($E166,缘分配置!$A:$M,12,0))</f>
        <v>30</v>
      </c>
      <c r="AB166" s="40" t="str">
        <f>IFERROR(VLOOKUP(Z166,武将ID!$F$1:$G$18,2,0),"")</f>
        <v>，防御提高</v>
      </c>
      <c r="AC166" s="40" t="str">
        <f t="shared" si="41"/>
        <v>3%</v>
      </c>
      <c r="AD166" s="56" t="str">
        <f t="shared" si="42"/>
        <v>集齐“章邯、灌婴、季布”，生命提高13%，攻击提高10%，防御提高3%。</v>
      </c>
    </row>
    <row r="167" spans="1:30" ht="15" x14ac:dyDescent="0.25">
      <c r="A167" s="52">
        <f t="shared" si="44"/>
        <v>11005006</v>
      </c>
      <c r="B167" s="37">
        <v>162</v>
      </c>
      <c r="C167" s="53" t="str">
        <f>VLOOKUP(E167,缘分配置!A:P,4,0)</f>
        <v>气宇不凡</v>
      </c>
      <c r="D167" s="53">
        <f>VLOOKUP(F167,武将ID!A:B,2,0)</f>
        <v>11005</v>
      </c>
      <c r="E167" s="40" t="str">
        <f>缘分配置!A115</f>
        <v>章邯6</v>
      </c>
      <c r="F167" s="37" t="str">
        <f t="shared" si="38"/>
        <v>、章邯</v>
      </c>
      <c r="G167" s="40" t="str">
        <f>缘分配置!E115</f>
        <v>章邯</v>
      </c>
      <c r="H167" s="40" t="str">
        <f t="shared" si="45"/>
        <v>6</v>
      </c>
      <c r="I167" s="40">
        <v>1</v>
      </c>
      <c r="J167" s="53">
        <f>VLOOKUP(K167,武将ID!$A:$B,2,0)</f>
        <v>11004</v>
      </c>
      <c r="K167" s="40" t="str">
        <f>VLOOKUP(E167,缘分配置!A:M,6,0)</f>
        <v>、季布</v>
      </c>
      <c r="L167" s="53">
        <f>IFERROR(VLOOKUP(M167,武将ID!$A:$B,2,0),"")</f>
        <v>11008</v>
      </c>
      <c r="M167" s="40" t="str">
        <f>IF(VLOOKUP($E167,缘分配置!$A:$M,7,0)=0,"",VLOOKUP($E167,缘分配置!$A:$M,7,0))</f>
        <v>、戚夫人</v>
      </c>
      <c r="N167" s="53" t="str">
        <f>IFERROR(VLOOKUP(O167,武将ID!$A:$B,2,0),"")</f>
        <v/>
      </c>
      <c r="O167" s="40" t="str">
        <f>IF(VLOOKUP($E167,缘分配置!$A:$M,8,0)=0,"",VLOOKUP($E167,缘分配置!$A:$M,8,0))</f>
        <v/>
      </c>
      <c r="P167" s="53" t="str">
        <f>IFERROR(VLOOKUP(Q167,武将ID!$A:$B,2,0),"")</f>
        <v/>
      </c>
      <c r="Q167" s="40" t="str">
        <f>IF(VLOOKUP($E167,缘分配置!$A:$M,9,0)=0,"",VLOOKUP($E167,缘分配置!$A:$M,9,0))</f>
        <v/>
      </c>
      <c r="R167" s="40">
        <f t="shared" si="46"/>
        <v>4</v>
      </c>
      <c r="S167" s="40">
        <f>IF(VLOOKUP($E167,缘分配置!$A:$M,10,0)=0,"",VLOOKUP($E167,缘分配置!$A:$M,10,0))</f>
        <v>130</v>
      </c>
      <c r="T167" s="40" t="str">
        <f>IFERROR(VLOOKUP(R167,武将ID!F$1:G$18,2,0),"")</f>
        <v>，生命提高</v>
      </c>
      <c r="U167" s="40" t="str">
        <f t="shared" si="39"/>
        <v>13%</v>
      </c>
      <c r="V167" s="40">
        <f t="shared" si="47"/>
        <v>5</v>
      </c>
      <c r="W167" s="40">
        <f>IF(VLOOKUP($E167,缘分配置!$A:$M,11,0)=0,"",VLOOKUP($E167,缘分配置!$A:$M,11,0))</f>
        <v>100</v>
      </c>
      <c r="X167" s="40" t="str">
        <f>IFERROR(VLOOKUP(V167,武将ID!$F$1:$G$18,2,0),"")</f>
        <v>，攻击提高</v>
      </c>
      <c r="Y167" s="40" t="str">
        <f t="shared" si="40"/>
        <v>10%</v>
      </c>
      <c r="Z167" s="40">
        <f t="shared" si="48"/>
        <v>6</v>
      </c>
      <c r="AA167" s="40">
        <f>IF(VLOOKUP($E167,缘分配置!$A:$M,12,0)=0,"",VLOOKUP($E167,缘分配置!$A:$M,12,0))</f>
        <v>30</v>
      </c>
      <c r="AB167" s="40" t="str">
        <f>IFERROR(VLOOKUP(Z167,武将ID!$F$1:$G$18,2,0),"")</f>
        <v>，防御提高</v>
      </c>
      <c r="AC167" s="40" t="str">
        <f t="shared" si="41"/>
        <v>3%</v>
      </c>
      <c r="AD167" s="56" t="str">
        <f t="shared" si="42"/>
        <v>集齐“章邯、季布、戚夫人”，生命提高13%，攻击提高10%，防御提高3%。</v>
      </c>
    </row>
    <row r="168" spans="1:30" ht="15" x14ac:dyDescent="0.25">
      <c r="A168" s="52">
        <f t="shared" si="44"/>
        <v>11006001</v>
      </c>
      <c r="B168" s="37">
        <v>163</v>
      </c>
      <c r="C168" s="53" t="str">
        <f>VLOOKUP(E168,缘分配置!A:P,4,0)</f>
        <v>兵强将猛</v>
      </c>
      <c r="D168" s="53">
        <f>VLOOKUP(F168,武将ID!A:B,2,0)</f>
        <v>11006</v>
      </c>
      <c r="E168" s="40" t="str">
        <f>缘分配置!A116</f>
        <v>钟离眛1</v>
      </c>
      <c r="F168" s="37" t="str">
        <f t="shared" si="38"/>
        <v>、钟离眛</v>
      </c>
      <c r="G168" s="40" t="str">
        <f>缘分配置!E116</f>
        <v>钟离眛</v>
      </c>
      <c r="H168" s="40" t="str">
        <f t="shared" si="45"/>
        <v>1</v>
      </c>
      <c r="I168" s="40">
        <v>1</v>
      </c>
      <c r="J168" s="53">
        <f>VLOOKUP(K168,武将ID!$A:$B,2,0)</f>
        <v>11306</v>
      </c>
      <c r="K168" s="40" t="str">
        <f>VLOOKUP(E168,缘分配置!A:M,6,0)</f>
        <v>、虞子期</v>
      </c>
      <c r="L168" s="53" t="str">
        <f>IFERROR(VLOOKUP(M168,武将ID!$A:$B,2,0),"")</f>
        <v/>
      </c>
      <c r="M168" s="40" t="str">
        <f>IF(VLOOKUP($E168,缘分配置!$A:$M,7,0)=0,"",VLOOKUP($E168,缘分配置!$A:$M,7,0))</f>
        <v/>
      </c>
      <c r="N168" s="53" t="str">
        <f>IFERROR(VLOOKUP(O168,武将ID!$A:$B,2,0),"")</f>
        <v/>
      </c>
      <c r="O168" s="40" t="str">
        <f>IF(VLOOKUP($E168,缘分配置!$A:$M,8,0)=0,"",VLOOKUP($E168,缘分配置!$A:$M,8,0))</f>
        <v/>
      </c>
      <c r="P168" s="53" t="str">
        <f>IFERROR(VLOOKUP(Q168,武将ID!$A:$B,2,0),"")</f>
        <v/>
      </c>
      <c r="Q168" s="40" t="str">
        <f>IF(VLOOKUP($E168,缘分配置!$A:$M,9,0)=0,"",VLOOKUP($E168,缘分配置!$A:$M,9,0))</f>
        <v/>
      </c>
      <c r="R168" s="40" t="str">
        <f t="shared" si="46"/>
        <v/>
      </c>
      <c r="S168" s="40" t="str">
        <f>IF(VLOOKUP($E168,缘分配置!$A:$M,10,0)=0,"",VLOOKUP($E168,缘分配置!$A:$M,10,0))</f>
        <v/>
      </c>
      <c r="T168" s="40" t="str">
        <f>IFERROR(VLOOKUP(R168,武将ID!F$1:G$18,2,0),"")</f>
        <v/>
      </c>
      <c r="U168" s="40" t="str">
        <f t="shared" si="39"/>
        <v/>
      </c>
      <c r="V168" s="40">
        <f t="shared" si="47"/>
        <v>5</v>
      </c>
      <c r="W168" s="40">
        <f>IF(VLOOKUP($E168,缘分配置!$A:$M,11,0)=0,"",VLOOKUP($E168,缘分配置!$A:$M,11,0))</f>
        <v>100</v>
      </c>
      <c r="X168" s="40" t="str">
        <f>IFERROR(VLOOKUP(V168,武将ID!$F$1:$G$18,2,0),"")</f>
        <v>，攻击提高</v>
      </c>
      <c r="Y168" s="40" t="str">
        <f t="shared" si="40"/>
        <v>10%</v>
      </c>
      <c r="Z168" s="40">
        <f t="shared" si="48"/>
        <v>6</v>
      </c>
      <c r="AA168" s="40">
        <f>IF(VLOOKUP($E168,缘分配置!$A:$M,12,0)=0,"",VLOOKUP($E168,缘分配置!$A:$M,12,0))</f>
        <v>30</v>
      </c>
      <c r="AB168" s="40" t="str">
        <f>IFERROR(VLOOKUP(Z168,武将ID!$F$1:$G$18,2,0),"")</f>
        <v>，防御提高</v>
      </c>
      <c r="AC168" s="40" t="str">
        <f t="shared" si="41"/>
        <v>3%</v>
      </c>
      <c r="AD168" s="56" t="str">
        <f t="shared" si="42"/>
        <v>集齐“钟离眛、虞子期”，攻击提高10%，防御提高3%。</v>
      </c>
    </row>
    <row r="169" spans="1:30" ht="15" x14ac:dyDescent="0.25">
      <c r="A169" s="52">
        <f t="shared" si="44"/>
        <v>11006002</v>
      </c>
      <c r="B169" s="37">
        <v>164</v>
      </c>
      <c r="C169" s="53" t="str">
        <f>VLOOKUP(E169,缘分配置!A:P,4,0)</f>
        <v>忠心为主</v>
      </c>
      <c r="D169" s="53">
        <f>VLOOKUP(F169,武将ID!A:B,2,0)</f>
        <v>11006</v>
      </c>
      <c r="E169" s="40" t="str">
        <f>缘分配置!A117</f>
        <v>钟离眛2</v>
      </c>
      <c r="F169" s="37" t="str">
        <f t="shared" si="38"/>
        <v>、钟离眛</v>
      </c>
      <c r="G169" s="40" t="str">
        <f>缘分配置!E117</f>
        <v>钟离眛</v>
      </c>
      <c r="H169" s="40" t="str">
        <f t="shared" si="45"/>
        <v>2</v>
      </c>
      <c r="I169" s="40">
        <v>1</v>
      </c>
      <c r="J169" s="53">
        <f>VLOOKUP(K169,武将ID!$A:$B,2,0)</f>
        <v>11003</v>
      </c>
      <c r="K169" s="40" t="str">
        <f>VLOOKUP(E169,缘分配置!A:M,6,0)</f>
        <v>、灌婴</v>
      </c>
      <c r="L169" s="53" t="str">
        <f>IFERROR(VLOOKUP(M169,武将ID!$A:$B,2,0),"")</f>
        <v/>
      </c>
      <c r="M169" s="40" t="str">
        <f>IF(VLOOKUP($E169,缘分配置!$A:$M,7,0)=0,"",VLOOKUP($E169,缘分配置!$A:$M,7,0))</f>
        <v/>
      </c>
      <c r="N169" s="53" t="str">
        <f>IFERROR(VLOOKUP(O169,武将ID!$A:$B,2,0),"")</f>
        <v/>
      </c>
      <c r="O169" s="40" t="str">
        <f>IF(VLOOKUP($E169,缘分配置!$A:$M,8,0)=0,"",VLOOKUP($E169,缘分配置!$A:$M,8,0))</f>
        <v/>
      </c>
      <c r="P169" s="53" t="str">
        <f>IFERROR(VLOOKUP(Q169,武将ID!$A:$B,2,0),"")</f>
        <v/>
      </c>
      <c r="Q169" s="40" t="str">
        <f>IF(VLOOKUP($E169,缘分配置!$A:$M,9,0)=0,"",VLOOKUP($E169,缘分配置!$A:$M,9,0))</f>
        <v/>
      </c>
      <c r="R169" s="40" t="str">
        <f t="shared" si="46"/>
        <v/>
      </c>
      <c r="S169" s="40" t="str">
        <f>IF(VLOOKUP($E169,缘分配置!$A:$M,10,0)=0,"",VLOOKUP($E169,缘分配置!$A:$M,10,0))</f>
        <v/>
      </c>
      <c r="T169" s="40" t="str">
        <f>IFERROR(VLOOKUP(R169,武将ID!F$1:G$18,2,0),"")</f>
        <v/>
      </c>
      <c r="U169" s="40" t="str">
        <f t="shared" si="39"/>
        <v/>
      </c>
      <c r="V169" s="40">
        <f t="shared" si="47"/>
        <v>5</v>
      </c>
      <c r="W169" s="40">
        <f>IF(VLOOKUP($E169,缘分配置!$A:$M,11,0)=0,"",VLOOKUP($E169,缘分配置!$A:$M,11,0))</f>
        <v>90</v>
      </c>
      <c r="X169" s="40" t="str">
        <f>IFERROR(VLOOKUP(V169,武将ID!$F$1:$G$18,2,0),"")</f>
        <v>，攻击提高</v>
      </c>
      <c r="Y169" s="40" t="str">
        <f t="shared" si="40"/>
        <v>9%</v>
      </c>
      <c r="Z169" s="40">
        <f t="shared" si="48"/>
        <v>6</v>
      </c>
      <c r="AA169" s="40">
        <f>IF(VLOOKUP($E169,缘分配置!$A:$M,12,0)=0,"",VLOOKUP($E169,缘分配置!$A:$M,12,0))</f>
        <v>30</v>
      </c>
      <c r="AB169" s="40" t="str">
        <f>IFERROR(VLOOKUP(Z169,武将ID!$F$1:$G$18,2,0),"")</f>
        <v>，防御提高</v>
      </c>
      <c r="AC169" s="40" t="str">
        <f t="shared" si="41"/>
        <v>3%</v>
      </c>
      <c r="AD169" s="56" t="str">
        <f t="shared" si="42"/>
        <v>集齐“钟离眛、灌婴”，攻击提高9%，防御提高3%。</v>
      </c>
    </row>
    <row r="170" spans="1:30" ht="15" x14ac:dyDescent="0.25">
      <c r="A170" s="52">
        <f t="shared" si="44"/>
        <v>11006003</v>
      </c>
      <c r="B170" s="37">
        <v>165</v>
      </c>
      <c r="C170" s="53" t="str">
        <f>VLOOKUP(E170,缘分配置!A:P,4,0)</f>
        <v>卓尔不群</v>
      </c>
      <c r="D170" s="53">
        <f>VLOOKUP(F170,武将ID!A:B,2,0)</f>
        <v>11006</v>
      </c>
      <c r="E170" s="40" t="str">
        <f>缘分配置!A118</f>
        <v>钟离眛3</v>
      </c>
      <c r="F170" s="37" t="str">
        <f t="shared" si="38"/>
        <v>、钟离眛</v>
      </c>
      <c r="G170" s="40" t="str">
        <f>缘分配置!E118</f>
        <v>钟离眛</v>
      </c>
      <c r="H170" s="40" t="str">
        <f t="shared" si="45"/>
        <v>3</v>
      </c>
      <c r="I170" s="40">
        <v>1</v>
      </c>
      <c r="J170" s="53">
        <f>VLOOKUP(K170,武将ID!$A:$B,2,0)</f>
        <v>11005</v>
      </c>
      <c r="K170" s="40" t="str">
        <f>VLOOKUP(E170,缘分配置!A:M,6,0)</f>
        <v>、章邯</v>
      </c>
      <c r="L170" s="53" t="str">
        <f>IFERROR(VLOOKUP(M170,武将ID!$A:$B,2,0),"")</f>
        <v/>
      </c>
      <c r="M170" s="40" t="str">
        <f>IF(VLOOKUP($E170,缘分配置!$A:$M,7,0)=0,"",VLOOKUP($E170,缘分配置!$A:$M,7,0))</f>
        <v/>
      </c>
      <c r="N170" s="53" t="str">
        <f>IFERROR(VLOOKUP(O170,武将ID!$A:$B,2,0),"")</f>
        <v/>
      </c>
      <c r="O170" s="40" t="str">
        <f>IF(VLOOKUP($E170,缘分配置!$A:$M,8,0)=0,"",VLOOKUP($E170,缘分配置!$A:$M,8,0))</f>
        <v/>
      </c>
      <c r="P170" s="53" t="str">
        <f>IFERROR(VLOOKUP(Q170,武将ID!$A:$B,2,0),"")</f>
        <v/>
      </c>
      <c r="Q170" s="40" t="str">
        <f>IF(VLOOKUP($E170,缘分配置!$A:$M,9,0)=0,"",VLOOKUP($E170,缘分配置!$A:$M,9,0))</f>
        <v/>
      </c>
      <c r="R170" s="40" t="str">
        <f t="shared" si="46"/>
        <v/>
      </c>
      <c r="S170" s="40" t="str">
        <f>IF(VLOOKUP($E170,缘分配置!$A:$M,10,0)=0,"",VLOOKUP($E170,缘分配置!$A:$M,10,0))</f>
        <v/>
      </c>
      <c r="T170" s="40" t="str">
        <f>IFERROR(VLOOKUP(R170,武将ID!F$1:G$18,2,0),"")</f>
        <v/>
      </c>
      <c r="U170" s="40" t="str">
        <f t="shared" si="39"/>
        <v/>
      </c>
      <c r="V170" s="40">
        <f t="shared" si="47"/>
        <v>5</v>
      </c>
      <c r="W170" s="40">
        <f>IF(VLOOKUP($E170,缘分配置!$A:$M,11,0)=0,"",VLOOKUP($E170,缘分配置!$A:$M,11,0))</f>
        <v>90</v>
      </c>
      <c r="X170" s="40" t="str">
        <f>IFERROR(VLOOKUP(V170,武将ID!$F$1:$G$18,2,0),"")</f>
        <v>，攻击提高</v>
      </c>
      <c r="Y170" s="40" t="str">
        <f t="shared" si="40"/>
        <v>9%</v>
      </c>
      <c r="Z170" s="40">
        <f t="shared" si="48"/>
        <v>6</v>
      </c>
      <c r="AA170" s="40">
        <f>IF(VLOOKUP($E170,缘分配置!$A:$M,12,0)=0,"",VLOOKUP($E170,缘分配置!$A:$M,12,0))</f>
        <v>30</v>
      </c>
      <c r="AB170" s="40" t="str">
        <f>IFERROR(VLOOKUP(Z170,武将ID!$F$1:$G$18,2,0),"")</f>
        <v>，防御提高</v>
      </c>
      <c r="AC170" s="40" t="str">
        <f t="shared" si="41"/>
        <v>3%</v>
      </c>
      <c r="AD170" s="56" t="str">
        <f t="shared" si="42"/>
        <v>集齐“钟离眛、章邯”，攻击提高9%，防御提高3%。</v>
      </c>
    </row>
    <row r="171" spans="1:30" ht="15" x14ac:dyDescent="0.25">
      <c r="A171" s="52">
        <f t="shared" si="44"/>
        <v>11006004</v>
      </c>
      <c r="B171" s="37">
        <v>166</v>
      </c>
      <c r="C171" s="53" t="str">
        <f>VLOOKUP(E171,缘分配置!A:P,4,0)</f>
        <v>纵横沙场</v>
      </c>
      <c r="D171" s="53">
        <f>VLOOKUP(F171,武将ID!A:B,2,0)</f>
        <v>11006</v>
      </c>
      <c r="E171" s="40" t="str">
        <f>缘分配置!A119</f>
        <v>钟离眛4</v>
      </c>
      <c r="F171" s="37" t="str">
        <f t="shared" si="38"/>
        <v>、钟离眛</v>
      </c>
      <c r="G171" s="40" t="str">
        <f>缘分配置!E119</f>
        <v>钟离眛</v>
      </c>
      <c r="H171" s="40" t="str">
        <f t="shared" si="45"/>
        <v>4</v>
      </c>
      <c r="I171" s="40">
        <v>1</v>
      </c>
      <c r="J171" s="53">
        <f>VLOOKUP(K171,武将ID!$A:$B,2,0)</f>
        <v>11002</v>
      </c>
      <c r="K171" s="40" t="str">
        <f>VLOOKUP(E171,缘分配置!A:M,6,0)</f>
        <v>、项庄</v>
      </c>
      <c r="L171" s="53">
        <f>IFERROR(VLOOKUP(M171,武将ID!$A:$B,2,0),"")</f>
        <v>11005</v>
      </c>
      <c r="M171" s="40" t="str">
        <f>IF(VLOOKUP($E171,缘分配置!$A:$M,7,0)=0,"",VLOOKUP($E171,缘分配置!$A:$M,7,0))</f>
        <v>、章邯</v>
      </c>
      <c r="N171" s="53" t="str">
        <f>IFERROR(VLOOKUP(O171,武将ID!$A:$B,2,0),"")</f>
        <v/>
      </c>
      <c r="O171" s="40" t="str">
        <f>IF(VLOOKUP($E171,缘分配置!$A:$M,8,0)=0,"",VLOOKUP($E171,缘分配置!$A:$M,8,0))</f>
        <v/>
      </c>
      <c r="P171" s="53" t="str">
        <f>IFERROR(VLOOKUP(Q171,武将ID!$A:$B,2,0),"")</f>
        <v/>
      </c>
      <c r="Q171" s="40" t="str">
        <f>IF(VLOOKUP($E171,缘分配置!$A:$M,9,0)=0,"",VLOOKUP($E171,缘分配置!$A:$M,9,0))</f>
        <v/>
      </c>
      <c r="R171" s="40">
        <f t="shared" si="46"/>
        <v>4</v>
      </c>
      <c r="S171" s="40">
        <f>IF(VLOOKUP($E171,缘分配置!$A:$M,10,0)=0,"",VLOOKUP($E171,缘分配置!$A:$M,10,0))</f>
        <v>130</v>
      </c>
      <c r="T171" s="40" t="str">
        <f>IFERROR(VLOOKUP(R171,武将ID!F$1:G$18,2,0),"")</f>
        <v>，生命提高</v>
      </c>
      <c r="U171" s="40" t="str">
        <f t="shared" si="39"/>
        <v>13%</v>
      </c>
      <c r="V171" s="40">
        <f t="shared" si="47"/>
        <v>5</v>
      </c>
      <c r="W171" s="40">
        <f>IF(VLOOKUP($E171,缘分配置!$A:$M,11,0)=0,"",VLOOKUP($E171,缘分配置!$A:$M,11,0))</f>
        <v>100</v>
      </c>
      <c r="X171" s="40" t="str">
        <f>IFERROR(VLOOKUP(V171,武将ID!$F$1:$G$18,2,0),"")</f>
        <v>，攻击提高</v>
      </c>
      <c r="Y171" s="40" t="str">
        <f t="shared" si="40"/>
        <v>10%</v>
      </c>
      <c r="Z171" s="40">
        <f t="shared" si="48"/>
        <v>6</v>
      </c>
      <c r="AA171" s="40">
        <f>IF(VLOOKUP($E171,缘分配置!$A:$M,12,0)=0,"",VLOOKUP($E171,缘分配置!$A:$M,12,0))</f>
        <v>30</v>
      </c>
      <c r="AB171" s="40" t="str">
        <f>IFERROR(VLOOKUP(Z171,武将ID!$F$1:$G$18,2,0),"")</f>
        <v>，防御提高</v>
      </c>
      <c r="AC171" s="40" t="str">
        <f t="shared" si="41"/>
        <v>3%</v>
      </c>
      <c r="AD171" s="56" t="str">
        <f t="shared" si="42"/>
        <v>集齐“钟离眛、项庄、章邯”，生命提高13%，攻击提高10%，防御提高3%。</v>
      </c>
    </row>
    <row r="172" spans="1:30" ht="15" x14ac:dyDescent="0.25">
      <c r="A172" s="52">
        <f t="shared" si="44"/>
        <v>11006005</v>
      </c>
      <c r="B172" s="37">
        <v>167</v>
      </c>
      <c r="C172" s="53" t="str">
        <f>VLOOKUP(E172,缘分配置!A:P,4,0)</f>
        <v>风华正茂</v>
      </c>
      <c r="D172" s="53">
        <f>VLOOKUP(F172,武将ID!A:B,2,0)</f>
        <v>11006</v>
      </c>
      <c r="E172" s="40" t="str">
        <f>缘分配置!A120</f>
        <v>钟离眛5</v>
      </c>
      <c r="F172" s="37" t="str">
        <f t="shared" si="38"/>
        <v>、钟离眛</v>
      </c>
      <c r="G172" s="40" t="str">
        <f>缘分配置!E120</f>
        <v>钟离眛</v>
      </c>
      <c r="H172" s="40" t="str">
        <f t="shared" si="45"/>
        <v>5</v>
      </c>
      <c r="I172" s="40">
        <v>1</v>
      </c>
      <c r="J172" s="53">
        <f>VLOOKUP(K172,武将ID!$A:$B,2,0)</f>
        <v>11002</v>
      </c>
      <c r="K172" s="40" t="str">
        <f>VLOOKUP(E172,缘分配置!A:M,6,0)</f>
        <v>、项庄</v>
      </c>
      <c r="L172" s="53">
        <f>IFERROR(VLOOKUP(M172,武将ID!$A:$B,2,0),"")</f>
        <v>11008</v>
      </c>
      <c r="M172" s="40" t="str">
        <f>IF(VLOOKUP($E172,缘分配置!$A:$M,7,0)=0,"",VLOOKUP($E172,缘分配置!$A:$M,7,0))</f>
        <v>、戚夫人</v>
      </c>
      <c r="N172" s="53" t="str">
        <f>IFERROR(VLOOKUP(O172,武将ID!$A:$B,2,0),"")</f>
        <v/>
      </c>
      <c r="O172" s="40" t="str">
        <f>IF(VLOOKUP($E172,缘分配置!$A:$M,8,0)=0,"",VLOOKUP($E172,缘分配置!$A:$M,8,0))</f>
        <v/>
      </c>
      <c r="P172" s="53" t="str">
        <f>IFERROR(VLOOKUP(Q172,武将ID!$A:$B,2,0),"")</f>
        <v/>
      </c>
      <c r="Q172" s="40" t="str">
        <f>IF(VLOOKUP($E172,缘分配置!$A:$M,9,0)=0,"",VLOOKUP($E172,缘分配置!$A:$M,9,0))</f>
        <v/>
      </c>
      <c r="R172" s="40">
        <f t="shared" si="46"/>
        <v>4</v>
      </c>
      <c r="S172" s="40">
        <f>IF(VLOOKUP($E172,缘分配置!$A:$M,10,0)=0,"",VLOOKUP($E172,缘分配置!$A:$M,10,0))</f>
        <v>130</v>
      </c>
      <c r="T172" s="40" t="str">
        <f>IFERROR(VLOOKUP(R172,武将ID!F$1:G$18,2,0),"")</f>
        <v>，生命提高</v>
      </c>
      <c r="U172" s="40" t="str">
        <f t="shared" si="39"/>
        <v>13%</v>
      </c>
      <c r="V172" s="40">
        <f t="shared" si="47"/>
        <v>5</v>
      </c>
      <c r="W172" s="40">
        <f>IF(VLOOKUP($E172,缘分配置!$A:$M,11,0)=0,"",VLOOKUP($E172,缘分配置!$A:$M,11,0))</f>
        <v>100</v>
      </c>
      <c r="X172" s="40" t="str">
        <f>IFERROR(VLOOKUP(V172,武将ID!$F$1:$G$18,2,0),"")</f>
        <v>，攻击提高</v>
      </c>
      <c r="Y172" s="40" t="str">
        <f t="shared" si="40"/>
        <v>10%</v>
      </c>
      <c r="Z172" s="40">
        <f t="shared" si="48"/>
        <v>6</v>
      </c>
      <c r="AA172" s="40">
        <f>IF(VLOOKUP($E172,缘分配置!$A:$M,12,0)=0,"",VLOOKUP($E172,缘分配置!$A:$M,12,0))</f>
        <v>30</v>
      </c>
      <c r="AB172" s="40" t="str">
        <f>IFERROR(VLOOKUP(Z172,武将ID!$F$1:$G$18,2,0),"")</f>
        <v>，防御提高</v>
      </c>
      <c r="AC172" s="40" t="str">
        <f t="shared" si="41"/>
        <v>3%</v>
      </c>
      <c r="AD172" s="56" t="str">
        <f t="shared" si="42"/>
        <v>集齐“钟离眛、项庄、戚夫人”，生命提高13%，攻击提高10%，防御提高3%。</v>
      </c>
    </row>
    <row r="173" spans="1:30" ht="15" x14ac:dyDescent="0.25">
      <c r="A173" s="52">
        <f t="shared" si="44"/>
        <v>11006006</v>
      </c>
      <c r="B173" s="37">
        <v>168</v>
      </c>
      <c r="C173" s="53" t="str">
        <f>VLOOKUP(E173,缘分配置!A:P,4,0)</f>
        <v>壮志凌云</v>
      </c>
      <c r="D173" s="53">
        <f>VLOOKUP(F173,武将ID!A:B,2,0)</f>
        <v>11006</v>
      </c>
      <c r="E173" s="40" t="str">
        <f>缘分配置!A121</f>
        <v>钟离眛6</v>
      </c>
      <c r="F173" s="37" t="str">
        <f t="shared" si="38"/>
        <v>、钟离眛</v>
      </c>
      <c r="G173" s="40" t="str">
        <f>缘分配置!E121</f>
        <v>钟离眛</v>
      </c>
      <c r="H173" s="40" t="str">
        <f t="shared" si="45"/>
        <v>6</v>
      </c>
      <c r="I173" s="40">
        <v>1</v>
      </c>
      <c r="J173" s="53">
        <f>VLOOKUP(K173,武将ID!$A:$B,2,0)</f>
        <v>11002</v>
      </c>
      <c r="K173" s="40" t="str">
        <f>VLOOKUP(E173,缘分配置!A:M,6,0)</f>
        <v>、项庄</v>
      </c>
      <c r="L173" s="53">
        <f>IFERROR(VLOOKUP(M173,武将ID!$A:$B,2,0),"")</f>
        <v>11003</v>
      </c>
      <c r="M173" s="40" t="str">
        <f>IF(VLOOKUP($E173,缘分配置!$A:$M,7,0)=0,"",VLOOKUP($E173,缘分配置!$A:$M,7,0))</f>
        <v>、灌婴</v>
      </c>
      <c r="N173" s="53" t="str">
        <f>IFERROR(VLOOKUP(O173,武将ID!$A:$B,2,0),"")</f>
        <v/>
      </c>
      <c r="O173" s="40" t="str">
        <f>IF(VLOOKUP($E173,缘分配置!$A:$M,8,0)=0,"",VLOOKUP($E173,缘分配置!$A:$M,8,0))</f>
        <v/>
      </c>
      <c r="P173" s="53" t="str">
        <f>IFERROR(VLOOKUP(Q173,武将ID!$A:$B,2,0),"")</f>
        <v/>
      </c>
      <c r="Q173" s="40" t="str">
        <f>IF(VLOOKUP($E173,缘分配置!$A:$M,9,0)=0,"",VLOOKUP($E173,缘分配置!$A:$M,9,0))</f>
        <v/>
      </c>
      <c r="R173" s="40">
        <f t="shared" si="46"/>
        <v>4</v>
      </c>
      <c r="S173" s="40">
        <f>IF(VLOOKUP($E173,缘分配置!$A:$M,10,0)=0,"",VLOOKUP($E173,缘分配置!$A:$M,10,0))</f>
        <v>130</v>
      </c>
      <c r="T173" s="40" t="str">
        <f>IFERROR(VLOOKUP(R173,武将ID!F$1:G$18,2,0),"")</f>
        <v>，生命提高</v>
      </c>
      <c r="U173" s="40" t="str">
        <f t="shared" si="39"/>
        <v>13%</v>
      </c>
      <c r="V173" s="40">
        <f t="shared" si="47"/>
        <v>5</v>
      </c>
      <c r="W173" s="40">
        <f>IF(VLOOKUP($E173,缘分配置!$A:$M,11,0)=0,"",VLOOKUP($E173,缘分配置!$A:$M,11,0))</f>
        <v>100</v>
      </c>
      <c r="X173" s="40" t="str">
        <f>IFERROR(VLOOKUP(V173,武将ID!$F$1:$G$18,2,0),"")</f>
        <v>，攻击提高</v>
      </c>
      <c r="Y173" s="40" t="str">
        <f t="shared" si="40"/>
        <v>10%</v>
      </c>
      <c r="Z173" s="40">
        <f t="shared" si="48"/>
        <v>6</v>
      </c>
      <c r="AA173" s="40">
        <f>IF(VLOOKUP($E173,缘分配置!$A:$M,12,0)=0,"",VLOOKUP($E173,缘分配置!$A:$M,12,0))</f>
        <v>30</v>
      </c>
      <c r="AB173" s="40" t="str">
        <f>IFERROR(VLOOKUP(Z173,武将ID!$F$1:$G$18,2,0),"")</f>
        <v>，防御提高</v>
      </c>
      <c r="AC173" s="40" t="str">
        <f t="shared" si="41"/>
        <v>3%</v>
      </c>
      <c r="AD173" s="56" t="str">
        <f t="shared" si="42"/>
        <v>集齐“钟离眛、项庄、灌婴”，生命提高13%，攻击提高10%，防御提高3%。</v>
      </c>
    </row>
    <row r="174" spans="1:30" ht="15" x14ac:dyDescent="0.25">
      <c r="A174" s="52">
        <f t="shared" si="44"/>
        <v>11306001</v>
      </c>
      <c r="B174" s="37">
        <v>169</v>
      </c>
      <c r="C174" s="53" t="str">
        <f>VLOOKUP(E174,缘分配置!A:P,4,0)</f>
        <v>兵强将猛</v>
      </c>
      <c r="D174" s="53">
        <f>VLOOKUP(F174,武将ID!A:B,2,0)</f>
        <v>11306</v>
      </c>
      <c r="E174" s="40" t="str">
        <f>缘分配置!A122</f>
        <v>虞子期1</v>
      </c>
      <c r="F174" s="37" t="str">
        <f t="shared" si="38"/>
        <v>、虞子期</v>
      </c>
      <c r="G174" s="40" t="str">
        <f>缘分配置!E122</f>
        <v>虞子期</v>
      </c>
      <c r="H174" s="40" t="str">
        <f t="shared" si="45"/>
        <v>1</v>
      </c>
      <c r="I174" s="40">
        <v>1</v>
      </c>
      <c r="J174" s="53">
        <f>VLOOKUP(K174,武将ID!$A:$B,2,0)</f>
        <v>11006</v>
      </c>
      <c r="K174" s="40" t="str">
        <f>VLOOKUP(E174,缘分配置!A:M,6,0)</f>
        <v>、钟离眛</v>
      </c>
      <c r="L174" s="53" t="str">
        <f>IFERROR(VLOOKUP(M174,武将ID!$A:$B,2,0),"")</f>
        <v/>
      </c>
      <c r="M174" s="40" t="str">
        <f>IF(VLOOKUP($E174,缘分配置!$A:$M,7,0)=0,"",VLOOKUP($E174,缘分配置!$A:$M,7,0))</f>
        <v/>
      </c>
      <c r="N174" s="53" t="str">
        <f>IFERROR(VLOOKUP(O174,武将ID!$A:$B,2,0),"")</f>
        <v/>
      </c>
      <c r="O174" s="40" t="str">
        <f>IF(VLOOKUP($E174,缘分配置!$A:$M,8,0)=0,"",VLOOKUP($E174,缘分配置!$A:$M,8,0))</f>
        <v/>
      </c>
      <c r="P174" s="53" t="str">
        <f>IFERROR(VLOOKUP(Q174,武将ID!$A:$B,2,0),"")</f>
        <v/>
      </c>
      <c r="Q174" s="40" t="str">
        <f>IF(VLOOKUP($E174,缘分配置!$A:$M,9,0)=0,"",VLOOKUP($E174,缘分配置!$A:$M,9,0))</f>
        <v/>
      </c>
      <c r="R174" s="40">
        <f t="shared" si="46"/>
        <v>4</v>
      </c>
      <c r="S174" s="40">
        <f>IF(VLOOKUP($E174,缘分配置!$A:$M,10,0)=0,"",VLOOKUP($E174,缘分配置!$A:$M,10,0))</f>
        <v>130</v>
      </c>
      <c r="T174" s="40" t="str">
        <f>IFERROR(VLOOKUP(R174,武将ID!F$1:G$18,2,0),"")</f>
        <v>，生命提高</v>
      </c>
      <c r="U174" s="40" t="str">
        <f t="shared" si="39"/>
        <v>13%</v>
      </c>
      <c r="V174" s="40" t="str">
        <f t="shared" si="47"/>
        <v/>
      </c>
      <c r="W174" s="40" t="str">
        <f>IF(VLOOKUP($E174,缘分配置!$A:$M,11,0)=0,"",VLOOKUP($E174,缘分配置!$A:$M,11,0))</f>
        <v/>
      </c>
      <c r="X174" s="40" t="str">
        <f>IFERROR(VLOOKUP(V174,武将ID!$F$1:$G$18,2,0),"")</f>
        <v/>
      </c>
      <c r="Y174" s="40" t="str">
        <f t="shared" si="40"/>
        <v/>
      </c>
      <c r="Z174" s="40" t="str">
        <f t="shared" si="48"/>
        <v/>
      </c>
      <c r="AA174" s="40" t="str">
        <f>IF(VLOOKUP($E174,缘分配置!$A:$M,12,0)=0,"",VLOOKUP($E174,缘分配置!$A:$M,12,0))</f>
        <v/>
      </c>
      <c r="AB174" s="40" t="str">
        <f>IFERROR(VLOOKUP(Z174,武将ID!$F$1:$G$18,2,0),"")</f>
        <v/>
      </c>
      <c r="AC174" s="40" t="str">
        <f t="shared" si="41"/>
        <v/>
      </c>
      <c r="AD174" s="56" t="str">
        <f t="shared" si="42"/>
        <v>集齐“虞子期、钟离眛”，生命提高13%。</v>
      </c>
    </row>
    <row r="175" spans="1:30" ht="15" x14ac:dyDescent="0.25">
      <c r="A175" s="52">
        <f t="shared" si="44"/>
        <v>11306002</v>
      </c>
      <c r="B175" s="37">
        <v>170</v>
      </c>
      <c r="C175" s="53" t="str">
        <f>VLOOKUP(E175,缘分配置!A:P,4,0)</f>
        <v>择木而栖</v>
      </c>
      <c r="D175" s="53">
        <f>VLOOKUP(F175,武将ID!A:B,2,0)</f>
        <v>11306</v>
      </c>
      <c r="E175" s="40" t="str">
        <f>缘分配置!A123</f>
        <v>虞子期2</v>
      </c>
      <c r="F175" s="37" t="str">
        <f t="shared" si="38"/>
        <v>、虞子期</v>
      </c>
      <c r="G175" s="40" t="str">
        <f>缘分配置!E123</f>
        <v>虞子期</v>
      </c>
      <c r="H175" s="40" t="str">
        <f t="shared" si="45"/>
        <v>2</v>
      </c>
      <c r="I175" s="40">
        <v>1</v>
      </c>
      <c r="J175" s="53">
        <f>VLOOKUP(K175,武将ID!$A:$B,2,0)</f>
        <v>11302</v>
      </c>
      <c r="K175" s="40" t="str">
        <f>VLOOKUP(E175,缘分配置!A:M,6,0)</f>
        <v>、英布</v>
      </c>
      <c r="L175" s="53" t="str">
        <f>IFERROR(VLOOKUP(M175,武将ID!$A:$B,2,0),"")</f>
        <v/>
      </c>
      <c r="M175" s="40" t="str">
        <f>IF(VLOOKUP($E175,缘分配置!$A:$M,7,0)=0,"",VLOOKUP($E175,缘分配置!$A:$M,7,0))</f>
        <v/>
      </c>
      <c r="N175" s="53" t="str">
        <f>IFERROR(VLOOKUP(O175,武将ID!$A:$B,2,0),"")</f>
        <v/>
      </c>
      <c r="O175" s="40" t="str">
        <f>IF(VLOOKUP($E175,缘分配置!$A:$M,8,0)=0,"",VLOOKUP($E175,缘分配置!$A:$M,8,0))</f>
        <v/>
      </c>
      <c r="P175" s="53" t="str">
        <f>IFERROR(VLOOKUP(Q175,武将ID!$A:$B,2,0),"")</f>
        <v/>
      </c>
      <c r="Q175" s="40" t="str">
        <f>IF(VLOOKUP($E175,缘分配置!$A:$M,9,0)=0,"",VLOOKUP($E175,缘分配置!$A:$M,9,0))</f>
        <v/>
      </c>
      <c r="R175" s="40">
        <f t="shared" si="46"/>
        <v>4</v>
      </c>
      <c r="S175" s="40">
        <f>IF(VLOOKUP($E175,缘分配置!$A:$M,10,0)=0,"",VLOOKUP($E175,缘分配置!$A:$M,10,0))</f>
        <v>140</v>
      </c>
      <c r="T175" s="40" t="str">
        <f>IFERROR(VLOOKUP(R175,武将ID!F$1:G$18,2,0),"")</f>
        <v>，生命提高</v>
      </c>
      <c r="U175" s="40" t="str">
        <f t="shared" si="39"/>
        <v>14%</v>
      </c>
      <c r="V175" s="40" t="str">
        <f t="shared" si="47"/>
        <v/>
      </c>
      <c r="W175" s="40" t="str">
        <f>IF(VLOOKUP($E175,缘分配置!$A:$M,11,0)=0,"",VLOOKUP($E175,缘分配置!$A:$M,11,0))</f>
        <v/>
      </c>
      <c r="X175" s="40" t="str">
        <f>IFERROR(VLOOKUP(V175,武将ID!$F$1:$G$18,2,0),"")</f>
        <v/>
      </c>
      <c r="Y175" s="40" t="str">
        <f t="shared" si="40"/>
        <v/>
      </c>
      <c r="Z175" s="40" t="str">
        <f t="shared" si="48"/>
        <v/>
      </c>
      <c r="AA175" s="40" t="str">
        <f>IF(VLOOKUP($E175,缘分配置!$A:$M,12,0)=0,"",VLOOKUP($E175,缘分配置!$A:$M,12,0))</f>
        <v/>
      </c>
      <c r="AB175" s="40" t="str">
        <f>IFERROR(VLOOKUP(Z175,武将ID!$F$1:$G$18,2,0),"")</f>
        <v/>
      </c>
      <c r="AC175" s="40" t="str">
        <f t="shared" si="41"/>
        <v/>
      </c>
      <c r="AD175" s="56" t="str">
        <f t="shared" si="42"/>
        <v>集齐“虞子期、英布”，生命提高14%。</v>
      </c>
    </row>
    <row r="176" spans="1:30" ht="15" x14ac:dyDescent="0.25">
      <c r="A176" s="52">
        <f t="shared" si="44"/>
        <v>11306003</v>
      </c>
      <c r="B176" s="37">
        <v>171</v>
      </c>
      <c r="C176" s="53" t="str">
        <f>VLOOKUP(E176,缘分配置!A:P,4,0)</f>
        <v>忠肝义胆</v>
      </c>
      <c r="D176" s="53">
        <f>VLOOKUP(F176,武将ID!A:B,2,0)</f>
        <v>11306</v>
      </c>
      <c r="E176" s="40" t="str">
        <f>缘分配置!A124</f>
        <v>虞子期3</v>
      </c>
      <c r="F176" s="37" t="str">
        <f t="shared" si="38"/>
        <v>、虞子期</v>
      </c>
      <c r="G176" s="40" t="str">
        <f>缘分配置!E124</f>
        <v>虞子期</v>
      </c>
      <c r="H176" s="40" t="str">
        <f t="shared" si="45"/>
        <v>3</v>
      </c>
      <c r="I176" s="40">
        <v>1</v>
      </c>
      <c r="J176" s="53">
        <f>VLOOKUP(K176,武将ID!$A:$B,2,0)</f>
        <v>11502</v>
      </c>
      <c r="K176" s="40" t="str">
        <f>VLOOKUP(E176,缘分配置!A:M,6,0)</f>
        <v>、韩信</v>
      </c>
      <c r="L176" s="53" t="str">
        <f>IFERROR(VLOOKUP(M176,武将ID!$A:$B,2,0),"")</f>
        <v/>
      </c>
      <c r="M176" s="40" t="str">
        <f>IF(VLOOKUP($E176,缘分配置!$A:$M,7,0)=0,"",VLOOKUP($E176,缘分配置!$A:$M,7,0))</f>
        <v/>
      </c>
      <c r="N176" s="53" t="str">
        <f>IFERROR(VLOOKUP(O176,武将ID!$A:$B,2,0),"")</f>
        <v/>
      </c>
      <c r="O176" s="40" t="str">
        <f>IF(VLOOKUP($E176,缘分配置!$A:$M,8,0)=0,"",VLOOKUP($E176,缘分配置!$A:$M,8,0))</f>
        <v/>
      </c>
      <c r="P176" s="53" t="str">
        <f>IFERROR(VLOOKUP(Q176,武将ID!$A:$B,2,0),"")</f>
        <v/>
      </c>
      <c r="Q176" s="40" t="str">
        <f>IF(VLOOKUP($E176,缘分配置!$A:$M,9,0)=0,"",VLOOKUP($E176,缘分配置!$A:$M,9,0))</f>
        <v/>
      </c>
      <c r="R176" s="40">
        <f t="shared" si="46"/>
        <v>4</v>
      </c>
      <c r="S176" s="40">
        <f>IF(VLOOKUP($E176,缘分配置!$A:$M,10,0)=0,"",VLOOKUP($E176,缘分配置!$A:$M,10,0))</f>
        <v>140</v>
      </c>
      <c r="T176" s="40" t="str">
        <f>IFERROR(VLOOKUP(R176,武将ID!F$1:G$18,2,0),"")</f>
        <v>，生命提高</v>
      </c>
      <c r="U176" s="40" t="str">
        <f t="shared" si="39"/>
        <v>14%</v>
      </c>
      <c r="V176" s="40" t="str">
        <f t="shared" si="47"/>
        <v/>
      </c>
      <c r="W176" s="40" t="str">
        <f>IF(VLOOKUP($E176,缘分配置!$A:$M,11,0)=0,"",VLOOKUP($E176,缘分配置!$A:$M,11,0))</f>
        <v/>
      </c>
      <c r="X176" s="40" t="str">
        <f>IFERROR(VLOOKUP(V176,武将ID!$F$1:$G$18,2,0),"")</f>
        <v/>
      </c>
      <c r="Y176" s="40" t="str">
        <f t="shared" si="40"/>
        <v/>
      </c>
      <c r="Z176" s="40" t="str">
        <f t="shared" si="48"/>
        <v/>
      </c>
      <c r="AA176" s="40" t="str">
        <f>IF(VLOOKUP($E176,缘分配置!$A:$M,12,0)=0,"",VLOOKUP($E176,缘分配置!$A:$M,12,0))</f>
        <v/>
      </c>
      <c r="AB176" s="40" t="str">
        <f>IFERROR(VLOOKUP(Z176,武将ID!$F$1:$G$18,2,0),"")</f>
        <v/>
      </c>
      <c r="AC176" s="40" t="str">
        <f t="shared" si="41"/>
        <v/>
      </c>
      <c r="AD176" s="56" t="str">
        <f t="shared" si="42"/>
        <v>集齐“虞子期、韩信”，生命提高14%。</v>
      </c>
    </row>
    <row r="177" spans="1:30" ht="15" x14ac:dyDescent="0.25">
      <c r="A177" s="52">
        <f t="shared" si="44"/>
        <v>11306004</v>
      </c>
      <c r="B177" s="37">
        <v>172</v>
      </c>
      <c r="C177" s="53" t="str">
        <f>VLOOKUP(E177,缘分配置!A:P,4,0)</f>
        <v>兄妹情深</v>
      </c>
      <c r="D177" s="53">
        <f>VLOOKUP(F177,武将ID!A:B,2,0)</f>
        <v>11306</v>
      </c>
      <c r="E177" s="40" t="str">
        <f>缘分配置!A125</f>
        <v>虞子期4</v>
      </c>
      <c r="F177" s="37" t="str">
        <f t="shared" si="38"/>
        <v>、虞子期</v>
      </c>
      <c r="G177" s="40" t="str">
        <f>缘分配置!E125</f>
        <v>虞子期</v>
      </c>
      <c r="H177" s="40" t="str">
        <f t="shared" si="45"/>
        <v>4</v>
      </c>
      <c r="I177" s="40">
        <v>1</v>
      </c>
      <c r="J177" s="53">
        <f>VLOOKUP(K177,武将ID!$A:$B,2,0)</f>
        <v>11508</v>
      </c>
      <c r="K177" s="40" t="str">
        <f>VLOOKUP(E177,缘分配置!A:M,6,0)</f>
        <v>、虞姬</v>
      </c>
      <c r="L177" s="53" t="str">
        <f>IFERROR(VLOOKUP(M177,武将ID!$A:$B,2,0),"")</f>
        <v/>
      </c>
      <c r="M177" s="40" t="str">
        <f>IF(VLOOKUP($E177,缘分配置!$A:$M,7,0)=0,"",VLOOKUP($E177,缘分配置!$A:$M,7,0))</f>
        <v/>
      </c>
      <c r="N177" s="53" t="str">
        <f>IFERROR(VLOOKUP(O177,武将ID!$A:$B,2,0),"")</f>
        <v/>
      </c>
      <c r="O177" s="40" t="str">
        <f>IF(VLOOKUP($E177,缘分配置!$A:$M,8,0)=0,"",VLOOKUP($E177,缘分配置!$A:$M,8,0))</f>
        <v/>
      </c>
      <c r="P177" s="53" t="str">
        <f>IFERROR(VLOOKUP(Q177,武将ID!$A:$B,2,0),"")</f>
        <v/>
      </c>
      <c r="Q177" s="40" t="str">
        <f>IF(VLOOKUP($E177,缘分配置!$A:$M,9,0)=0,"",VLOOKUP($E177,缘分配置!$A:$M,9,0))</f>
        <v/>
      </c>
      <c r="R177" s="40">
        <f t="shared" si="46"/>
        <v>4</v>
      </c>
      <c r="S177" s="40">
        <f>IF(VLOOKUP($E177,缘分配置!$A:$M,10,0)=0,"",VLOOKUP($E177,缘分配置!$A:$M,10,0))</f>
        <v>140</v>
      </c>
      <c r="T177" s="40" t="str">
        <f>IFERROR(VLOOKUP(R177,武将ID!F$1:G$18,2,0),"")</f>
        <v>，生命提高</v>
      </c>
      <c r="U177" s="40" t="str">
        <f t="shared" si="39"/>
        <v>14%</v>
      </c>
      <c r="V177" s="40" t="str">
        <f t="shared" si="47"/>
        <v/>
      </c>
      <c r="W177" s="40" t="str">
        <f>IF(VLOOKUP($E177,缘分配置!$A:$M,11,0)=0,"",VLOOKUP($E177,缘分配置!$A:$M,11,0))</f>
        <v/>
      </c>
      <c r="X177" s="40" t="str">
        <f>IFERROR(VLOOKUP(V177,武将ID!$F$1:$G$18,2,0),"")</f>
        <v/>
      </c>
      <c r="Y177" s="40" t="str">
        <f t="shared" si="40"/>
        <v/>
      </c>
      <c r="Z177" s="40" t="str">
        <f t="shared" si="48"/>
        <v/>
      </c>
      <c r="AA177" s="40" t="str">
        <f>IF(VLOOKUP($E177,缘分配置!$A:$M,12,0)=0,"",VLOOKUP($E177,缘分配置!$A:$M,12,0))</f>
        <v/>
      </c>
      <c r="AB177" s="40" t="str">
        <f>IFERROR(VLOOKUP(Z177,武将ID!$F$1:$G$18,2,0),"")</f>
        <v/>
      </c>
      <c r="AC177" s="40" t="str">
        <f t="shared" si="41"/>
        <v/>
      </c>
      <c r="AD177" s="56" t="str">
        <f t="shared" si="42"/>
        <v>集齐“虞子期、虞姬”，生命提高14%。</v>
      </c>
    </row>
    <row r="178" spans="1:30" ht="15" x14ac:dyDescent="0.25">
      <c r="A178" s="52">
        <f t="shared" si="44"/>
        <v>11306005</v>
      </c>
      <c r="B178" s="37">
        <v>173</v>
      </c>
      <c r="C178" s="53" t="str">
        <f>VLOOKUP(E178,缘分配置!A:P,4,0)</f>
        <v>大义凛然</v>
      </c>
      <c r="D178" s="53">
        <f>VLOOKUP(F178,武将ID!A:B,2,0)</f>
        <v>11306</v>
      </c>
      <c r="E178" s="40" t="str">
        <f>缘分配置!A126</f>
        <v>虞子期5</v>
      </c>
      <c r="F178" s="37" t="str">
        <f t="shared" si="38"/>
        <v>、虞子期</v>
      </c>
      <c r="G178" s="40" t="str">
        <f>缘分配置!E126</f>
        <v>虞子期</v>
      </c>
      <c r="H178" s="40" t="str">
        <f t="shared" si="45"/>
        <v>5</v>
      </c>
      <c r="I178" s="40">
        <v>1</v>
      </c>
      <c r="J178" s="53">
        <f>VLOOKUP(K178,武将ID!$A:$B,2,0)</f>
        <v>11305</v>
      </c>
      <c r="K178" s="40" t="str">
        <f>VLOOKUP(E178,缘分配置!A:M,6,0)</f>
        <v>、荆轲</v>
      </c>
      <c r="L178" s="53">
        <f>IFERROR(VLOOKUP(M178,武将ID!$A:$B,2,0),"")</f>
        <v>41506</v>
      </c>
      <c r="M178" s="40" t="str">
        <f>IF(VLOOKUP($E178,缘分配置!$A:$M,7,0)=0,"",VLOOKUP($E178,缘分配置!$A:$M,7,0))</f>
        <v>、武松</v>
      </c>
      <c r="N178" s="53" t="str">
        <f>IFERROR(VLOOKUP(O178,武将ID!$A:$B,2,0),"")</f>
        <v/>
      </c>
      <c r="O178" s="40" t="str">
        <f>IF(VLOOKUP($E178,缘分配置!$A:$M,8,0)=0,"",VLOOKUP($E178,缘分配置!$A:$M,8,0))</f>
        <v/>
      </c>
      <c r="P178" s="53" t="str">
        <f>IFERROR(VLOOKUP(Q178,武将ID!$A:$B,2,0),"")</f>
        <v/>
      </c>
      <c r="Q178" s="40" t="str">
        <f>IF(VLOOKUP($E178,缘分配置!$A:$M,9,0)=0,"",VLOOKUP($E178,缘分配置!$A:$M,9,0))</f>
        <v/>
      </c>
      <c r="R178" s="40">
        <f t="shared" si="46"/>
        <v>4</v>
      </c>
      <c r="S178" s="40">
        <f>IF(VLOOKUP($E178,缘分配置!$A:$M,10,0)=0,"",VLOOKUP($E178,缘分配置!$A:$M,10,0))</f>
        <v>150</v>
      </c>
      <c r="T178" s="40" t="str">
        <f>IFERROR(VLOOKUP(R178,武将ID!F$1:G$18,2,0),"")</f>
        <v>，生命提高</v>
      </c>
      <c r="U178" s="40" t="str">
        <f t="shared" si="39"/>
        <v>15%</v>
      </c>
      <c r="V178" s="40">
        <f t="shared" si="47"/>
        <v>5</v>
      </c>
      <c r="W178" s="40">
        <f>IF(VLOOKUP($E178,缘分配置!$A:$M,11,0)=0,"",VLOOKUP($E178,缘分配置!$A:$M,11,0))</f>
        <v>60</v>
      </c>
      <c r="X178" s="40" t="str">
        <f>IFERROR(VLOOKUP(V178,武将ID!$F$1:$G$18,2,0),"")</f>
        <v>，攻击提高</v>
      </c>
      <c r="Y178" s="40" t="str">
        <f t="shared" si="40"/>
        <v>6%</v>
      </c>
      <c r="Z178" s="40">
        <f t="shared" si="48"/>
        <v>6</v>
      </c>
      <c r="AA178" s="40">
        <f>IF(VLOOKUP($E178,缘分配置!$A:$M,12,0)=0,"",VLOOKUP($E178,缘分配置!$A:$M,12,0))</f>
        <v>100</v>
      </c>
      <c r="AB178" s="40" t="str">
        <f>IFERROR(VLOOKUP(Z178,武将ID!$F$1:$G$18,2,0),"")</f>
        <v>，防御提高</v>
      </c>
      <c r="AC178" s="40" t="str">
        <f t="shared" si="41"/>
        <v>10%</v>
      </c>
      <c r="AD178" s="56" t="str">
        <f t="shared" si="42"/>
        <v>集齐“虞子期、荆轲、武松”，生命提高15%，攻击提高6%，防御提高10%。</v>
      </c>
    </row>
    <row r="179" spans="1:30" ht="15" x14ac:dyDescent="0.25">
      <c r="A179" s="52">
        <f t="shared" si="44"/>
        <v>11306006</v>
      </c>
      <c r="B179" s="37">
        <v>174</v>
      </c>
      <c r="C179" s="53" t="str">
        <f>VLOOKUP(E179,缘分配置!A:P,4,0)</f>
        <v>奋不顾身</v>
      </c>
      <c r="D179" s="53">
        <f>VLOOKUP(F179,武将ID!A:B,2,0)</f>
        <v>11306</v>
      </c>
      <c r="E179" s="40" t="str">
        <f>缘分配置!A127</f>
        <v>虞子期6</v>
      </c>
      <c r="F179" s="37" t="str">
        <f t="shared" si="38"/>
        <v>、虞子期</v>
      </c>
      <c r="G179" s="40" t="str">
        <f>缘分配置!E127</f>
        <v>虞子期</v>
      </c>
      <c r="H179" s="40" t="str">
        <f t="shared" si="45"/>
        <v>6</v>
      </c>
      <c r="I179" s="40">
        <v>1</v>
      </c>
      <c r="J179" s="53">
        <f>VLOOKUP(K179,武将ID!$A:$B,2,0)</f>
        <v>11002</v>
      </c>
      <c r="K179" s="40" t="str">
        <f>VLOOKUP(E179,缘分配置!A:M,6,0)</f>
        <v>、项庄</v>
      </c>
      <c r="L179" s="53">
        <f>IFERROR(VLOOKUP(M179,武将ID!$A:$B,2,0),"")</f>
        <v>21305</v>
      </c>
      <c r="M179" s="40" t="str">
        <f>IF(VLOOKUP($E179,缘分配置!$A:$M,7,0)=0,"",VLOOKUP($E179,缘分配置!$A:$M,7,0))</f>
        <v>、张辽</v>
      </c>
      <c r="N179" s="53">
        <f>IFERROR(VLOOKUP(O179,武将ID!$A:$B,2,0),"")</f>
        <v>31503</v>
      </c>
      <c r="O179" s="40" t="str">
        <f>IF(VLOOKUP($E179,缘分配置!$A:$M,8,0)=0,"",VLOOKUP($E179,缘分配置!$A:$M,8,0))</f>
        <v>、罗成</v>
      </c>
      <c r="P179" s="53" t="str">
        <f>IFERROR(VLOOKUP(Q179,武将ID!$A:$B,2,0),"")</f>
        <v/>
      </c>
      <c r="Q179" s="40" t="str">
        <f>IF(VLOOKUP($E179,缘分配置!$A:$M,9,0)=0,"",VLOOKUP($E179,缘分配置!$A:$M,9,0))</f>
        <v/>
      </c>
      <c r="R179" s="40">
        <f t="shared" si="46"/>
        <v>4</v>
      </c>
      <c r="S179" s="40">
        <f>IF(VLOOKUP($E179,缘分配置!$A:$M,10,0)=0,"",VLOOKUP($E179,缘分配置!$A:$M,10,0))</f>
        <v>180</v>
      </c>
      <c r="T179" s="40" t="str">
        <f>IFERROR(VLOOKUP(R179,武将ID!F$1:G$18,2,0),"")</f>
        <v>，生命提高</v>
      </c>
      <c r="U179" s="40" t="str">
        <f t="shared" si="39"/>
        <v>18%</v>
      </c>
      <c r="V179" s="40">
        <f t="shared" si="47"/>
        <v>5</v>
      </c>
      <c r="W179" s="40">
        <f>IF(VLOOKUP($E179,缘分配置!$A:$M,11,0)=0,"",VLOOKUP($E179,缘分配置!$A:$M,11,0))</f>
        <v>70</v>
      </c>
      <c r="X179" s="40" t="str">
        <f>IFERROR(VLOOKUP(V179,武将ID!$F$1:$G$18,2,0),"")</f>
        <v>，攻击提高</v>
      </c>
      <c r="Y179" s="40" t="str">
        <f t="shared" si="40"/>
        <v>7%</v>
      </c>
      <c r="Z179" s="40">
        <f t="shared" si="48"/>
        <v>6</v>
      </c>
      <c r="AA179" s="40">
        <f>IF(VLOOKUP($E179,缘分配置!$A:$M,12,0)=0,"",VLOOKUP($E179,缘分配置!$A:$M,12,0))</f>
        <v>110</v>
      </c>
      <c r="AB179" s="40" t="str">
        <f>IFERROR(VLOOKUP(Z179,武将ID!$F$1:$G$18,2,0),"")</f>
        <v>，防御提高</v>
      </c>
      <c r="AC179" s="40" t="str">
        <f t="shared" si="41"/>
        <v>11%</v>
      </c>
      <c r="AD179" s="56" t="str">
        <f t="shared" si="42"/>
        <v>集齐“虞子期、项庄、张辽、罗成”，生命提高18%，攻击提高7%，防御提高11%。</v>
      </c>
    </row>
    <row r="180" spans="1:30" ht="15" x14ac:dyDescent="0.25">
      <c r="A180" s="52">
        <f t="shared" si="44"/>
        <v>11008001</v>
      </c>
      <c r="B180" s="37">
        <v>175</v>
      </c>
      <c r="C180" s="53" t="str">
        <f>VLOOKUP(E180,缘分配置!A:P,4,0)</f>
        <v>楚楚动人</v>
      </c>
      <c r="D180" s="53">
        <f>VLOOKUP(F180,武将ID!A:B,2,0)</f>
        <v>11008</v>
      </c>
      <c r="E180" s="40" t="str">
        <f>缘分配置!A128</f>
        <v>戚夫人1</v>
      </c>
      <c r="F180" s="37" t="str">
        <f t="shared" si="38"/>
        <v>、戚夫人</v>
      </c>
      <c r="G180" s="40" t="str">
        <f>缘分配置!E128</f>
        <v>戚夫人</v>
      </c>
      <c r="H180" s="40" t="str">
        <f t="shared" si="45"/>
        <v>1</v>
      </c>
      <c r="I180" s="40">
        <v>1</v>
      </c>
      <c r="J180" s="53">
        <f>VLOOKUP(K180,武将ID!$A:$B,2,0)</f>
        <v>11304</v>
      </c>
      <c r="K180" s="40" t="str">
        <f>VLOOKUP(E180,缘分配置!A:M,6,0)</f>
        <v>、王昭君</v>
      </c>
      <c r="L180" s="53" t="str">
        <f>IFERROR(VLOOKUP(M180,武将ID!$A:$B,2,0),"")</f>
        <v/>
      </c>
      <c r="M180" s="40" t="str">
        <f>IF(VLOOKUP($E180,缘分配置!$A:$M,7,0)=0,"",VLOOKUP($E180,缘分配置!$A:$M,7,0))</f>
        <v/>
      </c>
      <c r="N180" s="53" t="str">
        <f>IFERROR(VLOOKUP(O180,武将ID!$A:$B,2,0),"")</f>
        <v/>
      </c>
      <c r="O180" s="40" t="str">
        <f>IF(VLOOKUP($E180,缘分配置!$A:$M,8,0)=0,"",VLOOKUP($E180,缘分配置!$A:$M,8,0))</f>
        <v/>
      </c>
      <c r="P180" s="53" t="str">
        <f>IFERROR(VLOOKUP(Q180,武将ID!$A:$B,2,0),"")</f>
        <v/>
      </c>
      <c r="Q180" s="40" t="str">
        <f>IF(VLOOKUP($E180,缘分配置!$A:$M,9,0)=0,"",VLOOKUP($E180,缘分配置!$A:$M,9,0))</f>
        <v/>
      </c>
      <c r="R180" s="40">
        <f t="shared" si="46"/>
        <v>4</v>
      </c>
      <c r="S180" s="40">
        <f>IF(VLOOKUP($E180,缘分配置!$A:$M,10,0)=0,"",VLOOKUP($E180,缘分配置!$A:$M,10,0))</f>
        <v>120</v>
      </c>
      <c r="T180" s="40" t="str">
        <f>IFERROR(VLOOKUP(R180,武将ID!F$1:G$18,2,0),"")</f>
        <v>，生命提高</v>
      </c>
      <c r="U180" s="40" t="str">
        <f t="shared" si="39"/>
        <v>12%</v>
      </c>
      <c r="V180" s="40" t="str">
        <f t="shared" si="47"/>
        <v/>
      </c>
      <c r="W180" s="40" t="str">
        <f>IF(VLOOKUP($E180,缘分配置!$A:$M,11,0)=0,"",VLOOKUP($E180,缘分配置!$A:$M,11,0))</f>
        <v/>
      </c>
      <c r="X180" s="40" t="str">
        <f>IFERROR(VLOOKUP(V180,武将ID!$F$1:$G$18,2,0),"")</f>
        <v/>
      </c>
      <c r="Y180" s="40" t="str">
        <f t="shared" si="40"/>
        <v/>
      </c>
      <c r="Z180" s="40" t="str">
        <f t="shared" si="48"/>
        <v/>
      </c>
      <c r="AA180" s="40" t="str">
        <f>IF(VLOOKUP($E180,缘分配置!$A:$M,12,0)=0,"",VLOOKUP($E180,缘分配置!$A:$M,12,0))</f>
        <v/>
      </c>
      <c r="AB180" s="40" t="str">
        <f>IFERROR(VLOOKUP(Z180,武将ID!$F$1:$G$18,2,0),"")</f>
        <v/>
      </c>
      <c r="AC180" s="40" t="str">
        <f t="shared" si="41"/>
        <v/>
      </c>
      <c r="AD180" s="56" t="str">
        <f t="shared" si="42"/>
        <v>集齐“戚夫人、王昭君”，生命提高12%。</v>
      </c>
    </row>
    <row r="181" spans="1:30" ht="15" x14ac:dyDescent="0.25">
      <c r="A181" s="52">
        <f t="shared" si="44"/>
        <v>11008002</v>
      </c>
      <c r="B181" s="37">
        <v>176</v>
      </c>
      <c r="C181" s="53" t="str">
        <f>VLOOKUP(E181,缘分配置!A:P,4,0)</f>
        <v>楚歌剑舞</v>
      </c>
      <c r="D181" s="53">
        <f>VLOOKUP(F181,武将ID!A:B,2,0)</f>
        <v>11008</v>
      </c>
      <c r="E181" s="40" t="str">
        <f>缘分配置!A129</f>
        <v>戚夫人2</v>
      </c>
      <c r="F181" s="37" t="str">
        <f t="shared" si="38"/>
        <v>、戚夫人</v>
      </c>
      <c r="G181" s="40" t="str">
        <f>缘分配置!E129</f>
        <v>戚夫人</v>
      </c>
      <c r="H181" s="40" t="str">
        <f t="shared" si="45"/>
        <v>2</v>
      </c>
      <c r="I181" s="40">
        <v>1</v>
      </c>
      <c r="J181" s="53">
        <f>VLOOKUP(K181,武将ID!$A:$B,2,0)</f>
        <v>11002</v>
      </c>
      <c r="K181" s="40" t="str">
        <f>VLOOKUP(E181,缘分配置!A:M,6,0)</f>
        <v>、项庄</v>
      </c>
      <c r="L181" s="53" t="str">
        <f>IFERROR(VLOOKUP(M181,武将ID!$A:$B,2,0),"")</f>
        <v/>
      </c>
      <c r="M181" s="40" t="str">
        <f>IF(VLOOKUP($E181,缘分配置!$A:$M,7,0)=0,"",VLOOKUP($E181,缘分配置!$A:$M,7,0))</f>
        <v/>
      </c>
      <c r="N181" s="53" t="str">
        <f>IFERROR(VLOOKUP(O181,武将ID!$A:$B,2,0),"")</f>
        <v/>
      </c>
      <c r="O181" s="40" t="str">
        <f>IF(VLOOKUP($E181,缘分配置!$A:$M,8,0)=0,"",VLOOKUP($E181,缘分配置!$A:$M,8,0))</f>
        <v/>
      </c>
      <c r="P181" s="53" t="str">
        <f>IFERROR(VLOOKUP(Q181,武将ID!$A:$B,2,0),"")</f>
        <v/>
      </c>
      <c r="Q181" s="40" t="str">
        <f>IF(VLOOKUP($E181,缘分配置!$A:$M,9,0)=0,"",VLOOKUP($E181,缘分配置!$A:$M,9,0))</f>
        <v/>
      </c>
      <c r="R181" s="40">
        <f t="shared" si="46"/>
        <v>4</v>
      </c>
      <c r="S181" s="40">
        <f>IF(VLOOKUP($E181,缘分配置!$A:$M,10,0)=0,"",VLOOKUP($E181,缘分配置!$A:$M,10,0))</f>
        <v>130</v>
      </c>
      <c r="T181" s="40" t="str">
        <f>IFERROR(VLOOKUP(R181,武将ID!F$1:G$18,2,0),"")</f>
        <v>，生命提高</v>
      </c>
      <c r="U181" s="40" t="str">
        <f t="shared" si="39"/>
        <v>13%</v>
      </c>
      <c r="V181" s="40" t="str">
        <f t="shared" si="47"/>
        <v/>
      </c>
      <c r="W181" s="40" t="str">
        <f>IF(VLOOKUP($E181,缘分配置!$A:$M,11,0)=0,"",VLOOKUP($E181,缘分配置!$A:$M,11,0))</f>
        <v/>
      </c>
      <c r="X181" s="40" t="str">
        <f>IFERROR(VLOOKUP(V181,武将ID!$F$1:$G$18,2,0),"")</f>
        <v/>
      </c>
      <c r="Y181" s="40" t="str">
        <f t="shared" si="40"/>
        <v/>
      </c>
      <c r="Z181" s="40" t="str">
        <f t="shared" si="48"/>
        <v/>
      </c>
      <c r="AA181" s="40" t="str">
        <f>IF(VLOOKUP($E181,缘分配置!$A:$M,12,0)=0,"",VLOOKUP($E181,缘分配置!$A:$M,12,0))</f>
        <v/>
      </c>
      <c r="AB181" s="40" t="str">
        <f>IFERROR(VLOOKUP(Z181,武将ID!$F$1:$G$18,2,0),"")</f>
        <v/>
      </c>
      <c r="AC181" s="40" t="str">
        <f t="shared" si="41"/>
        <v/>
      </c>
      <c r="AD181" s="56" t="str">
        <f t="shared" si="42"/>
        <v>集齐“戚夫人、项庄”，生命提高13%。</v>
      </c>
    </row>
    <row r="182" spans="1:30" ht="15" x14ac:dyDescent="0.25">
      <c r="A182" s="52">
        <f t="shared" si="44"/>
        <v>11008003</v>
      </c>
      <c r="B182" s="37">
        <v>177</v>
      </c>
      <c r="C182" s="53" t="str">
        <f>VLOOKUP(E182,缘分配置!A:P,4,0)</f>
        <v>温文尔雅</v>
      </c>
      <c r="D182" s="53">
        <f>VLOOKUP(F182,武将ID!A:B,2,0)</f>
        <v>11008</v>
      </c>
      <c r="E182" s="40" t="str">
        <f>缘分配置!A130</f>
        <v>戚夫人3</v>
      </c>
      <c r="F182" s="37" t="str">
        <f t="shared" si="38"/>
        <v>、戚夫人</v>
      </c>
      <c r="G182" s="40" t="str">
        <f>缘分配置!E130</f>
        <v>戚夫人</v>
      </c>
      <c r="H182" s="40" t="str">
        <f t="shared" si="45"/>
        <v>3</v>
      </c>
      <c r="I182" s="40">
        <v>1</v>
      </c>
      <c r="J182" s="53">
        <f>VLOOKUP(K182,武将ID!$A:$B,2,0)</f>
        <v>11004</v>
      </c>
      <c r="K182" s="40" t="str">
        <f>VLOOKUP(E182,缘分配置!A:M,6,0)</f>
        <v>、季布</v>
      </c>
      <c r="L182" s="53" t="str">
        <f>IFERROR(VLOOKUP(M182,武将ID!$A:$B,2,0),"")</f>
        <v/>
      </c>
      <c r="M182" s="40" t="str">
        <f>IF(VLOOKUP($E182,缘分配置!$A:$M,7,0)=0,"",VLOOKUP($E182,缘分配置!$A:$M,7,0))</f>
        <v/>
      </c>
      <c r="N182" s="53" t="str">
        <f>IFERROR(VLOOKUP(O182,武将ID!$A:$B,2,0),"")</f>
        <v/>
      </c>
      <c r="O182" s="40" t="str">
        <f>IF(VLOOKUP($E182,缘分配置!$A:$M,8,0)=0,"",VLOOKUP($E182,缘分配置!$A:$M,8,0))</f>
        <v/>
      </c>
      <c r="P182" s="53" t="str">
        <f>IFERROR(VLOOKUP(Q182,武将ID!$A:$B,2,0),"")</f>
        <v/>
      </c>
      <c r="Q182" s="40" t="str">
        <f>IF(VLOOKUP($E182,缘分配置!$A:$M,9,0)=0,"",VLOOKUP($E182,缘分配置!$A:$M,9,0))</f>
        <v/>
      </c>
      <c r="R182" s="40">
        <f t="shared" si="46"/>
        <v>4</v>
      </c>
      <c r="S182" s="40">
        <f>IF(VLOOKUP($E182,缘分配置!$A:$M,10,0)=0,"",VLOOKUP($E182,缘分配置!$A:$M,10,0))</f>
        <v>120</v>
      </c>
      <c r="T182" s="40" t="str">
        <f>IFERROR(VLOOKUP(R182,武将ID!F$1:G$18,2,0),"")</f>
        <v>，生命提高</v>
      </c>
      <c r="U182" s="40" t="str">
        <f t="shared" si="39"/>
        <v>12%</v>
      </c>
      <c r="V182" s="40" t="str">
        <f t="shared" si="47"/>
        <v/>
      </c>
      <c r="W182" s="40" t="str">
        <f>IF(VLOOKUP($E182,缘分配置!$A:$M,11,0)=0,"",VLOOKUP($E182,缘分配置!$A:$M,11,0))</f>
        <v/>
      </c>
      <c r="X182" s="40" t="str">
        <f>IFERROR(VLOOKUP(V182,武将ID!$F$1:$G$18,2,0),"")</f>
        <v/>
      </c>
      <c r="Y182" s="40" t="str">
        <f t="shared" si="40"/>
        <v/>
      </c>
      <c r="Z182" s="40" t="str">
        <f t="shared" si="48"/>
        <v/>
      </c>
      <c r="AA182" s="40" t="str">
        <f>IF(VLOOKUP($E182,缘分配置!$A:$M,12,0)=0,"",VLOOKUP($E182,缘分配置!$A:$M,12,0))</f>
        <v/>
      </c>
      <c r="AB182" s="40" t="str">
        <f>IFERROR(VLOOKUP(Z182,武将ID!$F$1:$G$18,2,0),"")</f>
        <v/>
      </c>
      <c r="AC182" s="40" t="str">
        <f t="shared" si="41"/>
        <v/>
      </c>
      <c r="AD182" s="56" t="str">
        <f t="shared" si="42"/>
        <v>集齐“戚夫人、季布”，生命提高12%。</v>
      </c>
    </row>
    <row r="183" spans="1:30" ht="15" x14ac:dyDescent="0.25">
      <c r="A183" s="52">
        <f t="shared" si="44"/>
        <v>11008004</v>
      </c>
      <c r="B183" s="37">
        <v>178</v>
      </c>
      <c r="C183" s="53" t="str">
        <f>VLOOKUP(E183,缘分配置!A:P,4,0)</f>
        <v>名噪一时</v>
      </c>
      <c r="D183" s="53">
        <f>VLOOKUP(F183,武将ID!A:B,2,0)</f>
        <v>11008</v>
      </c>
      <c r="E183" s="40" t="str">
        <f>缘分配置!A131</f>
        <v>戚夫人4</v>
      </c>
      <c r="F183" s="37" t="str">
        <f t="shared" ref="F183:F246" si="49">"、"&amp;G183</f>
        <v>、戚夫人</v>
      </c>
      <c r="G183" s="40" t="str">
        <f>缘分配置!E131</f>
        <v>戚夫人</v>
      </c>
      <c r="H183" s="40" t="str">
        <f t="shared" si="45"/>
        <v>4</v>
      </c>
      <c r="I183" s="40">
        <v>1</v>
      </c>
      <c r="J183" s="53">
        <f>VLOOKUP(K183,武将ID!$A:$B,2,0)</f>
        <v>11003</v>
      </c>
      <c r="K183" s="40" t="str">
        <f>VLOOKUP(E183,缘分配置!A:M,6,0)</f>
        <v>、灌婴</v>
      </c>
      <c r="L183" s="53">
        <f>IFERROR(VLOOKUP(M183,武将ID!$A:$B,2,0),"")</f>
        <v>11004</v>
      </c>
      <c r="M183" s="40" t="str">
        <f>IF(VLOOKUP($E183,缘分配置!$A:$M,7,0)=0,"",VLOOKUP($E183,缘分配置!$A:$M,7,0))</f>
        <v>、季布</v>
      </c>
      <c r="N183" s="53" t="str">
        <f>IFERROR(VLOOKUP(O183,武将ID!$A:$B,2,0),"")</f>
        <v/>
      </c>
      <c r="O183" s="40" t="str">
        <f>IF(VLOOKUP($E183,缘分配置!$A:$M,8,0)=0,"",VLOOKUP($E183,缘分配置!$A:$M,8,0))</f>
        <v/>
      </c>
      <c r="P183" s="53" t="str">
        <f>IFERROR(VLOOKUP(Q183,武将ID!$A:$B,2,0),"")</f>
        <v/>
      </c>
      <c r="Q183" s="40" t="str">
        <f>IF(VLOOKUP($E183,缘分配置!$A:$M,9,0)=0,"",VLOOKUP($E183,缘分配置!$A:$M,9,0))</f>
        <v/>
      </c>
      <c r="R183" s="40">
        <f t="shared" si="46"/>
        <v>4</v>
      </c>
      <c r="S183" s="40">
        <f>IF(VLOOKUP($E183,缘分配置!$A:$M,10,0)=0,"",VLOOKUP($E183,缘分配置!$A:$M,10,0))</f>
        <v>130</v>
      </c>
      <c r="T183" s="40" t="str">
        <f>IFERROR(VLOOKUP(R183,武将ID!F$1:G$18,2,0),"")</f>
        <v>，生命提高</v>
      </c>
      <c r="U183" s="40" t="str">
        <f t="shared" ref="U183:U246" si="50">IFERROR(IF(S183=0,"",S183/10&amp;"%"),"")</f>
        <v>13%</v>
      </c>
      <c r="V183" s="40">
        <f t="shared" si="47"/>
        <v>5</v>
      </c>
      <c r="W183" s="40">
        <f>IF(VLOOKUP($E183,缘分配置!$A:$M,11,0)=0,"",VLOOKUP($E183,缘分配置!$A:$M,11,0))</f>
        <v>100</v>
      </c>
      <c r="X183" s="40" t="str">
        <f>IFERROR(VLOOKUP(V183,武将ID!$F$1:$G$18,2,0),"")</f>
        <v>，攻击提高</v>
      </c>
      <c r="Y183" s="40" t="str">
        <f t="shared" ref="Y183:Y246" si="51">IFERROR(IF(W183=0,"",W183/10&amp;"%"),"")</f>
        <v>10%</v>
      </c>
      <c r="Z183" s="40">
        <f t="shared" si="48"/>
        <v>6</v>
      </c>
      <c r="AA183" s="40">
        <f>IF(VLOOKUP($E183,缘分配置!$A:$M,12,0)=0,"",VLOOKUP($E183,缘分配置!$A:$M,12,0))</f>
        <v>30</v>
      </c>
      <c r="AB183" s="40" t="str">
        <f>IFERROR(VLOOKUP(Z183,武将ID!$F$1:$G$18,2,0),"")</f>
        <v>，防御提高</v>
      </c>
      <c r="AC183" s="40" t="str">
        <f t="shared" ref="AC183:AC246" si="52">IFERROR(IF(AA183=0,"",AA183/10&amp;"%"),"")</f>
        <v>3%</v>
      </c>
      <c r="AD183" s="56" t="str">
        <f t="shared" ref="AD183:AD246" si="53">"集齐“"&amp;G183&amp;K183&amp;M183&amp;O183&amp;Q183&amp;"”"&amp;T183&amp;U183&amp;X183&amp;Y183&amp;AB183&amp;AC183&amp;"。"</f>
        <v>集齐“戚夫人、灌婴、季布”，生命提高13%，攻击提高10%，防御提高3%。</v>
      </c>
    </row>
    <row r="184" spans="1:30" ht="15" x14ac:dyDescent="0.25">
      <c r="A184" s="52">
        <f t="shared" si="44"/>
        <v>11008005</v>
      </c>
      <c r="B184" s="37">
        <v>179</v>
      </c>
      <c r="C184" s="53" t="str">
        <f>VLOOKUP(E184,缘分配置!A:P,4,0)</f>
        <v>风华正茂</v>
      </c>
      <c r="D184" s="53">
        <f>VLOOKUP(F184,武将ID!A:B,2,0)</f>
        <v>11008</v>
      </c>
      <c r="E184" s="40" t="str">
        <f>缘分配置!A132</f>
        <v>戚夫人5</v>
      </c>
      <c r="F184" s="37" t="str">
        <f t="shared" si="49"/>
        <v>、戚夫人</v>
      </c>
      <c r="G184" s="40" t="str">
        <f>缘分配置!E132</f>
        <v>戚夫人</v>
      </c>
      <c r="H184" s="40" t="str">
        <f t="shared" si="45"/>
        <v>5</v>
      </c>
      <c r="I184" s="40">
        <v>1</v>
      </c>
      <c r="J184" s="53">
        <f>VLOOKUP(K184,武将ID!$A:$B,2,0)</f>
        <v>11002</v>
      </c>
      <c r="K184" s="40" t="str">
        <f>VLOOKUP(E184,缘分配置!A:M,6,0)</f>
        <v>、项庄</v>
      </c>
      <c r="L184" s="53">
        <f>IFERROR(VLOOKUP(M184,武将ID!$A:$B,2,0),"")</f>
        <v>11006</v>
      </c>
      <c r="M184" s="40" t="str">
        <f>IF(VLOOKUP($E184,缘分配置!$A:$M,7,0)=0,"",VLOOKUP($E184,缘分配置!$A:$M,7,0))</f>
        <v>、钟离眛</v>
      </c>
      <c r="N184" s="53" t="str">
        <f>IFERROR(VLOOKUP(O184,武将ID!$A:$B,2,0),"")</f>
        <v/>
      </c>
      <c r="O184" s="40" t="str">
        <f>IF(VLOOKUP($E184,缘分配置!$A:$M,8,0)=0,"",VLOOKUP($E184,缘分配置!$A:$M,8,0))</f>
        <v/>
      </c>
      <c r="P184" s="53" t="str">
        <f>IFERROR(VLOOKUP(Q184,武将ID!$A:$B,2,0),"")</f>
        <v/>
      </c>
      <c r="Q184" s="40" t="str">
        <f>IF(VLOOKUP($E184,缘分配置!$A:$M,9,0)=0,"",VLOOKUP($E184,缘分配置!$A:$M,9,0))</f>
        <v/>
      </c>
      <c r="R184" s="40">
        <f t="shared" si="46"/>
        <v>4</v>
      </c>
      <c r="S184" s="40">
        <f>IF(VLOOKUP($E184,缘分配置!$A:$M,10,0)=0,"",VLOOKUP($E184,缘分配置!$A:$M,10,0))</f>
        <v>130</v>
      </c>
      <c r="T184" s="40" t="str">
        <f>IFERROR(VLOOKUP(R184,武将ID!F$1:G$18,2,0),"")</f>
        <v>，生命提高</v>
      </c>
      <c r="U184" s="40" t="str">
        <f t="shared" si="50"/>
        <v>13%</v>
      </c>
      <c r="V184" s="40">
        <f t="shared" si="47"/>
        <v>5</v>
      </c>
      <c r="W184" s="40">
        <f>IF(VLOOKUP($E184,缘分配置!$A:$M,11,0)=0,"",VLOOKUP($E184,缘分配置!$A:$M,11,0))</f>
        <v>100</v>
      </c>
      <c r="X184" s="40" t="str">
        <f>IFERROR(VLOOKUP(V184,武将ID!$F$1:$G$18,2,0),"")</f>
        <v>，攻击提高</v>
      </c>
      <c r="Y184" s="40" t="str">
        <f t="shared" si="51"/>
        <v>10%</v>
      </c>
      <c r="Z184" s="40">
        <f t="shared" si="48"/>
        <v>6</v>
      </c>
      <c r="AA184" s="40">
        <f>IF(VLOOKUP($E184,缘分配置!$A:$M,12,0)=0,"",VLOOKUP($E184,缘分配置!$A:$M,12,0))</f>
        <v>30</v>
      </c>
      <c r="AB184" s="40" t="str">
        <f>IFERROR(VLOOKUP(Z184,武将ID!$F$1:$G$18,2,0),"")</f>
        <v>，防御提高</v>
      </c>
      <c r="AC184" s="40" t="str">
        <f t="shared" si="52"/>
        <v>3%</v>
      </c>
      <c r="AD184" s="56" t="str">
        <f t="shared" si="53"/>
        <v>集齐“戚夫人、项庄、钟离眛”，生命提高13%，攻击提高10%，防御提高3%。</v>
      </c>
    </row>
    <row r="185" spans="1:30" ht="15" x14ac:dyDescent="0.25">
      <c r="A185" s="52">
        <f t="shared" si="44"/>
        <v>11008006</v>
      </c>
      <c r="B185" s="37">
        <v>180</v>
      </c>
      <c r="C185" s="53" t="str">
        <f>VLOOKUP(E185,缘分配置!A:P,4,0)</f>
        <v>气宇不凡</v>
      </c>
      <c r="D185" s="53">
        <f>VLOOKUP(F185,武将ID!A:B,2,0)</f>
        <v>11008</v>
      </c>
      <c r="E185" s="40" t="str">
        <f>缘分配置!A133</f>
        <v>戚夫人6</v>
      </c>
      <c r="F185" s="37" t="str">
        <f t="shared" si="49"/>
        <v>、戚夫人</v>
      </c>
      <c r="G185" s="40" t="str">
        <f>缘分配置!E133</f>
        <v>戚夫人</v>
      </c>
      <c r="H185" s="40" t="str">
        <f t="shared" si="45"/>
        <v>6</v>
      </c>
      <c r="I185" s="40">
        <v>1</v>
      </c>
      <c r="J185" s="53">
        <f>VLOOKUP(K185,武将ID!$A:$B,2,0)</f>
        <v>11004</v>
      </c>
      <c r="K185" s="40" t="str">
        <f>VLOOKUP(E185,缘分配置!A:M,6,0)</f>
        <v>、季布</v>
      </c>
      <c r="L185" s="53">
        <f>IFERROR(VLOOKUP(M185,武将ID!$A:$B,2,0),"")</f>
        <v>11005</v>
      </c>
      <c r="M185" s="40" t="str">
        <f>IF(VLOOKUP($E185,缘分配置!$A:$M,7,0)=0,"",VLOOKUP($E185,缘分配置!$A:$M,7,0))</f>
        <v>、章邯</v>
      </c>
      <c r="N185" s="53" t="str">
        <f>IFERROR(VLOOKUP(O185,武将ID!$A:$B,2,0),"")</f>
        <v/>
      </c>
      <c r="O185" s="40" t="str">
        <f>IF(VLOOKUP($E185,缘分配置!$A:$M,8,0)=0,"",VLOOKUP($E185,缘分配置!$A:$M,8,0))</f>
        <v/>
      </c>
      <c r="P185" s="53" t="str">
        <f>IFERROR(VLOOKUP(Q185,武将ID!$A:$B,2,0),"")</f>
        <v/>
      </c>
      <c r="Q185" s="40" t="str">
        <f>IF(VLOOKUP($E185,缘分配置!$A:$M,9,0)=0,"",VLOOKUP($E185,缘分配置!$A:$M,9,0))</f>
        <v/>
      </c>
      <c r="R185" s="40">
        <f t="shared" si="46"/>
        <v>4</v>
      </c>
      <c r="S185" s="40">
        <f>IF(VLOOKUP($E185,缘分配置!$A:$M,10,0)=0,"",VLOOKUP($E185,缘分配置!$A:$M,10,0))</f>
        <v>140</v>
      </c>
      <c r="T185" s="40" t="str">
        <f>IFERROR(VLOOKUP(R185,武将ID!F$1:G$18,2,0),"")</f>
        <v>，生命提高</v>
      </c>
      <c r="U185" s="40" t="str">
        <f t="shared" si="50"/>
        <v>14%</v>
      </c>
      <c r="V185" s="40">
        <f t="shared" si="47"/>
        <v>5</v>
      </c>
      <c r="W185" s="40">
        <f>IF(VLOOKUP($E185,缘分配置!$A:$M,11,0)=0,"",VLOOKUP($E185,缘分配置!$A:$M,11,0))</f>
        <v>110</v>
      </c>
      <c r="X185" s="40" t="str">
        <f>IFERROR(VLOOKUP(V185,武将ID!$F$1:$G$18,2,0),"")</f>
        <v>，攻击提高</v>
      </c>
      <c r="Y185" s="40" t="str">
        <f t="shared" si="51"/>
        <v>11%</v>
      </c>
      <c r="Z185" s="40">
        <f t="shared" si="48"/>
        <v>6</v>
      </c>
      <c r="AA185" s="40">
        <f>IF(VLOOKUP($E185,缘分配置!$A:$M,12,0)=0,"",VLOOKUP($E185,缘分配置!$A:$M,12,0))</f>
        <v>30</v>
      </c>
      <c r="AB185" s="40" t="str">
        <f>IFERROR(VLOOKUP(Z185,武将ID!$F$1:$G$18,2,0),"")</f>
        <v>，防御提高</v>
      </c>
      <c r="AC185" s="40" t="str">
        <f t="shared" si="52"/>
        <v>3%</v>
      </c>
      <c r="AD185" s="56" t="str">
        <f t="shared" si="53"/>
        <v>集齐“戚夫人、季布、章邯”，生命提高14%，攻击提高11%，防御提高3%。</v>
      </c>
    </row>
    <row r="186" spans="1:30" ht="15" x14ac:dyDescent="0.25">
      <c r="A186" s="52">
        <f t="shared" si="44"/>
        <v>10801001</v>
      </c>
      <c r="B186" s="37">
        <v>181</v>
      </c>
      <c r="C186" s="53" t="str">
        <f>VLOOKUP(E186,缘分配置!A:P,4,0)</f>
        <v>霸王叔父</v>
      </c>
      <c r="D186" s="53">
        <f>VLOOKUP(F186,武将ID!A:B,2,0)</f>
        <v>10801</v>
      </c>
      <c r="E186" s="40" t="str">
        <f>缘分配置!A134</f>
        <v>项梁1</v>
      </c>
      <c r="F186" s="37" t="str">
        <f t="shared" si="49"/>
        <v>、项梁</v>
      </c>
      <c r="G186" s="40" t="str">
        <f>缘分配置!E134</f>
        <v>项梁</v>
      </c>
      <c r="H186" s="40" t="str">
        <f t="shared" si="45"/>
        <v>1</v>
      </c>
      <c r="I186" s="40">
        <v>1</v>
      </c>
      <c r="J186" s="53">
        <f>VLOOKUP(K186,武将ID!$A:$B,2,0)</f>
        <v>10506</v>
      </c>
      <c r="K186" s="40" t="str">
        <f>VLOOKUP(E186,缘分配置!A:M,6,0)</f>
        <v>、项伯</v>
      </c>
      <c r="L186" s="53" t="str">
        <f>IFERROR(VLOOKUP(M186,武将ID!$A:$B,2,0),"")</f>
        <v/>
      </c>
      <c r="M186" s="40" t="str">
        <f>IF(VLOOKUP($E186,缘分配置!$A:$M,7,0)=0,"",VLOOKUP($E186,缘分配置!$A:$M,7,0))</f>
        <v/>
      </c>
      <c r="N186" s="53" t="str">
        <f>IFERROR(VLOOKUP(O186,武将ID!$A:$B,2,0),"")</f>
        <v/>
      </c>
      <c r="O186" s="40" t="str">
        <f>IF(VLOOKUP($E186,缘分配置!$A:$M,8,0)=0,"",VLOOKUP($E186,缘分配置!$A:$M,8,0))</f>
        <v/>
      </c>
      <c r="P186" s="53" t="str">
        <f>IFERROR(VLOOKUP(Q186,武将ID!$A:$B,2,0),"")</f>
        <v/>
      </c>
      <c r="Q186" s="40" t="str">
        <f>IF(VLOOKUP($E186,缘分配置!$A:$M,9,0)=0,"",VLOOKUP($E186,缘分配置!$A:$M,9,0))</f>
        <v/>
      </c>
      <c r="R186" s="40" t="str">
        <f t="shared" si="46"/>
        <v/>
      </c>
      <c r="S186" s="40" t="str">
        <f>IF(VLOOKUP($E186,缘分配置!$A:$M,10,0)=0,"",VLOOKUP($E186,缘分配置!$A:$M,10,0))</f>
        <v/>
      </c>
      <c r="T186" s="40" t="str">
        <f>IFERROR(VLOOKUP(R186,武将ID!F$1:G$18,2,0),"")</f>
        <v/>
      </c>
      <c r="U186" s="40" t="str">
        <f t="shared" si="50"/>
        <v/>
      </c>
      <c r="V186" s="40">
        <f t="shared" si="47"/>
        <v>5</v>
      </c>
      <c r="W186" s="40">
        <f>IF(VLOOKUP($E186,缘分配置!$A:$M,11,0)=0,"",VLOOKUP($E186,缘分配置!$A:$M,11,0))</f>
        <v>80</v>
      </c>
      <c r="X186" s="40" t="str">
        <f>IFERROR(VLOOKUP(V186,武将ID!$F$1:$G$18,2,0),"")</f>
        <v>，攻击提高</v>
      </c>
      <c r="Y186" s="40" t="str">
        <f t="shared" si="51"/>
        <v>8%</v>
      </c>
      <c r="Z186" s="40">
        <f t="shared" si="48"/>
        <v>6</v>
      </c>
      <c r="AA186" s="40">
        <f>IF(VLOOKUP($E186,缘分配置!$A:$M,12,0)=0,"",VLOOKUP($E186,缘分配置!$A:$M,12,0))</f>
        <v>30</v>
      </c>
      <c r="AB186" s="40" t="str">
        <f>IFERROR(VLOOKUP(Z186,武将ID!$F$1:$G$18,2,0),"")</f>
        <v>，防御提高</v>
      </c>
      <c r="AC186" s="40" t="str">
        <f t="shared" si="52"/>
        <v>3%</v>
      </c>
      <c r="AD186" s="56" t="str">
        <f t="shared" si="53"/>
        <v>集齐“项梁、项伯”，攻击提高8%，防御提高3%。</v>
      </c>
    </row>
    <row r="187" spans="1:30" ht="15" x14ac:dyDescent="0.25">
      <c r="A187" s="52">
        <f t="shared" ref="A187:A250" si="54">D187*1000+H187</f>
        <v>10801002</v>
      </c>
      <c r="B187" s="37">
        <v>182</v>
      </c>
      <c r="C187" s="53" t="str">
        <f>VLOOKUP(E187,缘分配置!A:P,4,0)</f>
        <v>共同抗秦</v>
      </c>
      <c r="D187" s="53">
        <f>VLOOKUP(F187,武将ID!A:B,2,0)</f>
        <v>10801</v>
      </c>
      <c r="E187" s="40" t="str">
        <f>缘分配置!A135</f>
        <v>项梁2</v>
      </c>
      <c r="F187" s="37" t="str">
        <f t="shared" si="49"/>
        <v>、项梁</v>
      </c>
      <c r="G187" s="40" t="str">
        <f>缘分配置!E135</f>
        <v>项梁</v>
      </c>
      <c r="H187" s="40" t="str">
        <f t="shared" ref="H187:H250" si="55">RIGHT(E187,1)</f>
        <v>2</v>
      </c>
      <c r="I187" s="40">
        <v>1</v>
      </c>
      <c r="J187" s="53">
        <f>VLOOKUP(K187,武将ID!$A:$B,2,0)</f>
        <v>10501</v>
      </c>
      <c r="K187" s="40" t="str">
        <f>VLOOKUP(E187,缘分配置!A:M,6,0)</f>
        <v>、田儋</v>
      </c>
      <c r="L187" s="53">
        <f>IFERROR(VLOOKUP(M187,武将ID!$A:$B,2,0),"")</f>
        <v>10502</v>
      </c>
      <c r="M187" s="40" t="str">
        <f>IF(VLOOKUP($E187,缘分配置!$A:$M,7,0)=0,"",VLOOKUP($E187,缘分配置!$A:$M,7,0))</f>
        <v>、田荣</v>
      </c>
      <c r="N187" s="53" t="str">
        <f>IFERROR(VLOOKUP(O187,武将ID!$A:$B,2,0),"")</f>
        <v/>
      </c>
      <c r="O187" s="40" t="str">
        <f>IF(VLOOKUP($E187,缘分配置!$A:$M,8,0)=0,"",VLOOKUP($E187,缘分配置!$A:$M,8,0))</f>
        <v/>
      </c>
      <c r="P187" s="53" t="str">
        <f>IFERROR(VLOOKUP(Q187,武将ID!$A:$B,2,0),"")</f>
        <v/>
      </c>
      <c r="Q187" s="40" t="str">
        <f>IF(VLOOKUP($E187,缘分配置!$A:$M,9,0)=0,"",VLOOKUP($E187,缘分配置!$A:$M,9,0))</f>
        <v/>
      </c>
      <c r="R187" s="40">
        <f t="shared" ref="R187:R250" si="56">IF(S187="","",4)</f>
        <v>4</v>
      </c>
      <c r="S187" s="40">
        <f>IF(VLOOKUP($E187,缘分配置!$A:$M,10,0)=0,"",VLOOKUP($E187,缘分配置!$A:$M,10,0))</f>
        <v>110</v>
      </c>
      <c r="T187" s="40" t="str">
        <f>IFERROR(VLOOKUP(R187,武将ID!F$1:G$18,2,0),"")</f>
        <v>，生命提高</v>
      </c>
      <c r="U187" s="40" t="str">
        <f t="shared" si="50"/>
        <v>11%</v>
      </c>
      <c r="V187" s="40">
        <f t="shared" ref="V187:V250" si="57">IF(W187="","",5)</f>
        <v>5</v>
      </c>
      <c r="W187" s="40">
        <f>IF(VLOOKUP($E187,缘分配置!$A:$M,11,0)=0,"",VLOOKUP($E187,缘分配置!$A:$M,11,0))</f>
        <v>80</v>
      </c>
      <c r="X187" s="40" t="str">
        <f>IFERROR(VLOOKUP(V187,武将ID!$F$1:$G$18,2,0),"")</f>
        <v>，攻击提高</v>
      </c>
      <c r="Y187" s="40" t="str">
        <f t="shared" si="51"/>
        <v>8%</v>
      </c>
      <c r="Z187" s="40">
        <f t="shared" si="48"/>
        <v>6</v>
      </c>
      <c r="AA187" s="40">
        <f>IF(VLOOKUP($E187,缘分配置!$A:$M,12,0)=0,"",VLOOKUP($E187,缘分配置!$A:$M,12,0))</f>
        <v>30</v>
      </c>
      <c r="AB187" s="40" t="str">
        <f>IFERROR(VLOOKUP(Z187,武将ID!$F$1:$G$18,2,0),"")</f>
        <v>，防御提高</v>
      </c>
      <c r="AC187" s="40" t="str">
        <f t="shared" si="52"/>
        <v>3%</v>
      </c>
      <c r="AD187" s="56" t="str">
        <f t="shared" si="53"/>
        <v>集齐“项梁、田儋、田荣”，生命提高11%，攻击提高8%，防御提高3%。</v>
      </c>
    </row>
    <row r="188" spans="1:30" ht="15" x14ac:dyDescent="0.25">
      <c r="A188" s="52">
        <f t="shared" si="54"/>
        <v>10802001</v>
      </c>
      <c r="B188" s="37">
        <v>183</v>
      </c>
      <c r="C188" s="53" t="str">
        <f>VLOOKUP(E188,缘分配置!A:P,4,0)</f>
        <v>大汉猛将</v>
      </c>
      <c r="D188" s="53">
        <f>VLOOKUP(F188,武将ID!A:B,2,0)</f>
        <v>10802</v>
      </c>
      <c r="E188" s="40" t="str">
        <f>缘分配置!A136</f>
        <v>周勃1</v>
      </c>
      <c r="F188" s="37" t="str">
        <f t="shared" si="49"/>
        <v>、周勃</v>
      </c>
      <c r="G188" s="40" t="str">
        <f>缘分配置!E136</f>
        <v>周勃</v>
      </c>
      <c r="H188" s="40" t="str">
        <f t="shared" si="55"/>
        <v>1</v>
      </c>
      <c r="I188" s="40">
        <v>1</v>
      </c>
      <c r="J188" s="53">
        <f>VLOOKUP(K188,武将ID!$A:$B,2,0)</f>
        <v>10804</v>
      </c>
      <c r="K188" s="40" t="str">
        <f>VLOOKUP(E188,缘分配置!A:M,6,0)</f>
        <v>、夏侯婴</v>
      </c>
      <c r="L188" s="53" t="str">
        <f>IFERROR(VLOOKUP(M188,武将ID!$A:$B,2,0),"")</f>
        <v/>
      </c>
      <c r="M188" s="40" t="str">
        <f>IF(VLOOKUP($E188,缘分配置!$A:$M,7,0)=0,"",VLOOKUP($E188,缘分配置!$A:$M,7,0))</f>
        <v/>
      </c>
      <c r="N188" s="53" t="str">
        <f>IFERROR(VLOOKUP(O188,武将ID!$A:$B,2,0),"")</f>
        <v/>
      </c>
      <c r="O188" s="40" t="str">
        <f>IF(VLOOKUP($E188,缘分配置!$A:$M,8,0)=0,"",VLOOKUP($E188,缘分配置!$A:$M,8,0))</f>
        <v/>
      </c>
      <c r="P188" s="53" t="str">
        <f>IFERROR(VLOOKUP(Q188,武将ID!$A:$B,2,0),"")</f>
        <v/>
      </c>
      <c r="Q188" s="40" t="str">
        <f>IF(VLOOKUP($E188,缘分配置!$A:$M,9,0)=0,"",VLOOKUP($E188,缘分配置!$A:$M,9,0))</f>
        <v/>
      </c>
      <c r="R188" s="40">
        <f t="shared" si="56"/>
        <v>4</v>
      </c>
      <c r="S188" s="40">
        <f>IF(VLOOKUP($E188,缘分配置!$A:$M,10,0)=0,"",VLOOKUP($E188,缘分配置!$A:$M,10,0))</f>
        <v>120</v>
      </c>
      <c r="T188" s="40" t="str">
        <f>IFERROR(VLOOKUP(R188,武将ID!F$1:G$18,2,0),"")</f>
        <v>，生命提高</v>
      </c>
      <c r="U188" s="40" t="str">
        <f t="shared" si="50"/>
        <v>12%</v>
      </c>
      <c r="V188" s="40" t="str">
        <f t="shared" si="57"/>
        <v/>
      </c>
      <c r="W188" s="40" t="str">
        <f>IF(VLOOKUP($E188,缘分配置!$A:$M,11,0)=0,"",VLOOKUP($E188,缘分配置!$A:$M,11,0))</f>
        <v/>
      </c>
      <c r="X188" s="40" t="str">
        <f>IFERROR(VLOOKUP(V188,武将ID!$F$1:$G$18,2,0),"")</f>
        <v/>
      </c>
      <c r="Y188" s="40" t="str">
        <f t="shared" si="51"/>
        <v/>
      </c>
      <c r="Z188" s="40" t="str">
        <f t="shared" si="48"/>
        <v/>
      </c>
      <c r="AA188" s="40" t="str">
        <f>IF(VLOOKUP($E188,缘分配置!$A:$M,12,0)=0,"",VLOOKUP($E188,缘分配置!$A:$M,12,0))</f>
        <v/>
      </c>
      <c r="AB188" s="40" t="str">
        <f>IFERROR(VLOOKUP(Z188,武将ID!$F$1:$G$18,2,0),"")</f>
        <v/>
      </c>
      <c r="AC188" s="40" t="str">
        <f t="shared" si="52"/>
        <v/>
      </c>
      <c r="AD188" s="56" t="str">
        <f t="shared" si="53"/>
        <v>集齐“周勃、夏侯婴”，生命提高12%。</v>
      </c>
    </row>
    <row r="189" spans="1:30" ht="15" x14ac:dyDescent="0.25">
      <c r="A189" s="52">
        <f t="shared" si="54"/>
        <v>10802002</v>
      </c>
      <c r="B189" s="37">
        <v>184</v>
      </c>
      <c r="C189" s="53" t="str">
        <f>VLOOKUP(E189,缘分配置!A:P,4,0)</f>
        <v>矢志不渝</v>
      </c>
      <c r="D189" s="53">
        <f>VLOOKUP(F189,武将ID!A:B,2,0)</f>
        <v>10802</v>
      </c>
      <c r="E189" s="40" t="str">
        <f>缘分配置!A137</f>
        <v>周勃2</v>
      </c>
      <c r="F189" s="37" t="str">
        <f t="shared" si="49"/>
        <v>、周勃</v>
      </c>
      <c r="G189" s="40" t="str">
        <f>缘分配置!E137</f>
        <v>周勃</v>
      </c>
      <c r="H189" s="40" t="str">
        <f t="shared" si="55"/>
        <v>2</v>
      </c>
      <c r="I189" s="40">
        <v>1</v>
      </c>
      <c r="J189" s="53">
        <f>VLOOKUP(K189,武将ID!$A:$B,2,0)</f>
        <v>10804</v>
      </c>
      <c r="K189" s="40" t="str">
        <f>VLOOKUP(E189,缘分配置!A:M,6,0)</f>
        <v>、夏侯婴</v>
      </c>
      <c r="L189" s="53">
        <f>IFERROR(VLOOKUP(M189,武将ID!$A:$B,2,0),"")</f>
        <v>10808</v>
      </c>
      <c r="M189" s="40" t="str">
        <f>IF(VLOOKUP($E189,缘分配置!$A:$M,7,0)=0,"",VLOOKUP($E189,缘分配置!$A:$M,7,0))</f>
        <v>、郦食其</v>
      </c>
      <c r="N189" s="53" t="str">
        <f>IFERROR(VLOOKUP(O189,武将ID!$A:$B,2,0),"")</f>
        <v/>
      </c>
      <c r="O189" s="40" t="str">
        <f>IF(VLOOKUP($E189,缘分配置!$A:$M,8,0)=0,"",VLOOKUP($E189,缘分配置!$A:$M,8,0))</f>
        <v/>
      </c>
      <c r="P189" s="53" t="str">
        <f>IFERROR(VLOOKUP(Q189,武将ID!$A:$B,2,0),"")</f>
        <v/>
      </c>
      <c r="Q189" s="40" t="str">
        <f>IF(VLOOKUP($E189,缘分配置!$A:$M,9,0)=0,"",VLOOKUP($E189,缘分配置!$A:$M,9,0))</f>
        <v/>
      </c>
      <c r="R189" s="40">
        <f t="shared" si="56"/>
        <v>4</v>
      </c>
      <c r="S189" s="40">
        <f>IF(VLOOKUP($E189,缘分配置!$A:$M,10,0)=0,"",VLOOKUP($E189,缘分配置!$A:$M,10,0))</f>
        <v>120</v>
      </c>
      <c r="T189" s="40" t="str">
        <f>IFERROR(VLOOKUP(R189,武将ID!F$1:G$18,2,0),"")</f>
        <v>，生命提高</v>
      </c>
      <c r="U189" s="40" t="str">
        <f t="shared" si="50"/>
        <v>12%</v>
      </c>
      <c r="V189" s="40">
        <f t="shared" si="57"/>
        <v>5</v>
      </c>
      <c r="W189" s="40">
        <f>IF(VLOOKUP($E189,缘分配置!$A:$M,11,0)=0,"",VLOOKUP($E189,缘分配置!$A:$M,11,0))</f>
        <v>40</v>
      </c>
      <c r="X189" s="40" t="str">
        <f>IFERROR(VLOOKUP(V189,武将ID!$F$1:$G$18,2,0),"")</f>
        <v>，攻击提高</v>
      </c>
      <c r="Y189" s="40" t="str">
        <f t="shared" si="51"/>
        <v>4%</v>
      </c>
      <c r="Z189" s="40">
        <f t="shared" si="48"/>
        <v>6</v>
      </c>
      <c r="AA189" s="40">
        <f>IF(VLOOKUP($E189,缘分配置!$A:$M,12,0)=0,"",VLOOKUP($E189,缘分配置!$A:$M,12,0))</f>
        <v>80</v>
      </c>
      <c r="AB189" s="40" t="str">
        <f>IFERROR(VLOOKUP(Z189,武将ID!$F$1:$G$18,2,0),"")</f>
        <v>，防御提高</v>
      </c>
      <c r="AC189" s="40" t="str">
        <f t="shared" si="52"/>
        <v>8%</v>
      </c>
      <c r="AD189" s="56" t="str">
        <f t="shared" si="53"/>
        <v>集齐“周勃、夏侯婴、郦食其”，生命提高12%，攻击提高4%，防御提高8%。</v>
      </c>
    </row>
    <row r="190" spans="1:30" ht="15" x14ac:dyDescent="0.25">
      <c r="A190" s="52">
        <f t="shared" si="54"/>
        <v>10803001</v>
      </c>
      <c r="B190" s="37">
        <v>185</v>
      </c>
      <c r="C190" s="53" t="str">
        <f>VLOOKUP(E190,缘分配置!A:P,4,0)</f>
        <v>南面称孤</v>
      </c>
      <c r="D190" s="53">
        <f>VLOOKUP(F190,武将ID!A:B,2,0)</f>
        <v>10803</v>
      </c>
      <c r="E190" s="40" t="str">
        <f>缘分配置!A138</f>
        <v>彭越1</v>
      </c>
      <c r="F190" s="37" t="str">
        <f t="shared" si="49"/>
        <v>、彭越</v>
      </c>
      <c r="G190" s="40" t="str">
        <f>缘分配置!E138</f>
        <v>彭越</v>
      </c>
      <c r="H190" s="40" t="str">
        <f t="shared" si="55"/>
        <v>1</v>
      </c>
      <c r="I190" s="40">
        <v>1</v>
      </c>
      <c r="J190" s="53">
        <f>VLOOKUP(K190,武将ID!$A:$B,2,0)</f>
        <v>10508</v>
      </c>
      <c r="K190" s="40" t="str">
        <f>VLOOKUP(E190,缘分配置!A:M,6,0)</f>
        <v>、魏豹</v>
      </c>
      <c r="L190" s="53" t="str">
        <f>IFERROR(VLOOKUP(M190,武将ID!$A:$B,2,0),"")</f>
        <v/>
      </c>
      <c r="M190" s="40" t="str">
        <f>IF(VLOOKUP($E190,缘分配置!$A:$M,7,0)=0,"",VLOOKUP($E190,缘分配置!$A:$M,7,0))</f>
        <v/>
      </c>
      <c r="N190" s="53" t="str">
        <f>IFERROR(VLOOKUP(O190,武将ID!$A:$B,2,0),"")</f>
        <v/>
      </c>
      <c r="O190" s="40" t="str">
        <f>IF(VLOOKUP($E190,缘分配置!$A:$M,8,0)=0,"",VLOOKUP($E190,缘分配置!$A:$M,8,0))</f>
        <v/>
      </c>
      <c r="P190" s="53" t="str">
        <f>IFERROR(VLOOKUP(Q190,武将ID!$A:$B,2,0),"")</f>
        <v/>
      </c>
      <c r="Q190" s="40" t="str">
        <f>IF(VLOOKUP($E190,缘分配置!$A:$M,9,0)=0,"",VLOOKUP($E190,缘分配置!$A:$M,9,0))</f>
        <v/>
      </c>
      <c r="R190" s="40" t="str">
        <f t="shared" si="56"/>
        <v/>
      </c>
      <c r="S190" s="40" t="str">
        <f>IF(VLOOKUP($E190,缘分配置!$A:$M,10,0)=0,"",VLOOKUP($E190,缘分配置!$A:$M,10,0))</f>
        <v/>
      </c>
      <c r="T190" s="40" t="str">
        <f>IFERROR(VLOOKUP(R190,武将ID!F$1:G$18,2,0),"")</f>
        <v/>
      </c>
      <c r="U190" s="40" t="str">
        <f t="shared" si="50"/>
        <v/>
      </c>
      <c r="V190" s="40">
        <f t="shared" si="57"/>
        <v>5</v>
      </c>
      <c r="W190" s="40">
        <f>IF(VLOOKUP($E190,缘分配置!$A:$M,11,0)=0,"",VLOOKUP($E190,缘分配置!$A:$M,11,0))</f>
        <v>80</v>
      </c>
      <c r="X190" s="40" t="str">
        <f>IFERROR(VLOOKUP(V190,武将ID!$F$1:$G$18,2,0),"")</f>
        <v>，攻击提高</v>
      </c>
      <c r="Y190" s="40" t="str">
        <f t="shared" si="51"/>
        <v>8%</v>
      </c>
      <c r="Z190" s="40">
        <f t="shared" si="48"/>
        <v>6</v>
      </c>
      <c r="AA190" s="40">
        <f>IF(VLOOKUP($E190,缘分配置!$A:$M,12,0)=0,"",VLOOKUP($E190,缘分配置!$A:$M,12,0))</f>
        <v>30</v>
      </c>
      <c r="AB190" s="40" t="str">
        <f>IFERROR(VLOOKUP(Z190,武将ID!$F$1:$G$18,2,0),"")</f>
        <v>，防御提高</v>
      </c>
      <c r="AC190" s="40" t="str">
        <f t="shared" si="52"/>
        <v>3%</v>
      </c>
      <c r="AD190" s="56" t="str">
        <f t="shared" si="53"/>
        <v>集齐“彭越、魏豹”，攻击提高8%，防御提高3%。</v>
      </c>
    </row>
    <row r="191" spans="1:30" ht="15" x14ac:dyDescent="0.25">
      <c r="A191" s="52">
        <f t="shared" si="54"/>
        <v>10803002</v>
      </c>
      <c r="B191" s="37">
        <v>186</v>
      </c>
      <c r="C191" s="53" t="str">
        <f>VLOOKUP(E191,缘分配置!A:P,4,0)</f>
        <v>风光一时</v>
      </c>
      <c r="D191" s="53">
        <f>VLOOKUP(F191,武将ID!A:B,2,0)</f>
        <v>10803</v>
      </c>
      <c r="E191" s="40" t="str">
        <f>缘分配置!A139</f>
        <v>彭越2</v>
      </c>
      <c r="F191" s="37" t="str">
        <f t="shared" si="49"/>
        <v>、彭越</v>
      </c>
      <c r="G191" s="40" t="str">
        <f>缘分配置!E139</f>
        <v>彭越</v>
      </c>
      <c r="H191" s="40" t="str">
        <f t="shared" si="55"/>
        <v>2</v>
      </c>
      <c r="I191" s="40">
        <v>1</v>
      </c>
      <c r="J191" s="53">
        <f>VLOOKUP(K191,武将ID!$A:$B,2,0)</f>
        <v>10805</v>
      </c>
      <c r="K191" s="40" t="str">
        <f>VLOOKUP(E191,缘分配置!A:M,6,0)</f>
        <v>、张耳</v>
      </c>
      <c r="L191" s="53">
        <f>IFERROR(VLOOKUP(M191,武将ID!$A:$B,2,0),"")</f>
        <v>10806</v>
      </c>
      <c r="M191" s="40" t="str">
        <f>IF(VLOOKUP($E191,缘分配置!$A:$M,7,0)=0,"",VLOOKUP($E191,缘分配置!$A:$M,7,0))</f>
        <v>、田横</v>
      </c>
      <c r="N191" s="53" t="str">
        <f>IFERROR(VLOOKUP(O191,武将ID!$A:$B,2,0),"")</f>
        <v/>
      </c>
      <c r="O191" s="40" t="str">
        <f>IF(VLOOKUP($E191,缘分配置!$A:$M,8,0)=0,"",VLOOKUP($E191,缘分配置!$A:$M,8,0))</f>
        <v/>
      </c>
      <c r="P191" s="53" t="str">
        <f>IFERROR(VLOOKUP(Q191,武将ID!$A:$B,2,0),"")</f>
        <v/>
      </c>
      <c r="Q191" s="40" t="str">
        <f>IF(VLOOKUP($E191,缘分配置!$A:$M,9,0)=0,"",VLOOKUP($E191,缘分配置!$A:$M,9,0))</f>
        <v/>
      </c>
      <c r="R191" s="40">
        <f t="shared" si="56"/>
        <v>4</v>
      </c>
      <c r="S191" s="40">
        <f>IF(VLOOKUP($E191,缘分配置!$A:$M,10,0)=0,"",VLOOKUP($E191,缘分配置!$A:$M,10,0))</f>
        <v>120</v>
      </c>
      <c r="T191" s="40" t="str">
        <f>IFERROR(VLOOKUP(R191,武将ID!F$1:G$18,2,0),"")</f>
        <v>，生命提高</v>
      </c>
      <c r="U191" s="40" t="str">
        <f t="shared" si="50"/>
        <v>12%</v>
      </c>
      <c r="V191" s="40">
        <f t="shared" si="57"/>
        <v>5</v>
      </c>
      <c r="W191" s="40">
        <f>IF(VLOOKUP($E191,缘分配置!$A:$M,11,0)=0,"",VLOOKUP($E191,缘分配置!$A:$M,11,0))</f>
        <v>90</v>
      </c>
      <c r="X191" s="40" t="str">
        <f>IFERROR(VLOOKUP(V191,武将ID!$F$1:$G$18,2,0),"")</f>
        <v>，攻击提高</v>
      </c>
      <c r="Y191" s="40" t="str">
        <f t="shared" si="51"/>
        <v>9%</v>
      </c>
      <c r="Z191" s="40">
        <f t="shared" si="48"/>
        <v>6</v>
      </c>
      <c r="AA191" s="40">
        <f>IF(VLOOKUP($E191,缘分配置!$A:$M,12,0)=0,"",VLOOKUP($E191,缘分配置!$A:$M,12,0))</f>
        <v>30</v>
      </c>
      <c r="AB191" s="40" t="str">
        <f>IFERROR(VLOOKUP(Z191,武将ID!$F$1:$G$18,2,0),"")</f>
        <v>，防御提高</v>
      </c>
      <c r="AC191" s="40" t="str">
        <f t="shared" si="52"/>
        <v>3%</v>
      </c>
      <c r="AD191" s="56" t="str">
        <f t="shared" si="53"/>
        <v>集齐“彭越、张耳、田横”，生命提高12%，攻击提高9%，防御提高3%。</v>
      </c>
    </row>
    <row r="192" spans="1:30" ht="15" x14ac:dyDescent="0.25">
      <c r="A192" s="52">
        <f t="shared" si="54"/>
        <v>10804001</v>
      </c>
      <c r="B192" s="37">
        <v>187</v>
      </c>
      <c r="C192" s="53" t="str">
        <f>VLOOKUP(E192,缘分配置!A:P,4,0)</f>
        <v>大汉猛将</v>
      </c>
      <c r="D192" s="53">
        <f>VLOOKUP(F192,武将ID!A:B,2,0)</f>
        <v>10804</v>
      </c>
      <c r="E192" s="40" t="str">
        <f>缘分配置!A140</f>
        <v>夏侯婴1</v>
      </c>
      <c r="F192" s="37" t="str">
        <f t="shared" si="49"/>
        <v>、夏侯婴</v>
      </c>
      <c r="G192" s="40" t="str">
        <f>缘分配置!E140</f>
        <v>夏侯婴</v>
      </c>
      <c r="H192" s="40" t="str">
        <f t="shared" si="55"/>
        <v>1</v>
      </c>
      <c r="I192" s="40">
        <v>1</v>
      </c>
      <c r="J192" s="53">
        <f>VLOOKUP(K192,武将ID!$A:$B,2,0)</f>
        <v>10802</v>
      </c>
      <c r="K192" s="40" t="str">
        <f>VLOOKUP(E192,缘分配置!A:M,6,0)</f>
        <v>、周勃</v>
      </c>
      <c r="L192" s="53" t="str">
        <f>IFERROR(VLOOKUP(M192,武将ID!$A:$B,2,0),"")</f>
        <v/>
      </c>
      <c r="M192" s="40" t="str">
        <f>IF(VLOOKUP($E192,缘分配置!$A:$M,7,0)=0,"",VLOOKUP($E192,缘分配置!$A:$M,7,0))</f>
        <v/>
      </c>
      <c r="N192" s="53" t="str">
        <f>IFERROR(VLOOKUP(O192,武将ID!$A:$B,2,0),"")</f>
        <v/>
      </c>
      <c r="O192" s="40" t="str">
        <f>IF(VLOOKUP($E192,缘分配置!$A:$M,8,0)=0,"",VLOOKUP($E192,缘分配置!$A:$M,8,0))</f>
        <v/>
      </c>
      <c r="P192" s="53" t="str">
        <f>IFERROR(VLOOKUP(Q192,武将ID!$A:$B,2,0),"")</f>
        <v/>
      </c>
      <c r="Q192" s="40" t="str">
        <f>IF(VLOOKUP($E192,缘分配置!$A:$M,9,0)=0,"",VLOOKUP($E192,缘分配置!$A:$M,9,0))</f>
        <v/>
      </c>
      <c r="R192" s="40" t="str">
        <f t="shared" si="56"/>
        <v/>
      </c>
      <c r="S192" s="40" t="str">
        <f>IF(VLOOKUP($E192,缘分配置!$A:$M,10,0)=0,"",VLOOKUP($E192,缘分配置!$A:$M,10,0))</f>
        <v/>
      </c>
      <c r="T192" s="40" t="str">
        <f>IFERROR(VLOOKUP(R192,武将ID!F$1:G$18,2,0),"")</f>
        <v/>
      </c>
      <c r="U192" s="40" t="str">
        <f t="shared" si="50"/>
        <v/>
      </c>
      <c r="V192" s="40">
        <f t="shared" si="57"/>
        <v>5</v>
      </c>
      <c r="W192" s="40">
        <f>IF(VLOOKUP($E192,缘分配置!$A:$M,11,0)=0,"",VLOOKUP($E192,缘分配置!$A:$M,11,0))</f>
        <v>90</v>
      </c>
      <c r="X192" s="40" t="str">
        <f>IFERROR(VLOOKUP(V192,武将ID!$F$1:$G$18,2,0),"")</f>
        <v>，攻击提高</v>
      </c>
      <c r="Y192" s="40" t="str">
        <f t="shared" si="51"/>
        <v>9%</v>
      </c>
      <c r="Z192" s="40">
        <f t="shared" si="48"/>
        <v>6</v>
      </c>
      <c r="AA192" s="40">
        <f>IF(VLOOKUP($E192,缘分配置!$A:$M,12,0)=0,"",VLOOKUP($E192,缘分配置!$A:$M,12,0))</f>
        <v>30</v>
      </c>
      <c r="AB192" s="40" t="str">
        <f>IFERROR(VLOOKUP(Z192,武将ID!$F$1:$G$18,2,0),"")</f>
        <v>，防御提高</v>
      </c>
      <c r="AC192" s="40" t="str">
        <f t="shared" si="52"/>
        <v>3%</v>
      </c>
      <c r="AD192" s="56" t="str">
        <f t="shared" si="53"/>
        <v>集齐“夏侯婴、周勃”，攻击提高9%，防御提高3%。</v>
      </c>
    </row>
    <row r="193" spans="1:30" ht="15" x14ac:dyDescent="0.25">
      <c r="A193" s="52">
        <f t="shared" si="54"/>
        <v>10804002</v>
      </c>
      <c r="B193" s="37">
        <v>188</v>
      </c>
      <c r="C193" s="53" t="str">
        <f>VLOOKUP(E193,缘分配置!A:P,4,0)</f>
        <v>矢志不渝</v>
      </c>
      <c r="D193" s="53">
        <f>VLOOKUP(F193,武将ID!A:B,2,0)</f>
        <v>10804</v>
      </c>
      <c r="E193" s="40" t="str">
        <f>缘分配置!A141</f>
        <v>夏侯婴2</v>
      </c>
      <c r="F193" s="37" t="str">
        <f t="shared" si="49"/>
        <v>、夏侯婴</v>
      </c>
      <c r="G193" s="40" t="str">
        <f>缘分配置!E141</f>
        <v>夏侯婴</v>
      </c>
      <c r="H193" s="40" t="str">
        <f t="shared" si="55"/>
        <v>2</v>
      </c>
      <c r="I193" s="40">
        <v>1</v>
      </c>
      <c r="J193" s="53">
        <f>VLOOKUP(K193,武将ID!$A:$B,2,0)</f>
        <v>10808</v>
      </c>
      <c r="K193" s="40" t="str">
        <f>VLOOKUP(E193,缘分配置!A:M,6,0)</f>
        <v>、郦食其</v>
      </c>
      <c r="L193" s="53">
        <f>IFERROR(VLOOKUP(M193,武将ID!$A:$B,2,0),"")</f>
        <v>10802</v>
      </c>
      <c r="M193" s="40" t="str">
        <f>IF(VLOOKUP($E193,缘分配置!$A:$M,7,0)=0,"",VLOOKUP($E193,缘分配置!$A:$M,7,0))</f>
        <v>、周勃</v>
      </c>
      <c r="N193" s="53" t="str">
        <f>IFERROR(VLOOKUP(O193,武将ID!$A:$B,2,0),"")</f>
        <v/>
      </c>
      <c r="O193" s="40" t="str">
        <f>IF(VLOOKUP($E193,缘分配置!$A:$M,8,0)=0,"",VLOOKUP($E193,缘分配置!$A:$M,8,0))</f>
        <v/>
      </c>
      <c r="P193" s="53" t="str">
        <f>IFERROR(VLOOKUP(Q193,武将ID!$A:$B,2,0),"")</f>
        <v/>
      </c>
      <c r="Q193" s="40" t="str">
        <f>IF(VLOOKUP($E193,缘分配置!$A:$M,9,0)=0,"",VLOOKUP($E193,缘分配置!$A:$M,9,0))</f>
        <v/>
      </c>
      <c r="R193" s="40">
        <f t="shared" si="56"/>
        <v>4</v>
      </c>
      <c r="S193" s="40">
        <f>IF(VLOOKUP($E193,缘分配置!$A:$M,10,0)=0,"",VLOOKUP($E193,缘分配置!$A:$M,10,0))</f>
        <v>120</v>
      </c>
      <c r="T193" s="40" t="str">
        <f>IFERROR(VLOOKUP(R193,武将ID!F$1:G$18,2,0),"")</f>
        <v>，生命提高</v>
      </c>
      <c r="U193" s="40" t="str">
        <f t="shared" si="50"/>
        <v>12%</v>
      </c>
      <c r="V193" s="40">
        <f t="shared" si="57"/>
        <v>5</v>
      </c>
      <c r="W193" s="40">
        <f>IF(VLOOKUP($E193,缘分配置!$A:$M,11,0)=0,"",VLOOKUP($E193,缘分配置!$A:$M,11,0))</f>
        <v>90</v>
      </c>
      <c r="X193" s="40" t="str">
        <f>IFERROR(VLOOKUP(V193,武将ID!$F$1:$G$18,2,0),"")</f>
        <v>，攻击提高</v>
      </c>
      <c r="Y193" s="40" t="str">
        <f t="shared" si="51"/>
        <v>9%</v>
      </c>
      <c r="Z193" s="40">
        <f t="shared" si="48"/>
        <v>6</v>
      </c>
      <c r="AA193" s="40">
        <f>IF(VLOOKUP($E193,缘分配置!$A:$M,12,0)=0,"",VLOOKUP($E193,缘分配置!$A:$M,12,0))</f>
        <v>30</v>
      </c>
      <c r="AB193" s="40" t="str">
        <f>IFERROR(VLOOKUP(Z193,武将ID!$F$1:$G$18,2,0),"")</f>
        <v>，防御提高</v>
      </c>
      <c r="AC193" s="40" t="str">
        <f t="shared" si="52"/>
        <v>3%</v>
      </c>
      <c r="AD193" s="56" t="str">
        <f t="shared" si="53"/>
        <v>集齐“夏侯婴、郦食其、周勃”，生命提高12%，攻击提高9%，防御提高3%。</v>
      </c>
    </row>
    <row r="194" spans="1:30" ht="15" x14ac:dyDescent="0.25">
      <c r="A194" s="52">
        <f t="shared" si="54"/>
        <v>10805001</v>
      </c>
      <c r="B194" s="37">
        <v>189</v>
      </c>
      <c r="C194" s="53" t="str">
        <f>VLOOKUP(E194,缘分配置!A:P,4,0)</f>
        <v>刎颈之交</v>
      </c>
      <c r="D194" s="53">
        <f>VLOOKUP(F194,武将ID!A:B,2,0)</f>
        <v>10805</v>
      </c>
      <c r="E194" s="40" t="str">
        <f>缘分配置!A142</f>
        <v>张耳1</v>
      </c>
      <c r="F194" s="37" t="str">
        <f t="shared" si="49"/>
        <v>、张耳</v>
      </c>
      <c r="G194" s="40" t="str">
        <f>缘分配置!E142</f>
        <v>张耳</v>
      </c>
      <c r="H194" s="40" t="str">
        <f t="shared" si="55"/>
        <v>1</v>
      </c>
      <c r="I194" s="40">
        <v>1</v>
      </c>
      <c r="J194" s="53">
        <f>VLOOKUP(K194,武将ID!$A:$B,2,0)</f>
        <v>10507</v>
      </c>
      <c r="K194" s="40" t="str">
        <f>VLOOKUP(E194,缘分配置!A:M,6,0)</f>
        <v>、陈馀</v>
      </c>
      <c r="L194" s="53" t="str">
        <f>IFERROR(VLOOKUP(M194,武将ID!$A:$B,2,0),"")</f>
        <v/>
      </c>
      <c r="M194" s="40" t="str">
        <f>IF(VLOOKUP($E194,缘分配置!$A:$M,7,0)=0,"",VLOOKUP($E194,缘分配置!$A:$M,7,0))</f>
        <v/>
      </c>
      <c r="N194" s="53" t="str">
        <f>IFERROR(VLOOKUP(O194,武将ID!$A:$B,2,0),"")</f>
        <v/>
      </c>
      <c r="O194" s="40" t="str">
        <f>IF(VLOOKUP($E194,缘分配置!$A:$M,8,0)=0,"",VLOOKUP($E194,缘分配置!$A:$M,8,0))</f>
        <v/>
      </c>
      <c r="P194" s="53" t="str">
        <f>IFERROR(VLOOKUP(Q194,武将ID!$A:$B,2,0),"")</f>
        <v/>
      </c>
      <c r="Q194" s="40" t="str">
        <f>IF(VLOOKUP($E194,缘分配置!$A:$M,9,0)=0,"",VLOOKUP($E194,缘分配置!$A:$M,9,0))</f>
        <v/>
      </c>
      <c r="R194" s="40" t="str">
        <f t="shared" si="56"/>
        <v/>
      </c>
      <c r="S194" s="40" t="str">
        <f>IF(VLOOKUP($E194,缘分配置!$A:$M,10,0)=0,"",VLOOKUP($E194,缘分配置!$A:$M,10,0))</f>
        <v/>
      </c>
      <c r="T194" s="40" t="str">
        <f>IFERROR(VLOOKUP(R194,武将ID!F$1:G$18,2,0),"")</f>
        <v/>
      </c>
      <c r="U194" s="40" t="str">
        <f t="shared" si="50"/>
        <v/>
      </c>
      <c r="V194" s="40">
        <f t="shared" si="57"/>
        <v>5</v>
      </c>
      <c r="W194" s="40">
        <f>IF(VLOOKUP($E194,缘分配置!$A:$M,11,0)=0,"",VLOOKUP($E194,缘分配置!$A:$M,11,0))</f>
        <v>80</v>
      </c>
      <c r="X194" s="40" t="str">
        <f>IFERROR(VLOOKUP(V194,武将ID!$F$1:$G$18,2,0),"")</f>
        <v>，攻击提高</v>
      </c>
      <c r="Y194" s="40" t="str">
        <f t="shared" si="51"/>
        <v>8%</v>
      </c>
      <c r="Z194" s="40">
        <f t="shared" si="48"/>
        <v>6</v>
      </c>
      <c r="AA194" s="40">
        <f>IF(VLOOKUP($E194,缘分配置!$A:$M,12,0)=0,"",VLOOKUP($E194,缘分配置!$A:$M,12,0))</f>
        <v>30</v>
      </c>
      <c r="AB194" s="40" t="str">
        <f>IFERROR(VLOOKUP(Z194,武将ID!$F$1:$G$18,2,0),"")</f>
        <v>，防御提高</v>
      </c>
      <c r="AC194" s="40" t="str">
        <f t="shared" si="52"/>
        <v>3%</v>
      </c>
      <c r="AD194" s="56" t="str">
        <f t="shared" si="53"/>
        <v>集齐“张耳、陈馀”，攻击提高8%，防御提高3%。</v>
      </c>
    </row>
    <row r="195" spans="1:30" ht="15" x14ac:dyDescent="0.25">
      <c r="A195" s="52">
        <f t="shared" si="54"/>
        <v>10805002</v>
      </c>
      <c r="B195" s="37">
        <v>190</v>
      </c>
      <c r="C195" s="53" t="str">
        <f>VLOOKUP(E195,缘分配置!A:P,4,0)</f>
        <v>风光一时</v>
      </c>
      <c r="D195" s="53">
        <f>VLOOKUP(F195,武将ID!A:B,2,0)</f>
        <v>10805</v>
      </c>
      <c r="E195" s="40" t="str">
        <f>缘分配置!A143</f>
        <v>张耳2</v>
      </c>
      <c r="F195" s="37" t="str">
        <f t="shared" si="49"/>
        <v>、张耳</v>
      </c>
      <c r="G195" s="40" t="str">
        <f>缘分配置!E143</f>
        <v>张耳</v>
      </c>
      <c r="H195" s="40" t="str">
        <f t="shared" si="55"/>
        <v>2</v>
      </c>
      <c r="I195" s="40">
        <v>1</v>
      </c>
      <c r="J195" s="53">
        <f>VLOOKUP(K195,武将ID!$A:$B,2,0)</f>
        <v>10803</v>
      </c>
      <c r="K195" s="40" t="str">
        <f>VLOOKUP(E195,缘分配置!A:M,6,0)</f>
        <v>、彭越</v>
      </c>
      <c r="L195" s="53">
        <f>IFERROR(VLOOKUP(M195,武将ID!$A:$B,2,0),"")</f>
        <v>10806</v>
      </c>
      <c r="M195" s="40" t="str">
        <f>IF(VLOOKUP($E195,缘分配置!$A:$M,7,0)=0,"",VLOOKUP($E195,缘分配置!$A:$M,7,0))</f>
        <v>、田横</v>
      </c>
      <c r="N195" s="53" t="str">
        <f>IFERROR(VLOOKUP(O195,武将ID!$A:$B,2,0),"")</f>
        <v/>
      </c>
      <c r="O195" s="40" t="str">
        <f>IF(VLOOKUP($E195,缘分配置!$A:$M,8,0)=0,"",VLOOKUP($E195,缘分配置!$A:$M,8,0))</f>
        <v/>
      </c>
      <c r="P195" s="53" t="str">
        <f>IFERROR(VLOOKUP(Q195,武将ID!$A:$B,2,0),"")</f>
        <v/>
      </c>
      <c r="Q195" s="40" t="str">
        <f>IF(VLOOKUP($E195,缘分配置!$A:$M,9,0)=0,"",VLOOKUP($E195,缘分配置!$A:$M,9,0))</f>
        <v/>
      </c>
      <c r="R195" s="40">
        <f t="shared" si="56"/>
        <v>4</v>
      </c>
      <c r="S195" s="40">
        <f>IF(VLOOKUP($E195,缘分配置!$A:$M,10,0)=0,"",VLOOKUP($E195,缘分配置!$A:$M,10,0))</f>
        <v>120</v>
      </c>
      <c r="T195" s="40" t="str">
        <f>IFERROR(VLOOKUP(R195,武将ID!F$1:G$18,2,0),"")</f>
        <v>，生命提高</v>
      </c>
      <c r="U195" s="40" t="str">
        <f t="shared" si="50"/>
        <v>12%</v>
      </c>
      <c r="V195" s="40">
        <f t="shared" si="57"/>
        <v>5</v>
      </c>
      <c r="W195" s="40">
        <f>IF(VLOOKUP($E195,缘分配置!$A:$M,11,0)=0,"",VLOOKUP($E195,缘分配置!$A:$M,11,0))</f>
        <v>90</v>
      </c>
      <c r="X195" s="40" t="str">
        <f>IFERROR(VLOOKUP(V195,武将ID!$F$1:$G$18,2,0),"")</f>
        <v>，攻击提高</v>
      </c>
      <c r="Y195" s="40" t="str">
        <f t="shared" si="51"/>
        <v>9%</v>
      </c>
      <c r="Z195" s="40">
        <f t="shared" si="48"/>
        <v>6</v>
      </c>
      <c r="AA195" s="40">
        <f>IF(VLOOKUP($E195,缘分配置!$A:$M,12,0)=0,"",VLOOKUP($E195,缘分配置!$A:$M,12,0))</f>
        <v>30</v>
      </c>
      <c r="AB195" s="40" t="str">
        <f>IFERROR(VLOOKUP(Z195,武将ID!$F$1:$G$18,2,0),"")</f>
        <v>，防御提高</v>
      </c>
      <c r="AC195" s="40" t="str">
        <f t="shared" si="52"/>
        <v>3%</v>
      </c>
      <c r="AD195" s="56" t="str">
        <f t="shared" si="53"/>
        <v>集齐“张耳、彭越、田横”，生命提高12%，攻击提高9%，防御提高3%。</v>
      </c>
    </row>
    <row r="196" spans="1:30" ht="15" x14ac:dyDescent="0.25">
      <c r="A196" s="52">
        <f t="shared" si="54"/>
        <v>10806001</v>
      </c>
      <c r="B196" s="37">
        <v>191</v>
      </c>
      <c r="C196" s="53" t="str">
        <f>VLOOKUP(E196,缘分配置!A:P,4,0)</f>
        <v>占地为王</v>
      </c>
      <c r="D196" s="53">
        <f>VLOOKUP(F196,武将ID!A:B,2,0)</f>
        <v>10806</v>
      </c>
      <c r="E196" s="40" t="str">
        <f>缘分配置!A144</f>
        <v>田横1</v>
      </c>
      <c r="F196" s="37" t="str">
        <f t="shared" si="49"/>
        <v>、田横</v>
      </c>
      <c r="G196" s="40" t="str">
        <f>缘分配置!E144</f>
        <v>田横</v>
      </c>
      <c r="H196" s="40" t="str">
        <f t="shared" si="55"/>
        <v>1</v>
      </c>
      <c r="I196" s="40">
        <v>1</v>
      </c>
      <c r="J196" s="53">
        <f>VLOOKUP(K196,武将ID!$A:$B,2,0)</f>
        <v>10505</v>
      </c>
      <c r="K196" s="40" t="str">
        <f>VLOOKUP(E196,缘分配置!A:M,6,0)</f>
        <v>、司马欣</v>
      </c>
      <c r="L196" s="53" t="str">
        <f>IFERROR(VLOOKUP(M196,武将ID!$A:$B,2,0),"")</f>
        <v/>
      </c>
      <c r="M196" s="40" t="str">
        <f>IF(VLOOKUP($E196,缘分配置!$A:$M,7,0)=0,"",VLOOKUP($E196,缘分配置!$A:$M,7,0))</f>
        <v/>
      </c>
      <c r="N196" s="53" t="str">
        <f>IFERROR(VLOOKUP(O196,武将ID!$A:$B,2,0),"")</f>
        <v/>
      </c>
      <c r="O196" s="40" t="str">
        <f>IF(VLOOKUP($E196,缘分配置!$A:$M,8,0)=0,"",VLOOKUP($E196,缘分配置!$A:$M,8,0))</f>
        <v/>
      </c>
      <c r="P196" s="53" t="str">
        <f>IFERROR(VLOOKUP(Q196,武将ID!$A:$B,2,0),"")</f>
        <v/>
      </c>
      <c r="Q196" s="40" t="str">
        <f>IF(VLOOKUP($E196,缘分配置!$A:$M,9,0)=0,"",VLOOKUP($E196,缘分配置!$A:$M,9,0))</f>
        <v/>
      </c>
      <c r="R196" s="40" t="str">
        <f t="shared" si="56"/>
        <v/>
      </c>
      <c r="S196" s="40" t="str">
        <f>IF(VLOOKUP($E196,缘分配置!$A:$M,10,0)=0,"",VLOOKUP($E196,缘分配置!$A:$M,10,0))</f>
        <v/>
      </c>
      <c r="T196" s="40" t="str">
        <f>IFERROR(VLOOKUP(R196,武将ID!F$1:G$18,2,0),"")</f>
        <v/>
      </c>
      <c r="U196" s="40" t="str">
        <f t="shared" si="50"/>
        <v/>
      </c>
      <c r="V196" s="40">
        <f t="shared" si="57"/>
        <v>5</v>
      </c>
      <c r="W196" s="40">
        <f>IF(VLOOKUP($E196,缘分配置!$A:$M,11,0)=0,"",VLOOKUP($E196,缘分配置!$A:$M,11,0))</f>
        <v>80</v>
      </c>
      <c r="X196" s="40" t="str">
        <f>IFERROR(VLOOKUP(V196,武将ID!$F$1:$G$18,2,0),"")</f>
        <v>，攻击提高</v>
      </c>
      <c r="Y196" s="40" t="str">
        <f t="shared" si="51"/>
        <v>8%</v>
      </c>
      <c r="Z196" s="40">
        <f t="shared" si="48"/>
        <v>6</v>
      </c>
      <c r="AA196" s="40">
        <f>IF(VLOOKUP($E196,缘分配置!$A:$M,12,0)=0,"",VLOOKUP($E196,缘分配置!$A:$M,12,0))</f>
        <v>30</v>
      </c>
      <c r="AB196" s="40" t="str">
        <f>IFERROR(VLOOKUP(Z196,武将ID!$F$1:$G$18,2,0),"")</f>
        <v>，防御提高</v>
      </c>
      <c r="AC196" s="40" t="str">
        <f t="shared" si="52"/>
        <v>3%</v>
      </c>
      <c r="AD196" s="56" t="str">
        <f t="shared" si="53"/>
        <v>集齐“田横、司马欣”，攻击提高8%，防御提高3%。</v>
      </c>
    </row>
    <row r="197" spans="1:30" ht="15" x14ac:dyDescent="0.25">
      <c r="A197" s="52">
        <f t="shared" si="54"/>
        <v>10806002</v>
      </c>
      <c r="B197" s="37">
        <v>192</v>
      </c>
      <c r="C197" s="53" t="str">
        <f>VLOOKUP(E197,缘分配置!A:P,4,0)</f>
        <v>风光一时</v>
      </c>
      <c r="D197" s="53">
        <f>VLOOKUP(F197,武将ID!A:B,2,0)</f>
        <v>10806</v>
      </c>
      <c r="E197" s="40" t="str">
        <f>缘分配置!A145</f>
        <v>田横2</v>
      </c>
      <c r="F197" s="37" t="str">
        <f t="shared" si="49"/>
        <v>、田横</v>
      </c>
      <c r="G197" s="40" t="str">
        <f>缘分配置!E145</f>
        <v>田横</v>
      </c>
      <c r="H197" s="40" t="str">
        <f t="shared" si="55"/>
        <v>2</v>
      </c>
      <c r="I197" s="40">
        <v>1</v>
      </c>
      <c r="J197" s="53">
        <f>VLOOKUP(K197,武将ID!$A:$B,2,0)</f>
        <v>10805</v>
      </c>
      <c r="K197" s="40" t="str">
        <f>VLOOKUP(E197,缘分配置!A:M,6,0)</f>
        <v>、张耳</v>
      </c>
      <c r="L197" s="53">
        <f>IFERROR(VLOOKUP(M197,武将ID!$A:$B,2,0),"")</f>
        <v>10803</v>
      </c>
      <c r="M197" s="40" t="str">
        <f>IF(VLOOKUP($E197,缘分配置!$A:$M,7,0)=0,"",VLOOKUP($E197,缘分配置!$A:$M,7,0))</f>
        <v>、彭越</v>
      </c>
      <c r="N197" s="53" t="str">
        <f>IFERROR(VLOOKUP(O197,武将ID!$A:$B,2,0),"")</f>
        <v/>
      </c>
      <c r="O197" s="40" t="str">
        <f>IF(VLOOKUP($E197,缘分配置!$A:$M,8,0)=0,"",VLOOKUP($E197,缘分配置!$A:$M,8,0))</f>
        <v/>
      </c>
      <c r="P197" s="53" t="str">
        <f>IFERROR(VLOOKUP(Q197,武将ID!$A:$B,2,0),"")</f>
        <v/>
      </c>
      <c r="Q197" s="40" t="str">
        <f>IF(VLOOKUP($E197,缘分配置!$A:$M,9,0)=0,"",VLOOKUP($E197,缘分配置!$A:$M,9,0))</f>
        <v/>
      </c>
      <c r="R197" s="40">
        <f t="shared" si="56"/>
        <v>4</v>
      </c>
      <c r="S197" s="40">
        <f>IF(VLOOKUP($E197,缘分配置!$A:$M,10,0)=0,"",VLOOKUP($E197,缘分配置!$A:$M,10,0))</f>
        <v>120</v>
      </c>
      <c r="T197" s="40" t="str">
        <f>IFERROR(VLOOKUP(R197,武将ID!F$1:G$18,2,0),"")</f>
        <v>，生命提高</v>
      </c>
      <c r="U197" s="40" t="str">
        <f t="shared" si="50"/>
        <v>12%</v>
      </c>
      <c r="V197" s="40">
        <f t="shared" si="57"/>
        <v>5</v>
      </c>
      <c r="W197" s="40">
        <f>IF(VLOOKUP($E197,缘分配置!$A:$M,11,0)=0,"",VLOOKUP($E197,缘分配置!$A:$M,11,0))</f>
        <v>90</v>
      </c>
      <c r="X197" s="40" t="str">
        <f>IFERROR(VLOOKUP(V197,武将ID!$F$1:$G$18,2,0),"")</f>
        <v>，攻击提高</v>
      </c>
      <c r="Y197" s="40" t="str">
        <f t="shared" si="51"/>
        <v>9%</v>
      </c>
      <c r="Z197" s="40">
        <f t="shared" si="48"/>
        <v>6</v>
      </c>
      <c r="AA197" s="40">
        <f>IF(VLOOKUP($E197,缘分配置!$A:$M,12,0)=0,"",VLOOKUP($E197,缘分配置!$A:$M,12,0))</f>
        <v>30</v>
      </c>
      <c r="AB197" s="40" t="str">
        <f>IFERROR(VLOOKUP(Z197,武将ID!$F$1:$G$18,2,0),"")</f>
        <v>，防御提高</v>
      </c>
      <c r="AC197" s="40" t="str">
        <f t="shared" si="52"/>
        <v>3%</v>
      </c>
      <c r="AD197" s="56" t="str">
        <f t="shared" si="53"/>
        <v>集齐“田横、张耳、彭越”，生命提高12%，攻击提高9%，防御提高3%。</v>
      </c>
    </row>
    <row r="198" spans="1:30" ht="15" x14ac:dyDescent="0.25">
      <c r="A198" s="52">
        <f t="shared" si="54"/>
        <v>10807001</v>
      </c>
      <c r="B198" s="37">
        <v>193</v>
      </c>
      <c r="C198" s="53" t="str">
        <f>VLOOKUP(E198,缘分配置!A:P,4,0)</f>
        <v>后宫佳丽</v>
      </c>
      <c r="D198" s="53">
        <f>VLOOKUP(F198,武将ID!A:B,2,0)</f>
        <v>10807</v>
      </c>
      <c r="E198" s="40" t="str">
        <f>缘分配置!A146</f>
        <v>薄姬1</v>
      </c>
      <c r="F198" s="37" t="str">
        <f t="shared" si="49"/>
        <v>、薄姬</v>
      </c>
      <c r="G198" s="40" t="str">
        <f>缘分配置!E146</f>
        <v>薄姬</v>
      </c>
      <c r="H198" s="40" t="str">
        <f t="shared" si="55"/>
        <v>1</v>
      </c>
      <c r="I198" s="40">
        <v>1</v>
      </c>
      <c r="J198" s="53">
        <f>VLOOKUP(K198,武将ID!$A:$B,2,0)</f>
        <v>30806</v>
      </c>
      <c r="K198" s="40" t="str">
        <f>VLOOKUP(E198,缘分配置!A:M,6,0)</f>
        <v>、宣华夫人</v>
      </c>
      <c r="L198" s="53" t="str">
        <f>IFERROR(VLOOKUP(M198,武将ID!$A:$B,2,0),"")</f>
        <v/>
      </c>
      <c r="M198" s="40" t="str">
        <f>IF(VLOOKUP($E198,缘分配置!$A:$M,7,0)=0,"",VLOOKUP($E198,缘分配置!$A:$M,7,0))</f>
        <v/>
      </c>
      <c r="N198" s="53" t="str">
        <f>IFERROR(VLOOKUP(O198,武将ID!$A:$B,2,0),"")</f>
        <v/>
      </c>
      <c r="O198" s="40" t="str">
        <f>IF(VLOOKUP($E198,缘分配置!$A:$M,8,0)=0,"",VLOOKUP($E198,缘分配置!$A:$M,8,0))</f>
        <v/>
      </c>
      <c r="P198" s="53" t="str">
        <f>IFERROR(VLOOKUP(Q198,武将ID!$A:$B,2,0),"")</f>
        <v/>
      </c>
      <c r="Q198" s="40" t="str">
        <f>IF(VLOOKUP($E198,缘分配置!$A:$M,9,0)=0,"",VLOOKUP($E198,缘分配置!$A:$M,9,0))</f>
        <v/>
      </c>
      <c r="R198" s="40">
        <f t="shared" si="56"/>
        <v>4</v>
      </c>
      <c r="S198" s="40">
        <f>IF(VLOOKUP($E198,缘分配置!$A:$M,10,0)=0,"",VLOOKUP($E198,缘分配置!$A:$M,10,0))</f>
        <v>120</v>
      </c>
      <c r="T198" s="40" t="str">
        <f>IFERROR(VLOOKUP(R198,武将ID!F$1:G$18,2,0),"")</f>
        <v>，生命提高</v>
      </c>
      <c r="U198" s="40" t="str">
        <f t="shared" si="50"/>
        <v>12%</v>
      </c>
      <c r="V198" s="40" t="str">
        <f t="shared" si="57"/>
        <v/>
      </c>
      <c r="W198" s="40" t="str">
        <f>IF(VLOOKUP($E198,缘分配置!$A:$M,11,0)=0,"",VLOOKUP($E198,缘分配置!$A:$M,11,0))</f>
        <v/>
      </c>
      <c r="X198" s="40" t="str">
        <f>IFERROR(VLOOKUP(V198,武将ID!$F$1:$G$18,2,0),"")</f>
        <v/>
      </c>
      <c r="Y198" s="40" t="str">
        <f t="shared" si="51"/>
        <v/>
      </c>
      <c r="Z198" s="40" t="str">
        <f t="shared" si="48"/>
        <v/>
      </c>
      <c r="AA198" s="40" t="str">
        <f>IF(VLOOKUP($E198,缘分配置!$A:$M,12,0)=0,"",VLOOKUP($E198,缘分配置!$A:$M,12,0))</f>
        <v/>
      </c>
      <c r="AB198" s="40" t="str">
        <f>IFERROR(VLOOKUP(Z198,武将ID!$F$1:$G$18,2,0),"")</f>
        <v/>
      </c>
      <c r="AC198" s="40" t="str">
        <f t="shared" si="52"/>
        <v/>
      </c>
      <c r="AD198" s="56" t="str">
        <f t="shared" si="53"/>
        <v>集齐“薄姬、宣华夫人”，生命提高12%。</v>
      </c>
    </row>
    <row r="199" spans="1:30" ht="15" x14ac:dyDescent="0.25">
      <c r="A199" s="52">
        <f t="shared" si="54"/>
        <v>10807002</v>
      </c>
      <c r="B199" s="37">
        <v>194</v>
      </c>
      <c r="C199" s="53" t="str">
        <f>VLOOKUP(E199,缘分配置!A:P,4,0)</f>
        <v>与世无争</v>
      </c>
      <c r="D199" s="53">
        <f>VLOOKUP(F199,武将ID!A:B,2,0)</f>
        <v>10807</v>
      </c>
      <c r="E199" s="40" t="str">
        <f>缘分配置!A147</f>
        <v>薄姬2</v>
      </c>
      <c r="F199" s="37" t="str">
        <f t="shared" si="49"/>
        <v>、薄姬</v>
      </c>
      <c r="G199" s="40" t="str">
        <f>缘分配置!E147</f>
        <v>薄姬</v>
      </c>
      <c r="H199" s="40" t="str">
        <f t="shared" si="55"/>
        <v>2</v>
      </c>
      <c r="I199" s="40">
        <v>1</v>
      </c>
      <c r="J199" s="53">
        <f>VLOOKUP(K199,武将ID!$A:$B,2,0)</f>
        <v>20806</v>
      </c>
      <c r="K199" s="40" t="str">
        <f>VLOOKUP(E199,缘分配置!A:M,6,0)</f>
        <v>、孙尚香</v>
      </c>
      <c r="L199" s="53">
        <f>IFERROR(VLOOKUP(M199,武将ID!$A:$B,2,0),"")</f>
        <v>20808</v>
      </c>
      <c r="M199" s="40" t="str">
        <f>IF(VLOOKUP($E199,缘分配置!$A:$M,7,0)=0,"",VLOOKUP($E199,缘分配置!$A:$M,7,0))</f>
        <v>、华佗</v>
      </c>
      <c r="N199" s="53" t="str">
        <f>IFERROR(VLOOKUP(O199,武将ID!$A:$B,2,0),"")</f>
        <v/>
      </c>
      <c r="O199" s="40" t="str">
        <f>IF(VLOOKUP($E199,缘分配置!$A:$M,8,0)=0,"",VLOOKUP($E199,缘分配置!$A:$M,8,0))</f>
        <v/>
      </c>
      <c r="P199" s="53" t="str">
        <f>IFERROR(VLOOKUP(Q199,武将ID!$A:$B,2,0),"")</f>
        <v/>
      </c>
      <c r="Q199" s="40" t="str">
        <f>IF(VLOOKUP($E199,缘分配置!$A:$M,9,0)=0,"",VLOOKUP($E199,缘分配置!$A:$M,9,0))</f>
        <v/>
      </c>
      <c r="R199" s="40">
        <f t="shared" si="56"/>
        <v>4</v>
      </c>
      <c r="S199" s="40">
        <f>IF(VLOOKUP($E199,缘分配置!$A:$M,10,0)=0,"",VLOOKUP($E199,缘分配置!$A:$M,10,0))</f>
        <v>120</v>
      </c>
      <c r="T199" s="40" t="str">
        <f>IFERROR(VLOOKUP(R199,武将ID!F$1:G$18,2,0),"")</f>
        <v>，生命提高</v>
      </c>
      <c r="U199" s="40" t="str">
        <f t="shared" si="50"/>
        <v>12%</v>
      </c>
      <c r="V199" s="40">
        <f t="shared" si="57"/>
        <v>5</v>
      </c>
      <c r="W199" s="40">
        <f>IF(VLOOKUP($E199,缘分配置!$A:$M,11,0)=0,"",VLOOKUP($E199,缘分配置!$A:$M,11,0))</f>
        <v>90</v>
      </c>
      <c r="X199" s="40" t="str">
        <f>IFERROR(VLOOKUP(V199,武将ID!$F$1:$G$18,2,0),"")</f>
        <v>，攻击提高</v>
      </c>
      <c r="Y199" s="40" t="str">
        <f t="shared" si="51"/>
        <v>9%</v>
      </c>
      <c r="Z199" s="40">
        <f t="shared" ref="Z199:Z262" si="58">IF(AA199="","",6)</f>
        <v>6</v>
      </c>
      <c r="AA199" s="40">
        <f>IF(VLOOKUP($E199,缘分配置!$A:$M,12,0)=0,"",VLOOKUP($E199,缘分配置!$A:$M,12,0))</f>
        <v>30</v>
      </c>
      <c r="AB199" s="40" t="str">
        <f>IFERROR(VLOOKUP(Z199,武将ID!$F$1:$G$18,2,0),"")</f>
        <v>，防御提高</v>
      </c>
      <c r="AC199" s="40" t="str">
        <f t="shared" si="52"/>
        <v>3%</v>
      </c>
      <c r="AD199" s="56" t="str">
        <f t="shared" si="53"/>
        <v>集齐“薄姬、孙尚香、华佗”，生命提高12%，攻击提高9%，防御提高3%。</v>
      </c>
    </row>
    <row r="200" spans="1:30" ht="15" x14ac:dyDescent="0.25">
      <c r="A200" s="52">
        <f t="shared" si="54"/>
        <v>10808001</v>
      </c>
      <c r="B200" s="37">
        <v>195</v>
      </c>
      <c r="C200" s="53" t="str">
        <f>VLOOKUP(E200,缘分配置!A:P,4,0)</f>
        <v>志存高远</v>
      </c>
      <c r="D200" s="53">
        <f>VLOOKUP(F200,武将ID!A:B,2,0)</f>
        <v>10808</v>
      </c>
      <c r="E200" s="40" t="str">
        <f>缘分配置!A148</f>
        <v>郦食其1</v>
      </c>
      <c r="F200" s="37" t="str">
        <f t="shared" si="49"/>
        <v>、郦食其</v>
      </c>
      <c r="G200" s="40" t="str">
        <f>缘分配置!E148</f>
        <v>郦食其</v>
      </c>
      <c r="H200" s="40" t="str">
        <f t="shared" si="55"/>
        <v>1</v>
      </c>
      <c r="I200" s="40">
        <v>1</v>
      </c>
      <c r="J200" s="53">
        <f>VLOOKUP(K200,武将ID!$A:$B,2,0)</f>
        <v>20806</v>
      </c>
      <c r="K200" s="40" t="str">
        <f>VLOOKUP(E200,缘分配置!A:M,6,0)</f>
        <v>、孙尚香</v>
      </c>
      <c r="L200" s="53" t="str">
        <f>IFERROR(VLOOKUP(M200,武将ID!$A:$B,2,0),"")</f>
        <v/>
      </c>
      <c r="M200" s="40" t="str">
        <f>IF(VLOOKUP($E200,缘分配置!$A:$M,7,0)=0,"",VLOOKUP($E200,缘分配置!$A:$M,7,0))</f>
        <v/>
      </c>
      <c r="N200" s="53" t="str">
        <f>IFERROR(VLOOKUP(O200,武将ID!$A:$B,2,0),"")</f>
        <v/>
      </c>
      <c r="O200" s="40" t="str">
        <f>IF(VLOOKUP($E200,缘分配置!$A:$M,8,0)=0,"",VLOOKUP($E200,缘分配置!$A:$M,8,0))</f>
        <v/>
      </c>
      <c r="P200" s="53" t="str">
        <f>IFERROR(VLOOKUP(Q200,武将ID!$A:$B,2,0),"")</f>
        <v/>
      </c>
      <c r="Q200" s="40" t="str">
        <f>IF(VLOOKUP($E200,缘分配置!$A:$M,9,0)=0,"",VLOOKUP($E200,缘分配置!$A:$M,9,0))</f>
        <v/>
      </c>
      <c r="R200" s="40" t="str">
        <f t="shared" si="56"/>
        <v/>
      </c>
      <c r="S200" s="40" t="str">
        <f>IF(VLOOKUP($E200,缘分配置!$A:$M,10,0)=0,"",VLOOKUP($E200,缘分配置!$A:$M,10,0))</f>
        <v/>
      </c>
      <c r="T200" s="40" t="str">
        <f>IFERROR(VLOOKUP(R200,武将ID!F$1:G$18,2,0),"")</f>
        <v/>
      </c>
      <c r="U200" s="40" t="str">
        <f t="shared" si="50"/>
        <v/>
      </c>
      <c r="V200" s="40">
        <f t="shared" si="57"/>
        <v>5</v>
      </c>
      <c r="W200" s="40">
        <f>IF(VLOOKUP($E200,缘分配置!$A:$M,11,0)=0,"",VLOOKUP($E200,缘分配置!$A:$M,11,0))</f>
        <v>90</v>
      </c>
      <c r="X200" s="40" t="str">
        <f>IFERROR(VLOOKUP(V200,武将ID!$F$1:$G$18,2,0),"")</f>
        <v>，攻击提高</v>
      </c>
      <c r="Y200" s="40" t="str">
        <f t="shared" si="51"/>
        <v>9%</v>
      </c>
      <c r="Z200" s="40">
        <f t="shared" si="58"/>
        <v>6</v>
      </c>
      <c r="AA200" s="40">
        <f>IF(VLOOKUP($E200,缘分配置!$A:$M,12,0)=0,"",VLOOKUP($E200,缘分配置!$A:$M,12,0))</f>
        <v>30</v>
      </c>
      <c r="AB200" s="40" t="str">
        <f>IFERROR(VLOOKUP(Z200,武将ID!$F$1:$G$18,2,0),"")</f>
        <v>，防御提高</v>
      </c>
      <c r="AC200" s="40" t="str">
        <f t="shared" si="52"/>
        <v>3%</v>
      </c>
      <c r="AD200" s="56" t="str">
        <f t="shared" si="53"/>
        <v>集齐“郦食其、孙尚香”，攻击提高9%，防御提高3%。</v>
      </c>
    </row>
    <row r="201" spans="1:30" ht="15" x14ac:dyDescent="0.25">
      <c r="A201" s="52">
        <f t="shared" si="54"/>
        <v>10808002</v>
      </c>
      <c r="B201" s="37">
        <v>196</v>
      </c>
      <c r="C201" s="53" t="str">
        <f>VLOOKUP(E201,缘分配置!A:P,4,0)</f>
        <v>矢志不渝</v>
      </c>
      <c r="D201" s="53">
        <f>VLOOKUP(F201,武将ID!A:B,2,0)</f>
        <v>10808</v>
      </c>
      <c r="E201" s="40" t="str">
        <f>缘分配置!A149</f>
        <v>郦食其2</v>
      </c>
      <c r="F201" s="37" t="str">
        <f t="shared" si="49"/>
        <v>、郦食其</v>
      </c>
      <c r="G201" s="40" t="str">
        <f>缘分配置!E149</f>
        <v>郦食其</v>
      </c>
      <c r="H201" s="40" t="str">
        <f t="shared" si="55"/>
        <v>2</v>
      </c>
      <c r="I201" s="40">
        <v>1</v>
      </c>
      <c r="J201" s="53">
        <f>VLOOKUP(K201,武将ID!$A:$B,2,0)</f>
        <v>10802</v>
      </c>
      <c r="K201" s="40" t="str">
        <f>VLOOKUP(E201,缘分配置!A:M,6,0)</f>
        <v>、周勃</v>
      </c>
      <c r="L201" s="53">
        <f>IFERROR(VLOOKUP(M201,武将ID!$A:$B,2,0),"")</f>
        <v>10804</v>
      </c>
      <c r="M201" s="40" t="str">
        <f>IF(VLOOKUP($E201,缘分配置!$A:$M,7,0)=0,"",VLOOKUP($E201,缘分配置!$A:$M,7,0))</f>
        <v>、夏侯婴</v>
      </c>
      <c r="N201" s="53" t="str">
        <f>IFERROR(VLOOKUP(O201,武将ID!$A:$B,2,0),"")</f>
        <v/>
      </c>
      <c r="O201" s="40" t="str">
        <f>IF(VLOOKUP($E201,缘分配置!$A:$M,8,0)=0,"",VLOOKUP($E201,缘分配置!$A:$M,8,0))</f>
        <v/>
      </c>
      <c r="P201" s="53" t="str">
        <f>IFERROR(VLOOKUP(Q201,武将ID!$A:$B,2,0),"")</f>
        <v/>
      </c>
      <c r="Q201" s="40" t="str">
        <f>IF(VLOOKUP($E201,缘分配置!$A:$M,9,0)=0,"",VLOOKUP($E201,缘分配置!$A:$M,9,0))</f>
        <v/>
      </c>
      <c r="R201" s="40">
        <f t="shared" si="56"/>
        <v>4</v>
      </c>
      <c r="S201" s="40">
        <f>IF(VLOOKUP($E201,缘分配置!$A:$M,10,0)=0,"",VLOOKUP($E201,缘分配置!$A:$M,10,0))</f>
        <v>120</v>
      </c>
      <c r="T201" s="40" t="str">
        <f>IFERROR(VLOOKUP(R201,武将ID!F$1:G$18,2,0),"")</f>
        <v>，生命提高</v>
      </c>
      <c r="U201" s="40" t="str">
        <f t="shared" si="50"/>
        <v>12%</v>
      </c>
      <c r="V201" s="40">
        <f t="shared" si="57"/>
        <v>5</v>
      </c>
      <c r="W201" s="40">
        <f>IF(VLOOKUP($E201,缘分配置!$A:$M,11,0)=0,"",VLOOKUP($E201,缘分配置!$A:$M,11,0))</f>
        <v>90</v>
      </c>
      <c r="X201" s="40" t="str">
        <f>IFERROR(VLOOKUP(V201,武将ID!$F$1:$G$18,2,0),"")</f>
        <v>，攻击提高</v>
      </c>
      <c r="Y201" s="40" t="str">
        <f t="shared" si="51"/>
        <v>9%</v>
      </c>
      <c r="Z201" s="40">
        <f t="shared" si="58"/>
        <v>6</v>
      </c>
      <c r="AA201" s="40">
        <f>IF(VLOOKUP($E201,缘分配置!$A:$M,12,0)=0,"",VLOOKUP($E201,缘分配置!$A:$M,12,0))</f>
        <v>30</v>
      </c>
      <c r="AB201" s="40" t="str">
        <f>IFERROR(VLOOKUP(Z201,武将ID!$F$1:$G$18,2,0),"")</f>
        <v>，防御提高</v>
      </c>
      <c r="AC201" s="40" t="str">
        <f t="shared" si="52"/>
        <v>3%</v>
      </c>
      <c r="AD201" s="56" t="str">
        <f t="shared" si="53"/>
        <v>集齐“郦食其、周勃、夏侯婴”，生命提高12%，攻击提高9%，防御提高3%。</v>
      </c>
    </row>
    <row r="202" spans="1:30" ht="15" x14ac:dyDescent="0.25">
      <c r="A202" s="52">
        <f t="shared" si="54"/>
        <v>10501001</v>
      </c>
      <c r="B202" s="37">
        <v>197</v>
      </c>
      <c r="C202" s="53" t="str">
        <f>VLOOKUP(E202,缘分配置!A:P,4,0)</f>
        <v>复辟齐国</v>
      </c>
      <c r="D202" s="53">
        <f>VLOOKUP(F202,武将ID!A:B,2,0)</f>
        <v>10501</v>
      </c>
      <c r="E202" s="40" t="str">
        <f>缘分配置!A150</f>
        <v>田儋1</v>
      </c>
      <c r="F202" s="37" t="str">
        <f t="shared" si="49"/>
        <v>、田儋</v>
      </c>
      <c r="G202" s="40" t="str">
        <f>缘分配置!E150</f>
        <v>田儋</v>
      </c>
      <c r="H202" s="40" t="str">
        <f t="shared" si="55"/>
        <v>1</v>
      </c>
      <c r="I202" s="40">
        <v>1</v>
      </c>
      <c r="J202" s="53">
        <f>VLOOKUP(K202,武将ID!$A:$B,2,0)</f>
        <v>10502</v>
      </c>
      <c r="K202" s="40" t="str">
        <f>VLOOKUP(E202,缘分配置!A:M,6,0)</f>
        <v>、田荣</v>
      </c>
      <c r="L202" s="53" t="str">
        <f>IFERROR(VLOOKUP(M202,武将ID!$A:$B,2,0),"")</f>
        <v/>
      </c>
      <c r="M202" s="40" t="str">
        <f>IF(VLOOKUP($E202,缘分配置!$A:$M,7,0)=0,"",VLOOKUP($E202,缘分配置!$A:$M,7,0))</f>
        <v/>
      </c>
      <c r="N202" s="53" t="str">
        <f>IFERROR(VLOOKUP(O202,武将ID!$A:$B,2,0),"")</f>
        <v/>
      </c>
      <c r="O202" s="40" t="str">
        <f>IF(VLOOKUP($E202,缘分配置!$A:$M,8,0)=0,"",VLOOKUP($E202,缘分配置!$A:$M,8,0))</f>
        <v/>
      </c>
      <c r="P202" s="53" t="str">
        <f>IFERROR(VLOOKUP(Q202,武将ID!$A:$B,2,0),"")</f>
        <v/>
      </c>
      <c r="Q202" s="40" t="str">
        <f>IF(VLOOKUP($E202,缘分配置!$A:$M,9,0)=0,"",VLOOKUP($E202,缘分配置!$A:$M,9,0))</f>
        <v/>
      </c>
      <c r="R202" s="40" t="str">
        <f t="shared" si="56"/>
        <v/>
      </c>
      <c r="S202" s="40" t="str">
        <f>IF(VLOOKUP($E202,缘分配置!$A:$M,10,0)=0,"",VLOOKUP($E202,缘分配置!$A:$M,10,0))</f>
        <v/>
      </c>
      <c r="T202" s="40" t="str">
        <f>IFERROR(VLOOKUP(R202,武将ID!F$1:G$18,2,0),"")</f>
        <v/>
      </c>
      <c r="U202" s="40" t="str">
        <f t="shared" si="50"/>
        <v/>
      </c>
      <c r="V202" s="40">
        <f t="shared" si="57"/>
        <v>5</v>
      </c>
      <c r="W202" s="40">
        <f>IF(VLOOKUP($E202,缘分配置!$A:$M,11,0)=0,"",VLOOKUP($E202,缘分配置!$A:$M,11,0))</f>
        <v>70</v>
      </c>
      <c r="X202" s="40" t="str">
        <f>IFERROR(VLOOKUP(V202,武将ID!$F$1:$G$18,2,0),"")</f>
        <v>，攻击提高</v>
      </c>
      <c r="Y202" s="40" t="str">
        <f t="shared" si="51"/>
        <v>7%</v>
      </c>
      <c r="Z202" s="40">
        <f t="shared" si="58"/>
        <v>6</v>
      </c>
      <c r="AA202" s="40">
        <f>IF(VLOOKUP($E202,缘分配置!$A:$M,12,0)=0,"",VLOOKUP($E202,缘分配置!$A:$M,12,0))</f>
        <v>20</v>
      </c>
      <c r="AB202" s="40" t="str">
        <f>IFERROR(VLOOKUP(Z202,武将ID!$F$1:$G$18,2,0),"")</f>
        <v>，防御提高</v>
      </c>
      <c r="AC202" s="40" t="str">
        <f t="shared" si="52"/>
        <v>2%</v>
      </c>
      <c r="AD202" s="56" t="str">
        <f t="shared" si="53"/>
        <v>集齐“田儋、田荣”，攻击提高7%，防御提高2%。</v>
      </c>
    </row>
    <row r="203" spans="1:30" ht="15" x14ac:dyDescent="0.25">
      <c r="A203" s="52">
        <f t="shared" si="54"/>
        <v>10502001</v>
      </c>
      <c r="B203" s="37">
        <v>198</v>
      </c>
      <c r="C203" s="53" t="str">
        <f>VLOOKUP(E203,缘分配置!A:P,4,0)</f>
        <v>复辟齐国</v>
      </c>
      <c r="D203" s="53">
        <f>VLOOKUP(F203,武将ID!A:B,2,0)</f>
        <v>10502</v>
      </c>
      <c r="E203" s="40" t="str">
        <f>缘分配置!A151</f>
        <v>田荣1</v>
      </c>
      <c r="F203" s="37" t="str">
        <f t="shared" si="49"/>
        <v>、田荣</v>
      </c>
      <c r="G203" s="40" t="str">
        <f>缘分配置!E151</f>
        <v>田荣</v>
      </c>
      <c r="H203" s="40" t="str">
        <f t="shared" si="55"/>
        <v>1</v>
      </c>
      <c r="I203" s="40">
        <v>1</v>
      </c>
      <c r="J203" s="53">
        <f>VLOOKUP(K203,武将ID!$A:$B,2,0)</f>
        <v>10501</v>
      </c>
      <c r="K203" s="40" t="str">
        <f>VLOOKUP(E203,缘分配置!A:M,6,0)</f>
        <v>、田儋</v>
      </c>
      <c r="L203" s="53" t="str">
        <f>IFERROR(VLOOKUP(M203,武将ID!$A:$B,2,0),"")</f>
        <v/>
      </c>
      <c r="M203" s="40" t="str">
        <f>IF(VLOOKUP($E203,缘分配置!$A:$M,7,0)=0,"",VLOOKUP($E203,缘分配置!$A:$M,7,0))</f>
        <v/>
      </c>
      <c r="N203" s="53" t="str">
        <f>IFERROR(VLOOKUP(O203,武将ID!$A:$B,2,0),"")</f>
        <v/>
      </c>
      <c r="O203" s="40" t="str">
        <f>IF(VLOOKUP($E203,缘分配置!$A:$M,8,0)=0,"",VLOOKUP($E203,缘分配置!$A:$M,8,0))</f>
        <v/>
      </c>
      <c r="P203" s="53" t="str">
        <f>IFERROR(VLOOKUP(Q203,武将ID!$A:$B,2,0),"")</f>
        <v/>
      </c>
      <c r="Q203" s="40" t="str">
        <f>IF(VLOOKUP($E203,缘分配置!$A:$M,9,0)=0,"",VLOOKUP($E203,缘分配置!$A:$M,9,0))</f>
        <v/>
      </c>
      <c r="R203" s="40">
        <f t="shared" si="56"/>
        <v>4</v>
      </c>
      <c r="S203" s="40">
        <f>IF(VLOOKUP($E203,缘分配置!$A:$M,10,0)=0,"",VLOOKUP($E203,缘分配置!$A:$M,10,0))</f>
        <v>90</v>
      </c>
      <c r="T203" s="40" t="str">
        <f>IFERROR(VLOOKUP(R203,武将ID!F$1:G$18,2,0),"")</f>
        <v>，生命提高</v>
      </c>
      <c r="U203" s="40" t="str">
        <f t="shared" si="50"/>
        <v>9%</v>
      </c>
      <c r="V203" s="40" t="str">
        <f t="shared" si="57"/>
        <v/>
      </c>
      <c r="W203" s="40" t="str">
        <f>IF(VLOOKUP($E203,缘分配置!$A:$M,11,0)=0,"",VLOOKUP($E203,缘分配置!$A:$M,11,0))</f>
        <v/>
      </c>
      <c r="X203" s="40" t="str">
        <f>IFERROR(VLOOKUP(V203,武将ID!$F$1:$G$18,2,0),"")</f>
        <v/>
      </c>
      <c r="Y203" s="40" t="str">
        <f t="shared" si="51"/>
        <v/>
      </c>
      <c r="Z203" s="40" t="str">
        <f t="shared" si="58"/>
        <v/>
      </c>
      <c r="AA203" s="40" t="str">
        <f>IF(VLOOKUP($E203,缘分配置!$A:$M,12,0)=0,"",VLOOKUP($E203,缘分配置!$A:$M,12,0))</f>
        <v/>
      </c>
      <c r="AB203" s="40" t="str">
        <f>IFERROR(VLOOKUP(Z203,武将ID!$F$1:$G$18,2,0),"")</f>
        <v/>
      </c>
      <c r="AC203" s="40" t="str">
        <f t="shared" si="52"/>
        <v/>
      </c>
      <c r="AD203" s="56" t="str">
        <f t="shared" si="53"/>
        <v>集齐“田荣、田儋”，生命提高9%。</v>
      </c>
    </row>
    <row r="204" spans="1:30" ht="15" x14ac:dyDescent="0.25">
      <c r="A204" s="52">
        <f t="shared" si="54"/>
        <v>10503001</v>
      </c>
      <c r="B204" s="37">
        <v>199</v>
      </c>
      <c r="C204" s="53" t="str">
        <f>VLOOKUP(E204,缘分配置!A:P,4,0)</f>
        <v>遵纪守法</v>
      </c>
      <c r="D204" s="53">
        <f>VLOOKUP(F204,武将ID!A:B,2,0)</f>
        <v>10503</v>
      </c>
      <c r="E204" s="40" t="str">
        <f>缘分配置!A152</f>
        <v>曹参1</v>
      </c>
      <c r="F204" s="37" t="str">
        <f t="shared" si="49"/>
        <v>、曹参</v>
      </c>
      <c r="G204" s="40" t="str">
        <f>缘分配置!E152</f>
        <v>曹参</v>
      </c>
      <c r="H204" s="40" t="str">
        <f t="shared" si="55"/>
        <v>1</v>
      </c>
      <c r="I204" s="40">
        <v>1</v>
      </c>
      <c r="J204" s="53">
        <f>VLOOKUP(K204,武将ID!$A:$B,2,0)</f>
        <v>10504</v>
      </c>
      <c r="K204" s="40" t="str">
        <f>VLOOKUP(E204,缘分配置!A:M,6,0)</f>
        <v>、叔孙通</v>
      </c>
      <c r="L204" s="53" t="str">
        <f>IFERROR(VLOOKUP(M204,武将ID!$A:$B,2,0),"")</f>
        <v/>
      </c>
      <c r="M204" s="40" t="str">
        <f>IF(VLOOKUP($E204,缘分配置!$A:$M,7,0)=0,"",VLOOKUP($E204,缘分配置!$A:$M,7,0))</f>
        <v/>
      </c>
      <c r="N204" s="53" t="str">
        <f>IFERROR(VLOOKUP(O204,武将ID!$A:$B,2,0),"")</f>
        <v/>
      </c>
      <c r="O204" s="40" t="str">
        <f>IF(VLOOKUP($E204,缘分配置!$A:$M,8,0)=0,"",VLOOKUP($E204,缘分配置!$A:$M,8,0))</f>
        <v/>
      </c>
      <c r="P204" s="53" t="str">
        <f>IFERROR(VLOOKUP(Q204,武将ID!$A:$B,2,0),"")</f>
        <v/>
      </c>
      <c r="Q204" s="40" t="str">
        <f>IF(VLOOKUP($E204,缘分配置!$A:$M,9,0)=0,"",VLOOKUP($E204,缘分配置!$A:$M,9,0))</f>
        <v/>
      </c>
      <c r="R204" s="40" t="str">
        <f t="shared" si="56"/>
        <v/>
      </c>
      <c r="S204" s="40" t="str">
        <f>IF(VLOOKUP($E204,缘分配置!$A:$M,10,0)=0,"",VLOOKUP($E204,缘分配置!$A:$M,10,0))</f>
        <v/>
      </c>
      <c r="T204" s="40" t="str">
        <f>IFERROR(VLOOKUP(R204,武将ID!F$1:G$18,2,0),"")</f>
        <v/>
      </c>
      <c r="U204" s="40" t="str">
        <f t="shared" si="50"/>
        <v/>
      </c>
      <c r="V204" s="40">
        <f t="shared" si="57"/>
        <v>5</v>
      </c>
      <c r="W204" s="40">
        <f>IF(VLOOKUP($E204,缘分配置!$A:$M,11,0)=0,"",VLOOKUP($E204,缘分配置!$A:$M,11,0))</f>
        <v>70</v>
      </c>
      <c r="X204" s="40" t="str">
        <f>IFERROR(VLOOKUP(V204,武将ID!$F$1:$G$18,2,0),"")</f>
        <v>，攻击提高</v>
      </c>
      <c r="Y204" s="40" t="str">
        <f t="shared" si="51"/>
        <v>7%</v>
      </c>
      <c r="Z204" s="40">
        <f t="shared" si="58"/>
        <v>6</v>
      </c>
      <c r="AA204" s="40">
        <f>IF(VLOOKUP($E204,缘分配置!$A:$M,12,0)=0,"",VLOOKUP($E204,缘分配置!$A:$M,12,0))</f>
        <v>20</v>
      </c>
      <c r="AB204" s="40" t="str">
        <f>IFERROR(VLOOKUP(Z204,武将ID!$F$1:$G$18,2,0),"")</f>
        <v>，防御提高</v>
      </c>
      <c r="AC204" s="40" t="str">
        <f t="shared" si="52"/>
        <v>2%</v>
      </c>
      <c r="AD204" s="56" t="str">
        <f t="shared" si="53"/>
        <v>集齐“曹参、叔孙通”，攻击提高7%，防御提高2%。</v>
      </c>
    </row>
    <row r="205" spans="1:30" ht="15" x14ac:dyDescent="0.25">
      <c r="A205" s="52">
        <f t="shared" si="54"/>
        <v>10504001</v>
      </c>
      <c r="B205" s="37">
        <v>200</v>
      </c>
      <c r="C205" s="53" t="str">
        <f>VLOOKUP(E205,缘分配置!A:P,4,0)</f>
        <v>遵纪守法</v>
      </c>
      <c r="D205" s="53">
        <f>VLOOKUP(F205,武将ID!A:B,2,0)</f>
        <v>10504</v>
      </c>
      <c r="E205" s="40" t="str">
        <f>缘分配置!A153</f>
        <v>叔孙通1</v>
      </c>
      <c r="F205" s="37" t="str">
        <f t="shared" si="49"/>
        <v>、叔孙通</v>
      </c>
      <c r="G205" s="40" t="str">
        <f>缘分配置!E153</f>
        <v>叔孙通</v>
      </c>
      <c r="H205" s="40" t="str">
        <f t="shared" si="55"/>
        <v>1</v>
      </c>
      <c r="I205" s="40">
        <v>1</v>
      </c>
      <c r="J205" s="53">
        <f>VLOOKUP(K205,武将ID!$A:$B,2,0)</f>
        <v>10503</v>
      </c>
      <c r="K205" s="40" t="str">
        <f>VLOOKUP(E205,缘分配置!A:M,6,0)</f>
        <v>、曹参</v>
      </c>
      <c r="L205" s="53" t="str">
        <f>IFERROR(VLOOKUP(M205,武将ID!$A:$B,2,0),"")</f>
        <v/>
      </c>
      <c r="M205" s="40" t="str">
        <f>IF(VLOOKUP($E205,缘分配置!$A:$M,7,0)=0,"",VLOOKUP($E205,缘分配置!$A:$M,7,0))</f>
        <v/>
      </c>
      <c r="N205" s="53" t="str">
        <f>IFERROR(VLOOKUP(O205,武将ID!$A:$B,2,0),"")</f>
        <v/>
      </c>
      <c r="O205" s="40" t="str">
        <f>IF(VLOOKUP($E205,缘分配置!$A:$M,8,0)=0,"",VLOOKUP($E205,缘分配置!$A:$M,8,0))</f>
        <v/>
      </c>
      <c r="P205" s="53" t="str">
        <f>IFERROR(VLOOKUP(Q205,武将ID!$A:$B,2,0),"")</f>
        <v/>
      </c>
      <c r="Q205" s="40" t="str">
        <f>IF(VLOOKUP($E205,缘分配置!$A:$M,9,0)=0,"",VLOOKUP($E205,缘分配置!$A:$M,9,0))</f>
        <v/>
      </c>
      <c r="R205" s="40" t="str">
        <f t="shared" si="56"/>
        <v/>
      </c>
      <c r="S205" s="40" t="str">
        <f>IF(VLOOKUP($E205,缘分配置!$A:$M,10,0)=0,"",VLOOKUP($E205,缘分配置!$A:$M,10,0))</f>
        <v/>
      </c>
      <c r="T205" s="40" t="str">
        <f>IFERROR(VLOOKUP(R205,武将ID!F$1:G$18,2,0),"")</f>
        <v/>
      </c>
      <c r="U205" s="40" t="str">
        <f t="shared" si="50"/>
        <v/>
      </c>
      <c r="V205" s="40">
        <f t="shared" si="57"/>
        <v>5</v>
      </c>
      <c r="W205" s="40">
        <f>IF(VLOOKUP($E205,缘分配置!$A:$M,11,0)=0,"",VLOOKUP($E205,缘分配置!$A:$M,11,0))</f>
        <v>70</v>
      </c>
      <c r="X205" s="40" t="str">
        <f>IFERROR(VLOOKUP(V205,武将ID!$F$1:$G$18,2,0),"")</f>
        <v>，攻击提高</v>
      </c>
      <c r="Y205" s="40" t="str">
        <f t="shared" si="51"/>
        <v>7%</v>
      </c>
      <c r="Z205" s="40">
        <f t="shared" si="58"/>
        <v>6</v>
      </c>
      <c r="AA205" s="40">
        <f>IF(VLOOKUP($E205,缘分配置!$A:$M,12,0)=0,"",VLOOKUP($E205,缘分配置!$A:$M,12,0))</f>
        <v>20</v>
      </c>
      <c r="AB205" s="40" t="str">
        <f>IFERROR(VLOOKUP(Z205,武将ID!$F$1:$G$18,2,0),"")</f>
        <v>，防御提高</v>
      </c>
      <c r="AC205" s="40" t="str">
        <f t="shared" si="52"/>
        <v>2%</v>
      </c>
      <c r="AD205" s="56" t="str">
        <f t="shared" si="53"/>
        <v>集齐“叔孙通、曹参”，攻击提高7%，防御提高2%。</v>
      </c>
    </row>
    <row r="206" spans="1:30" ht="15" x14ac:dyDescent="0.25">
      <c r="A206" s="52">
        <f t="shared" si="54"/>
        <v>10505001</v>
      </c>
      <c r="B206" s="37">
        <v>201</v>
      </c>
      <c r="C206" s="53" t="str">
        <f>VLOOKUP(E206,缘分配置!A:P,4,0)</f>
        <v>占地为王</v>
      </c>
      <c r="D206" s="53">
        <f>VLOOKUP(F206,武将ID!A:B,2,0)</f>
        <v>10505</v>
      </c>
      <c r="E206" s="40" t="str">
        <f>缘分配置!A154</f>
        <v>司马欣1</v>
      </c>
      <c r="F206" s="37" t="str">
        <f t="shared" si="49"/>
        <v>、司马欣</v>
      </c>
      <c r="G206" s="40" t="str">
        <f>缘分配置!E154</f>
        <v>司马欣</v>
      </c>
      <c r="H206" s="40" t="str">
        <f t="shared" si="55"/>
        <v>1</v>
      </c>
      <c r="I206" s="40">
        <v>1</v>
      </c>
      <c r="J206" s="53">
        <f>VLOOKUP(K206,武将ID!$A:$B,2,0)</f>
        <v>10806</v>
      </c>
      <c r="K206" s="40" t="str">
        <f>VLOOKUP(E206,缘分配置!A:M,6,0)</f>
        <v>、田横</v>
      </c>
      <c r="L206" s="53" t="str">
        <f>IFERROR(VLOOKUP(M206,武将ID!$A:$B,2,0),"")</f>
        <v/>
      </c>
      <c r="M206" s="40" t="str">
        <f>IF(VLOOKUP($E206,缘分配置!$A:$M,7,0)=0,"",VLOOKUP($E206,缘分配置!$A:$M,7,0))</f>
        <v/>
      </c>
      <c r="N206" s="53" t="str">
        <f>IFERROR(VLOOKUP(O206,武将ID!$A:$B,2,0),"")</f>
        <v/>
      </c>
      <c r="O206" s="40" t="str">
        <f>IF(VLOOKUP($E206,缘分配置!$A:$M,8,0)=0,"",VLOOKUP($E206,缘分配置!$A:$M,8,0))</f>
        <v/>
      </c>
      <c r="P206" s="53" t="str">
        <f>IFERROR(VLOOKUP(Q206,武将ID!$A:$B,2,0),"")</f>
        <v/>
      </c>
      <c r="Q206" s="40" t="str">
        <f>IF(VLOOKUP($E206,缘分配置!$A:$M,9,0)=0,"",VLOOKUP($E206,缘分配置!$A:$M,9,0))</f>
        <v/>
      </c>
      <c r="R206" s="40" t="str">
        <f t="shared" si="56"/>
        <v/>
      </c>
      <c r="S206" s="40" t="str">
        <f>IF(VLOOKUP($E206,缘分配置!$A:$M,10,0)=0,"",VLOOKUP($E206,缘分配置!$A:$M,10,0))</f>
        <v/>
      </c>
      <c r="T206" s="40" t="str">
        <f>IFERROR(VLOOKUP(R206,武将ID!F$1:G$18,2,0),"")</f>
        <v/>
      </c>
      <c r="U206" s="40" t="str">
        <f t="shared" si="50"/>
        <v/>
      </c>
      <c r="V206" s="40">
        <f t="shared" si="57"/>
        <v>5</v>
      </c>
      <c r="W206" s="40">
        <f>IF(VLOOKUP($E206,缘分配置!$A:$M,11,0)=0,"",VLOOKUP($E206,缘分配置!$A:$M,11,0))</f>
        <v>80</v>
      </c>
      <c r="X206" s="40" t="str">
        <f>IFERROR(VLOOKUP(V206,武将ID!$F$1:$G$18,2,0),"")</f>
        <v>，攻击提高</v>
      </c>
      <c r="Y206" s="40" t="str">
        <f t="shared" si="51"/>
        <v>8%</v>
      </c>
      <c r="Z206" s="40">
        <f t="shared" si="58"/>
        <v>6</v>
      </c>
      <c r="AA206" s="40">
        <f>IF(VLOOKUP($E206,缘分配置!$A:$M,12,0)=0,"",VLOOKUP($E206,缘分配置!$A:$M,12,0))</f>
        <v>20</v>
      </c>
      <c r="AB206" s="40" t="str">
        <f>IFERROR(VLOOKUP(Z206,武将ID!$F$1:$G$18,2,0),"")</f>
        <v>，防御提高</v>
      </c>
      <c r="AC206" s="40" t="str">
        <f t="shared" si="52"/>
        <v>2%</v>
      </c>
      <c r="AD206" s="56" t="str">
        <f t="shared" si="53"/>
        <v>集齐“司马欣、田横”，攻击提高8%，防御提高2%。</v>
      </c>
    </row>
    <row r="207" spans="1:30" ht="15" x14ac:dyDescent="0.25">
      <c r="A207" s="52">
        <f t="shared" si="54"/>
        <v>10506001</v>
      </c>
      <c r="B207" s="37">
        <v>202</v>
      </c>
      <c r="C207" s="53" t="str">
        <f>VLOOKUP(E207,缘分配置!A:P,4,0)</f>
        <v>霸王叔父</v>
      </c>
      <c r="D207" s="53">
        <f>VLOOKUP(F207,武将ID!A:B,2,0)</f>
        <v>10506</v>
      </c>
      <c r="E207" s="40" t="str">
        <f>缘分配置!A155</f>
        <v>项伯1</v>
      </c>
      <c r="F207" s="37" t="str">
        <f t="shared" si="49"/>
        <v>、项伯</v>
      </c>
      <c r="G207" s="40" t="str">
        <f>缘分配置!E155</f>
        <v>项伯</v>
      </c>
      <c r="H207" s="40" t="str">
        <f t="shared" si="55"/>
        <v>1</v>
      </c>
      <c r="I207" s="40">
        <v>1</v>
      </c>
      <c r="J207" s="53">
        <f>VLOOKUP(K207,武将ID!$A:$B,2,0)</f>
        <v>10801</v>
      </c>
      <c r="K207" s="40" t="str">
        <f>VLOOKUP(E207,缘分配置!A:M,6,0)</f>
        <v>、项梁</v>
      </c>
      <c r="L207" s="53" t="str">
        <f>IFERROR(VLOOKUP(M207,武将ID!$A:$B,2,0),"")</f>
        <v/>
      </c>
      <c r="M207" s="40" t="str">
        <f>IF(VLOOKUP($E207,缘分配置!$A:$M,7,0)=0,"",VLOOKUP($E207,缘分配置!$A:$M,7,0))</f>
        <v/>
      </c>
      <c r="N207" s="53" t="str">
        <f>IFERROR(VLOOKUP(O207,武将ID!$A:$B,2,0),"")</f>
        <v/>
      </c>
      <c r="O207" s="40" t="str">
        <f>IF(VLOOKUP($E207,缘分配置!$A:$M,8,0)=0,"",VLOOKUP($E207,缘分配置!$A:$M,8,0))</f>
        <v/>
      </c>
      <c r="P207" s="53" t="str">
        <f>IFERROR(VLOOKUP(Q207,武将ID!$A:$B,2,0),"")</f>
        <v/>
      </c>
      <c r="Q207" s="40" t="str">
        <f>IF(VLOOKUP($E207,缘分配置!$A:$M,9,0)=0,"",VLOOKUP($E207,缘分配置!$A:$M,9,0))</f>
        <v/>
      </c>
      <c r="R207" s="40" t="str">
        <f t="shared" si="56"/>
        <v/>
      </c>
      <c r="S207" s="40" t="str">
        <f>IF(VLOOKUP($E207,缘分配置!$A:$M,10,0)=0,"",VLOOKUP($E207,缘分配置!$A:$M,10,0))</f>
        <v/>
      </c>
      <c r="T207" s="40" t="str">
        <f>IFERROR(VLOOKUP(R207,武将ID!F$1:G$18,2,0),"")</f>
        <v/>
      </c>
      <c r="U207" s="40" t="str">
        <f t="shared" si="50"/>
        <v/>
      </c>
      <c r="V207" s="40">
        <f t="shared" si="57"/>
        <v>5</v>
      </c>
      <c r="W207" s="40">
        <f>IF(VLOOKUP($E207,缘分配置!$A:$M,11,0)=0,"",VLOOKUP($E207,缘分配置!$A:$M,11,0))</f>
        <v>80</v>
      </c>
      <c r="X207" s="40" t="str">
        <f>IFERROR(VLOOKUP(V207,武将ID!$F$1:$G$18,2,0),"")</f>
        <v>，攻击提高</v>
      </c>
      <c r="Y207" s="40" t="str">
        <f t="shared" si="51"/>
        <v>8%</v>
      </c>
      <c r="Z207" s="40">
        <f t="shared" si="58"/>
        <v>6</v>
      </c>
      <c r="AA207" s="40">
        <f>IF(VLOOKUP($E207,缘分配置!$A:$M,12,0)=0,"",VLOOKUP($E207,缘分配置!$A:$M,12,0))</f>
        <v>20</v>
      </c>
      <c r="AB207" s="40" t="str">
        <f>IFERROR(VLOOKUP(Z207,武将ID!$F$1:$G$18,2,0),"")</f>
        <v>，防御提高</v>
      </c>
      <c r="AC207" s="40" t="str">
        <f t="shared" si="52"/>
        <v>2%</v>
      </c>
      <c r="AD207" s="56" t="str">
        <f t="shared" si="53"/>
        <v>集齐“项伯、项梁”，攻击提高8%，防御提高2%。</v>
      </c>
    </row>
    <row r="208" spans="1:30" ht="15" x14ac:dyDescent="0.25">
      <c r="A208" s="52">
        <f t="shared" si="54"/>
        <v>10507001</v>
      </c>
      <c r="B208" s="37">
        <v>203</v>
      </c>
      <c r="C208" s="53" t="str">
        <f>VLOOKUP(E208,缘分配置!A:P,4,0)</f>
        <v>刎颈之交</v>
      </c>
      <c r="D208" s="53">
        <f>VLOOKUP(F208,武将ID!A:B,2,0)</f>
        <v>10507</v>
      </c>
      <c r="E208" s="40" t="str">
        <f>缘分配置!A156</f>
        <v>陈馀1</v>
      </c>
      <c r="F208" s="37" t="str">
        <f t="shared" si="49"/>
        <v>、陈馀</v>
      </c>
      <c r="G208" s="40" t="str">
        <f>缘分配置!E156</f>
        <v>陈馀</v>
      </c>
      <c r="H208" s="40" t="str">
        <f t="shared" si="55"/>
        <v>1</v>
      </c>
      <c r="I208" s="40">
        <v>1</v>
      </c>
      <c r="J208" s="53">
        <f>VLOOKUP(K208,武将ID!$A:$B,2,0)</f>
        <v>10805</v>
      </c>
      <c r="K208" s="40" t="str">
        <f>VLOOKUP(E208,缘分配置!A:M,6,0)</f>
        <v>、张耳</v>
      </c>
      <c r="L208" s="53" t="str">
        <f>IFERROR(VLOOKUP(M208,武将ID!$A:$B,2,0),"")</f>
        <v/>
      </c>
      <c r="M208" s="40" t="str">
        <f>IF(VLOOKUP($E208,缘分配置!$A:$M,7,0)=0,"",VLOOKUP($E208,缘分配置!$A:$M,7,0))</f>
        <v/>
      </c>
      <c r="N208" s="53" t="str">
        <f>IFERROR(VLOOKUP(O208,武将ID!$A:$B,2,0),"")</f>
        <v/>
      </c>
      <c r="O208" s="40" t="str">
        <f>IF(VLOOKUP($E208,缘分配置!$A:$M,8,0)=0,"",VLOOKUP($E208,缘分配置!$A:$M,8,0))</f>
        <v/>
      </c>
      <c r="P208" s="53" t="str">
        <f>IFERROR(VLOOKUP(Q208,武将ID!$A:$B,2,0),"")</f>
        <v/>
      </c>
      <c r="Q208" s="40" t="str">
        <f>IF(VLOOKUP($E208,缘分配置!$A:$M,9,0)=0,"",VLOOKUP($E208,缘分配置!$A:$M,9,0))</f>
        <v/>
      </c>
      <c r="R208" s="40" t="str">
        <f t="shared" si="56"/>
        <v/>
      </c>
      <c r="S208" s="40" t="str">
        <f>IF(VLOOKUP($E208,缘分配置!$A:$M,10,0)=0,"",VLOOKUP($E208,缘分配置!$A:$M,10,0))</f>
        <v/>
      </c>
      <c r="T208" s="40" t="str">
        <f>IFERROR(VLOOKUP(R208,武将ID!F$1:G$18,2,0),"")</f>
        <v/>
      </c>
      <c r="U208" s="40" t="str">
        <f t="shared" si="50"/>
        <v/>
      </c>
      <c r="V208" s="40">
        <f t="shared" si="57"/>
        <v>5</v>
      </c>
      <c r="W208" s="40">
        <f>IF(VLOOKUP($E208,缘分配置!$A:$M,11,0)=0,"",VLOOKUP($E208,缘分配置!$A:$M,11,0))</f>
        <v>80</v>
      </c>
      <c r="X208" s="40" t="str">
        <f>IFERROR(VLOOKUP(V208,武将ID!$F$1:$G$18,2,0),"")</f>
        <v>，攻击提高</v>
      </c>
      <c r="Y208" s="40" t="str">
        <f t="shared" si="51"/>
        <v>8%</v>
      </c>
      <c r="Z208" s="40">
        <f t="shared" si="58"/>
        <v>6</v>
      </c>
      <c r="AA208" s="40">
        <f>IF(VLOOKUP($E208,缘分配置!$A:$M,12,0)=0,"",VLOOKUP($E208,缘分配置!$A:$M,12,0))</f>
        <v>20</v>
      </c>
      <c r="AB208" s="40" t="str">
        <f>IFERROR(VLOOKUP(Z208,武将ID!$F$1:$G$18,2,0),"")</f>
        <v>，防御提高</v>
      </c>
      <c r="AC208" s="40" t="str">
        <f t="shared" si="52"/>
        <v>2%</v>
      </c>
      <c r="AD208" s="56" t="str">
        <f t="shared" si="53"/>
        <v>集齐“陈馀、张耳”，攻击提高8%，防御提高2%。</v>
      </c>
    </row>
    <row r="209" spans="1:30" ht="15" x14ac:dyDescent="0.25">
      <c r="A209" s="52">
        <f t="shared" si="54"/>
        <v>10508001</v>
      </c>
      <c r="B209" s="37">
        <v>204</v>
      </c>
      <c r="C209" s="53" t="str">
        <f>VLOOKUP(E209,缘分配置!A:P,4,0)</f>
        <v>南面称孤</v>
      </c>
      <c r="D209" s="53">
        <f>VLOOKUP(F209,武将ID!A:B,2,0)</f>
        <v>10508</v>
      </c>
      <c r="E209" s="40" t="str">
        <f>缘分配置!A157</f>
        <v>魏豹1</v>
      </c>
      <c r="F209" s="37" t="str">
        <f t="shared" si="49"/>
        <v>、魏豹</v>
      </c>
      <c r="G209" s="40" t="str">
        <f>缘分配置!E157</f>
        <v>魏豹</v>
      </c>
      <c r="H209" s="40" t="str">
        <f t="shared" si="55"/>
        <v>1</v>
      </c>
      <c r="I209" s="40">
        <v>1</v>
      </c>
      <c r="J209" s="53">
        <f>VLOOKUP(K209,武将ID!$A:$B,2,0)</f>
        <v>10803</v>
      </c>
      <c r="K209" s="40" t="str">
        <f>VLOOKUP(E209,缘分配置!A:M,6,0)</f>
        <v>、彭越</v>
      </c>
      <c r="L209" s="53" t="str">
        <f>IFERROR(VLOOKUP(M209,武将ID!$A:$B,2,0),"")</f>
        <v/>
      </c>
      <c r="M209" s="40" t="str">
        <f>IF(VLOOKUP($E209,缘分配置!$A:$M,7,0)=0,"",VLOOKUP($E209,缘分配置!$A:$M,7,0))</f>
        <v/>
      </c>
      <c r="N209" s="53" t="str">
        <f>IFERROR(VLOOKUP(O209,武将ID!$A:$B,2,0),"")</f>
        <v/>
      </c>
      <c r="O209" s="40" t="str">
        <f>IF(VLOOKUP($E209,缘分配置!$A:$M,8,0)=0,"",VLOOKUP($E209,缘分配置!$A:$M,8,0))</f>
        <v/>
      </c>
      <c r="P209" s="53" t="str">
        <f>IFERROR(VLOOKUP(Q209,武将ID!$A:$B,2,0),"")</f>
        <v/>
      </c>
      <c r="Q209" s="40" t="str">
        <f>IF(VLOOKUP($E209,缘分配置!$A:$M,9,0)=0,"",VLOOKUP($E209,缘分配置!$A:$M,9,0))</f>
        <v/>
      </c>
      <c r="R209" s="40" t="str">
        <f t="shared" si="56"/>
        <v/>
      </c>
      <c r="S209" s="40" t="str">
        <f>IF(VLOOKUP($E209,缘分配置!$A:$M,10,0)=0,"",VLOOKUP($E209,缘分配置!$A:$M,10,0))</f>
        <v/>
      </c>
      <c r="T209" s="40" t="str">
        <f>IFERROR(VLOOKUP(R209,武将ID!F$1:G$18,2,0),"")</f>
        <v/>
      </c>
      <c r="U209" s="40" t="str">
        <f t="shared" si="50"/>
        <v/>
      </c>
      <c r="V209" s="40">
        <f t="shared" si="57"/>
        <v>5</v>
      </c>
      <c r="W209" s="40">
        <f>IF(VLOOKUP($E209,缘分配置!$A:$M,11,0)=0,"",VLOOKUP($E209,缘分配置!$A:$M,11,0))</f>
        <v>80</v>
      </c>
      <c r="X209" s="40" t="str">
        <f>IFERROR(VLOOKUP(V209,武将ID!$F$1:$G$18,2,0),"")</f>
        <v>，攻击提高</v>
      </c>
      <c r="Y209" s="40" t="str">
        <f t="shared" si="51"/>
        <v>8%</v>
      </c>
      <c r="Z209" s="40">
        <f t="shared" si="58"/>
        <v>6</v>
      </c>
      <c r="AA209" s="40">
        <f>IF(VLOOKUP($E209,缘分配置!$A:$M,12,0)=0,"",VLOOKUP($E209,缘分配置!$A:$M,12,0))</f>
        <v>20</v>
      </c>
      <c r="AB209" s="40" t="str">
        <f>IFERROR(VLOOKUP(Z209,武将ID!$F$1:$G$18,2,0),"")</f>
        <v>，防御提高</v>
      </c>
      <c r="AC209" s="40" t="str">
        <f t="shared" si="52"/>
        <v>2%</v>
      </c>
      <c r="AD209" s="56" t="str">
        <f t="shared" si="53"/>
        <v>集齐“魏豹、彭越”，攻击提高8%，防御提高2%。</v>
      </c>
    </row>
    <row r="210" spans="1:30" ht="15" x14ac:dyDescent="0.25">
      <c r="A210" s="52">
        <f t="shared" si="54"/>
        <v>21801001</v>
      </c>
      <c r="B210" s="37">
        <v>205</v>
      </c>
      <c r="C210" s="53" t="str">
        <f>VLOOKUP(E210,缘分配置!A:P,4,0)</f>
        <v>挂印封金</v>
      </c>
      <c r="D210" s="53">
        <f>VLOOKUP(F210,武将ID!A:B,2,0)</f>
        <v>21801</v>
      </c>
      <c r="E210" s="40" t="str">
        <f>缘分配置!A159</f>
        <v>关羽1</v>
      </c>
      <c r="F210" s="37" t="str">
        <f t="shared" si="49"/>
        <v>、关羽</v>
      </c>
      <c r="G210" s="40" t="str">
        <f>缘分配置!E159</f>
        <v>关羽</v>
      </c>
      <c r="H210" s="40" t="str">
        <f t="shared" si="55"/>
        <v>1</v>
      </c>
      <c r="I210" s="40">
        <v>1</v>
      </c>
      <c r="J210" s="53">
        <f>VLOOKUP(K210,武将ID!$A:$B,2,0)</f>
        <v>21501</v>
      </c>
      <c r="K210" s="40" t="str">
        <f>VLOOKUP(E210,缘分配置!A:M,6,0)</f>
        <v>、曹操</v>
      </c>
      <c r="L210" s="53" t="str">
        <f>IFERROR(VLOOKUP(M210,武将ID!$A:$B,2,0),"")</f>
        <v/>
      </c>
      <c r="M210" s="40" t="str">
        <f>IF(VLOOKUP($E210,缘分配置!$A:$M,7,0)=0,"",VLOOKUP($E210,缘分配置!$A:$M,7,0))</f>
        <v/>
      </c>
      <c r="N210" s="53" t="str">
        <f>IFERROR(VLOOKUP(O210,武将ID!$A:$B,2,0),"")</f>
        <v/>
      </c>
      <c r="O210" s="40" t="str">
        <f>IF(VLOOKUP($E210,缘分配置!$A:$M,8,0)=0,"",VLOOKUP($E210,缘分配置!$A:$M,8,0))</f>
        <v/>
      </c>
      <c r="P210" s="53" t="str">
        <f>IFERROR(VLOOKUP(Q210,武将ID!$A:$B,2,0),"")</f>
        <v/>
      </c>
      <c r="Q210" s="40" t="str">
        <f>IF(VLOOKUP($E210,缘分配置!$A:$M,9,0)=0,"",VLOOKUP($E210,缘分配置!$A:$M,9,0))</f>
        <v/>
      </c>
      <c r="R210" s="40" t="str">
        <f t="shared" si="56"/>
        <v/>
      </c>
      <c r="S210" s="40" t="str">
        <f>IF(VLOOKUP($E210,缘分配置!$A:$M,10,0)=0,"",VLOOKUP($E210,缘分配置!$A:$M,10,0))</f>
        <v/>
      </c>
      <c r="T210" s="40" t="str">
        <f>IFERROR(VLOOKUP(R210,武将ID!F$1:G$18,2,0),"")</f>
        <v/>
      </c>
      <c r="U210" s="40" t="str">
        <f t="shared" si="50"/>
        <v/>
      </c>
      <c r="V210" s="40">
        <f t="shared" si="57"/>
        <v>5</v>
      </c>
      <c r="W210" s="40">
        <f>IF(VLOOKUP($E210,缘分配置!$A:$M,11,0)=0,"",VLOOKUP($E210,缘分配置!$A:$M,11,0))</f>
        <v>140</v>
      </c>
      <c r="X210" s="40" t="str">
        <f>IFERROR(VLOOKUP(V210,武将ID!$F$1:$G$18,2,0),"")</f>
        <v>，攻击提高</v>
      </c>
      <c r="Y210" s="40" t="str">
        <f t="shared" si="51"/>
        <v>14%</v>
      </c>
      <c r="Z210" s="40">
        <f t="shared" si="58"/>
        <v>6</v>
      </c>
      <c r="AA210" s="40">
        <f>IF(VLOOKUP($E210,缘分配置!$A:$M,12,0)=0,"",VLOOKUP($E210,缘分配置!$A:$M,12,0))</f>
        <v>40</v>
      </c>
      <c r="AB210" s="40" t="str">
        <f>IFERROR(VLOOKUP(Z210,武将ID!$F$1:$G$18,2,0),"")</f>
        <v>，防御提高</v>
      </c>
      <c r="AC210" s="40" t="str">
        <f t="shared" si="52"/>
        <v>4%</v>
      </c>
      <c r="AD210" s="56" t="str">
        <f t="shared" si="53"/>
        <v>集齐“关羽、曹操”，攻击提高14%，防御提高4%。</v>
      </c>
    </row>
    <row r="211" spans="1:30" ht="15" x14ac:dyDescent="0.25">
      <c r="A211" s="52">
        <f t="shared" si="54"/>
        <v>21801002</v>
      </c>
      <c r="B211" s="37">
        <v>206</v>
      </c>
      <c r="C211" s="53" t="str">
        <f>VLOOKUP(E211,缘分配置!A:P,4,0)</f>
        <v>战无不克</v>
      </c>
      <c r="D211" s="53">
        <f>VLOOKUP(F211,武将ID!A:B,2,0)</f>
        <v>21801</v>
      </c>
      <c r="E211" s="40" t="str">
        <f>缘分配置!A160</f>
        <v>关羽2</v>
      </c>
      <c r="F211" s="37" t="str">
        <f t="shared" si="49"/>
        <v>、关羽</v>
      </c>
      <c r="G211" s="40" t="str">
        <f>缘分配置!E160</f>
        <v>关羽</v>
      </c>
      <c r="H211" s="40" t="str">
        <f t="shared" si="55"/>
        <v>2</v>
      </c>
      <c r="I211" s="40">
        <v>1</v>
      </c>
      <c r="J211" s="53">
        <f>VLOOKUP(K211,武将ID!$A:$B,2,0)</f>
        <v>21802</v>
      </c>
      <c r="K211" s="40" t="str">
        <f>VLOOKUP(E211,缘分配置!A:M,6,0)</f>
        <v>、吕布</v>
      </c>
      <c r="L211" s="53" t="str">
        <f>IFERROR(VLOOKUP(M211,武将ID!$A:$B,2,0),"")</f>
        <v/>
      </c>
      <c r="M211" s="40" t="str">
        <f>IF(VLOOKUP($E211,缘分配置!$A:$M,7,0)=0,"",VLOOKUP($E211,缘分配置!$A:$M,7,0))</f>
        <v/>
      </c>
      <c r="N211" s="53" t="str">
        <f>IFERROR(VLOOKUP(O211,武将ID!$A:$B,2,0),"")</f>
        <v/>
      </c>
      <c r="O211" s="40" t="str">
        <f>IF(VLOOKUP($E211,缘分配置!$A:$M,8,0)=0,"",VLOOKUP($E211,缘分配置!$A:$M,8,0))</f>
        <v/>
      </c>
      <c r="P211" s="53" t="str">
        <f>IFERROR(VLOOKUP(Q211,武将ID!$A:$B,2,0),"")</f>
        <v/>
      </c>
      <c r="Q211" s="40" t="str">
        <f>IF(VLOOKUP($E211,缘分配置!$A:$M,9,0)=0,"",VLOOKUP($E211,缘分配置!$A:$M,9,0))</f>
        <v/>
      </c>
      <c r="R211" s="40" t="str">
        <f t="shared" si="56"/>
        <v/>
      </c>
      <c r="S211" s="40" t="str">
        <f>IF(VLOOKUP($E211,缘分配置!$A:$M,10,0)=0,"",VLOOKUP($E211,缘分配置!$A:$M,10,0))</f>
        <v/>
      </c>
      <c r="T211" s="40" t="str">
        <f>IFERROR(VLOOKUP(R211,武将ID!F$1:G$18,2,0),"")</f>
        <v/>
      </c>
      <c r="U211" s="40" t="str">
        <f t="shared" si="50"/>
        <v/>
      </c>
      <c r="V211" s="40">
        <f t="shared" si="57"/>
        <v>5</v>
      </c>
      <c r="W211" s="40">
        <f>IF(VLOOKUP($E211,缘分配置!$A:$M,11,0)=0,"",VLOOKUP($E211,缘分配置!$A:$M,11,0))</f>
        <v>160</v>
      </c>
      <c r="X211" s="40" t="str">
        <f>IFERROR(VLOOKUP(V211,武将ID!$F$1:$G$18,2,0),"")</f>
        <v>，攻击提高</v>
      </c>
      <c r="Y211" s="40" t="str">
        <f t="shared" si="51"/>
        <v>16%</v>
      </c>
      <c r="Z211" s="40">
        <f t="shared" si="58"/>
        <v>6</v>
      </c>
      <c r="AA211" s="40">
        <f>IF(VLOOKUP($E211,缘分配置!$A:$M,12,0)=0,"",VLOOKUP($E211,缘分配置!$A:$M,12,0))</f>
        <v>50</v>
      </c>
      <c r="AB211" s="40" t="str">
        <f>IFERROR(VLOOKUP(Z211,武将ID!$F$1:$G$18,2,0),"")</f>
        <v>，防御提高</v>
      </c>
      <c r="AC211" s="40" t="str">
        <f t="shared" si="52"/>
        <v>5%</v>
      </c>
      <c r="AD211" s="56" t="str">
        <f t="shared" si="53"/>
        <v>集齐“关羽、吕布”，攻击提高16%，防御提高5%。</v>
      </c>
    </row>
    <row r="212" spans="1:30" ht="15" x14ac:dyDescent="0.25">
      <c r="A212" s="52">
        <f t="shared" si="54"/>
        <v>21801003</v>
      </c>
      <c r="B212" s="37">
        <v>207</v>
      </c>
      <c r="C212" s="53" t="str">
        <f>VLOOKUP(E212,缘分配置!A:P,4,0)</f>
        <v>桃园结义</v>
      </c>
      <c r="D212" s="53">
        <f>VLOOKUP(F212,武将ID!A:B,2,0)</f>
        <v>21801</v>
      </c>
      <c r="E212" s="40" t="str">
        <f>缘分配置!A161</f>
        <v>关羽3</v>
      </c>
      <c r="F212" s="37" t="str">
        <f t="shared" si="49"/>
        <v>、关羽</v>
      </c>
      <c r="G212" s="40" t="str">
        <f>缘分配置!E161</f>
        <v>关羽</v>
      </c>
      <c r="H212" s="40" t="str">
        <f t="shared" si="55"/>
        <v>3</v>
      </c>
      <c r="I212" s="40">
        <v>1</v>
      </c>
      <c r="J212" s="53">
        <f>VLOOKUP(K212,武将ID!$A:$B,2,0)</f>
        <v>21503</v>
      </c>
      <c r="K212" s="40" t="str">
        <f>VLOOKUP(E212,缘分配置!A:M,6,0)</f>
        <v>、刘备</v>
      </c>
      <c r="L212" s="53">
        <f>IFERROR(VLOOKUP(M212,武将ID!$A:$B,2,0),"")</f>
        <v>21506</v>
      </c>
      <c r="M212" s="40" t="str">
        <f>IF(VLOOKUP($E212,缘分配置!$A:$M,7,0)=0,"",VLOOKUP($E212,缘分配置!$A:$M,7,0))</f>
        <v>、张飞</v>
      </c>
      <c r="N212" s="53" t="str">
        <f>IFERROR(VLOOKUP(O212,武将ID!$A:$B,2,0),"")</f>
        <v/>
      </c>
      <c r="O212" s="40" t="str">
        <f>IF(VLOOKUP($E212,缘分配置!$A:$M,8,0)=0,"",VLOOKUP($E212,缘分配置!$A:$M,8,0))</f>
        <v/>
      </c>
      <c r="P212" s="53" t="str">
        <f>IFERROR(VLOOKUP(Q212,武将ID!$A:$B,2,0),"")</f>
        <v/>
      </c>
      <c r="Q212" s="40" t="str">
        <f>IF(VLOOKUP($E212,缘分配置!$A:$M,9,0)=0,"",VLOOKUP($E212,缘分配置!$A:$M,9,0))</f>
        <v/>
      </c>
      <c r="R212" s="40">
        <f t="shared" si="56"/>
        <v>4</v>
      </c>
      <c r="S212" s="40">
        <f>IF(VLOOKUP($E212,缘分配置!$A:$M,10,0)=0,"",VLOOKUP($E212,缘分配置!$A:$M,10,0))</f>
        <v>180</v>
      </c>
      <c r="T212" s="40" t="str">
        <f>IFERROR(VLOOKUP(R212,武将ID!F$1:G$18,2,0),"")</f>
        <v>，生命提高</v>
      </c>
      <c r="U212" s="40" t="str">
        <f t="shared" si="50"/>
        <v>18%</v>
      </c>
      <c r="V212" s="40">
        <f t="shared" si="57"/>
        <v>5</v>
      </c>
      <c r="W212" s="40">
        <f>IF(VLOOKUP($E212,缘分配置!$A:$M,11,0)=0,"",VLOOKUP($E212,缘分配置!$A:$M,11,0))</f>
        <v>140</v>
      </c>
      <c r="X212" s="40" t="str">
        <f>IFERROR(VLOOKUP(V212,武将ID!$F$1:$G$18,2,0),"")</f>
        <v>，攻击提高</v>
      </c>
      <c r="Y212" s="40" t="str">
        <f t="shared" si="51"/>
        <v>14%</v>
      </c>
      <c r="Z212" s="40">
        <f t="shared" si="58"/>
        <v>6</v>
      </c>
      <c r="AA212" s="40">
        <f>IF(VLOOKUP($E212,缘分配置!$A:$M,12,0)=0,"",VLOOKUP($E212,缘分配置!$A:$M,12,0))</f>
        <v>40</v>
      </c>
      <c r="AB212" s="40" t="str">
        <f>IFERROR(VLOOKUP(Z212,武将ID!$F$1:$G$18,2,0),"")</f>
        <v>，防御提高</v>
      </c>
      <c r="AC212" s="40" t="str">
        <f t="shared" si="52"/>
        <v>4%</v>
      </c>
      <c r="AD212" s="56" t="str">
        <f t="shared" si="53"/>
        <v>集齐“关羽、刘备、张飞”，生命提高18%，攻击提高14%，防御提高4%。</v>
      </c>
    </row>
    <row r="213" spans="1:30" ht="15" x14ac:dyDescent="0.25">
      <c r="A213" s="52">
        <f t="shared" si="54"/>
        <v>21801004</v>
      </c>
      <c r="B213" s="37">
        <v>208</v>
      </c>
      <c r="C213" s="53" t="str">
        <f>VLOOKUP(E213,缘分配置!A:P,4,0)</f>
        <v>家国天下</v>
      </c>
      <c r="D213" s="53">
        <f>VLOOKUP(F213,武将ID!A:B,2,0)</f>
        <v>21801</v>
      </c>
      <c r="E213" s="40" t="str">
        <f>缘分配置!A162</f>
        <v>关羽4</v>
      </c>
      <c r="F213" s="37" t="str">
        <f t="shared" si="49"/>
        <v>、关羽</v>
      </c>
      <c r="G213" s="40" t="str">
        <f>缘分配置!E162</f>
        <v>关羽</v>
      </c>
      <c r="H213" s="40" t="str">
        <f t="shared" si="55"/>
        <v>4</v>
      </c>
      <c r="I213" s="40">
        <v>1</v>
      </c>
      <c r="J213" s="53">
        <f>VLOOKUP(K213,武将ID!$A:$B,2,0)</f>
        <v>11504</v>
      </c>
      <c r="K213" s="40" t="str">
        <f>VLOOKUP(E213,缘分配置!A:M,6,0)</f>
        <v>、萧何</v>
      </c>
      <c r="L213" s="53">
        <f>IFERROR(VLOOKUP(M213,武将ID!$A:$B,2,0),"")</f>
        <v>41508</v>
      </c>
      <c r="M213" s="40" t="str">
        <f>IF(VLOOKUP($E213,缘分配置!$A:$M,7,0)=0,"",VLOOKUP($E213,缘分配置!$A:$M,7,0))</f>
        <v>、屈原</v>
      </c>
      <c r="N213" s="53" t="str">
        <f>IFERROR(VLOOKUP(O213,武将ID!$A:$B,2,0),"")</f>
        <v/>
      </c>
      <c r="O213" s="40" t="str">
        <f>IF(VLOOKUP($E213,缘分配置!$A:$M,8,0)=0,"",VLOOKUP($E213,缘分配置!$A:$M,8,0))</f>
        <v/>
      </c>
      <c r="P213" s="53" t="str">
        <f>IFERROR(VLOOKUP(Q213,武将ID!$A:$B,2,0),"")</f>
        <v/>
      </c>
      <c r="Q213" s="40" t="str">
        <f>IF(VLOOKUP($E213,缘分配置!$A:$M,9,0)=0,"",VLOOKUP($E213,缘分配置!$A:$M,9,0))</f>
        <v/>
      </c>
      <c r="R213" s="40">
        <f t="shared" si="56"/>
        <v>4</v>
      </c>
      <c r="S213" s="40">
        <f>IF(VLOOKUP($E213,缘分配置!$A:$M,10,0)=0,"",VLOOKUP($E213,缘分配置!$A:$M,10,0))</f>
        <v>180</v>
      </c>
      <c r="T213" s="40" t="str">
        <f>IFERROR(VLOOKUP(R213,武将ID!F$1:G$18,2,0),"")</f>
        <v>，生命提高</v>
      </c>
      <c r="U213" s="40" t="str">
        <f t="shared" si="50"/>
        <v>18%</v>
      </c>
      <c r="V213" s="40">
        <f t="shared" si="57"/>
        <v>5</v>
      </c>
      <c r="W213" s="40">
        <f>IF(VLOOKUP($E213,缘分配置!$A:$M,11,0)=0,"",VLOOKUP($E213,缘分配置!$A:$M,11,0))</f>
        <v>140</v>
      </c>
      <c r="X213" s="40" t="str">
        <f>IFERROR(VLOOKUP(V213,武将ID!$F$1:$G$18,2,0),"")</f>
        <v>，攻击提高</v>
      </c>
      <c r="Y213" s="40" t="str">
        <f t="shared" si="51"/>
        <v>14%</v>
      </c>
      <c r="Z213" s="40">
        <f t="shared" si="58"/>
        <v>6</v>
      </c>
      <c r="AA213" s="40">
        <f>IF(VLOOKUP($E213,缘分配置!$A:$M,12,0)=0,"",VLOOKUP($E213,缘分配置!$A:$M,12,0))</f>
        <v>40</v>
      </c>
      <c r="AB213" s="40" t="str">
        <f>IFERROR(VLOOKUP(Z213,武将ID!$F$1:$G$18,2,0),"")</f>
        <v>，防御提高</v>
      </c>
      <c r="AC213" s="40" t="str">
        <f t="shared" si="52"/>
        <v>4%</v>
      </c>
      <c r="AD213" s="56" t="str">
        <f t="shared" si="53"/>
        <v>集齐“关羽、萧何、屈原”，生命提高18%，攻击提高14%，防御提高4%。</v>
      </c>
    </row>
    <row r="214" spans="1:30" ht="15" x14ac:dyDescent="0.25">
      <c r="A214" s="52">
        <f t="shared" si="54"/>
        <v>21801005</v>
      </c>
      <c r="B214" s="37">
        <v>209</v>
      </c>
      <c r="C214" s="53" t="str">
        <f>VLOOKUP(E214,缘分配置!A:P,4,0)</f>
        <v>过关斩将</v>
      </c>
      <c r="D214" s="53">
        <f>VLOOKUP(F214,武将ID!A:B,2,0)</f>
        <v>21801</v>
      </c>
      <c r="E214" s="40" t="str">
        <f>缘分配置!A163</f>
        <v>关羽5</v>
      </c>
      <c r="F214" s="37" t="str">
        <f t="shared" si="49"/>
        <v>、关羽</v>
      </c>
      <c r="G214" s="40" t="str">
        <f>缘分配置!E163</f>
        <v>关羽</v>
      </c>
      <c r="H214" s="40" t="str">
        <f t="shared" si="55"/>
        <v>5</v>
      </c>
      <c r="I214" s="40">
        <v>1</v>
      </c>
      <c r="J214" s="53">
        <f>VLOOKUP(K214,武将ID!$A:$B,2,0)</f>
        <v>11506</v>
      </c>
      <c r="K214" s="40" t="str">
        <f>VLOOKUP(E214,缘分配置!A:M,6,0)</f>
        <v>、龙且</v>
      </c>
      <c r="L214" s="53">
        <f>IFERROR(VLOOKUP(M214,武将ID!$A:$B,2,0),"")</f>
        <v>21507</v>
      </c>
      <c r="M214" s="40" t="str">
        <f>IF(VLOOKUP($E214,缘分配置!$A:$M,7,0)=0,"",VLOOKUP($E214,缘分配置!$A:$M,7,0))</f>
        <v>、典韦</v>
      </c>
      <c r="N214" s="53">
        <f>IFERROR(VLOOKUP(O214,武将ID!$A:$B,2,0),"")</f>
        <v>41506</v>
      </c>
      <c r="O214" s="40" t="str">
        <f>IF(VLOOKUP($E214,缘分配置!$A:$M,8,0)=0,"",VLOOKUP($E214,缘分配置!$A:$M,8,0))</f>
        <v>、武松</v>
      </c>
      <c r="P214" s="53" t="str">
        <f>IFERROR(VLOOKUP(Q214,武将ID!$A:$B,2,0),"")</f>
        <v/>
      </c>
      <c r="Q214" s="40" t="str">
        <f>IF(VLOOKUP($E214,缘分配置!$A:$M,9,0)=0,"",VLOOKUP($E214,缘分配置!$A:$M,9,0))</f>
        <v/>
      </c>
      <c r="R214" s="40">
        <f t="shared" si="56"/>
        <v>4</v>
      </c>
      <c r="S214" s="40">
        <f>IF(VLOOKUP($E214,缘分配置!$A:$M,10,0)=0,"",VLOOKUP($E214,缘分配置!$A:$M,10,0))</f>
        <v>210</v>
      </c>
      <c r="T214" s="40" t="str">
        <f>IFERROR(VLOOKUP(R214,武将ID!F$1:G$18,2,0),"")</f>
        <v>，生命提高</v>
      </c>
      <c r="U214" s="40" t="str">
        <f t="shared" si="50"/>
        <v>21%</v>
      </c>
      <c r="V214" s="40">
        <f t="shared" si="57"/>
        <v>5</v>
      </c>
      <c r="W214" s="40">
        <f>IF(VLOOKUP($E214,缘分配置!$A:$M,11,0)=0,"",VLOOKUP($E214,缘分配置!$A:$M,11,0))</f>
        <v>160</v>
      </c>
      <c r="X214" s="40" t="str">
        <f>IFERROR(VLOOKUP(V214,武将ID!$F$1:$G$18,2,0),"")</f>
        <v>，攻击提高</v>
      </c>
      <c r="Y214" s="40" t="str">
        <f t="shared" si="51"/>
        <v>16%</v>
      </c>
      <c r="Z214" s="40">
        <f t="shared" si="58"/>
        <v>6</v>
      </c>
      <c r="AA214" s="40">
        <f>IF(VLOOKUP($E214,缘分配置!$A:$M,12,0)=0,"",VLOOKUP($E214,缘分配置!$A:$M,12,0))</f>
        <v>50</v>
      </c>
      <c r="AB214" s="40" t="str">
        <f>IFERROR(VLOOKUP(Z214,武将ID!$F$1:$G$18,2,0),"")</f>
        <v>，防御提高</v>
      </c>
      <c r="AC214" s="40" t="str">
        <f t="shared" si="52"/>
        <v>5%</v>
      </c>
      <c r="AD214" s="56" t="str">
        <f t="shared" si="53"/>
        <v>集齐“关羽、龙且、典韦、武松”，生命提高21%，攻击提高16%，防御提高5%。</v>
      </c>
    </row>
    <row r="215" spans="1:30" ht="15" x14ac:dyDescent="0.25">
      <c r="A215" s="52">
        <f t="shared" si="54"/>
        <v>21801006</v>
      </c>
      <c r="B215" s="37">
        <v>210</v>
      </c>
      <c r="C215" s="53" t="str">
        <f>VLOOKUP(E215,缘分配置!A:P,4,0)</f>
        <v>独步天下</v>
      </c>
      <c r="D215" s="53">
        <f>VLOOKUP(F215,武将ID!A:B,2,0)</f>
        <v>21801</v>
      </c>
      <c r="E215" s="40" t="str">
        <f>缘分配置!A164</f>
        <v>关羽6</v>
      </c>
      <c r="F215" s="37" t="str">
        <f t="shared" si="49"/>
        <v>、关羽</v>
      </c>
      <c r="G215" s="40" t="str">
        <f>缘分配置!E164</f>
        <v>关羽</v>
      </c>
      <c r="H215" s="40" t="str">
        <f t="shared" si="55"/>
        <v>6</v>
      </c>
      <c r="I215" s="40">
        <v>1</v>
      </c>
      <c r="J215" s="53">
        <f>VLOOKUP(K215,武将ID!$A:$B,2,0)</f>
        <v>11801</v>
      </c>
      <c r="K215" s="40" t="str">
        <f>VLOOKUP(E215,缘分配置!A:M,6,0)</f>
        <v>、张良</v>
      </c>
      <c r="L215" s="53">
        <f>IFERROR(VLOOKUP(M215,武将ID!$A:$B,2,0),"")</f>
        <v>31801</v>
      </c>
      <c r="M215" s="40" t="str">
        <f>IF(VLOOKUP($E215,缘分配置!$A:$M,7,0)=0,"",VLOOKUP($E215,缘分配置!$A:$M,7,0))</f>
        <v>、秦琼</v>
      </c>
      <c r="N215" s="53">
        <f>IFERROR(VLOOKUP(O215,武将ID!$A:$B,2,0),"")</f>
        <v>41801</v>
      </c>
      <c r="O215" s="40" t="str">
        <f>IF(VLOOKUP($E215,缘分配置!$A:$M,8,0)=0,"",VLOOKUP($E215,缘分配置!$A:$M,8,0))</f>
        <v>、后羿</v>
      </c>
      <c r="P215" s="53" t="str">
        <f>IFERROR(VLOOKUP(Q215,武将ID!$A:$B,2,0),"")</f>
        <v/>
      </c>
      <c r="Q215" s="40" t="str">
        <f>IF(VLOOKUP($E215,缘分配置!$A:$M,9,0)=0,"",VLOOKUP($E215,缘分配置!$A:$M,9,0))</f>
        <v/>
      </c>
      <c r="R215" s="40">
        <f t="shared" si="56"/>
        <v>4</v>
      </c>
      <c r="S215" s="40">
        <f>IF(VLOOKUP($E215,缘分配置!$A:$M,10,0)=0,"",VLOOKUP($E215,缘分配置!$A:$M,10,0))</f>
        <v>240</v>
      </c>
      <c r="T215" s="40" t="str">
        <f>IFERROR(VLOOKUP(R215,武将ID!F$1:G$18,2,0),"")</f>
        <v>，生命提高</v>
      </c>
      <c r="U215" s="40" t="str">
        <f t="shared" si="50"/>
        <v>24%</v>
      </c>
      <c r="V215" s="40">
        <f t="shared" si="57"/>
        <v>5</v>
      </c>
      <c r="W215" s="40">
        <f>IF(VLOOKUP($E215,缘分配置!$A:$M,11,0)=0,"",VLOOKUP($E215,缘分配置!$A:$M,11,0))</f>
        <v>190</v>
      </c>
      <c r="X215" s="40" t="str">
        <f>IFERROR(VLOOKUP(V215,武将ID!$F$1:$G$18,2,0),"")</f>
        <v>，攻击提高</v>
      </c>
      <c r="Y215" s="40" t="str">
        <f t="shared" si="51"/>
        <v>19%</v>
      </c>
      <c r="Z215" s="40">
        <f t="shared" si="58"/>
        <v>6</v>
      </c>
      <c r="AA215" s="40">
        <f>IF(VLOOKUP($E215,缘分配置!$A:$M,12,0)=0,"",VLOOKUP($E215,缘分配置!$A:$M,12,0))</f>
        <v>50</v>
      </c>
      <c r="AB215" s="40" t="str">
        <f>IFERROR(VLOOKUP(Z215,武将ID!$F$1:$G$18,2,0),"")</f>
        <v>，防御提高</v>
      </c>
      <c r="AC215" s="40" t="str">
        <f t="shared" si="52"/>
        <v>5%</v>
      </c>
      <c r="AD215" s="56" t="str">
        <f t="shared" si="53"/>
        <v>集齐“关羽、张良、秦琼、后羿”，生命提高24%，攻击提高19%，防御提高5%。</v>
      </c>
    </row>
    <row r="216" spans="1:30" ht="15" x14ac:dyDescent="0.25">
      <c r="A216" s="52">
        <f t="shared" si="54"/>
        <v>21802001</v>
      </c>
      <c r="B216" s="37">
        <v>211</v>
      </c>
      <c r="C216" s="53" t="s">
        <v>93</v>
      </c>
      <c r="D216" s="53">
        <f>VLOOKUP(F216,武将ID!A:B,2,0)</f>
        <v>21802</v>
      </c>
      <c r="E216" s="40" t="str">
        <f>缘分配置!A165</f>
        <v>吕布1</v>
      </c>
      <c r="F216" s="37" t="str">
        <f t="shared" si="49"/>
        <v>、吕布</v>
      </c>
      <c r="G216" s="40" t="str">
        <f>缘分配置!E165</f>
        <v>吕布</v>
      </c>
      <c r="H216" s="40" t="str">
        <f t="shared" si="55"/>
        <v>1</v>
      </c>
      <c r="I216" s="40">
        <v>1</v>
      </c>
      <c r="J216" s="53">
        <f>VLOOKUP(K216,武将ID!$A:$B,2,0)</f>
        <v>21301</v>
      </c>
      <c r="K216" s="40" t="str">
        <f>VLOOKUP(E216,缘分配置!A:M,6,0)</f>
        <v>、貂蝉</v>
      </c>
      <c r="L216" s="53" t="str">
        <f>IFERROR(VLOOKUP(M216,武将ID!$A:$B,2,0),"")</f>
        <v/>
      </c>
      <c r="M216" s="40" t="str">
        <f>IF(VLOOKUP($E216,缘分配置!$A:$M,7,0)=0,"",VLOOKUP($E216,缘分配置!$A:$M,7,0))</f>
        <v/>
      </c>
      <c r="N216" s="53" t="str">
        <f>IFERROR(VLOOKUP(O216,武将ID!$A:$B,2,0),"")</f>
        <v/>
      </c>
      <c r="O216" s="40" t="str">
        <f>IF(VLOOKUP($E216,缘分配置!$A:$M,8,0)=0,"",VLOOKUP($E216,缘分配置!$A:$M,8,0))</f>
        <v/>
      </c>
      <c r="P216" s="53" t="str">
        <f>IFERROR(VLOOKUP(Q216,武将ID!$A:$B,2,0),"")</f>
        <v/>
      </c>
      <c r="Q216" s="40" t="str">
        <f>IF(VLOOKUP($E216,缘分配置!$A:$M,9,0)=0,"",VLOOKUP($E216,缘分配置!$A:$M,9,0))</f>
        <v/>
      </c>
      <c r="R216" s="40" t="str">
        <f t="shared" si="56"/>
        <v/>
      </c>
      <c r="S216" s="40" t="str">
        <f>IF(VLOOKUP($E216,缘分配置!$A:$M,10,0)=0,"",VLOOKUP($E216,缘分配置!$A:$M,10,0))</f>
        <v/>
      </c>
      <c r="T216" s="40" t="str">
        <f>IFERROR(VLOOKUP(R216,武将ID!F$1:G$18,2,0),"")</f>
        <v/>
      </c>
      <c r="U216" s="40" t="str">
        <f t="shared" si="50"/>
        <v/>
      </c>
      <c r="V216" s="40">
        <f t="shared" si="57"/>
        <v>5</v>
      </c>
      <c r="W216" s="40">
        <f>IF(VLOOKUP($E216,缘分配置!$A:$M,11,0)=0,"",VLOOKUP($E216,缘分配置!$A:$M,11,0))</f>
        <v>140</v>
      </c>
      <c r="X216" s="40" t="str">
        <f>IFERROR(VLOOKUP(V216,武将ID!$F$1:$G$18,2,0),"")</f>
        <v>，攻击提高</v>
      </c>
      <c r="Y216" s="40" t="str">
        <f t="shared" si="51"/>
        <v>14%</v>
      </c>
      <c r="Z216" s="40">
        <f t="shared" si="58"/>
        <v>6</v>
      </c>
      <c r="AA216" s="40">
        <f>IF(VLOOKUP($E216,缘分配置!$A:$M,12,0)=0,"",VLOOKUP($E216,缘分配置!$A:$M,12,0))</f>
        <v>40</v>
      </c>
      <c r="AB216" s="40" t="str">
        <f>IFERROR(VLOOKUP(Z216,武将ID!$F$1:$G$18,2,0),"")</f>
        <v>，防御提高</v>
      </c>
      <c r="AC216" s="40" t="str">
        <f t="shared" si="52"/>
        <v>4%</v>
      </c>
      <c r="AD216" s="56" t="str">
        <f t="shared" si="53"/>
        <v>集齐“吕布、貂蝉”，攻击提高14%，防御提高4%。</v>
      </c>
    </row>
    <row r="217" spans="1:30" ht="15" x14ac:dyDescent="0.25">
      <c r="A217" s="52">
        <f t="shared" si="54"/>
        <v>21802002</v>
      </c>
      <c r="B217" s="37">
        <v>212</v>
      </c>
      <c r="C217" s="53" t="str">
        <f>VLOOKUP(E217,缘分配置!A:P,4,0)</f>
        <v>叱咤风云</v>
      </c>
      <c r="D217" s="53">
        <f>VLOOKUP(F217,武将ID!A:B,2,0)</f>
        <v>21802</v>
      </c>
      <c r="E217" s="40" t="str">
        <f>缘分配置!A166</f>
        <v>吕布2</v>
      </c>
      <c r="F217" s="37" t="str">
        <f t="shared" si="49"/>
        <v>、吕布</v>
      </c>
      <c r="G217" s="40" t="str">
        <f>缘分配置!E166</f>
        <v>吕布</v>
      </c>
      <c r="H217" s="40" t="str">
        <f t="shared" si="55"/>
        <v>2</v>
      </c>
      <c r="I217" s="40">
        <v>1</v>
      </c>
      <c r="J217" s="53">
        <f>VLOOKUP(K217,武将ID!$A:$B,2,0)</f>
        <v>21501</v>
      </c>
      <c r="K217" s="40" t="str">
        <f>VLOOKUP(E217,缘分配置!A:M,6,0)</f>
        <v>、曹操</v>
      </c>
      <c r="L217" s="53" t="str">
        <f>IFERROR(VLOOKUP(M217,武将ID!$A:$B,2,0),"")</f>
        <v/>
      </c>
      <c r="M217" s="40" t="str">
        <f>IF(VLOOKUP($E217,缘分配置!$A:$M,7,0)=0,"",VLOOKUP($E217,缘分配置!$A:$M,7,0))</f>
        <v/>
      </c>
      <c r="N217" s="53" t="str">
        <f>IFERROR(VLOOKUP(O217,武将ID!$A:$B,2,0),"")</f>
        <v/>
      </c>
      <c r="O217" s="40" t="str">
        <f>IF(VLOOKUP($E217,缘分配置!$A:$M,8,0)=0,"",VLOOKUP($E217,缘分配置!$A:$M,8,0))</f>
        <v/>
      </c>
      <c r="P217" s="53" t="str">
        <f>IFERROR(VLOOKUP(Q217,武将ID!$A:$B,2,0),"")</f>
        <v/>
      </c>
      <c r="Q217" s="40" t="str">
        <f>IF(VLOOKUP($E217,缘分配置!$A:$M,9,0)=0,"",VLOOKUP($E217,缘分配置!$A:$M,9,0))</f>
        <v/>
      </c>
      <c r="R217" s="40" t="str">
        <f t="shared" si="56"/>
        <v/>
      </c>
      <c r="S217" s="40" t="str">
        <f>IF(VLOOKUP($E217,缘分配置!$A:$M,10,0)=0,"",VLOOKUP($E217,缘分配置!$A:$M,10,0))</f>
        <v/>
      </c>
      <c r="T217" s="40" t="str">
        <f>IFERROR(VLOOKUP(R217,武将ID!F$1:G$18,2,0),"")</f>
        <v/>
      </c>
      <c r="U217" s="40" t="str">
        <f t="shared" si="50"/>
        <v/>
      </c>
      <c r="V217" s="40">
        <f t="shared" si="57"/>
        <v>5</v>
      </c>
      <c r="W217" s="40">
        <f>IF(VLOOKUP($E217,缘分配置!$A:$M,11,0)=0,"",VLOOKUP($E217,缘分配置!$A:$M,11,0))</f>
        <v>140</v>
      </c>
      <c r="X217" s="40" t="str">
        <f>IFERROR(VLOOKUP(V217,武将ID!$F$1:$G$18,2,0),"")</f>
        <v>，攻击提高</v>
      </c>
      <c r="Y217" s="40" t="str">
        <f t="shared" si="51"/>
        <v>14%</v>
      </c>
      <c r="Z217" s="40">
        <f t="shared" si="58"/>
        <v>6</v>
      </c>
      <c r="AA217" s="40">
        <f>IF(VLOOKUP($E217,缘分配置!$A:$M,12,0)=0,"",VLOOKUP($E217,缘分配置!$A:$M,12,0))</f>
        <v>40</v>
      </c>
      <c r="AB217" s="40" t="str">
        <f>IFERROR(VLOOKUP(Z217,武将ID!$F$1:$G$18,2,0),"")</f>
        <v>，防御提高</v>
      </c>
      <c r="AC217" s="40" t="str">
        <f t="shared" si="52"/>
        <v>4%</v>
      </c>
      <c r="AD217" s="56" t="str">
        <f t="shared" si="53"/>
        <v>集齐“吕布、曹操”，攻击提高14%，防御提高4%。</v>
      </c>
    </row>
    <row r="218" spans="1:30" ht="15" x14ac:dyDescent="0.25">
      <c r="A218" s="52">
        <f t="shared" si="54"/>
        <v>21802003</v>
      </c>
      <c r="B218" s="37">
        <v>213</v>
      </c>
      <c r="C218" s="53" t="str">
        <f>VLOOKUP(E218,缘分配置!A:P,4,0)</f>
        <v>锐不可当</v>
      </c>
      <c r="D218" s="53">
        <f>VLOOKUP(F218,武将ID!A:B,2,0)</f>
        <v>21802</v>
      </c>
      <c r="E218" s="40" t="str">
        <f>缘分配置!A167</f>
        <v>吕布3</v>
      </c>
      <c r="F218" s="37" t="str">
        <f t="shared" si="49"/>
        <v>、吕布</v>
      </c>
      <c r="G218" s="40" t="str">
        <f>缘分配置!E167</f>
        <v>吕布</v>
      </c>
      <c r="H218" s="40" t="str">
        <f t="shared" si="55"/>
        <v>3</v>
      </c>
      <c r="I218" s="40">
        <v>1</v>
      </c>
      <c r="J218" s="53">
        <f>VLOOKUP(K218,武将ID!$A:$B,2,0)</f>
        <v>21505</v>
      </c>
      <c r="K218" s="40" t="str">
        <f>VLOOKUP(E218,缘分配置!A:M,6,0)</f>
        <v>、赵云</v>
      </c>
      <c r="L218" s="53">
        <f>IFERROR(VLOOKUP(M218,武将ID!$A:$B,2,0),"")</f>
        <v>31507</v>
      </c>
      <c r="M218" s="40" t="str">
        <f>IF(VLOOKUP($E218,缘分配置!$A:$M,7,0)=0,"",VLOOKUP($E218,缘分配置!$A:$M,7,0))</f>
        <v>、裴元庆</v>
      </c>
      <c r="N218" s="53" t="str">
        <f>IFERROR(VLOOKUP(O218,武将ID!$A:$B,2,0),"")</f>
        <v/>
      </c>
      <c r="O218" s="40" t="str">
        <f>IF(VLOOKUP($E218,缘分配置!$A:$M,8,0)=0,"",VLOOKUP($E218,缘分配置!$A:$M,8,0))</f>
        <v/>
      </c>
      <c r="P218" s="53" t="str">
        <f>IFERROR(VLOOKUP(Q218,武将ID!$A:$B,2,0),"")</f>
        <v/>
      </c>
      <c r="Q218" s="40" t="str">
        <f>IF(VLOOKUP($E218,缘分配置!$A:$M,9,0)=0,"",VLOOKUP($E218,缘分配置!$A:$M,9,0))</f>
        <v/>
      </c>
      <c r="R218" s="40">
        <f t="shared" si="56"/>
        <v>4</v>
      </c>
      <c r="S218" s="40">
        <f>IF(VLOOKUP($E218,缘分配置!$A:$M,10,0)=0,"",VLOOKUP($E218,缘分配置!$A:$M,10,0))</f>
        <v>180</v>
      </c>
      <c r="T218" s="40" t="str">
        <f>IFERROR(VLOOKUP(R218,武将ID!F$1:G$18,2,0),"")</f>
        <v>，生命提高</v>
      </c>
      <c r="U218" s="40" t="str">
        <f t="shared" si="50"/>
        <v>18%</v>
      </c>
      <c r="V218" s="40">
        <f t="shared" si="57"/>
        <v>5</v>
      </c>
      <c r="W218" s="40">
        <f>IF(VLOOKUP($E218,缘分配置!$A:$M,11,0)=0,"",VLOOKUP($E218,缘分配置!$A:$M,11,0))</f>
        <v>140</v>
      </c>
      <c r="X218" s="40" t="str">
        <f>IFERROR(VLOOKUP(V218,武将ID!$F$1:$G$18,2,0),"")</f>
        <v>，攻击提高</v>
      </c>
      <c r="Y218" s="40" t="str">
        <f t="shared" si="51"/>
        <v>14%</v>
      </c>
      <c r="Z218" s="40">
        <f t="shared" si="58"/>
        <v>6</v>
      </c>
      <c r="AA218" s="40">
        <f>IF(VLOOKUP($E218,缘分配置!$A:$M,12,0)=0,"",VLOOKUP($E218,缘分配置!$A:$M,12,0))</f>
        <v>40</v>
      </c>
      <c r="AB218" s="40" t="str">
        <f>IFERROR(VLOOKUP(Z218,武将ID!$F$1:$G$18,2,0),"")</f>
        <v>，防御提高</v>
      </c>
      <c r="AC218" s="40" t="str">
        <f t="shared" si="52"/>
        <v>4%</v>
      </c>
      <c r="AD218" s="56" t="str">
        <f t="shared" si="53"/>
        <v>集齐“吕布、赵云、裴元庆”，生命提高18%，攻击提高14%，防御提高4%。</v>
      </c>
    </row>
    <row r="219" spans="1:30" ht="15" x14ac:dyDescent="0.25">
      <c r="A219" s="52">
        <f t="shared" si="54"/>
        <v>21802004</v>
      </c>
      <c r="B219" s="37">
        <v>214</v>
      </c>
      <c r="C219" s="53" t="str">
        <f>VLOOKUP(E219,缘分配置!A:P,4,0)</f>
        <v>出生入死</v>
      </c>
      <c r="D219" s="53">
        <f>VLOOKUP(F219,武将ID!A:B,2,0)</f>
        <v>21802</v>
      </c>
      <c r="E219" s="40" t="str">
        <f>缘分配置!A168</f>
        <v>吕布4</v>
      </c>
      <c r="F219" s="37" t="str">
        <f t="shared" si="49"/>
        <v>、吕布</v>
      </c>
      <c r="G219" s="40" t="str">
        <f>缘分配置!E168</f>
        <v>吕布</v>
      </c>
      <c r="H219" s="40" t="str">
        <f t="shared" si="55"/>
        <v>4</v>
      </c>
      <c r="I219" s="40">
        <v>1</v>
      </c>
      <c r="J219" s="53">
        <f>VLOOKUP(K219,武将ID!$A:$B,2,0)</f>
        <v>11506</v>
      </c>
      <c r="K219" s="40" t="str">
        <f>VLOOKUP(E219,缘分配置!A:M,6,0)</f>
        <v>、龙且</v>
      </c>
      <c r="L219" s="53">
        <f>IFERROR(VLOOKUP(M219,武将ID!$A:$B,2,0),"")</f>
        <v>41507</v>
      </c>
      <c r="M219" s="40" t="str">
        <f>IF(VLOOKUP($E219,缘分配置!$A:$M,7,0)=0,"",VLOOKUP($E219,缘分配置!$A:$M,7,0))</f>
        <v>、霍去病</v>
      </c>
      <c r="N219" s="53" t="str">
        <f>IFERROR(VLOOKUP(O219,武将ID!$A:$B,2,0),"")</f>
        <v/>
      </c>
      <c r="O219" s="40" t="str">
        <f>IF(VLOOKUP($E219,缘分配置!$A:$M,8,0)=0,"",VLOOKUP($E219,缘分配置!$A:$M,8,0))</f>
        <v/>
      </c>
      <c r="P219" s="53" t="str">
        <f>IFERROR(VLOOKUP(Q219,武将ID!$A:$B,2,0),"")</f>
        <v/>
      </c>
      <c r="Q219" s="40" t="str">
        <f>IF(VLOOKUP($E219,缘分配置!$A:$M,9,0)=0,"",VLOOKUP($E219,缘分配置!$A:$M,9,0))</f>
        <v/>
      </c>
      <c r="R219" s="40">
        <f t="shared" si="56"/>
        <v>4</v>
      </c>
      <c r="S219" s="40">
        <f>IF(VLOOKUP($E219,缘分配置!$A:$M,10,0)=0,"",VLOOKUP($E219,缘分配置!$A:$M,10,0))</f>
        <v>180</v>
      </c>
      <c r="T219" s="40" t="str">
        <f>IFERROR(VLOOKUP(R219,武将ID!F$1:G$18,2,0),"")</f>
        <v>，生命提高</v>
      </c>
      <c r="U219" s="40" t="str">
        <f t="shared" si="50"/>
        <v>18%</v>
      </c>
      <c r="V219" s="40">
        <f t="shared" si="57"/>
        <v>5</v>
      </c>
      <c r="W219" s="40">
        <f>IF(VLOOKUP($E219,缘分配置!$A:$M,11,0)=0,"",VLOOKUP($E219,缘分配置!$A:$M,11,0))</f>
        <v>140</v>
      </c>
      <c r="X219" s="40" t="str">
        <f>IFERROR(VLOOKUP(V219,武将ID!$F$1:$G$18,2,0),"")</f>
        <v>，攻击提高</v>
      </c>
      <c r="Y219" s="40" t="str">
        <f t="shared" si="51"/>
        <v>14%</v>
      </c>
      <c r="Z219" s="40">
        <f t="shared" si="58"/>
        <v>6</v>
      </c>
      <c r="AA219" s="40">
        <f>IF(VLOOKUP($E219,缘分配置!$A:$M,12,0)=0,"",VLOOKUP($E219,缘分配置!$A:$M,12,0))</f>
        <v>40</v>
      </c>
      <c r="AB219" s="40" t="str">
        <f>IFERROR(VLOOKUP(Z219,武将ID!$F$1:$G$18,2,0),"")</f>
        <v>，防御提高</v>
      </c>
      <c r="AC219" s="40" t="str">
        <f t="shared" si="52"/>
        <v>4%</v>
      </c>
      <c r="AD219" s="56" t="str">
        <f t="shared" si="53"/>
        <v>集齐“吕布、龙且、霍去病”，生命提高18%，攻击提高14%，防御提高4%。</v>
      </c>
    </row>
    <row r="220" spans="1:30" ht="15" x14ac:dyDescent="0.25">
      <c r="A220" s="52">
        <f t="shared" si="54"/>
        <v>21802005</v>
      </c>
      <c r="B220" s="37">
        <v>215</v>
      </c>
      <c r="C220" s="53" t="str">
        <f>VLOOKUP(E220,缘分配置!A:P,4,0)</f>
        <v>名将无双</v>
      </c>
      <c r="D220" s="53">
        <f>VLOOKUP(F220,武将ID!A:B,2,0)</f>
        <v>21802</v>
      </c>
      <c r="E220" s="40" t="str">
        <f>缘分配置!A169</f>
        <v>吕布5</v>
      </c>
      <c r="F220" s="37" t="str">
        <f t="shared" si="49"/>
        <v>、吕布</v>
      </c>
      <c r="G220" s="40" t="str">
        <f>缘分配置!E169</f>
        <v>吕布</v>
      </c>
      <c r="H220" s="40" t="str">
        <f t="shared" si="55"/>
        <v>5</v>
      </c>
      <c r="I220" s="40">
        <v>1</v>
      </c>
      <c r="J220" s="53">
        <f>VLOOKUP(K220,武将ID!$A:$B,2,0)</f>
        <v>11507</v>
      </c>
      <c r="K220" s="40" t="str">
        <f>VLOOKUP(E220,缘分配置!A:M,6,0)</f>
        <v>、樊哙</v>
      </c>
      <c r="L220" s="53">
        <f>IFERROR(VLOOKUP(M220,武将ID!$A:$B,2,0),"")</f>
        <v>21504</v>
      </c>
      <c r="M220" s="40" t="str">
        <f>IF(VLOOKUP($E220,缘分配置!$A:$M,7,0)=0,"",VLOOKUP($E220,缘分配置!$A:$M,7,0))</f>
        <v>、周瑜</v>
      </c>
      <c r="N220" s="53">
        <f>IFERROR(VLOOKUP(O220,武将ID!$A:$B,2,0),"")</f>
        <v>41504</v>
      </c>
      <c r="O220" s="40" t="str">
        <f>IF(VLOOKUP($E220,缘分配置!$A:$M,8,0)=0,"",VLOOKUP($E220,缘分配置!$A:$M,8,0))</f>
        <v>、岳飞</v>
      </c>
      <c r="P220" s="53" t="str">
        <f>IFERROR(VLOOKUP(Q220,武将ID!$A:$B,2,0),"")</f>
        <v/>
      </c>
      <c r="Q220" s="40" t="str">
        <f>IF(VLOOKUP($E220,缘分配置!$A:$M,9,0)=0,"",VLOOKUP($E220,缘分配置!$A:$M,9,0))</f>
        <v/>
      </c>
      <c r="R220" s="40">
        <f t="shared" si="56"/>
        <v>4</v>
      </c>
      <c r="S220" s="40">
        <f>IF(VLOOKUP($E220,缘分配置!$A:$M,10,0)=0,"",VLOOKUP($E220,缘分配置!$A:$M,10,0))</f>
        <v>210</v>
      </c>
      <c r="T220" s="40" t="str">
        <f>IFERROR(VLOOKUP(R220,武将ID!F$1:G$18,2,0),"")</f>
        <v>，生命提高</v>
      </c>
      <c r="U220" s="40" t="str">
        <f t="shared" si="50"/>
        <v>21%</v>
      </c>
      <c r="V220" s="40">
        <f t="shared" si="57"/>
        <v>5</v>
      </c>
      <c r="W220" s="40">
        <f>IF(VLOOKUP($E220,缘分配置!$A:$M,11,0)=0,"",VLOOKUP($E220,缘分配置!$A:$M,11,0))</f>
        <v>160</v>
      </c>
      <c r="X220" s="40" t="str">
        <f>IFERROR(VLOOKUP(V220,武将ID!$F$1:$G$18,2,0),"")</f>
        <v>，攻击提高</v>
      </c>
      <c r="Y220" s="40" t="str">
        <f t="shared" si="51"/>
        <v>16%</v>
      </c>
      <c r="Z220" s="40">
        <f t="shared" si="58"/>
        <v>6</v>
      </c>
      <c r="AA220" s="40">
        <f>IF(VLOOKUP($E220,缘分配置!$A:$M,12,0)=0,"",VLOOKUP($E220,缘分配置!$A:$M,12,0))</f>
        <v>50</v>
      </c>
      <c r="AB220" s="40" t="str">
        <f>IFERROR(VLOOKUP(Z220,武将ID!$F$1:$G$18,2,0),"")</f>
        <v>，防御提高</v>
      </c>
      <c r="AC220" s="40" t="str">
        <f t="shared" si="52"/>
        <v>5%</v>
      </c>
      <c r="AD220" s="56" t="str">
        <f t="shared" si="53"/>
        <v>集齐“吕布、樊哙、周瑜、岳飞”，生命提高21%，攻击提高16%，防御提高5%。</v>
      </c>
    </row>
    <row r="221" spans="1:30" ht="15" x14ac:dyDescent="0.25">
      <c r="A221" s="52">
        <f t="shared" si="54"/>
        <v>21802006</v>
      </c>
      <c r="B221" s="37">
        <v>216</v>
      </c>
      <c r="C221" s="53" t="str">
        <f>VLOOKUP(E221,缘分配置!A:P,4,0)</f>
        <v>四大战神</v>
      </c>
      <c r="D221" s="53">
        <f>VLOOKUP(F221,武将ID!A:B,2,0)</f>
        <v>21802</v>
      </c>
      <c r="E221" s="40" t="str">
        <f>缘分配置!A170</f>
        <v>吕布6</v>
      </c>
      <c r="F221" s="37" t="str">
        <f t="shared" si="49"/>
        <v>、吕布</v>
      </c>
      <c r="G221" s="40" t="str">
        <f>缘分配置!E170</f>
        <v>吕布</v>
      </c>
      <c r="H221" s="40" t="str">
        <f t="shared" si="55"/>
        <v>6</v>
      </c>
      <c r="I221" s="40">
        <v>1</v>
      </c>
      <c r="J221" s="53">
        <f>VLOOKUP(K221,武将ID!$A:$B,2,0)</f>
        <v>11802</v>
      </c>
      <c r="K221" s="40" t="str">
        <f>VLOOKUP(E221,缘分配置!A:M,6,0)</f>
        <v>、项羽</v>
      </c>
      <c r="L221" s="53">
        <f>IFERROR(VLOOKUP(M221,武将ID!$A:$B,2,0),"")</f>
        <v>31802</v>
      </c>
      <c r="M221" s="40" t="str">
        <f>IF(VLOOKUP($E221,缘分配置!$A:$M,7,0)=0,"",VLOOKUP($E221,缘分配置!$A:$M,7,0))</f>
        <v>、李元霸</v>
      </c>
      <c r="N221" s="53">
        <f>IFERROR(VLOOKUP(O221,武将ID!$A:$B,2,0),"")</f>
        <v>41802</v>
      </c>
      <c r="O221" s="40" t="str">
        <f>IF(VLOOKUP($E221,缘分配置!$A:$M,8,0)=0,"",VLOOKUP($E221,缘分配置!$A:$M,8,0))</f>
        <v>、蚩尤</v>
      </c>
      <c r="P221" s="53" t="str">
        <f>IFERROR(VLOOKUP(Q221,武将ID!$A:$B,2,0),"")</f>
        <v/>
      </c>
      <c r="Q221" s="40" t="str">
        <f>IF(VLOOKUP($E221,缘分配置!$A:$M,9,0)=0,"",VLOOKUP($E221,缘分配置!$A:$M,9,0))</f>
        <v/>
      </c>
      <c r="R221" s="40">
        <f t="shared" si="56"/>
        <v>4</v>
      </c>
      <c r="S221" s="40">
        <f>IF(VLOOKUP($E221,缘分配置!$A:$M,10,0)=0,"",VLOOKUP($E221,缘分配置!$A:$M,10,0))</f>
        <v>240</v>
      </c>
      <c r="T221" s="40" t="str">
        <f>IFERROR(VLOOKUP(R221,武将ID!F$1:G$18,2,0),"")</f>
        <v>，生命提高</v>
      </c>
      <c r="U221" s="40" t="str">
        <f t="shared" si="50"/>
        <v>24%</v>
      </c>
      <c r="V221" s="40">
        <f t="shared" si="57"/>
        <v>5</v>
      </c>
      <c r="W221" s="40">
        <f>IF(VLOOKUP($E221,缘分配置!$A:$M,11,0)=0,"",VLOOKUP($E221,缘分配置!$A:$M,11,0))</f>
        <v>190</v>
      </c>
      <c r="X221" s="40" t="str">
        <f>IFERROR(VLOOKUP(V221,武将ID!$F$1:$G$18,2,0),"")</f>
        <v>，攻击提高</v>
      </c>
      <c r="Y221" s="40" t="str">
        <f t="shared" si="51"/>
        <v>19%</v>
      </c>
      <c r="Z221" s="40">
        <f t="shared" si="58"/>
        <v>6</v>
      </c>
      <c r="AA221" s="40">
        <f>IF(VLOOKUP($E221,缘分配置!$A:$M,12,0)=0,"",VLOOKUP($E221,缘分配置!$A:$M,12,0))</f>
        <v>50</v>
      </c>
      <c r="AB221" s="40" t="str">
        <f>IFERROR(VLOOKUP(Z221,武将ID!$F$1:$G$18,2,0),"")</f>
        <v>，防御提高</v>
      </c>
      <c r="AC221" s="40" t="str">
        <f t="shared" si="52"/>
        <v>5%</v>
      </c>
      <c r="AD221" s="56" t="str">
        <f t="shared" si="53"/>
        <v>集齐“吕布、项羽、李元霸、蚩尤”，生命提高24%，攻击提高19%，防御提高5%。</v>
      </c>
    </row>
    <row r="222" spans="1:30" ht="15" x14ac:dyDescent="0.25">
      <c r="A222" s="52">
        <f t="shared" si="54"/>
        <v>21803001</v>
      </c>
      <c r="B222" s="37">
        <v>217</v>
      </c>
      <c r="C222" s="53" t="str">
        <f>VLOOKUP(E222,缘分配置!A:P,4,0)</f>
        <v>天纵奇才</v>
      </c>
      <c r="D222" s="53">
        <f>VLOOKUP(F222,武将ID!A:B,2,0)</f>
        <v>21803</v>
      </c>
      <c r="E222" s="40" t="str">
        <f>缘分配置!A171</f>
        <v>诸葛亮1</v>
      </c>
      <c r="F222" s="37" t="str">
        <f t="shared" si="49"/>
        <v>、诸葛亮</v>
      </c>
      <c r="G222" s="40" t="str">
        <f>缘分配置!E171</f>
        <v>诸葛亮</v>
      </c>
      <c r="H222" s="40" t="str">
        <f t="shared" si="55"/>
        <v>1</v>
      </c>
      <c r="I222" s="40">
        <v>1</v>
      </c>
      <c r="J222" s="53">
        <f>VLOOKUP(K222,武将ID!$A:$B,2,0)</f>
        <v>21303</v>
      </c>
      <c r="K222" s="40" t="str">
        <f>VLOOKUP(E222,缘分配置!A:M,6,0)</f>
        <v>、郭嘉</v>
      </c>
      <c r="L222" s="53" t="str">
        <f>IFERROR(VLOOKUP(M222,武将ID!$A:$B,2,0),"")</f>
        <v/>
      </c>
      <c r="M222" s="40" t="str">
        <f>IF(VLOOKUP($E222,缘分配置!$A:$M,7,0)=0,"",VLOOKUP($E222,缘分配置!$A:$M,7,0))</f>
        <v/>
      </c>
      <c r="N222" s="53" t="str">
        <f>IFERROR(VLOOKUP(O222,武将ID!$A:$B,2,0),"")</f>
        <v/>
      </c>
      <c r="O222" s="40" t="str">
        <f>IF(VLOOKUP($E222,缘分配置!$A:$M,8,0)=0,"",VLOOKUP($E222,缘分配置!$A:$M,8,0))</f>
        <v/>
      </c>
      <c r="P222" s="53" t="str">
        <f>IFERROR(VLOOKUP(Q222,武将ID!$A:$B,2,0),"")</f>
        <v/>
      </c>
      <c r="Q222" s="40" t="str">
        <f>IF(VLOOKUP($E222,缘分配置!$A:$M,9,0)=0,"",VLOOKUP($E222,缘分配置!$A:$M,9,0))</f>
        <v/>
      </c>
      <c r="R222" s="40">
        <f t="shared" si="56"/>
        <v>4</v>
      </c>
      <c r="S222" s="40">
        <f>IF(VLOOKUP($E222,缘分配置!$A:$M,10,0)=0,"",VLOOKUP($E222,缘分配置!$A:$M,10,0))</f>
        <v>180</v>
      </c>
      <c r="T222" s="40" t="str">
        <f>IFERROR(VLOOKUP(R222,武将ID!F$1:G$18,2,0),"")</f>
        <v>，生命提高</v>
      </c>
      <c r="U222" s="40" t="str">
        <f t="shared" si="50"/>
        <v>18%</v>
      </c>
      <c r="V222" s="40" t="str">
        <f t="shared" si="57"/>
        <v/>
      </c>
      <c r="W222" s="40" t="str">
        <f>IF(VLOOKUP($E222,缘分配置!$A:$M,11,0)=0,"",VLOOKUP($E222,缘分配置!$A:$M,11,0))</f>
        <v/>
      </c>
      <c r="X222" s="40" t="str">
        <f>IFERROR(VLOOKUP(V222,武将ID!$F$1:$G$18,2,0),"")</f>
        <v/>
      </c>
      <c r="Y222" s="40" t="str">
        <f t="shared" si="51"/>
        <v/>
      </c>
      <c r="Z222" s="40" t="str">
        <f t="shared" si="58"/>
        <v/>
      </c>
      <c r="AA222" s="40" t="str">
        <f>IF(VLOOKUP($E222,缘分配置!$A:$M,12,0)=0,"",VLOOKUP($E222,缘分配置!$A:$M,12,0))</f>
        <v/>
      </c>
      <c r="AB222" s="40" t="str">
        <f>IFERROR(VLOOKUP(Z222,武将ID!$F$1:$G$18,2,0),"")</f>
        <v/>
      </c>
      <c r="AC222" s="40" t="str">
        <f t="shared" si="52"/>
        <v/>
      </c>
      <c r="AD222" s="56" t="str">
        <f t="shared" si="53"/>
        <v>集齐“诸葛亮、郭嘉”，生命提高18%。</v>
      </c>
    </row>
    <row r="223" spans="1:30" ht="15" x14ac:dyDescent="0.25">
      <c r="A223" s="52">
        <f t="shared" si="54"/>
        <v>21803002</v>
      </c>
      <c r="B223" s="37">
        <v>218</v>
      </c>
      <c r="C223" s="53" t="str">
        <f>VLOOKUP(E223,缘分配置!A:P,4,0)</f>
        <v>一时瑜亮</v>
      </c>
      <c r="D223" s="53">
        <f>VLOOKUP(F223,武将ID!A:B,2,0)</f>
        <v>21803</v>
      </c>
      <c r="E223" s="40" t="str">
        <f>缘分配置!A172</f>
        <v>诸葛亮2</v>
      </c>
      <c r="F223" s="37" t="str">
        <f t="shared" si="49"/>
        <v>、诸葛亮</v>
      </c>
      <c r="G223" s="40" t="str">
        <f>缘分配置!E172</f>
        <v>诸葛亮</v>
      </c>
      <c r="H223" s="40" t="str">
        <f t="shared" si="55"/>
        <v>2</v>
      </c>
      <c r="I223" s="40">
        <v>1</v>
      </c>
      <c r="J223" s="53">
        <f>VLOOKUP(K223,武将ID!$A:$B,2,0)</f>
        <v>21504</v>
      </c>
      <c r="K223" s="40" t="str">
        <f>VLOOKUP(E223,缘分配置!A:M,6,0)</f>
        <v>、周瑜</v>
      </c>
      <c r="L223" s="53" t="str">
        <f>IFERROR(VLOOKUP(M223,武将ID!$A:$B,2,0),"")</f>
        <v/>
      </c>
      <c r="M223" s="40" t="str">
        <f>IF(VLOOKUP($E223,缘分配置!$A:$M,7,0)=0,"",VLOOKUP($E223,缘分配置!$A:$M,7,0))</f>
        <v/>
      </c>
      <c r="N223" s="53" t="str">
        <f>IFERROR(VLOOKUP(O223,武将ID!$A:$B,2,0),"")</f>
        <v/>
      </c>
      <c r="O223" s="40" t="str">
        <f>IF(VLOOKUP($E223,缘分配置!$A:$M,8,0)=0,"",VLOOKUP($E223,缘分配置!$A:$M,8,0))</f>
        <v/>
      </c>
      <c r="P223" s="53" t="str">
        <f>IFERROR(VLOOKUP(Q223,武将ID!$A:$B,2,0),"")</f>
        <v/>
      </c>
      <c r="Q223" s="40" t="str">
        <f>IF(VLOOKUP($E223,缘分配置!$A:$M,9,0)=0,"",VLOOKUP($E223,缘分配置!$A:$M,9,0))</f>
        <v/>
      </c>
      <c r="R223" s="40">
        <f t="shared" si="56"/>
        <v>4</v>
      </c>
      <c r="S223" s="40">
        <f>IF(VLOOKUP($E223,缘分配置!$A:$M,10,0)=0,"",VLOOKUP($E223,缘分配置!$A:$M,10,0))</f>
        <v>180</v>
      </c>
      <c r="T223" s="40" t="str">
        <f>IFERROR(VLOOKUP(R223,武将ID!F$1:G$18,2,0),"")</f>
        <v>，生命提高</v>
      </c>
      <c r="U223" s="40" t="str">
        <f t="shared" si="50"/>
        <v>18%</v>
      </c>
      <c r="V223" s="40" t="str">
        <f t="shared" si="57"/>
        <v/>
      </c>
      <c r="W223" s="40" t="str">
        <f>IF(VLOOKUP($E223,缘分配置!$A:$M,11,0)=0,"",VLOOKUP($E223,缘分配置!$A:$M,11,0))</f>
        <v/>
      </c>
      <c r="X223" s="40" t="str">
        <f>IFERROR(VLOOKUP(V223,武将ID!$F$1:$G$18,2,0),"")</f>
        <v/>
      </c>
      <c r="Y223" s="40" t="str">
        <f t="shared" si="51"/>
        <v/>
      </c>
      <c r="Z223" s="40" t="str">
        <f t="shared" si="58"/>
        <v/>
      </c>
      <c r="AA223" s="40" t="str">
        <f>IF(VLOOKUP($E223,缘分配置!$A:$M,12,0)=0,"",VLOOKUP($E223,缘分配置!$A:$M,12,0))</f>
        <v/>
      </c>
      <c r="AB223" s="40" t="str">
        <f>IFERROR(VLOOKUP(Z223,武将ID!$F$1:$G$18,2,0),"")</f>
        <v/>
      </c>
      <c r="AC223" s="40" t="str">
        <f t="shared" si="52"/>
        <v/>
      </c>
      <c r="AD223" s="56" t="str">
        <f t="shared" si="53"/>
        <v>集齐“诸葛亮、周瑜”，生命提高18%。</v>
      </c>
    </row>
    <row r="224" spans="1:30" ht="15" x14ac:dyDescent="0.25">
      <c r="A224" s="52">
        <f t="shared" si="54"/>
        <v>21803003</v>
      </c>
      <c r="B224" s="37">
        <v>219</v>
      </c>
      <c r="C224" s="53" t="str">
        <f>VLOOKUP(E224,缘分配置!A:P,4,0)</f>
        <v>妙计无双</v>
      </c>
      <c r="D224" s="53">
        <f>VLOOKUP(F224,武将ID!A:B,2,0)</f>
        <v>21803</v>
      </c>
      <c r="E224" s="40" t="str">
        <f>缘分配置!A173</f>
        <v>诸葛亮3</v>
      </c>
      <c r="F224" s="37" t="str">
        <f t="shared" si="49"/>
        <v>、诸葛亮</v>
      </c>
      <c r="G224" s="40" t="str">
        <f>缘分配置!E173</f>
        <v>诸葛亮</v>
      </c>
      <c r="H224" s="40" t="str">
        <f t="shared" si="55"/>
        <v>3</v>
      </c>
      <c r="I224" s="40">
        <v>1</v>
      </c>
      <c r="J224" s="53">
        <f>VLOOKUP(K224,武将ID!$A:$B,2,0)</f>
        <v>21004</v>
      </c>
      <c r="K224" s="40" t="str">
        <f>VLOOKUP(E224,缘分配置!A:M,6,0)</f>
        <v>、司马懿</v>
      </c>
      <c r="L224" s="53">
        <f>IFERROR(VLOOKUP(M224,武将ID!$A:$B,2,0),"")</f>
        <v>21303</v>
      </c>
      <c r="M224" s="40" t="str">
        <f>IF(VLOOKUP($E224,缘分配置!$A:$M,7,0)=0,"",VLOOKUP($E224,缘分配置!$A:$M,7,0))</f>
        <v>、郭嘉</v>
      </c>
      <c r="N224" s="53" t="str">
        <f>IFERROR(VLOOKUP(O224,武将ID!$A:$B,2,0),"")</f>
        <v/>
      </c>
      <c r="O224" s="40" t="str">
        <f>IF(VLOOKUP($E224,缘分配置!$A:$M,8,0)=0,"",VLOOKUP($E224,缘分配置!$A:$M,8,0))</f>
        <v/>
      </c>
      <c r="P224" s="53" t="str">
        <f>IFERROR(VLOOKUP(Q224,武将ID!$A:$B,2,0),"")</f>
        <v/>
      </c>
      <c r="Q224" s="40" t="str">
        <f>IF(VLOOKUP($E224,缘分配置!$A:$M,9,0)=0,"",VLOOKUP($E224,缘分配置!$A:$M,9,0))</f>
        <v/>
      </c>
      <c r="R224" s="40">
        <f t="shared" si="56"/>
        <v>4</v>
      </c>
      <c r="S224" s="40">
        <f>IF(VLOOKUP($E224,缘分配置!$A:$M,10,0)=0,"",VLOOKUP($E224,缘分配置!$A:$M,10,0))</f>
        <v>180</v>
      </c>
      <c r="T224" s="40" t="str">
        <f>IFERROR(VLOOKUP(R224,武将ID!F$1:G$18,2,0),"")</f>
        <v>，生命提高</v>
      </c>
      <c r="U224" s="40" t="str">
        <f t="shared" si="50"/>
        <v>18%</v>
      </c>
      <c r="V224" s="40">
        <f t="shared" si="57"/>
        <v>5</v>
      </c>
      <c r="W224" s="40">
        <f>IF(VLOOKUP($E224,缘分配置!$A:$M,11,0)=0,"",VLOOKUP($E224,缘分配置!$A:$M,11,0))</f>
        <v>140</v>
      </c>
      <c r="X224" s="40" t="str">
        <f>IFERROR(VLOOKUP(V224,武将ID!$F$1:$G$18,2,0),"")</f>
        <v>，攻击提高</v>
      </c>
      <c r="Y224" s="40" t="str">
        <f t="shared" si="51"/>
        <v>14%</v>
      </c>
      <c r="Z224" s="40">
        <f t="shared" si="58"/>
        <v>6</v>
      </c>
      <c r="AA224" s="40">
        <f>IF(VLOOKUP($E224,缘分配置!$A:$M,12,0)=0,"",VLOOKUP($E224,缘分配置!$A:$M,12,0))</f>
        <v>40</v>
      </c>
      <c r="AB224" s="40" t="str">
        <f>IFERROR(VLOOKUP(Z224,武将ID!$F$1:$G$18,2,0),"")</f>
        <v>，防御提高</v>
      </c>
      <c r="AC224" s="40" t="str">
        <f t="shared" si="52"/>
        <v>4%</v>
      </c>
      <c r="AD224" s="56" t="str">
        <f t="shared" si="53"/>
        <v>集齐“诸葛亮、司马懿、郭嘉”，生命提高18%，攻击提高14%，防御提高4%。</v>
      </c>
    </row>
    <row r="225" spans="1:30" ht="15" x14ac:dyDescent="0.25">
      <c r="A225" s="52">
        <f t="shared" si="54"/>
        <v>21803004</v>
      </c>
      <c r="B225" s="37">
        <v>220</v>
      </c>
      <c r="C225" s="53" t="str">
        <f>VLOOKUP(E225,缘分配置!A:P,4,0)</f>
        <v>三顾茅庐</v>
      </c>
      <c r="D225" s="53">
        <f>VLOOKUP(F225,武将ID!A:B,2,0)</f>
        <v>21803</v>
      </c>
      <c r="E225" s="40" t="str">
        <f>缘分配置!A174</f>
        <v>诸葛亮4</v>
      </c>
      <c r="F225" s="37" t="str">
        <f t="shared" si="49"/>
        <v>、诸葛亮</v>
      </c>
      <c r="G225" s="40" t="str">
        <f>缘分配置!E174</f>
        <v>诸葛亮</v>
      </c>
      <c r="H225" s="40" t="str">
        <f t="shared" si="55"/>
        <v>4</v>
      </c>
      <c r="I225" s="40">
        <v>1</v>
      </c>
      <c r="J225" s="53">
        <f>VLOOKUP(K225,武将ID!$A:$B,2,0)</f>
        <v>21503</v>
      </c>
      <c r="K225" s="40" t="str">
        <f>VLOOKUP(E225,缘分配置!A:M,6,0)</f>
        <v>、刘备</v>
      </c>
      <c r="L225" s="53">
        <f>IFERROR(VLOOKUP(M225,武将ID!$A:$B,2,0),"")</f>
        <v>21506</v>
      </c>
      <c r="M225" s="40" t="str">
        <f>IF(VLOOKUP($E225,缘分配置!$A:$M,7,0)=0,"",VLOOKUP($E225,缘分配置!$A:$M,7,0))</f>
        <v>、张飞</v>
      </c>
      <c r="N225" s="53">
        <f>IFERROR(VLOOKUP(O225,武将ID!$A:$B,2,0),"")</f>
        <v>21801</v>
      </c>
      <c r="O225" s="40" t="str">
        <f>IF(VLOOKUP($E225,缘分配置!$A:$M,8,0)=0,"",VLOOKUP($E225,缘分配置!$A:$M,8,0))</f>
        <v>、关羽</v>
      </c>
      <c r="P225" s="53" t="str">
        <f>IFERROR(VLOOKUP(Q225,武将ID!$A:$B,2,0),"")</f>
        <v/>
      </c>
      <c r="Q225" s="40" t="str">
        <f>IF(VLOOKUP($E225,缘分配置!$A:$M,9,0)=0,"",VLOOKUP($E225,缘分配置!$A:$M,9,0))</f>
        <v/>
      </c>
      <c r="R225" s="40">
        <f t="shared" si="56"/>
        <v>4</v>
      </c>
      <c r="S225" s="40">
        <f>IF(VLOOKUP($E225,缘分配置!$A:$M,10,0)=0,"",VLOOKUP($E225,缘分配置!$A:$M,10,0))</f>
        <v>210</v>
      </c>
      <c r="T225" s="40" t="str">
        <f>IFERROR(VLOOKUP(R225,武将ID!F$1:G$18,2,0),"")</f>
        <v>，生命提高</v>
      </c>
      <c r="U225" s="40" t="str">
        <f t="shared" si="50"/>
        <v>21%</v>
      </c>
      <c r="V225" s="40">
        <f t="shared" si="57"/>
        <v>5</v>
      </c>
      <c r="W225" s="40">
        <f>IF(VLOOKUP($E225,缘分配置!$A:$M,11,0)=0,"",VLOOKUP($E225,缘分配置!$A:$M,11,0))</f>
        <v>160</v>
      </c>
      <c r="X225" s="40" t="str">
        <f>IFERROR(VLOOKUP(V225,武将ID!$F$1:$G$18,2,0),"")</f>
        <v>，攻击提高</v>
      </c>
      <c r="Y225" s="40" t="str">
        <f t="shared" si="51"/>
        <v>16%</v>
      </c>
      <c r="Z225" s="40">
        <f t="shared" si="58"/>
        <v>6</v>
      </c>
      <c r="AA225" s="40">
        <f>IF(VLOOKUP($E225,缘分配置!$A:$M,12,0)=0,"",VLOOKUP($E225,缘分配置!$A:$M,12,0))</f>
        <v>50</v>
      </c>
      <c r="AB225" s="40" t="str">
        <f>IFERROR(VLOOKUP(Z225,武将ID!$F$1:$G$18,2,0),"")</f>
        <v>，防御提高</v>
      </c>
      <c r="AC225" s="40" t="str">
        <f t="shared" si="52"/>
        <v>5%</v>
      </c>
      <c r="AD225" s="56" t="str">
        <f t="shared" si="53"/>
        <v>集齐“诸葛亮、刘备、张飞、关羽”，生命提高21%，攻击提高16%，防御提高5%。</v>
      </c>
    </row>
    <row r="226" spans="1:30" ht="15" x14ac:dyDescent="0.25">
      <c r="A226" s="52">
        <f t="shared" si="54"/>
        <v>21803005</v>
      </c>
      <c r="B226" s="37">
        <v>221</v>
      </c>
      <c r="C226" s="53" t="str">
        <f>VLOOKUP(E226,缘分配置!A:P,4,0)</f>
        <v>火烧赤壁</v>
      </c>
      <c r="D226" s="53">
        <f>VLOOKUP(F226,武将ID!A:B,2,0)</f>
        <v>21803</v>
      </c>
      <c r="E226" s="40" t="str">
        <f>缘分配置!A175</f>
        <v>诸葛亮5</v>
      </c>
      <c r="F226" s="37" t="str">
        <f t="shared" si="49"/>
        <v>、诸葛亮</v>
      </c>
      <c r="G226" s="40" t="str">
        <f>缘分配置!E175</f>
        <v>诸葛亮</v>
      </c>
      <c r="H226" s="40" t="str">
        <f t="shared" si="55"/>
        <v>5</v>
      </c>
      <c r="I226" s="40">
        <v>1</v>
      </c>
      <c r="J226" s="53">
        <f>VLOOKUP(K226,武将ID!$A:$B,2,0)</f>
        <v>21501</v>
      </c>
      <c r="K226" s="40" t="str">
        <f>VLOOKUP(E226,缘分配置!A:M,6,0)</f>
        <v>、曹操</v>
      </c>
      <c r="L226" s="53">
        <f>IFERROR(VLOOKUP(M226,武将ID!$A:$B,2,0),"")</f>
        <v>21504</v>
      </c>
      <c r="M226" s="40" t="str">
        <f>IF(VLOOKUP($E226,缘分配置!$A:$M,7,0)=0,"",VLOOKUP($E226,缘分配置!$A:$M,7,0))</f>
        <v>、周瑜</v>
      </c>
      <c r="N226" s="53">
        <f>IFERROR(VLOOKUP(O226,武将ID!$A:$B,2,0),"")</f>
        <v>21502</v>
      </c>
      <c r="O226" s="40" t="str">
        <f>IF(VLOOKUP($E226,缘分配置!$A:$M,8,0)=0,"",VLOOKUP($E226,缘分配置!$A:$M,8,0))</f>
        <v>、孙权</v>
      </c>
      <c r="P226" s="53" t="str">
        <f>IFERROR(VLOOKUP(Q226,武将ID!$A:$B,2,0),"")</f>
        <v/>
      </c>
      <c r="Q226" s="40" t="str">
        <f>IF(VLOOKUP($E226,缘分配置!$A:$M,9,0)=0,"",VLOOKUP($E226,缘分配置!$A:$M,9,0))</f>
        <v/>
      </c>
      <c r="R226" s="40">
        <f t="shared" si="56"/>
        <v>4</v>
      </c>
      <c r="S226" s="40">
        <f>IF(VLOOKUP($E226,缘分配置!$A:$M,10,0)=0,"",VLOOKUP($E226,缘分配置!$A:$M,10,0))</f>
        <v>210</v>
      </c>
      <c r="T226" s="40" t="str">
        <f>IFERROR(VLOOKUP(R226,武将ID!F$1:G$18,2,0),"")</f>
        <v>，生命提高</v>
      </c>
      <c r="U226" s="40" t="str">
        <f t="shared" si="50"/>
        <v>21%</v>
      </c>
      <c r="V226" s="40">
        <f t="shared" si="57"/>
        <v>5</v>
      </c>
      <c r="W226" s="40">
        <f>IF(VLOOKUP($E226,缘分配置!$A:$M,11,0)=0,"",VLOOKUP($E226,缘分配置!$A:$M,11,0))</f>
        <v>160</v>
      </c>
      <c r="X226" s="40" t="str">
        <f>IFERROR(VLOOKUP(V226,武将ID!$F$1:$G$18,2,0),"")</f>
        <v>，攻击提高</v>
      </c>
      <c r="Y226" s="40" t="str">
        <f t="shared" si="51"/>
        <v>16%</v>
      </c>
      <c r="Z226" s="40">
        <f t="shared" si="58"/>
        <v>6</v>
      </c>
      <c r="AA226" s="40">
        <f>IF(VLOOKUP($E226,缘分配置!$A:$M,12,0)=0,"",VLOOKUP($E226,缘分配置!$A:$M,12,0))</f>
        <v>50</v>
      </c>
      <c r="AB226" s="40" t="str">
        <f>IFERROR(VLOOKUP(Z226,武将ID!$F$1:$G$18,2,0),"")</f>
        <v>，防御提高</v>
      </c>
      <c r="AC226" s="40" t="str">
        <f t="shared" si="52"/>
        <v>5%</v>
      </c>
      <c r="AD226" s="56" t="str">
        <f t="shared" si="53"/>
        <v>集齐“诸葛亮、曹操、周瑜、孙权”，生命提高21%，攻击提高16%，防御提高5%。</v>
      </c>
    </row>
    <row r="227" spans="1:30" ht="15" x14ac:dyDescent="0.25">
      <c r="A227" s="2">
        <f t="shared" si="54"/>
        <v>21803006</v>
      </c>
      <c r="B227" s="37">
        <v>222</v>
      </c>
      <c r="C227" s="53" t="str">
        <f>VLOOKUP(E227,缘分配置!A:P,4,0)</f>
        <v>谋定天下</v>
      </c>
      <c r="D227" s="53">
        <f>VLOOKUP(F227,武将ID!A:B,2,0)</f>
        <v>21803</v>
      </c>
      <c r="E227" s="40" t="str">
        <f>缘分配置!A176</f>
        <v>诸葛亮6</v>
      </c>
      <c r="F227" s="37" t="str">
        <f t="shared" si="49"/>
        <v>、诸葛亮</v>
      </c>
      <c r="G227" s="40" t="str">
        <f>缘分配置!E176</f>
        <v>诸葛亮</v>
      </c>
      <c r="H227" s="40" t="str">
        <f t="shared" si="55"/>
        <v>6</v>
      </c>
      <c r="I227" s="40">
        <v>1</v>
      </c>
      <c r="J227" s="53">
        <f>VLOOKUP(K227,武将ID!$A:$B,2,0)</f>
        <v>11503</v>
      </c>
      <c r="K227" s="40" t="str">
        <f>VLOOKUP(E227,缘分配置!A:M,6,0)</f>
        <v>、范增</v>
      </c>
      <c r="L227" s="53">
        <f>IFERROR(VLOOKUP(M227,武将ID!$A:$B,2,0),"")</f>
        <v>11801</v>
      </c>
      <c r="M227" s="40" t="str">
        <f>IF(VLOOKUP($E227,缘分配置!$A:$M,7,0)=0,"",VLOOKUP($E227,缘分配置!$A:$M,7,0))</f>
        <v>、张良</v>
      </c>
      <c r="N227" s="53">
        <f>IFERROR(VLOOKUP(O227,武将ID!$A:$B,2,0),"")</f>
        <v>21004</v>
      </c>
      <c r="O227" s="40" t="str">
        <f>IF(VLOOKUP($E227,缘分配置!$A:$M,8,0)=0,"",VLOOKUP($E227,缘分配置!$A:$M,8,0))</f>
        <v>、司马懿</v>
      </c>
      <c r="P227" s="53">
        <f>IFERROR(VLOOKUP(Q227,武将ID!$A:$B,2,0),"")</f>
        <v>21303</v>
      </c>
      <c r="Q227" s="40" t="str">
        <f>IF(VLOOKUP($E227,缘分配置!$A:$M,9,0)=0,"",VLOOKUP($E227,缘分配置!$A:$M,9,0))</f>
        <v>、郭嘉</v>
      </c>
      <c r="R227" s="40">
        <f t="shared" si="56"/>
        <v>4</v>
      </c>
      <c r="S227" s="40">
        <f>IF(VLOOKUP($E227,缘分配置!$A:$M,10,0)=0,"",VLOOKUP($E227,缘分配置!$A:$M,10,0))</f>
        <v>240</v>
      </c>
      <c r="T227" s="40" t="str">
        <f>IFERROR(VLOOKUP(R227,武将ID!F$1:G$18,2,0),"")</f>
        <v>，生命提高</v>
      </c>
      <c r="U227" s="40" t="str">
        <f t="shared" si="50"/>
        <v>24%</v>
      </c>
      <c r="V227" s="40">
        <f t="shared" si="57"/>
        <v>5</v>
      </c>
      <c r="W227" s="40">
        <f>IF(VLOOKUP($E227,缘分配置!$A:$M,11,0)=0,"",VLOOKUP($E227,缘分配置!$A:$M,11,0))</f>
        <v>190</v>
      </c>
      <c r="X227" s="40" t="str">
        <f>IFERROR(VLOOKUP(V227,武将ID!$F$1:$G$18,2,0),"")</f>
        <v>，攻击提高</v>
      </c>
      <c r="Y227" s="40" t="str">
        <f t="shared" si="51"/>
        <v>19%</v>
      </c>
      <c r="Z227" s="40">
        <f t="shared" si="58"/>
        <v>6</v>
      </c>
      <c r="AA227" s="40">
        <f>IF(VLOOKUP($E227,缘分配置!$A:$M,12,0)=0,"",VLOOKUP($E227,缘分配置!$A:$M,12,0))</f>
        <v>50</v>
      </c>
      <c r="AB227" s="40" t="str">
        <f>IFERROR(VLOOKUP(Z227,武将ID!$F$1:$G$18,2,0),"")</f>
        <v>，防御提高</v>
      </c>
      <c r="AC227" s="40" t="str">
        <f t="shared" si="52"/>
        <v>5%</v>
      </c>
      <c r="AD227" s="56" t="str">
        <f t="shared" si="53"/>
        <v>集齐“诸葛亮、范增、张良、司马懿、郭嘉”，生命提高24%，攻击提高19%，防御提高5%。</v>
      </c>
    </row>
    <row r="228" spans="1:30" ht="15" x14ac:dyDescent="0.25">
      <c r="A228" s="52">
        <f t="shared" si="54"/>
        <v>21804001</v>
      </c>
      <c r="B228" s="37">
        <v>223</v>
      </c>
      <c r="C228" s="53" t="str">
        <f>VLOOKUP(E228,缘分配置!A:P,4,0)</f>
        <v>伉俪情深</v>
      </c>
      <c r="D228" s="53">
        <f>VLOOKUP(F228,武将ID!A:B,2,0)</f>
        <v>21804</v>
      </c>
      <c r="E228" s="40" t="str">
        <f>缘分配置!A177</f>
        <v>孙策1</v>
      </c>
      <c r="F228" s="37" t="str">
        <f t="shared" si="49"/>
        <v>、孙策</v>
      </c>
      <c r="G228" s="40" t="str">
        <f>缘分配置!E177</f>
        <v>孙策</v>
      </c>
      <c r="H228" s="40" t="str">
        <f t="shared" si="55"/>
        <v>1</v>
      </c>
      <c r="I228" s="40">
        <v>1</v>
      </c>
      <c r="J228" s="53">
        <f>VLOOKUP(K228,武将ID!$A:$B,2,0)</f>
        <v>21007</v>
      </c>
      <c r="K228" s="40" t="str">
        <f>VLOOKUP(E228,缘分配置!A:M,6,0)</f>
        <v>、大乔</v>
      </c>
      <c r="L228" s="53" t="str">
        <f>IFERROR(VLOOKUP(M228,武将ID!$A:$B,2,0),"")</f>
        <v/>
      </c>
      <c r="M228" s="40" t="str">
        <f>IF(VLOOKUP($E228,缘分配置!$A:$M,7,0)=0,"",VLOOKUP($E228,缘分配置!$A:$M,7,0))</f>
        <v/>
      </c>
      <c r="N228" s="53" t="str">
        <f>IFERROR(VLOOKUP(O228,武将ID!$A:$B,2,0),"")</f>
        <v/>
      </c>
      <c r="O228" s="40" t="str">
        <f>IF(VLOOKUP($E228,缘分配置!$A:$M,8,0)=0,"",VLOOKUP($E228,缘分配置!$A:$M,8,0))</f>
        <v/>
      </c>
      <c r="P228" s="53" t="str">
        <f>IFERROR(VLOOKUP(Q228,武将ID!$A:$B,2,0),"")</f>
        <v/>
      </c>
      <c r="Q228" s="40" t="str">
        <f>IF(VLOOKUP($E228,缘分配置!$A:$M,9,0)=0,"",VLOOKUP($E228,缘分配置!$A:$M,9,0))</f>
        <v/>
      </c>
      <c r="R228" s="40" t="str">
        <f t="shared" si="56"/>
        <v/>
      </c>
      <c r="S228" s="40" t="str">
        <f>IF(VLOOKUP($E228,缘分配置!$A:$M,10,0)=0,"",VLOOKUP($E228,缘分配置!$A:$M,10,0))</f>
        <v/>
      </c>
      <c r="T228" s="40" t="str">
        <f>IFERROR(VLOOKUP(R228,武将ID!F$1:G$18,2,0),"")</f>
        <v/>
      </c>
      <c r="U228" s="40" t="str">
        <f t="shared" si="50"/>
        <v/>
      </c>
      <c r="V228" s="40">
        <f t="shared" si="57"/>
        <v>5</v>
      </c>
      <c r="W228" s="40">
        <f>IF(VLOOKUP($E228,缘分配置!$A:$M,11,0)=0,"",VLOOKUP($E228,缘分配置!$A:$M,11,0))</f>
        <v>140</v>
      </c>
      <c r="X228" s="40" t="str">
        <f>IFERROR(VLOOKUP(V228,武将ID!$F$1:$G$18,2,0),"")</f>
        <v>，攻击提高</v>
      </c>
      <c r="Y228" s="40" t="str">
        <f t="shared" si="51"/>
        <v>14%</v>
      </c>
      <c r="Z228" s="40">
        <f t="shared" si="58"/>
        <v>6</v>
      </c>
      <c r="AA228" s="40">
        <f>IF(VLOOKUP($E228,缘分配置!$A:$M,12,0)=0,"",VLOOKUP($E228,缘分配置!$A:$M,12,0))</f>
        <v>40</v>
      </c>
      <c r="AB228" s="40" t="str">
        <f>IFERROR(VLOOKUP(Z228,武将ID!$F$1:$G$18,2,0),"")</f>
        <v>，防御提高</v>
      </c>
      <c r="AC228" s="40" t="str">
        <f t="shared" si="52"/>
        <v>4%</v>
      </c>
      <c r="AD228" s="56" t="str">
        <f t="shared" si="53"/>
        <v>集齐“孙策、大乔”，攻击提高14%，防御提高4%。</v>
      </c>
    </row>
    <row r="229" spans="1:30" ht="15" x14ac:dyDescent="0.25">
      <c r="A229" s="52">
        <f t="shared" si="54"/>
        <v>21804002</v>
      </c>
      <c r="B229" s="37">
        <v>224</v>
      </c>
      <c r="C229" s="53" t="str">
        <f>VLOOKUP(E229,缘分配置!A:P,4,0)</f>
        <v>江东霸主</v>
      </c>
      <c r="D229" s="53">
        <f>VLOOKUP(F229,武将ID!A:B,2,0)</f>
        <v>21804</v>
      </c>
      <c r="E229" s="40" t="str">
        <f>缘分配置!A178</f>
        <v>孙策2</v>
      </c>
      <c r="F229" s="37" t="str">
        <f t="shared" si="49"/>
        <v>、孙策</v>
      </c>
      <c r="G229" s="40" t="str">
        <f>缘分配置!E178</f>
        <v>孙策</v>
      </c>
      <c r="H229" s="40" t="str">
        <f t="shared" si="55"/>
        <v>2</v>
      </c>
      <c r="I229" s="40">
        <v>1</v>
      </c>
      <c r="J229" s="53">
        <f>VLOOKUP(K229,武将ID!$A:$B,2,0)</f>
        <v>21502</v>
      </c>
      <c r="K229" s="40" t="str">
        <f>VLOOKUP(E229,缘分配置!A:M,6,0)</f>
        <v>、孙权</v>
      </c>
      <c r="L229" s="53" t="str">
        <f>IFERROR(VLOOKUP(M229,武将ID!$A:$B,2,0),"")</f>
        <v/>
      </c>
      <c r="M229" s="40" t="str">
        <f>IF(VLOOKUP($E229,缘分配置!$A:$M,7,0)=0,"",VLOOKUP($E229,缘分配置!$A:$M,7,0))</f>
        <v/>
      </c>
      <c r="N229" s="53" t="str">
        <f>IFERROR(VLOOKUP(O229,武将ID!$A:$B,2,0),"")</f>
        <v/>
      </c>
      <c r="O229" s="40" t="str">
        <f>IF(VLOOKUP($E229,缘分配置!$A:$M,8,0)=0,"",VLOOKUP($E229,缘分配置!$A:$M,8,0))</f>
        <v/>
      </c>
      <c r="P229" s="53" t="str">
        <f>IFERROR(VLOOKUP(Q229,武将ID!$A:$B,2,0),"")</f>
        <v/>
      </c>
      <c r="Q229" s="40" t="str">
        <f>IF(VLOOKUP($E229,缘分配置!$A:$M,9,0)=0,"",VLOOKUP($E229,缘分配置!$A:$M,9,0))</f>
        <v/>
      </c>
      <c r="R229" s="40" t="str">
        <f t="shared" si="56"/>
        <v/>
      </c>
      <c r="S229" s="40" t="str">
        <f>IF(VLOOKUP($E229,缘分配置!$A:$M,10,0)=0,"",VLOOKUP($E229,缘分配置!$A:$M,10,0))</f>
        <v/>
      </c>
      <c r="T229" s="40" t="str">
        <f>IFERROR(VLOOKUP(R229,武将ID!F$1:G$18,2,0),"")</f>
        <v/>
      </c>
      <c r="U229" s="40" t="str">
        <f t="shared" si="50"/>
        <v/>
      </c>
      <c r="V229" s="40">
        <f t="shared" si="57"/>
        <v>5</v>
      </c>
      <c r="W229" s="40">
        <f>IF(VLOOKUP($E229,缘分配置!$A:$M,11,0)=0,"",VLOOKUP($E229,缘分配置!$A:$M,11,0))</f>
        <v>140</v>
      </c>
      <c r="X229" s="40" t="str">
        <f>IFERROR(VLOOKUP(V229,武将ID!$F$1:$G$18,2,0),"")</f>
        <v>，攻击提高</v>
      </c>
      <c r="Y229" s="40" t="str">
        <f t="shared" si="51"/>
        <v>14%</v>
      </c>
      <c r="Z229" s="40">
        <f t="shared" si="58"/>
        <v>6</v>
      </c>
      <c r="AA229" s="40">
        <f>IF(VLOOKUP($E229,缘分配置!$A:$M,12,0)=0,"",VLOOKUP($E229,缘分配置!$A:$M,12,0))</f>
        <v>40</v>
      </c>
      <c r="AB229" s="40" t="str">
        <f>IFERROR(VLOOKUP(Z229,武将ID!$F$1:$G$18,2,0),"")</f>
        <v>，防御提高</v>
      </c>
      <c r="AC229" s="40" t="str">
        <f t="shared" si="52"/>
        <v>4%</v>
      </c>
      <c r="AD229" s="56" t="str">
        <f t="shared" si="53"/>
        <v>集齐“孙策、孙权”，攻击提高14%，防御提高4%。</v>
      </c>
    </row>
    <row r="230" spans="1:30" ht="15" x14ac:dyDescent="0.25">
      <c r="A230" s="52">
        <f t="shared" si="54"/>
        <v>21804003</v>
      </c>
      <c r="B230" s="37">
        <v>225</v>
      </c>
      <c r="C230" s="53" t="str">
        <f>VLOOKUP(E230,缘分配置!A:P,4,0)</f>
        <v>青史留名</v>
      </c>
      <c r="D230" s="53">
        <f>VLOOKUP(F230,武将ID!A:B,2,0)</f>
        <v>21804</v>
      </c>
      <c r="E230" s="40" t="str">
        <f>缘分配置!A179</f>
        <v>孙策3</v>
      </c>
      <c r="F230" s="37" t="str">
        <f t="shared" si="49"/>
        <v>、孙策</v>
      </c>
      <c r="G230" s="40" t="str">
        <f>缘分配置!E179</f>
        <v>孙策</v>
      </c>
      <c r="H230" s="40" t="str">
        <f t="shared" si="55"/>
        <v>3</v>
      </c>
      <c r="I230" s="40">
        <v>1</v>
      </c>
      <c r="J230" s="53">
        <f>VLOOKUP(K230,武将ID!$A:$B,2,0)</f>
        <v>11804</v>
      </c>
      <c r="K230" s="40" t="str">
        <f>VLOOKUP(E230,缘分配置!A:M,6,0)</f>
        <v>、白起</v>
      </c>
      <c r="L230" s="53">
        <f>IFERROR(VLOOKUP(M230,武将ID!$A:$B,2,0),"")</f>
        <v>11508</v>
      </c>
      <c r="M230" s="40" t="str">
        <f>IF(VLOOKUP($E230,缘分配置!$A:$M,7,0)=0,"",VLOOKUP($E230,缘分配置!$A:$M,7,0))</f>
        <v>、虞姬</v>
      </c>
      <c r="N230" s="53">
        <f>IFERROR(VLOOKUP(O230,武将ID!$A:$B,2,0),"")</f>
        <v>31506</v>
      </c>
      <c r="O230" s="40" t="str">
        <f>IF(VLOOKUP($E230,缘分配置!$A:$M,8,0)=0,"",VLOOKUP($E230,缘分配置!$A:$M,8,0))</f>
        <v>、狄仁杰</v>
      </c>
      <c r="P230" s="53" t="str">
        <f>IFERROR(VLOOKUP(Q230,武将ID!$A:$B,2,0),"")</f>
        <v/>
      </c>
      <c r="Q230" s="40" t="str">
        <f>IF(VLOOKUP($E230,缘分配置!$A:$M,9,0)=0,"",VLOOKUP($E230,缘分配置!$A:$M,9,0))</f>
        <v/>
      </c>
      <c r="R230" s="40">
        <f t="shared" si="56"/>
        <v>4</v>
      </c>
      <c r="S230" s="40">
        <f>IF(VLOOKUP($E230,缘分配置!$A:$M,10,0)=0,"",VLOOKUP($E230,缘分配置!$A:$M,10,0))</f>
        <v>210</v>
      </c>
      <c r="T230" s="40" t="str">
        <f>IFERROR(VLOOKUP(R230,武将ID!F$1:G$18,2,0),"")</f>
        <v>，生命提高</v>
      </c>
      <c r="U230" s="40" t="str">
        <f t="shared" si="50"/>
        <v>21%</v>
      </c>
      <c r="V230" s="40">
        <f t="shared" si="57"/>
        <v>5</v>
      </c>
      <c r="W230" s="40">
        <f>IF(VLOOKUP($E230,缘分配置!$A:$M,11,0)=0,"",VLOOKUP($E230,缘分配置!$A:$M,11,0))</f>
        <v>160</v>
      </c>
      <c r="X230" s="40" t="str">
        <f>IFERROR(VLOOKUP(V230,武将ID!$F$1:$G$18,2,0),"")</f>
        <v>，攻击提高</v>
      </c>
      <c r="Y230" s="40" t="str">
        <f t="shared" si="51"/>
        <v>16%</v>
      </c>
      <c r="Z230" s="40">
        <f t="shared" si="58"/>
        <v>6</v>
      </c>
      <c r="AA230" s="40">
        <f>IF(VLOOKUP($E230,缘分配置!$A:$M,12,0)=0,"",VLOOKUP($E230,缘分配置!$A:$M,12,0))</f>
        <v>50</v>
      </c>
      <c r="AB230" s="40" t="str">
        <f>IFERROR(VLOOKUP(Z230,武将ID!$F$1:$G$18,2,0),"")</f>
        <v>，防御提高</v>
      </c>
      <c r="AC230" s="40" t="str">
        <f t="shared" si="52"/>
        <v>5%</v>
      </c>
      <c r="AD230" s="56" t="str">
        <f t="shared" si="53"/>
        <v>集齐“孙策、白起、虞姬、狄仁杰”，生命提高21%，攻击提高16%，防御提高5%。</v>
      </c>
    </row>
    <row r="231" spans="1:30" ht="15" x14ac:dyDescent="0.25">
      <c r="A231" s="52">
        <f t="shared" si="54"/>
        <v>21804004</v>
      </c>
      <c r="B231" s="37">
        <v>226</v>
      </c>
      <c r="C231" s="53" t="str">
        <f>VLOOKUP(E231,缘分配置!A:P,4,0)</f>
        <v>雄姿娇颜</v>
      </c>
      <c r="D231" s="53">
        <f>VLOOKUP(F231,武将ID!A:B,2,0)</f>
        <v>21804</v>
      </c>
      <c r="E231" s="40" t="str">
        <f>缘分配置!A180</f>
        <v>孙策4</v>
      </c>
      <c r="F231" s="37" t="str">
        <f t="shared" si="49"/>
        <v>、孙策</v>
      </c>
      <c r="G231" s="40" t="str">
        <f>缘分配置!E180</f>
        <v>孙策</v>
      </c>
      <c r="H231" s="40" t="str">
        <f t="shared" si="55"/>
        <v>4</v>
      </c>
      <c r="I231" s="40">
        <v>1</v>
      </c>
      <c r="J231" s="53">
        <f>VLOOKUP(K231,武将ID!$A:$B,2,0)</f>
        <v>21003</v>
      </c>
      <c r="K231" s="40" t="str">
        <f>VLOOKUP(E231,缘分配置!A:M,6,0)</f>
        <v>、陆逊</v>
      </c>
      <c r="L231" s="53">
        <f>IFERROR(VLOOKUP(M231,武将ID!$A:$B,2,0),"")</f>
        <v>21007</v>
      </c>
      <c r="M231" s="40" t="str">
        <f>IF(VLOOKUP($E231,缘分配置!$A:$M,7,0)=0,"",VLOOKUP($E231,缘分配置!$A:$M,7,0))</f>
        <v>、大乔</v>
      </c>
      <c r="N231" s="53">
        <f>IFERROR(VLOOKUP(O231,武将ID!$A:$B,2,0),"")</f>
        <v>21508</v>
      </c>
      <c r="O231" s="40" t="str">
        <f>IF(VLOOKUP($E231,缘分配置!$A:$M,8,0)=0,"",VLOOKUP($E231,缘分配置!$A:$M,8,0))</f>
        <v>、小乔</v>
      </c>
      <c r="P231" s="53" t="str">
        <f>IFERROR(VLOOKUP(Q231,武将ID!$A:$B,2,0),"")</f>
        <v/>
      </c>
      <c r="Q231" s="40" t="str">
        <f>IF(VLOOKUP($E231,缘分配置!$A:$M,9,0)=0,"",VLOOKUP($E231,缘分配置!$A:$M,9,0))</f>
        <v/>
      </c>
      <c r="R231" s="40">
        <f t="shared" si="56"/>
        <v>4</v>
      </c>
      <c r="S231" s="40">
        <f>IF(VLOOKUP($E231,缘分配置!$A:$M,10,0)=0,"",VLOOKUP($E231,缘分配置!$A:$M,10,0))</f>
        <v>210</v>
      </c>
      <c r="T231" s="40" t="str">
        <f>IFERROR(VLOOKUP(R231,武将ID!F$1:G$18,2,0),"")</f>
        <v>，生命提高</v>
      </c>
      <c r="U231" s="40" t="str">
        <f t="shared" si="50"/>
        <v>21%</v>
      </c>
      <c r="V231" s="40">
        <f t="shared" si="57"/>
        <v>5</v>
      </c>
      <c r="W231" s="40">
        <f>IF(VLOOKUP($E231,缘分配置!$A:$M,11,0)=0,"",VLOOKUP($E231,缘分配置!$A:$M,11,0))</f>
        <v>160</v>
      </c>
      <c r="X231" s="40" t="str">
        <f>IFERROR(VLOOKUP(V231,武将ID!$F$1:$G$18,2,0),"")</f>
        <v>，攻击提高</v>
      </c>
      <c r="Y231" s="40" t="str">
        <f t="shared" si="51"/>
        <v>16%</v>
      </c>
      <c r="Z231" s="40">
        <f t="shared" si="58"/>
        <v>6</v>
      </c>
      <c r="AA231" s="40">
        <f>IF(VLOOKUP($E231,缘分配置!$A:$M,12,0)=0,"",VLOOKUP($E231,缘分配置!$A:$M,12,0))</f>
        <v>50</v>
      </c>
      <c r="AB231" s="40" t="str">
        <f>IFERROR(VLOOKUP(Z231,武将ID!$F$1:$G$18,2,0),"")</f>
        <v>，防御提高</v>
      </c>
      <c r="AC231" s="40" t="str">
        <f t="shared" si="52"/>
        <v>5%</v>
      </c>
      <c r="AD231" s="56" t="str">
        <f t="shared" si="53"/>
        <v>集齐“孙策、陆逊、大乔、小乔”，生命提高21%，攻击提高16%，防御提高5%。</v>
      </c>
    </row>
    <row r="232" spans="1:30" ht="15" x14ac:dyDescent="0.25">
      <c r="A232" s="52">
        <f t="shared" si="54"/>
        <v>21804005</v>
      </c>
      <c r="B232" s="37">
        <v>227</v>
      </c>
      <c r="C232" s="53" t="str">
        <f>VLOOKUP(E232,缘分配置!A:P,4,0)</f>
        <v>乱世神将</v>
      </c>
      <c r="D232" s="53">
        <f>VLOOKUP(F232,武将ID!A:B,2,0)</f>
        <v>21804</v>
      </c>
      <c r="E232" s="40" t="str">
        <f>缘分配置!A181</f>
        <v>孙策5</v>
      </c>
      <c r="F232" s="37" t="str">
        <f t="shared" si="49"/>
        <v>、孙策</v>
      </c>
      <c r="G232" s="40" t="str">
        <f>缘分配置!E181</f>
        <v>孙策</v>
      </c>
      <c r="H232" s="40" t="str">
        <f t="shared" si="55"/>
        <v>5</v>
      </c>
      <c r="I232" s="40">
        <v>1</v>
      </c>
      <c r="J232" s="53">
        <f>VLOOKUP(K232,武将ID!$A:$B,2,0)</f>
        <v>11804</v>
      </c>
      <c r="K232" s="40" t="str">
        <f>VLOOKUP(E232,缘分配置!A:M,6,0)</f>
        <v>、白起</v>
      </c>
      <c r="L232" s="53">
        <f>IFERROR(VLOOKUP(M232,武将ID!$A:$B,2,0),"")</f>
        <v>11302</v>
      </c>
      <c r="M232" s="40" t="str">
        <f>IF(VLOOKUP($E232,缘分配置!$A:$M,7,0)=0,"",VLOOKUP($E232,缘分配置!$A:$M,7,0))</f>
        <v>、英布</v>
      </c>
      <c r="N232" s="53">
        <f>IFERROR(VLOOKUP(O232,武将ID!$A:$B,2,0),"")</f>
        <v>11506</v>
      </c>
      <c r="O232" s="40" t="str">
        <f>IF(VLOOKUP($E232,缘分配置!$A:$M,8,0)=0,"",VLOOKUP($E232,缘分配置!$A:$M,8,0))</f>
        <v>、龙且</v>
      </c>
      <c r="P232" s="53" t="str">
        <f>IFERROR(VLOOKUP(Q232,武将ID!$A:$B,2,0),"")</f>
        <v/>
      </c>
      <c r="Q232" s="40" t="str">
        <f>IF(VLOOKUP($E232,缘分配置!$A:$M,9,0)=0,"",VLOOKUP($E232,缘分配置!$A:$M,9,0))</f>
        <v/>
      </c>
      <c r="R232" s="40">
        <f t="shared" si="56"/>
        <v>4</v>
      </c>
      <c r="S232" s="40">
        <f>IF(VLOOKUP($E232,缘分配置!$A:$M,10,0)=0,"",VLOOKUP($E232,缘分配置!$A:$M,10,0))</f>
        <v>210</v>
      </c>
      <c r="T232" s="40" t="str">
        <f>IFERROR(VLOOKUP(R232,武将ID!F$1:G$18,2,0),"")</f>
        <v>，生命提高</v>
      </c>
      <c r="U232" s="40" t="str">
        <f t="shared" si="50"/>
        <v>21%</v>
      </c>
      <c r="V232" s="40">
        <f t="shared" si="57"/>
        <v>5</v>
      </c>
      <c r="W232" s="40">
        <f>IF(VLOOKUP($E232,缘分配置!$A:$M,11,0)=0,"",VLOOKUP($E232,缘分配置!$A:$M,11,0))</f>
        <v>160</v>
      </c>
      <c r="X232" s="40" t="str">
        <f>IFERROR(VLOOKUP(V232,武将ID!$F$1:$G$18,2,0),"")</f>
        <v>，攻击提高</v>
      </c>
      <c r="Y232" s="40" t="str">
        <f t="shared" si="51"/>
        <v>16%</v>
      </c>
      <c r="Z232" s="40">
        <f t="shared" si="58"/>
        <v>6</v>
      </c>
      <c r="AA232" s="40">
        <f>IF(VLOOKUP($E232,缘分配置!$A:$M,12,0)=0,"",VLOOKUP($E232,缘分配置!$A:$M,12,0))</f>
        <v>50</v>
      </c>
      <c r="AB232" s="40" t="str">
        <f>IFERROR(VLOOKUP(Z232,武将ID!$F$1:$G$18,2,0),"")</f>
        <v>，防御提高</v>
      </c>
      <c r="AC232" s="40" t="str">
        <f t="shared" si="52"/>
        <v>5%</v>
      </c>
      <c r="AD232" s="56" t="str">
        <f t="shared" si="53"/>
        <v>集齐“孙策、白起、英布、龙且”，生命提高21%，攻击提高16%，防御提高5%。</v>
      </c>
    </row>
    <row r="233" spans="1:30" ht="15" x14ac:dyDescent="0.25">
      <c r="A233" s="52">
        <f t="shared" si="54"/>
        <v>21804006</v>
      </c>
      <c r="B233" s="37">
        <v>228</v>
      </c>
      <c r="C233" s="53" t="str">
        <f>VLOOKUP(E233,缘分配置!A:P,4,0)</f>
        <v>霸道无双</v>
      </c>
      <c r="D233" s="53">
        <f>VLOOKUP(F233,武将ID!A:B,2,0)</f>
        <v>21804</v>
      </c>
      <c r="E233" s="40" t="str">
        <f>缘分配置!A182</f>
        <v>孙策6</v>
      </c>
      <c r="F233" s="37" t="str">
        <f t="shared" si="49"/>
        <v>、孙策</v>
      </c>
      <c r="G233" s="40" t="str">
        <f>缘分配置!E182</f>
        <v>孙策</v>
      </c>
      <c r="H233" s="40" t="str">
        <f t="shared" si="55"/>
        <v>6</v>
      </c>
      <c r="I233" s="40">
        <v>1</v>
      </c>
      <c r="J233" s="53">
        <f>VLOOKUP(K233,武将ID!$A:$B,2,0)</f>
        <v>11802</v>
      </c>
      <c r="K233" s="40" t="str">
        <f>VLOOKUP(E233,缘分配置!A:M,6,0)</f>
        <v>、项羽</v>
      </c>
      <c r="L233" s="53">
        <f>IFERROR(VLOOKUP(M233,武将ID!$A:$B,2,0),"")</f>
        <v>11803</v>
      </c>
      <c r="M233" s="40" t="str">
        <f>IF(VLOOKUP($E233,缘分配置!$A:$M,7,0)=0,"",VLOOKUP($E233,缘分配置!$A:$M,7,0))</f>
        <v>、秦始皇</v>
      </c>
      <c r="N233" s="53">
        <f>IFERROR(VLOOKUP(O233,武将ID!$A:$B,2,0),"")</f>
        <v>11804</v>
      </c>
      <c r="O233" s="40" t="str">
        <f>IF(VLOOKUP($E233,缘分配置!$A:$M,8,0)=0,"",VLOOKUP($E233,缘分配置!$A:$M,8,0))</f>
        <v>、白起</v>
      </c>
      <c r="P233" s="53" t="str">
        <f>IFERROR(VLOOKUP(Q233,武将ID!$A:$B,2,0),"")</f>
        <v/>
      </c>
      <c r="Q233" s="40" t="str">
        <f>IF(VLOOKUP($E233,缘分配置!$A:$M,9,0)=0,"",VLOOKUP($E233,缘分配置!$A:$M,9,0))</f>
        <v/>
      </c>
      <c r="R233" s="40">
        <f t="shared" si="56"/>
        <v>4</v>
      </c>
      <c r="S233" s="40">
        <f>IF(VLOOKUP($E233,缘分配置!$A:$M,10,0)=0,"",VLOOKUP($E233,缘分配置!$A:$M,10,0))</f>
        <v>240</v>
      </c>
      <c r="T233" s="40" t="str">
        <f>IFERROR(VLOOKUP(R233,武将ID!F$1:G$18,2,0),"")</f>
        <v>，生命提高</v>
      </c>
      <c r="U233" s="40" t="str">
        <f t="shared" si="50"/>
        <v>24%</v>
      </c>
      <c r="V233" s="40">
        <f t="shared" si="57"/>
        <v>5</v>
      </c>
      <c r="W233" s="40">
        <f>IF(VLOOKUP($E233,缘分配置!$A:$M,11,0)=0,"",VLOOKUP($E233,缘分配置!$A:$M,11,0))</f>
        <v>190</v>
      </c>
      <c r="X233" s="40" t="str">
        <f>IFERROR(VLOOKUP(V233,武将ID!$F$1:$G$18,2,0),"")</f>
        <v>，攻击提高</v>
      </c>
      <c r="Y233" s="40" t="str">
        <f t="shared" si="51"/>
        <v>19%</v>
      </c>
      <c r="Z233" s="40">
        <f t="shared" si="58"/>
        <v>6</v>
      </c>
      <c r="AA233" s="40">
        <f>IF(VLOOKUP($E233,缘分配置!$A:$M,12,0)=0,"",VLOOKUP($E233,缘分配置!$A:$M,12,0))</f>
        <v>50</v>
      </c>
      <c r="AB233" s="40" t="str">
        <f>IFERROR(VLOOKUP(Z233,武将ID!$F$1:$G$18,2,0),"")</f>
        <v>，防御提高</v>
      </c>
      <c r="AC233" s="40" t="str">
        <f t="shared" si="52"/>
        <v>5%</v>
      </c>
      <c r="AD233" s="56" t="str">
        <f t="shared" si="53"/>
        <v>集齐“孙策、项羽、秦始皇、白起”，生命提高24%，攻击提高19%，防御提高5%。</v>
      </c>
    </row>
    <row r="234" spans="1:30" ht="15" x14ac:dyDescent="0.25">
      <c r="A234" s="52">
        <f t="shared" si="54"/>
        <v>21501001</v>
      </c>
      <c r="B234" s="37">
        <v>229</v>
      </c>
      <c r="C234" s="53" t="str">
        <f>VLOOKUP(E234,缘分配置!A:P,4,0)</f>
        <v>出谋划策</v>
      </c>
      <c r="D234" s="53">
        <f>VLOOKUP(F234,武将ID!A:B,2,0)</f>
        <v>21501</v>
      </c>
      <c r="E234" s="40" t="str">
        <f>缘分配置!A183</f>
        <v>曹操1</v>
      </c>
      <c r="F234" s="37" t="str">
        <f t="shared" si="49"/>
        <v>、曹操</v>
      </c>
      <c r="G234" s="40" t="str">
        <f>缘分配置!E183</f>
        <v>曹操</v>
      </c>
      <c r="H234" s="40" t="str">
        <f t="shared" si="55"/>
        <v>1</v>
      </c>
      <c r="I234" s="40">
        <v>1</v>
      </c>
      <c r="J234" s="53">
        <f>VLOOKUP(K234,武将ID!$A:$B,2,0)</f>
        <v>21303</v>
      </c>
      <c r="K234" s="40" t="str">
        <f>VLOOKUP(E234,缘分配置!A:M,6,0)</f>
        <v>、郭嘉</v>
      </c>
      <c r="L234" s="53" t="str">
        <f>IFERROR(VLOOKUP(M234,武将ID!$A:$B,2,0),"")</f>
        <v/>
      </c>
      <c r="M234" s="40" t="str">
        <f>IF(VLOOKUP($E234,缘分配置!$A:$M,7,0)=0,"",VLOOKUP($E234,缘分配置!$A:$M,7,0))</f>
        <v/>
      </c>
      <c r="N234" s="53" t="str">
        <f>IFERROR(VLOOKUP(O234,武将ID!$A:$B,2,0),"")</f>
        <v/>
      </c>
      <c r="O234" s="40" t="str">
        <f>IF(VLOOKUP($E234,缘分配置!$A:$M,8,0)=0,"",VLOOKUP($E234,缘分配置!$A:$M,8,0))</f>
        <v/>
      </c>
      <c r="P234" s="53" t="str">
        <f>IFERROR(VLOOKUP(Q234,武将ID!$A:$B,2,0),"")</f>
        <v/>
      </c>
      <c r="Q234" s="40" t="str">
        <f>IF(VLOOKUP($E234,缘分配置!$A:$M,9,0)=0,"",VLOOKUP($E234,缘分配置!$A:$M,9,0))</f>
        <v/>
      </c>
      <c r="R234" s="40" t="str">
        <f t="shared" si="56"/>
        <v/>
      </c>
      <c r="S234" s="40" t="str">
        <f>IF(VLOOKUP($E234,缘分配置!$A:$M,10,0)=0,"",VLOOKUP($E234,缘分配置!$A:$M,10,0))</f>
        <v/>
      </c>
      <c r="T234" s="40" t="str">
        <f>IFERROR(VLOOKUP(R234,武将ID!F$1:G$18,2,0),"")</f>
        <v/>
      </c>
      <c r="U234" s="40" t="str">
        <f t="shared" si="50"/>
        <v/>
      </c>
      <c r="V234" s="40">
        <f t="shared" si="57"/>
        <v>5</v>
      </c>
      <c r="W234" s="40">
        <f>IF(VLOOKUP($E234,缘分配置!$A:$M,11,0)=0,"",VLOOKUP($E234,缘分配置!$A:$M,11,0))</f>
        <v>110</v>
      </c>
      <c r="X234" s="40" t="str">
        <f>IFERROR(VLOOKUP(V234,武将ID!$F$1:$G$18,2,0),"")</f>
        <v>，攻击提高</v>
      </c>
      <c r="Y234" s="40" t="str">
        <f t="shared" si="51"/>
        <v>11%</v>
      </c>
      <c r="Z234" s="40">
        <f t="shared" si="58"/>
        <v>6</v>
      </c>
      <c r="AA234" s="40">
        <f>IF(VLOOKUP($E234,缘分配置!$A:$M,12,0)=0,"",VLOOKUP($E234,缘分配置!$A:$M,12,0))</f>
        <v>30</v>
      </c>
      <c r="AB234" s="40" t="str">
        <f>IFERROR(VLOOKUP(Z234,武将ID!$F$1:$G$18,2,0),"")</f>
        <v>，防御提高</v>
      </c>
      <c r="AC234" s="40" t="str">
        <f t="shared" si="52"/>
        <v>3%</v>
      </c>
      <c r="AD234" s="56" t="str">
        <f t="shared" si="53"/>
        <v>集齐“曹操、郭嘉”，攻击提高11%，防御提高3%。</v>
      </c>
    </row>
    <row r="235" spans="1:30" ht="15" x14ac:dyDescent="0.25">
      <c r="A235" s="52">
        <f t="shared" si="54"/>
        <v>21501002</v>
      </c>
      <c r="B235" s="37">
        <v>230</v>
      </c>
      <c r="C235" s="53" t="str">
        <f>VLOOKUP(E235,缘分配置!A:P,4,0)</f>
        <v>江山美人</v>
      </c>
      <c r="D235" s="53">
        <f>VLOOKUP(F235,武将ID!A:B,2,0)</f>
        <v>21501</v>
      </c>
      <c r="E235" s="40" t="str">
        <f>缘分配置!A184</f>
        <v>曹操2</v>
      </c>
      <c r="F235" s="37" t="str">
        <f t="shared" si="49"/>
        <v>、曹操</v>
      </c>
      <c r="G235" s="40" t="str">
        <f>缘分配置!E184</f>
        <v>曹操</v>
      </c>
      <c r="H235" s="40" t="str">
        <f t="shared" si="55"/>
        <v>2</v>
      </c>
      <c r="I235" s="40">
        <v>1</v>
      </c>
      <c r="J235" s="53">
        <f>VLOOKUP(K235,武将ID!$A:$B,2,0)</f>
        <v>21508</v>
      </c>
      <c r="K235" s="40" t="str">
        <f>VLOOKUP(E235,缘分配置!A:M,6,0)</f>
        <v>、小乔</v>
      </c>
      <c r="L235" s="53" t="str">
        <f>IFERROR(VLOOKUP(M235,武将ID!$A:$B,2,0),"")</f>
        <v/>
      </c>
      <c r="M235" s="40" t="str">
        <f>IF(VLOOKUP($E235,缘分配置!$A:$M,7,0)=0,"",VLOOKUP($E235,缘分配置!$A:$M,7,0))</f>
        <v/>
      </c>
      <c r="N235" s="53" t="str">
        <f>IFERROR(VLOOKUP(O235,武将ID!$A:$B,2,0),"")</f>
        <v/>
      </c>
      <c r="O235" s="40" t="str">
        <f>IF(VLOOKUP($E235,缘分配置!$A:$M,8,0)=0,"",VLOOKUP($E235,缘分配置!$A:$M,8,0))</f>
        <v/>
      </c>
      <c r="P235" s="53" t="str">
        <f>IFERROR(VLOOKUP(Q235,武将ID!$A:$B,2,0),"")</f>
        <v/>
      </c>
      <c r="Q235" s="40" t="str">
        <f>IF(VLOOKUP($E235,缘分配置!$A:$M,9,0)=0,"",VLOOKUP($E235,缘分配置!$A:$M,9,0))</f>
        <v/>
      </c>
      <c r="R235" s="40" t="str">
        <f t="shared" si="56"/>
        <v/>
      </c>
      <c r="S235" s="40" t="str">
        <f>IF(VLOOKUP($E235,缘分配置!$A:$M,10,0)=0,"",VLOOKUP($E235,缘分配置!$A:$M,10,0))</f>
        <v/>
      </c>
      <c r="T235" s="40" t="str">
        <f>IFERROR(VLOOKUP(R235,武将ID!F$1:G$18,2,0),"")</f>
        <v/>
      </c>
      <c r="U235" s="40" t="str">
        <f t="shared" si="50"/>
        <v/>
      </c>
      <c r="V235" s="40">
        <f t="shared" si="57"/>
        <v>5</v>
      </c>
      <c r="W235" s="40">
        <f>IF(VLOOKUP($E235,缘分配置!$A:$M,11,0)=0,"",VLOOKUP($E235,缘分配置!$A:$M,11,0))</f>
        <v>110</v>
      </c>
      <c r="X235" s="40" t="str">
        <f>IFERROR(VLOOKUP(V235,武将ID!$F$1:$G$18,2,0),"")</f>
        <v>，攻击提高</v>
      </c>
      <c r="Y235" s="40" t="str">
        <f t="shared" si="51"/>
        <v>11%</v>
      </c>
      <c r="Z235" s="40">
        <f t="shared" si="58"/>
        <v>6</v>
      </c>
      <c r="AA235" s="40">
        <f>IF(VLOOKUP($E235,缘分配置!$A:$M,12,0)=0,"",VLOOKUP($E235,缘分配置!$A:$M,12,0))</f>
        <v>30</v>
      </c>
      <c r="AB235" s="40" t="str">
        <f>IFERROR(VLOOKUP(Z235,武将ID!$F$1:$G$18,2,0),"")</f>
        <v>，防御提高</v>
      </c>
      <c r="AC235" s="40" t="str">
        <f t="shared" si="52"/>
        <v>3%</v>
      </c>
      <c r="AD235" s="56" t="str">
        <f t="shared" si="53"/>
        <v>集齐“曹操、小乔”，攻击提高11%，防御提高3%。</v>
      </c>
    </row>
    <row r="236" spans="1:30" ht="15" x14ac:dyDescent="0.25">
      <c r="A236" s="52">
        <f t="shared" si="54"/>
        <v>21501003</v>
      </c>
      <c r="B236" s="37">
        <v>231</v>
      </c>
      <c r="C236" s="53" t="str">
        <f>VLOOKUP(E236,缘分配置!A:P,4,0)</f>
        <v>大权独揽</v>
      </c>
      <c r="D236" s="53">
        <f>VLOOKUP(F236,武将ID!A:B,2,0)</f>
        <v>21501</v>
      </c>
      <c r="E236" s="40" t="str">
        <f>缘分配置!A185</f>
        <v>曹操3</v>
      </c>
      <c r="F236" s="37" t="str">
        <f t="shared" si="49"/>
        <v>、曹操</v>
      </c>
      <c r="G236" s="40" t="str">
        <f>缘分配置!E185</f>
        <v>曹操</v>
      </c>
      <c r="H236" s="40" t="str">
        <f t="shared" si="55"/>
        <v>3</v>
      </c>
      <c r="I236" s="40">
        <v>1</v>
      </c>
      <c r="J236" s="53">
        <f>VLOOKUP(K236,武将ID!$A:$B,2,0)</f>
        <v>11501</v>
      </c>
      <c r="K236" s="40" t="str">
        <f>VLOOKUP(E236,缘分配置!A:M,6,0)</f>
        <v>、刘邦</v>
      </c>
      <c r="L236" s="53" t="str">
        <f>IFERROR(VLOOKUP(M236,武将ID!$A:$B,2,0),"")</f>
        <v/>
      </c>
      <c r="M236" s="40" t="str">
        <f>IF(VLOOKUP($E236,缘分配置!$A:$M,7,0)=0,"",VLOOKUP($E236,缘分配置!$A:$M,7,0))</f>
        <v/>
      </c>
      <c r="N236" s="53" t="str">
        <f>IFERROR(VLOOKUP(O236,武将ID!$A:$B,2,0),"")</f>
        <v/>
      </c>
      <c r="O236" s="40" t="str">
        <f>IF(VLOOKUP($E236,缘分配置!$A:$M,8,0)=0,"",VLOOKUP($E236,缘分配置!$A:$M,8,0))</f>
        <v/>
      </c>
      <c r="P236" s="53" t="str">
        <f>IFERROR(VLOOKUP(Q236,武将ID!$A:$B,2,0),"")</f>
        <v/>
      </c>
      <c r="Q236" s="40" t="str">
        <f>IF(VLOOKUP($E236,缘分配置!$A:$M,9,0)=0,"",VLOOKUP($E236,缘分配置!$A:$M,9,0))</f>
        <v/>
      </c>
      <c r="R236" s="40" t="str">
        <f t="shared" si="56"/>
        <v/>
      </c>
      <c r="S236" s="40" t="str">
        <f>IF(VLOOKUP($E236,缘分配置!$A:$M,10,0)=0,"",VLOOKUP($E236,缘分配置!$A:$M,10,0))</f>
        <v/>
      </c>
      <c r="T236" s="40" t="str">
        <f>IFERROR(VLOOKUP(R236,武将ID!F$1:G$18,2,0),"")</f>
        <v/>
      </c>
      <c r="U236" s="40" t="str">
        <f t="shared" si="50"/>
        <v/>
      </c>
      <c r="V236" s="40">
        <f t="shared" si="57"/>
        <v>5</v>
      </c>
      <c r="W236" s="40">
        <f>IF(VLOOKUP($E236,缘分配置!$A:$M,11,0)=0,"",VLOOKUP($E236,缘分配置!$A:$M,11,0))</f>
        <v>110</v>
      </c>
      <c r="X236" s="40" t="str">
        <f>IFERROR(VLOOKUP(V236,武将ID!$F$1:$G$18,2,0),"")</f>
        <v>，攻击提高</v>
      </c>
      <c r="Y236" s="40" t="str">
        <f t="shared" si="51"/>
        <v>11%</v>
      </c>
      <c r="Z236" s="40">
        <f t="shared" si="58"/>
        <v>6</v>
      </c>
      <c r="AA236" s="40">
        <f>IF(VLOOKUP($E236,缘分配置!$A:$M,12,0)=0,"",VLOOKUP($E236,缘分配置!$A:$M,12,0))</f>
        <v>30</v>
      </c>
      <c r="AB236" s="40" t="str">
        <f>IFERROR(VLOOKUP(Z236,武将ID!$F$1:$G$18,2,0),"")</f>
        <v>，防御提高</v>
      </c>
      <c r="AC236" s="40" t="str">
        <f t="shared" si="52"/>
        <v>3%</v>
      </c>
      <c r="AD236" s="56" t="str">
        <f t="shared" si="53"/>
        <v>集齐“曹操、刘邦”，攻击提高11%，防御提高3%。</v>
      </c>
    </row>
    <row r="237" spans="1:30" ht="15" x14ac:dyDescent="0.25">
      <c r="A237" s="52">
        <f t="shared" si="54"/>
        <v>21501004</v>
      </c>
      <c r="B237" s="37">
        <v>232</v>
      </c>
      <c r="C237" s="53" t="str">
        <f>VLOOKUP(E237,缘分配置!A:P,4,0)</f>
        <v>三国鼎立</v>
      </c>
      <c r="D237" s="53">
        <f>VLOOKUP(F237,武将ID!A:B,2,0)</f>
        <v>21501</v>
      </c>
      <c r="E237" s="40" t="str">
        <f>缘分配置!A186</f>
        <v>曹操4</v>
      </c>
      <c r="F237" s="37" t="str">
        <f t="shared" si="49"/>
        <v>、曹操</v>
      </c>
      <c r="G237" s="40" t="str">
        <f>缘分配置!E186</f>
        <v>曹操</v>
      </c>
      <c r="H237" s="40" t="str">
        <f t="shared" si="55"/>
        <v>4</v>
      </c>
      <c r="I237" s="40">
        <v>1</v>
      </c>
      <c r="J237" s="53">
        <f>VLOOKUP(K237,武将ID!$A:$B,2,0)</f>
        <v>21502</v>
      </c>
      <c r="K237" s="40" t="str">
        <f>VLOOKUP(E237,缘分配置!A:M,6,0)</f>
        <v>、孙权</v>
      </c>
      <c r="L237" s="53">
        <f>IFERROR(VLOOKUP(M237,武将ID!$A:$B,2,0),"")</f>
        <v>21503</v>
      </c>
      <c r="M237" s="40" t="str">
        <f>IF(VLOOKUP($E237,缘分配置!$A:$M,7,0)=0,"",VLOOKUP($E237,缘分配置!$A:$M,7,0))</f>
        <v>、刘备</v>
      </c>
      <c r="N237" s="53" t="str">
        <f>IFERROR(VLOOKUP(O237,武将ID!$A:$B,2,0),"")</f>
        <v/>
      </c>
      <c r="O237" s="40" t="str">
        <f>IF(VLOOKUP($E237,缘分配置!$A:$M,8,0)=0,"",VLOOKUP($E237,缘分配置!$A:$M,8,0))</f>
        <v/>
      </c>
      <c r="P237" s="53" t="str">
        <f>IFERROR(VLOOKUP(Q237,武将ID!$A:$B,2,0),"")</f>
        <v/>
      </c>
      <c r="Q237" s="40" t="str">
        <f>IF(VLOOKUP($E237,缘分配置!$A:$M,9,0)=0,"",VLOOKUP($E237,缘分配置!$A:$M,9,0))</f>
        <v/>
      </c>
      <c r="R237" s="40">
        <f t="shared" si="56"/>
        <v>4</v>
      </c>
      <c r="S237" s="40">
        <f>IF(VLOOKUP($E237,缘分配置!$A:$M,10,0)=0,"",VLOOKUP($E237,缘分配置!$A:$M,10,0))</f>
        <v>150</v>
      </c>
      <c r="T237" s="40" t="str">
        <f>IFERROR(VLOOKUP(R237,武将ID!F$1:G$18,2,0),"")</f>
        <v>，生命提高</v>
      </c>
      <c r="U237" s="40" t="str">
        <f t="shared" si="50"/>
        <v>15%</v>
      </c>
      <c r="V237" s="40">
        <f t="shared" si="57"/>
        <v>5</v>
      </c>
      <c r="W237" s="40">
        <f>IF(VLOOKUP($E237,缘分配置!$A:$M,11,0)=0,"",VLOOKUP($E237,缘分配置!$A:$M,11,0))</f>
        <v>120</v>
      </c>
      <c r="X237" s="40" t="str">
        <f>IFERROR(VLOOKUP(V237,武将ID!$F$1:$G$18,2,0),"")</f>
        <v>，攻击提高</v>
      </c>
      <c r="Y237" s="40" t="str">
        <f t="shared" si="51"/>
        <v>12%</v>
      </c>
      <c r="Z237" s="40">
        <f t="shared" si="58"/>
        <v>6</v>
      </c>
      <c r="AA237" s="40">
        <f>IF(VLOOKUP($E237,缘分配置!$A:$M,12,0)=0,"",VLOOKUP($E237,缘分配置!$A:$M,12,0))</f>
        <v>30</v>
      </c>
      <c r="AB237" s="40" t="str">
        <f>IFERROR(VLOOKUP(Z237,武将ID!$F$1:$G$18,2,0),"")</f>
        <v>，防御提高</v>
      </c>
      <c r="AC237" s="40" t="str">
        <f t="shared" si="52"/>
        <v>3%</v>
      </c>
      <c r="AD237" s="56" t="str">
        <f t="shared" si="53"/>
        <v>集齐“曹操、孙权、刘备”，生命提高15%，攻击提高12%，防御提高3%。</v>
      </c>
    </row>
    <row r="238" spans="1:30" ht="15" x14ac:dyDescent="0.25">
      <c r="A238" s="52">
        <f t="shared" si="54"/>
        <v>21501005</v>
      </c>
      <c r="B238" s="37">
        <v>233</v>
      </c>
      <c r="C238" s="53" t="str">
        <f>VLOOKUP(E238,缘分配置!A:P,4,0)</f>
        <v>才华横溢</v>
      </c>
      <c r="D238" s="53">
        <f>VLOOKUP(F238,武将ID!A:B,2,0)</f>
        <v>21501</v>
      </c>
      <c r="E238" s="40" t="str">
        <f>缘分配置!A187</f>
        <v>曹操5</v>
      </c>
      <c r="F238" s="37" t="str">
        <f t="shared" si="49"/>
        <v>、曹操</v>
      </c>
      <c r="G238" s="40" t="str">
        <f>缘分配置!E187</f>
        <v>曹操</v>
      </c>
      <c r="H238" s="40" t="str">
        <f t="shared" si="55"/>
        <v>5</v>
      </c>
      <c r="I238" s="40">
        <v>1</v>
      </c>
      <c r="J238" s="53">
        <f>VLOOKUP(K238,武将ID!$A:$B,2,0)</f>
        <v>21504</v>
      </c>
      <c r="K238" s="40" t="str">
        <f>VLOOKUP(E238,缘分配置!A:M,6,0)</f>
        <v>、周瑜</v>
      </c>
      <c r="L238" s="53">
        <f>IFERROR(VLOOKUP(M238,武将ID!$A:$B,2,0),"")</f>
        <v>31506</v>
      </c>
      <c r="M238" s="40" t="str">
        <f>IF(VLOOKUP($E238,缘分配置!$A:$M,7,0)=0,"",VLOOKUP($E238,缘分配置!$A:$M,7,0))</f>
        <v>、狄仁杰</v>
      </c>
      <c r="N238" s="53">
        <f>IFERROR(VLOOKUP(O238,武将ID!$A:$B,2,0),"")</f>
        <v>41508</v>
      </c>
      <c r="O238" s="40" t="str">
        <f>IF(VLOOKUP($E238,缘分配置!$A:$M,8,0)=0,"",VLOOKUP($E238,缘分配置!$A:$M,8,0))</f>
        <v>、屈原</v>
      </c>
      <c r="P238" s="53" t="str">
        <f>IFERROR(VLOOKUP(Q238,武将ID!$A:$B,2,0),"")</f>
        <v/>
      </c>
      <c r="Q238" s="40" t="str">
        <f>IF(VLOOKUP($E238,缘分配置!$A:$M,9,0)=0,"",VLOOKUP($E238,缘分配置!$A:$M,9,0))</f>
        <v/>
      </c>
      <c r="R238" s="40">
        <f t="shared" si="56"/>
        <v>4</v>
      </c>
      <c r="S238" s="40">
        <f>IF(VLOOKUP($E238,缘分配置!$A:$M,10,0)=0,"",VLOOKUP($E238,缘分配置!$A:$M,10,0))</f>
        <v>180</v>
      </c>
      <c r="T238" s="40" t="str">
        <f>IFERROR(VLOOKUP(R238,武将ID!F$1:G$18,2,0),"")</f>
        <v>，生命提高</v>
      </c>
      <c r="U238" s="40" t="str">
        <f t="shared" si="50"/>
        <v>18%</v>
      </c>
      <c r="V238" s="40">
        <f t="shared" si="57"/>
        <v>5</v>
      </c>
      <c r="W238" s="40">
        <f>IF(VLOOKUP($E238,缘分配置!$A:$M,11,0)=0,"",VLOOKUP($E238,缘分配置!$A:$M,11,0))</f>
        <v>140</v>
      </c>
      <c r="X238" s="40" t="str">
        <f>IFERROR(VLOOKUP(V238,武将ID!$F$1:$G$18,2,0),"")</f>
        <v>，攻击提高</v>
      </c>
      <c r="Y238" s="40" t="str">
        <f t="shared" si="51"/>
        <v>14%</v>
      </c>
      <c r="Z238" s="40">
        <f t="shared" si="58"/>
        <v>6</v>
      </c>
      <c r="AA238" s="40">
        <f>IF(VLOOKUP($E238,缘分配置!$A:$M,12,0)=0,"",VLOOKUP($E238,缘分配置!$A:$M,12,0))</f>
        <v>40</v>
      </c>
      <c r="AB238" s="40" t="str">
        <f>IFERROR(VLOOKUP(Z238,武将ID!$F$1:$G$18,2,0),"")</f>
        <v>，防御提高</v>
      </c>
      <c r="AC238" s="40" t="str">
        <f t="shared" si="52"/>
        <v>4%</v>
      </c>
      <c r="AD238" s="56" t="str">
        <f t="shared" si="53"/>
        <v>集齐“曹操、周瑜、狄仁杰、屈原”，生命提高18%，攻击提高14%，防御提高4%。</v>
      </c>
    </row>
    <row r="239" spans="1:30" ht="15" x14ac:dyDescent="0.25">
      <c r="A239" s="52">
        <f t="shared" si="54"/>
        <v>21501006</v>
      </c>
      <c r="B239" s="37">
        <v>234</v>
      </c>
      <c r="C239" s="53" t="str">
        <f>VLOOKUP(E239,缘分配置!A:P,4,0)</f>
        <v>披荆斩棘</v>
      </c>
      <c r="D239" s="53">
        <f>VLOOKUP(F239,武将ID!A:B,2,0)</f>
        <v>21501</v>
      </c>
      <c r="E239" s="40" t="str">
        <f>缘分配置!A188</f>
        <v>曹操6</v>
      </c>
      <c r="F239" s="37" t="str">
        <f t="shared" si="49"/>
        <v>、曹操</v>
      </c>
      <c r="G239" s="40" t="str">
        <f>缘分配置!E188</f>
        <v>曹操</v>
      </c>
      <c r="H239" s="40" t="str">
        <f t="shared" si="55"/>
        <v>6</v>
      </c>
      <c r="I239" s="40">
        <v>1</v>
      </c>
      <c r="J239" s="53">
        <f>VLOOKUP(K239,武将ID!$A:$B,2,0)</f>
        <v>11502</v>
      </c>
      <c r="K239" s="40" t="str">
        <f>VLOOKUP(E239,缘分配置!A:M,6,0)</f>
        <v>、韩信</v>
      </c>
      <c r="L239" s="53">
        <f>IFERROR(VLOOKUP(M239,武将ID!$A:$B,2,0),"")</f>
        <v>21507</v>
      </c>
      <c r="M239" s="40" t="str">
        <f>IF(VLOOKUP($E239,缘分配置!$A:$M,7,0)=0,"",VLOOKUP($E239,缘分配置!$A:$M,7,0))</f>
        <v>、典韦</v>
      </c>
      <c r="N239" s="53">
        <f>IFERROR(VLOOKUP(O239,武将ID!$A:$B,2,0),"")</f>
        <v>31504</v>
      </c>
      <c r="O239" s="40" t="str">
        <f>IF(VLOOKUP($E239,缘分配置!$A:$M,8,0)=0,"",VLOOKUP($E239,缘分配置!$A:$M,8,0))</f>
        <v>、宇文成都</v>
      </c>
      <c r="P239" s="53" t="str">
        <f>IFERROR(VLOOKUP(Q239,武将ID!$A:$B,2,0),"")</f>
        <v/>
      </c>
      <c r="Q239" s="40" t="str">
        <f>IF(VLOOKUP($E239,缘分配置!$A:$M,9,0)=0,"",VLOOKUP($E239,缘分配置!$A:$M,9,0))</f>
        <v/>
      </c>
      <c r="R239" s="40">
        <f t="shared" si="56"/>
        <v>4</v>
      </c>
      <c r="S239" s="40">
        <f>IF(VLOOKUP($E239,缘分配置!$A:$M,10,0)=0,"",VLOOKUP($E239,缘分配置!$A:$M,10,0))</f>
        <v>180</v>
      </c>
      <c r="T239" s="40" t="str">
        <f>IFERROR(VLOOKUP(R239,武将ID!F$1:G$18,2,0),"")</f>
        <v>，生命提高</v>
      </c>
      <c r="U239" s="40" t="str">
        <f t="shared" si="50"/>
        <v>18%</v>
      </c>
      <c r="V239" s="40">
        <f t="shared" si="57"/>
        <v>5</v>
      </c>
      <c r="W239" s="40">
        <f>IF(VLOOKUP($E239,缘分配置!$A:$M,11,0)=0,"",VLOOKUP($E239,缘分配置!$A:$M,11,0))</f>
        <v>140</v>
      </c>
      <c r="X239" s="40" t="str">
        <f>IFERROR(VLOOKUP(V239,武将ID!$F$1:$G$18,2,0),"")</f>
        <v>，攻击提高</v>
      </c>
      <c r="Y239" s="40" t="str">
        <f t="shared" si="51"/>
        <v>14%</v>
      </c>
      <c r="Z239" s="40">
        <f t="shared" si="58"/>
        <v>6</v>
      </c>
      <c r="AA239" s="40">
        <f>IF(VLOOKUP($E239,缘分配置!$A:$M,12,0)=0,"",VLOOKUP($E239,缘分配置!$A:$M,12,0))</f>
        <v>40</v>
      </c>
      <c r="AB239" s="40" t="str">
        <f>IFERROR(VLOOKUP(Z239,武将ID!$F$1:$G$18,2,0),"")</f>
        <v>，防御提高</v>
      </c>
      <c r="AC239" s="40" t="str">
        <f t="shared" si="52"/>
        <v>4%</v>
      </c>
      <c r="AD239" s="56" t="str">
        <f t="shared" si="53"/>
        <v>集齐“曹操、韩信、典韦、宇文成都”，生命提高18%，攻击提高14%，防御提高4%。</v>
      </c>
    </row>
    <row r="240" spans="1:30" ht="15" x14ac:dyDescent="0.25">
      <c r="A240" s="52">
        <f t="shared" si="54"/>
        <v>21502001</v>
      </c>
      <c r="B240" s="37">
        <v>235</v>
      </c>
      <c r="C240" s="53" t="str">
        <f>VLOOKUP(E240,缘分配置!A:P,4,0)</f>
        <v>后生可畏</v>
      </c>
      <c r="D240" s="53">
        <f>VLOOKUP(F240,武将ID!A:B,2,0)</f>
        <v>21502</v>
      </c>
      <c r="E240" s="40" t="str">
        <f>缘分配置!A189</f>
        <v>孙权1</v>
      </c>
      <c r="F240" s="37" t="str">
        <f t="shared" si="49"/>
        <v>、孙权</v>
      </c>
      <c r="G240" s="40" t="str">
        <f>缘分配置!E189</f>
        <v>孙权</v>
      </c>
      <c r="H240" s="40" t="str">
        <f t="shared" si="55"/>
        <v>1</v>
      </c>
      <c r="I240" s="40">
        <v>1</v>
      </c>
      <c r="J240" s="53">
        <f>VLOOKUP(K240,武将ID!$A:$B,2,0)</f>
        <v>21501</v>
      </c>
      <c r="K240" s="40" t="str">
        <f>VLOOKUP(E240,缘分配置!A:M,6,0)</f>
        <v>、曹操</v>
      </c>
      <c r="L240" s="53" t="str">
        <f>IFERROR(VLOOKUP(M240,武将ID!$A:$B,2,0),"")</f>
        <v/>
      </c>
      <c r="M240" s="40" t="str">
        <f>IF(VLOOKUP($E240,缘分配置!$A:$M,7,0)=0,"",VLOOKUP($E240,缘分配置!$A:$M,7,0))</f>
        <v/>
      </c>
      <c r="N240" s="53" t="str">
        <f>IFERROR(VLOOKUP(O240,武将ID!$A:$B,2,0),"")</f>
        <v/>
      </c>
      <c r="O240" s="40" t="str">
        <f>IF(VLOOKUP($E240,缘分配置!$A:$M,8,0)=0,"",VLOOKUP($E240,缘分配置!$A:$M,8,0))</f>
        <v/>
      </c>
      <c r="P240" s="53" t="str">
        <f>IFERROR(VLOOKUP(Q240,武将ID!$A:$B,2,0),"")</f>
        <v/>
      </c>
      <c r="Q240" s="40" t="str">
        <f>IF(VLOOKUP($E240,缘分配置!$A:$M,9,0)=0,"",VLOOKUP($E240,缘分配置!$A:$M,9,0))</f>
        <v/>
      </c>
      <c r="R240" s="40" t="str">
        <f t="shared" si="56"/>
        <v/>
      </c>
      <c r="S240" s="40" t="str">
        <f>IF(VLOOKUP($E240,缘分配置!$A:$M,10,0)=0,"",VLOOKUP($E240,缘分配置!$A:$M,10,0))</f>
        <v/>
      </c>
      <c r="T240" s="40" t="str">
        <f>IFERROR(VLOOKUP(R240,武将ID!F$1:G$18,2,0),"")</f>
        <v/>
      </c>
      <c r="U240" s="40" t="str">
        <f t="shared" si="50"/>
        <v/>
      </c>
      <c r="V240" s="40">
        <f t="shared" si="57"/>
        <v>5</v>
      </c>
      <c r="W240" s="40">
        <f>IF(VLOOKUP($E240,缘分配置!$A:$M,11,0)=0,"",VLOOKUP($E240,缘分配置!$A:$M,11,0))</f>
        <v>110</v>
      </c>
      <c r="X240" s="40" t="str">
        <f>IFERROR(VLOOKUP(V240,武将ID!$F$1:$G$18,2,0),"")</f>
        <v>，攻击提高</v>
      </c>
      <c r="Y240" s="40" t="str">
        <f t="shared" si="51"/>
        <v>11%</v>
      </c>
      <c r="Z240" s="40">
        <f t="shared" si="58"/>
        <v>6</v>
      </c>
      <c r="AA240" s="40">
        <f>IF(VLOOKUP($E240,缘分配置!$A:$M,12,0)=0,"",VLOOKUP($E240,缘分配置!$A:$M,12,0))</f>
        <v>30</v>
      </c>
      <c r="AB240" s="40" t="str">
        <f>IFERROR(VLOOKUP(Z240,武将ID!$F$1:$G$18,2,0),"")</f>
        <v>，防御提高</v>
      </c>
      <c r="AC240" s="40" t="str">
        <f t="shared" si="52"/>
        <v>3%</v>
      </c>
      <c r="AD240" s="56" t="str">
        <f t="shared" si="53"/>
        <v>集齐“孙权、曹操”，攻击提高11%，防御提高3%。</v>
      </c>
    </row>
    <row r="241" spans="1:30" ht="15" x14ac:dyDescent="0.25">
      <c r="A241" s="52">
        <f t="shared" si="54"/>
        <v>21502002</v>
      </c>
      <c r="B241" s="37">
        <v>236</v>
      </c>
      <c r="C241" s="53" t="str">
        <f>VLOOKUP(E241,缘分配置!A:P,4,0)</f>
        <v>谈笑风生</v>
      </c>
      <c r="D241" s="53">
        <f>VLOOKUP(F241,武将ID!A:B,2,0)</f>
        <v>21502</v>
      </c>
      <c r="E241" s="40" t="str">
        <f>缘分配置!A190</f>
        <v>孙权2</v>
      </c>
      <c r="F241" s="37" t="str">
        <f t="shared" si="49"/>
        <v>、孙权</v>
      </c>
      <c r="G241" s="40" t="str">
        <f>缘分配置!E190</f>
        <v>孙权</v>
      </c>
      <c r="H241" s="40" t="str">
        <f t="shared" si="55"/>
        <v>2</v>
      </c>
      <c r="I241" s="40">
        <v>1</v>
      </c>
      <c r="J241" s="53">
        <f>VLOOKUP(K241,武将ID!$A:$B,2,0)</f>
        <v>21504</v>
      </c>
      <c r="K241" s="40" t="str">
        <f>VLOOKUP(E241,缘分配置!A:M,6,0)</f>
        <v>、周瑜</v>
      </c>
      <c r="L241" s="53" t="str">
        <f>IFERROR(VLOOKUP(M241,武将ID!$A:$B,2,0),"")</f>
        <v/>
      </c>
      <c r="M241" s="40" t="str">
        <f>IF(VLOOKUP($E241,缘分配置!$A:$M,7,0)=0,"",VLOOKUP($E241,缘分配置!$A:$M,7,0))</f>
        <v/>
      </c>
      <c r="N241" s="53" t="str">
        <f>IFERROR(VLOOKUP(O241,武将ID!$A:$B,2,0),"")</f>
        <v/>
      </c>
      <c r="O241" s="40" t="str">
        <f>IF(VLOOKUP($E241,缘分配置!$A:$M,8,0)=0,"",VLOOKUP($E241,缘分配置!$A:$M,8,0))</f>
        <v/>
      </c>
      <c r="P241" s="53" t="str">
        <f>IFERROR(VLOOKUP(Q241,武将ID!$A:$B,2,0),"")</f>
        <v/>
      </c>
      <c r="Q241" s="40" t="str">
        <f>IF(VLOOKUP($E241,缘分配置!$A:$M,9,0)=0,"",VLOOKUP($E241,缘分配置!$A:$M,9,0))</f>
        <v/>
      </c>
      <c r="R241" s="40" t="str">
        <f t="shared" si="56"/>
        <v/>
      </c>
      <c r="S241" s="40" t="str">
        <f>IF(VLOOKUP($E241,缘分配置!$A:$M,10,0)=0,"",VLOOKUP($E241,缘分配置!$A:$M,10,0))</f>
        <v/>
      </c>
      <c r="T241" s="40" t="str">
        <f>IFERROR(VLOOKUP(R241,武将ID!F$1:G$18,2,0),"")</f>
        <v/>
      </c>
      <c r="U241" s="40" t="str">
        <f t="shared" si="50"/>
        <v/>
      </c>
      <c r="V241" s="40">
        <f t="shared" si="57"/>
        <v>5</v>
      </c>
      <c r="W241" s="40">
        <f>IF(VLOOKUP($E241,缘分配置!$A:$M,11,0)=0,"",VLOOKUP($E241,缘分配置!$A:$M,11,0))</f>
        <v>110</v>
      </c>
      <c r="X241" s="40" t="str">
        <f>IFERROR(VLOOKUP(V241,武将ID!$F$1:$G$18,2,0),"")</f>
        <v>，攻击提高</v>
      </c>
      <c r="Y241" s="40" t="str">
        <f t="shared" si="51"/>
        <v>11%</v>
      </c>
      <c r="Z241" s="40">
        <f t="shared" si="58"/>
        <v>6</v>
      </c>
      <c r="AA241" s="40">
        <f>IF(VLOOKUP($E241,缘分配置!$A:$M,12,0)=0,"",VLOOKUP($E241,缘分配置!$A:$M,12,0))</f>
        <v>30</v>
      </c>
      <c r="AB241" s="40" t="str">
        <f>IFERROR(VLOOKUP(Z241,武将ID!$F$1:$G$18,2,0),"")</f>
        <v>，防御提高</v>
      </c>
      <c r="AC241" s="40" t="str">
        <f t="shared" si="52"/>
        <v>3%</v>
      </c>
      <c r="AD241" s="56" t="str">
        <f t="shared" si="53"/>
        <v>集齐“孙权、周瑜”，攻击提高11%，防御提高3%。</v>
      </c>
    </row>
    <row r="242" spans="1:30" ht="15" x14ac:dyDescent="0.25">
      <c r="A242" s="52">
        <f t="shared" si="54"/>
        <v>21502003</v>
      </c>
      <c r="B242" s="37">
        <v>237</v>
      </c>
      <c r="C242" s="53" t="str">
        <f>VLOOKUP(E242,缘分配置!A:P,4,0)</f>
        <v>志同道合</v>
      </c>
      <c r="D242" s="53">
        <f>VLOOKUP(F242,武将ID!A:B,2,0)</f>
        <v>21502</v>
      </c>
      <c r="E242" s="40" t="str">
        <f>缘分配置!A191</f>
        <v>孙权3</v>
      </c>
      <c r="F242" s="37" t="str">
        <f t="shared" si="49"/>
        <v>、孙权</v>
      </c>
      <c r="G242" s="40" t="str">
        <f>缘分配置!E191</f>
        <v>孙权</v>
      </c>
      <c r="H242" s="40" t="str">
        <f t="shared" si="55"/>
        <v>3</v>
      </c>
      <c r="I242" s="40">
        <v>1</v>
      </c>
      <c r="J242" s="53">
        <f>VLOOKUP(K242,武将ID!$A:$B,2,0)</f>
        <v>41501</v>
      </c>
      <c r="K242" s="40" t="str">
        <f>VLOOKUP(E242,缘分配置!A:M,6,0)</f>
        <v>、成吉思汗</v>
      </c>
      <c r="L242" s="53" t="str">
        <f>IFERROR(VLOOKUP(M242,武将ID!$A:$B,2,0),"")</f>
        <v/>
      </c>
      <c r="M242" s="40" t="str">
        <f>IF(VLOOKUP($E242,缘分配置!$A:$M,7,0)=0,"",VLOOKUP($E242,缘分配置!$A:$M,7,0))</f>
        <v/>
      </c>
      <c r="N242" s="53" t="str">
        <f>IFERROR(VLOOKUP(O242,武将ID!$A:$B,2,0),"")</f>
        <v/>
      </c>
      <c r="O242" s="40" t="str">
        <f>IF(VLOOKUP($E242,缘分配置!$A:$M,8,0)=0,"",VLOOKUP($E242,缘分配置!$A:$M,8,0))</f>
        <v/>
      </c>
      <c r="P242" s="53" t="str">
        <f>IFERROR(VLOOKUP(Q242,武将ID!$A:$B,2,0),"")</f>
        <v/>
      </c>
      <c r="Q242" s="40" t="str">
        <f>IF(VLOOKUP($E242,缘分配置!$A:$M,9,0)=0,"",VLOOKUP($E242,缘分配置!$A:$M,9,0))</f>
        <v/>
      </c>
      <c r="R242" s="40" t="str">
        <f t="shared" si="56"/>
        <v/>
      </c>
      <c r="S242" s="40" t="str">
        <f>IF(VLOOKUP($E242,缘分配置!$A:$M,10,0)=0,"",VLOOKUP($E242,缘分配置!$A:$M,10,0))</f>
        <v/>
      </c>
      <c r="T242" s="40" t="str">
        <f>IFERROR(VLOOKUP(R242,武将ID!F$1:G$18,2,0),"")</f>
        <v/>
      </c>
      <c r="U242" s="40" t="str">
        <f t="shared" si="50"/>
        <v/>
      </c>
      <c r="V242" s="40">
        <f t="shared" si="57"/>
        <v>5</v>
      </c>
      <c r="W242" s="40">
        <f>IF(VLOOKUP($E242,缘分配置!$A:$M,11,0)=0,"",VLOOKUP($E242,缘分配置!$A:$M,11,0))</f>
        <v>110</v>
      </c>
      <c r="X242" s="40" t="str">
        <f>IFERROR(VLOOKUP(V242,武将ID!$F$1:$G$18,2,0),"")</f>
        <v>，攻击提高</v>
      </c>
      <c r="Y242" s="40" t="str">
        <f t="shared" si="51"/>
        <v>11%</v>
      </c>
      <c r="Z242" s="40">
        <f t="shared" si="58"/>
        <v>6</v>
      </c>
      <c r="AA242" s="40">
        <f>IF(VLOOKUP($E242,缘分配置!$A:$M,12,0)=0,"",VLOOKUP($E242,缘分配置!$A:$M,12,0))</f>
        <v>30</v>
      </c>
      <c r="AB242" s="40" t="str">
        <f>IFERROR(VLOOKUP(Z242,武将ID!$F$1:$G$18,2,0),"")</f>
        <v>，防御提高</v>
      </c>
      <c r="AC242" s="40" t="str">
        <f t="shared" si="52"/>
        <v>3%</v>
      </c>
      <c r="AD242" s="56" t="str">
        <f t="shared" si="53"/>
        <v>集齐“孙权、成吉思汗”，攻击提高11%，防御提高3%。</v>
      </c>
    </row>
    <row r="243" spans="1:30" ht="15" x14ac:dyDescent="0.25">
      <c r="A243" s="52">
        <f t="shared" si="54"/>
        <v>21502004</v>
      </c>
      <c r="B243" s="37">
        <v>238</v>
      </c>
      <c r="C243" s="53" t="str">
        <f>VLOOKUP(E243,缘分配置!A:P,4,0)</f>
        <v>敬贤礼士</v>
      </c>
      <c r="D243" s="53">
        <f>VLOOKUP(F243,武将ID!A:B,2,0)</f>
        <v>21502</v>
      </c>
      <c r="E243" s="40" t="str">
        <f>缘分配置!A192</f>
        <v>孙权4</v>
      </c>
      <c r="F243" s="37" t="str">
        <f t="shared" si="49"/>
        <v>、孙权</v>
      </c>
      <c r="G243" s="40" t="str">
        <f>缘分配置!E192</f>
        <v>孙权</v>
      </c>
      <c r="H243" s="40" t="str">
        <f t="shared" si="55"/>
        <v>4</v>
      </c>
      <c r="I243" s="40">
        <v>1</v>
      </c>
      <c r="J243" s="53">
        <f>VLOOKUP(K243,武将ID!$A:$B,2,0)</f>
        <v>11503</v>
      </c>
      <c r="K243" s="40" t="str">
        <f>VLOOKUP(E243,缘分配置!A:M,6,0)</f>
        <v>、范增</v>
      </c>
      <c r="L243" s="53">
        <f>IFERROR(VLOOKUP(M243,武将ID!$A:$B,2,0),"")</f>
        <v>41303</v>
      </c>
      <c r="M243" s="40" t="str">
        <f>IF(VLOOKUP($E243,缘分配置!$A:$M,7,0)=0,"",VLOOKUP($E243,缘分配置!$A:$M,7,0))</f>
        <v>、朱元璋</v>
      </c>
      <c r="N243" s="53" t="str">
        <f>IFERROR(VLOOKUP(O243,武将ID!$A:$B,2,0),"")</f>
        <v/>
      </c>
      <c r="O243" s="40" t="str">
        <f>IF(VLOOKUP($E243,缘分配置!$A:$M,8,0)=0,"",VLOOKUP($E243,缘分配置!$A:$M,8,0))</f>
        <v/>
      </c>
      <c r="P243" s="53" t="str">
        <f>IFERROR(VLOOKUP(Q243,武将ID!$A:$B,2,0),"")</f>
        <v/>
      </c>
      <c r="Q243" s="40" t="str">
        <f>IF(VLOOKUP($E243,缘分配置!$A:$M,9,0)=0,"",VLOOKUP($E243,缘分配置!$A:$M,9,0))</f>
        <v/>
      </c>
      <c r="R243" s="40">
        <f t="shared" si="56"/>
        <v>4</v>
      </c>
      <c r="S243" s="40">
        <f>IF(VLOOKUP($E243,缘分配置!$A:$M,10,0)=0,"",VLOOKUP($E243,缘分配置!$A:$M,10,0))</f>
        <v>150</v>
      </c>
      <c r="T243" s="40" t="str">
        <f>IFERROR(VLOOKUP(R243,武将ID!F$1:G$18,2,0),"")</f>
        <v>，生命提高</v>
      </c>
      <c r="U243" s="40" t="str">
        <f t="shared" si="50"/>
        <v>15%</v>
      </c>
      <c r="V243" s="40">
        <f t="shared" si="57"/>
        <v>5</v>
      </c>
      <c r="W243" s="40">
        <f>IF(VLOOKUP($E243,缘分配置!$A:$M,11,0)=0,"",VLOOKUP($E243,缘分配置!$A:$M,11,0))</f>
        <v>120</v>
      </c>
      <c r="X243" s="40" t="str">
        <f>IFERROR(VLOOKUP(V243,武将ID!$F$1:$G$18,2,0),"")</f>
        <v>，攻击提高</v>
      </c>
      <c r="Y243" s="40" t="str">
        <f t="shared" si="51"/>
        <v>12%</v>
      </c>
      <c r="Z243" s="40">
        <f t="shared" si="58"/>
        <v>6</v>
      </c>
      <c r="AA243" s="40">
        <f>IF(VLOOKUP($E243,缘分配置!$A:$M,12,0)=0,"",VLOOKUP($E243,缘分配置!$A:$M,12,0))</f>
        <v>30</v>
      </c>
      <c r="AB243" s="40" t="str">
        <f>IFERROR(VLOOKUP(Z243,武将ID!$F$1:$G$18,2,0),"")</f>
        <v>，防御提高</v>
      </c>
      <c r="AC243" s="40" t="str">
        <f t="shared" si="52"/>
        <v>3%</v>
      </c>
      <c r="AD243" s="56" t="str">
        <f t="shared" si="53"/>
        <v>集齐“孙权、范增、朱元璋”，生命提高15%，攻击提高12%，防御提高3%。</v>
      </c>
    </row>
    <row r="244" spans="1:30" ht="15" x14ac:dyDescent="0.25">
      <c r="A244" s="52">
        <f t="shared" si="54"/>
        <v>21502005</v>
      </c>
      <c r="B244" s="37">
        <v>239</v>
      </c>
      <c r="C244" s="53" t="str">
        <f>VLOOKUP(E244,缘分配置!A:P,4,0)</f>
        <v>大智大勇</v>
      </c>
      <c r="D244" s="53">
        <f>VLOOKUP(F244,武将ID!A:B,2,0)</f>
        <v>21502</v>
      </c>
      <c r="E244" s="40" t="str">
        <f>缘分配置!A193</f>
        <v>孙权5</v>
      </c>
      <c r="F244" s="37" t="str">
        <f t="shared" si="49"/>
        <v>、孙权</v>
      </c>
      <c r="G244" s="40" t="str">
        <f>缘分配置!E193</f>
        <v>孙权</v>
      </c>
      <c r="H244" s="40" t="str">
        <f t="shared" si="55"/>
        <v>5</v>
      </c>
      <c r="I244" s="40">
        <v>1</v>
      </c>
      <c r="J244" s="53">
        <f>VLOOKUP(K244,武将ID!$A:$B,2,0)</f>
        <v>11508</v>
      </c>
      <c r="K244" s="40" t="str">
        <f>VLOOKUP(E244,缘分配置!A:M,6,0)</f>
        <v>、虞姬</v>
      </c>
      <c r="L244" s="53">
        <f>IFERROR(VLOOKUP(M244,武将ID!$A:$B,2,0),"")</f>
        <v>21505</v>
      </c>
      <c r="M244" s="40" t="str">
        <f>IF(VLOOKUP($E244,缘分配置!$A:$M,7,0)=0,"",VLOOKUP($E244,缘分配置!$A:$M,7,0))</f>
        <v>、赵云</v>
      </c>
      <c r="N244" s="53">
        <f>IFERROR(VLOOKUP(O244,武将ID!$A:$B,2,0),"")</f>
        <v>31505</v>
      </c>
      <c r="O244" s="40" t="str">
        <f>IF(VLOOKUP($E244,缘分配置!$A:$M,8,0)=0,"",VLOOKUP($E244,缘分配置!$A:$M,8,0))</f>
        <v>、薛仁贵</v>
      </c>
      <c r="P244" s="53" t="str">
        <f>IFERROR(VLOOKUP(Q244,武将ID!$A:$B,2,0),"")</f>
        <v/>
      </c>
      <c r="Q244" s="40" t="str">
        <f>IF(VLOOKUP($E244,缘分配置!$A:$M,9,0)=0,"",VLOOKUP($E244,缘分配置!$A:$M,9,0))</f>
        <v/>
      </c>
      <c r="R244" s="40">
        <f t="shared" si="56"/>
        <v>4</v>
      </c>
      <c r="S244" s="40">
        <f>IF(VLOOKUP($E244,缘分配置!$A:$M,10,0)=0,"",VLOOKUP($E244,缘分配置!$A:$M,10,0))</f>
        <v>180</v>
      </c>
      <c r="T244" s="40" t="str">
        <f>IFERROR(VLOOKUP(R244,武将ID!F$1:G$18,2,0),"")</f>
        <v>，生命提高</v>
      </c>
      <c r="U244" s="40" t="str">
        <f t="shared" si="50"/>
        <v>18%</v>
      </c>
      <c r="V244" s="40">
        <f t="shared" si="57"/>
        <v>5</v>
      </c>
      <c r="W244" s="40">
        <f>IF(VLOOKUP($E244,缘分配置!$A:$M,11,0)=0,"",VLOOKUP($E244,缘分配置!$A:$M,11,0))</f>
        <v>140</v>
      </c>
      <c r="X244" s="40" t="str">
        <f>IFERROR(VLOOKUP(V244,武将ID!$F$1:$G$18,2,0),"")</f>
        <v>，攻击提高</v>
      </c>
      <c r="Y244" s="40" t="str">
        <f t="shared" si="51"/>
        <v>14%</v>
      </c>
      <c r="Z244" s="40">
        <f t="shared" si="58"/>
        <v>6</v>
      </c>
      <c r="AA244" s="40">
        <f>IF(VLOOKUP($E244,缘分配置!$A:$M,12,0)=0,"",VLOOKUP($E244,缘分配置!$A:$M,12,0))</f>
        <v>40</v>
      </c>
      <c r="AB244" s="40" t="str">
        <f>IFERROR(VLOOKUP(Z244,武将ID!$F$1:$G$18,2,0),"")</f>
        <v>，防御提高</v>
      </c>
      <c r="AC244" s="40" t="str">
        <f t="shared" si="52"/>
        <v>4%</v>
      </c>
      <c r="AD244" s="56" t="str">
        <f t="shared" si="53"/>
        <v>集齐“孙权、虞姬、赵云、薛仁贵”，生命提高18%，攻击提高14%，防御提高4%。</v>
      </c>
    </row>
    <row r="245" spans="1:30" ht="15" x14ac:dyDescent="0.25">
      <c r="A245" s="52">
        <f t="shared" si="54"/>
        <v>21502006</v>
      </c>
      <c r="B245" s="37">
        <v>240</v>
      </c>
      <c r="C245" s="53" t="str">
        <f>VLOOKUP(E245,缘分配置!A:P,4,0)</f>
        <v>神采奕奕</v>
      </c>
      <c r="D245" s="53">
        <f>VLOOKUP(F245,武将ID!A:B,2,0)</f>
        <v>21502</v>
      </c>
      <c r="E245" s="40" t="str">
        <f>缘分配置!A194</f>
        <v>孙权6</v>
      </c>
      <c r="F245" s="37" t="str">
        <f t="shared" si="49"/>
        <v>、孙权</v>
      </c>
      <c r="G245" s="40" t="str">
        <f>缘分配置!E194</f>
        <v>孙权</v>
      </c>
      <c r="H245" s="40" t="str">
        <f t="shared" si="55"/>
        <v>6</v>
      </c>
      <c r="I245" s="40">
        <v>1</v>
      </c>
      <c r="J245" s="53">
        <f>VLOOKUP(K245,武将ID!$A:$B,2,0)</f>
        <v>21508</v>
      </c>
      <c r="K245" s="40" t="str">
        <f>VLOOKUP(E245,缘分配置!A:M,6,0)</f>
        <v>、小乔</v>
      </c>
      <c r="L245" s="53">
        <f>IFERROR(VLOOKUP(M245,武将ID!$A:$B,2,0),"")</f>
        <v>31508</v>
      </c>
      <c r="M245" s="40" t="str">
        <f>IF(VLOOKUP($E245,缘分配置!$A:$M,7,0)=0,"",VLOOKUP($E245,缘分配置!$A:$M,7,0))</f>
        <v>、独孤伽罗</v>
      </c>
      <c r="N245" s="53">
        <f>IFERROR(VLOOKUP(O245,武将ID!$A:$B,2,0),"")</f>
        <v>41505</v>
      </c>
      <c r="O245" s="40" t="str">
        <f>IF(VLOOKUP($E245,缘分配置!$A:$M,8,0)=0,"",VLOOKUP($E245,缘分配置!$A:$M,8,0))</f>
        <v>、苏妲己</v>
      </c>
      <c r="P245" s="53" t="str">
        <f>IFERROR(VLOOKUP(Q245,武将ID!$A:$B,2,0),"")</f>
        <v/>
      </c>
      <c r="Q245" s="40" t="str">
        <f>IF(VLOOKUP($E245,缘分配置!$A:$M,9,0)=0,"",VLOOKUP($E245,缘分配置!$A:$M,9,0))</f>
        <v/>
      </c>
      <c r="R245" s="40">
        <f t="shared" si="56"/>
        <v>4</v>
      </c>
      <c r="S245" s="40">
        <f>IF(VLOOKUP($E245,缘分配置!$A:$M,10,0)=0,"",VLOOKUP($E245,缘分配置!$A:$M,10,0))</f>
        <v>180</v>
      </c>
      <c r="T245" s="40" t="str">
        <f>IFERROR(VLOOKUP(R245,武将ID!F$1:G$18,2,0),"")</f>
        <v>，生命提高</v>
      </c>
      <c r="U245" s="40" t="str">
        <f t="shared" si="50"/>
        <v>18%</v>
      </c>
      <c r="V245" s="40">
        <f t="shared" si="57"/>
        <v>5</v>
      </c>
      <c r="W245" s="40">
        <f>IF(VLOOKUP($E245,缘分配置!$A:$M,11,0)=0,"",VLOOKUP($E245,缘分配置!$A:$M,11,0))</f>
        <v>140</v>
      </c>
      <c r="X245" s="40" t="str">
        <f>IFERROR(VLOOKUP(V245,武将ID!$F$1:$G$18,2,0),"")</f>
        <v>，攻击提高</v>
      </c>
      <c r="Y245" s="40" t="str">
        <f t="shared" si="51"/>
        <v>14%</v>
      </c>
      <c r="Z245" s="40">
        <f t="shared" si="58"/>
        <v>6</v>
      </c>
      <c r="AA245" s="40">
        <f>IF(VLOOKUP($E245,缘分配置!$A:$M,12,0)=0,"",VLOOKUP($E245,缘分配置!$A:$M,12,0))</f>
        <v>40</v>
      </c>
      <c r="AB245" s="40" t="str">
        <f>IFERROR(VLOOKUP(Z245,武将ID!$F$1:$G$18,2,0),"")</f>
        <v>，防御提高</v>
      </c>
      <c r="AC245" s="40" t="str">
        <f t="shared" si="52"/>
        <v>4%</v>
      </c>
      <c r="AD245" s="56" t="str">
        <f t="shared" si="53"/>
        <v>集齐“孙权、小乔、独孤伽罗、苏妲己”，生命提高18%，攻击提高14%，防御提高4%。</v>
      </c>
    </row>
    <row r="246" spans="1:30" ht="15" x14ac:dyDescent="0.25">
      <c r="A246" s="52">
        <f t="shared" si="54"/>
        <v>21503001</v>
      </c>
      <c r="B246" s="37">
        <v>241</v>
      </c>
      <c r="C246" s="53" t="str">
        <f>VLOOKUP(E246,缘分配置!A:P,4,0)</f>
        <v>赤胆忠心</v>
      </c>
      <c r="D246" s="53">
        <f>VLOOKUP(F246,武将ID!A:B,2,0)</f>
        <v>21503</v>
      </c>
      <c r="E246" s="40" t="str">
        <f>缘分配置!A195</f>
        <v>刘备1</v>
      </c>
      <c r="F246" s="37" t="str">
        <f t="shared" si="49"/>
        <v>、刘备</v>
      </c>
      <c r="G246" s="40" t="str">
        <f>缘分配置!E195</f>
        <v>刘备</v>
      </c>
      <c r="H246" s="40" t="str">
        <f t="shared" si="55"/>
        <v>1</v>
      </c>
      <c r="I246" s="40">
        <v>1</v>
      </c>
      <c r="J246" s="53">
        <f>VLOOKUP(K246,武将ID!$A:$B,2,0)</f>
        <v>21306</v>
      </c>
      <c r="K246" s="40" t="str">
        <f>VLOOKUP(E246,缘分配置!A:M,6,0)</f>
        <v>、马超</v>
      </c>
      <c r="L246" s="53" t="str">
        <f>IFERROR(VLOOKUP(M246,武将ID!$A:$B,2,0),"")</f>
        <v/>
      </c>
      <c r="M246" s="40" t="str">
        <f>IF(VLOOKUP($E246,缘分配置!$A:$M,7,0)=0,"",VLOOKUP($E246,缘分配置!$A:$M,7,0))</f>
        <v/>
      </c>
      <c r="N246" s="53" t="str">
        <f>IFERROR(VLOOKUP(O246,武将ID!$A:$B,2,0),"")</f>
        <v/>
      </c>
      <c r="O246" s="40" t="str">
        <f>IF(VLOOKUP($E246,缘分配置!$A:$M,8,0)=0,"",VLOOKUP($E246,缘分配置!$A:$M,8,0))</f>
        <v/>
      </c>
      <c r="P246" s="53" t="str">
        <f>IFERROR(VLOOKUP(Q246,武将ID!$A:$B,2,0),"")</f>
        <v/>
      </c>
      <c r="Q246" s="40" t="str">
        <f>IF(VLOOKUP($E246,缘分配置!$A:$M,9,0)=0,"",VLOOKUP($E246,缘分配置!$A:$M,9,0))</f>
        <v/>
      </c>
      <c r="R246" s="40">
        <f t="shared" si="56"/>
        <v>4</v>
      </c>
      <c r="S246" s="40">
        <f>IF(VLOOKUP($E246,缘分配置!$A:$M,10,0)=0,"",VLOOKUP($E246,缘分配置!$A:$M,10,0))</f>
        <v>140</v>
      </c>
      <c r="T246" s="40" t="str">
        <f>IFERROR(VLOOKUP(R246,武将ID!F$1:G$18,2,0),"")</f>
        <v>，生命提高</v>
      </c>
      <c r="U246" s="40" t="str">
        <f t="shared" si="50"/>
        <v>14%</v>
      </c>
      <c r="V246" s="40" t="str">
        <f t="shared" si="57"/>
        <v/>
      </c>
      <c r="W246" s="40" t="str">
        <f>IF(VLOOKUP($E246,缘分配置!$A:$M,11,0)=0,"",VLOOKUP($E246,缘分配置!$A:$M,11,0))</f>
        <v/>
      </c>
      <c r="X246" s="40" t="str">
        <f>IFERROR(VLOOKUP(V246,武将ID!$F$1:$G$18,2,0),"")</f>
        <v/>
      </c>
      <c r="Y246" s="40" t="str">
        <f t="shared" si="51"/>
        <v/>
      </c>
      <c r="Z246" s="40" t="str">
        <f t="shared" si="58"/>
        <v/>
      </c>
      <c r="AA246" s="40" t="str">
        <f>IF(VLOOKUP($E246,缘分配置!$A:$M,12,0)=0,"",VLOOKUP($E246,缘分配置!$A:$M,12,0))</f>
        <v/>
      </c>
      <c r="AB246" s="40" t="str">
        <f>IFERROR(VLOOKUP(Z246,武将ID!$F$1:$G$18,2,0),"")</f>
        <v/>
      </c>
      <c r="AC246" s="40" t="str">
        <f t="shared" si="52"/>
        <v/>
      </c>
      <c r="AD246" s="56" t="str">
        <f t="shared" si="53"/>
        <v>集齐“刘备、马超”，生命提高14%。</v>
      </c>
    </row>
    <row r="247" spans="1:30" ht="15" x14ac:dyDescent="0.25">
      <c r="A247" s="52">
        <f t="shared" si="54"/>
        <v>21503002</v>
      </c>
      <c r="B247" s="37">
        <v>242</v>
      </c>
      <c r="C247" s="53" t="str">
        <f>VLOOKUP(E247,缘分配置!A:P,4,0)</f>
        <v>兄弟情深</v>
      </c>
      <c r="D247" s="53">
        <f>VLOOKUP(F247,武将ID!A:B,2,0)</f>
        <v>21503</v>
      </c>
      <c r="E247" s="40" t="str">
        <f>缘分配置!A196</f>
        <v>刘备2</v>
      </c>
      <c r="F247" s="37" t="str">
        <f t="shared" ref="F247:F310" si="59">"、"&amp;G247</f>
        <v>、刘备</v>
      </c>
      <c r="G247" s="40" t="str">
        <f>缘分配置!E196</f>
        <v>刘备</v>
      </c>
      <c r="H247" s="40" t="str">
        <f t="shared" si="55"/>
        <v>2</v>
      </c>
      <c r="I247" s="40">
        <v>1</v>
      </c>
      <c r="J247" s="53">
        <f>VLOOKUP(K247,武将ID!$A:$B,2,0)</f>
        <v>21506</v>
      </c>
      <c r="K247" s="40" t="str">
        <f>VLOOKUP(E247,缘分配置!A:M,6,0)</f>
        <v>、张飞</v>
      </c>
      <c r="L247" s="53" t="str">
        <f>IFERROR(VLOOKUP(M247,武将ID!$A:$B,2,0),"")</f>
        <v/>
      </c>
      <c r="M247" s="40" t="str">
        <f>IF(VLOOKUP($E247,缘分配置!$A:$M,7,0)=0,"",VLOOKUP($E247,缘分配置!$A:$M,7,0))</f>
        <v/>
      </c>
      <c r="N247" s="53" t="str">
        <f>IFERROR(VLOOKUP(O247,武将ID!$A:$B,2,0),"")</f>
        <v/>
      </c>
      <c r="O247" s="40" t="str">
        <f>IF(VLOOKUP($E247,缘分配置!$A:$M,8,0)=0,"",VLOOKUP($E247,缘分配置!$A:$M,8,0))</f>
        <v/>
      </c>
      <c r="P247" s="53" t="str">
        <f>IFERROR(VLOOKUP(Q247,武将ID!$A:$B,2,0),"")</f>
        <v/>
      </c>
      <c r="Q247" s="40" t="str">
        <f>IF(VLOOKUP($E247,缘分配置!$A:$M,9,0)=0,"",VLOOKUP($E247,缘分配置!$A:$M,9,0))</f>
        <v/>
      </c>
      <c r="R247" s="40">
        <f t="shared" si="56"/>
        <v>4</v>
      </c>
      <c r="S247" s="40">
        <f>IF(VLOOKUP($E247,缘分配置!$A:$M,10,0)=0,"",VLOOKUP($E247,缘分配置!$A:$M,10,0))</f>
        <v>140</v>
      </c>
      <c r="T247" s="40" t="str">
        <f>IFERROR(VLOOKUP(R247,武将ID!F$1:G$18,2,0),"")</f>
        <v>，生命提高</v>
      </c>
      <c r="U247" s="40" t="str">
        <f t="shared" ref="U247:U310" si="60">IFERROR(IF(S247=0,"",S247/10&amp;"%"),"")</f>
        <v>14%</v>
      </c>
      <c r="V247" s="40" t="str">
        <f t="shared" si="57"/>
        <v/>
      </c>
      <c r="W247" s="40" t="str">
        <f>IF(VLOOKUP($E247,缘分配置!$A:$M,11,0)=0,"",VLOOKUP($E247,缘分配置!$A:$M,11,0))</f>
        <v/>
      </c>
      <c r="X247" s="40" t="str">
        <f>IFERROR(VLOOKUP(V247,武将ID!$F$1:$G$18,2,0),"")</f>
        <v/>
      </c>
      <c r="Y247" s="40" t="str">
        <f t="shared" ref="Y247:Y310" si="61">IFERROR(IF(W247=0,"",W247/10&amp;"%"),"")</f>
        <v/>
      </c>
      <c r="Z247" s="40" t="str">
        <f t="shared" si="58"/>
        <v/>
      </c>
      <c r="AA247" s="40" t="str">
        <f>IF(VLOOKUP($E247,缘分配置!$A:$M,12,0)=0,"",VLOOKUP($E247,缘分配置!$A:$M,12,0))</f>
        <v/>
      </c>
      <c r="AB247" s="40" t="str">
        <f>IFERROR(VLOOKUP(Z247,武将ID!$F$1:$G$18,2,0),"")</f>
        <v/>
      </c>
      <c r="AC247" s="40" t="str">
        <f t="shared" ref="AC247:AC310" si="62">IFERROR(IF(AA247=0,"",AA247/10&amp;"%"),"")</f>
        <v/>
      </c>
      <c r="AD247" s="56" t="str">
        <f t="shared" ref="AD247:AD310" si="63">"集齐“"&amp;G247&amp;K247&amp;M247&amp;O247&amp;Q247&amp;"”"&amp;T247&amp;U247&amp;X247&amp;Y247&amp;AB247&amp;AC247&amp;"。"</f>
        <v>集齐“刘备、张飞”，生命提高14%。</v>
      </c>
    </row>
    <row r="248" spans="1:30" ht="15" x14ac:dyDescent="0.25">
      <c r="A248" s="52">
        <f t="shared" si="54"/>
        <v>21503003</v>
      </c>
      <c r="B248" s="37">
        <v>243</v>
      </c>
      <c r="C248" s="53" t="str">
        <f>VLOOKUP(E248,缘分配置!A:P,4,0)</f>
        <v>以德服人</v>
      </c>
      <c r="D248" s="53">
        <f>VLOOKUP(F248,武将ID!A:B,2,0)</f>
        <v>21503</v>
      </c>
      <c r="E248" s="40" t="str">
        <f>缘分配置!A197</f>
        <v>刘备3</v>
      </c>
      <c r="F248" s="37" t="str">
        <f t="shared" si="59"/>
        <v>、刘备</v>
      </c>
      <c r="G248" s="40" t="str">
        <f>缘分配置!E197</f>
        <v>刘备</v>
      </c>
      <c r="H248" s="40" t="str">
        <f t="shared" si="55"/>
        <v>3</v>
      </c>
      <c r="I248" s="40">
        <v>1</v>
      </c>
      <c r="J248" s="53">
        <f>VLOOKUP(K248,武将ID!$A:$B,2,0)</f>
        <v>41503</v>
      </c>
      <c r="K248" s="40" t="str">
        <f>VLOOKUP(E248,缘分配置!A:M,6,0)</f>
        <v>、孔子</v>
      </c>
      <c r="L248" s="53" t="str">
        <f>IFERROR(VLOOKUP(M248,武将ID!$A:$B,2,0),"")</f>
        <v/>
      </c>
      <c r="M248" s="40" t="str">
        <f>IF(VLOOKUP($E248,缘分配置!$A:$M,7,0)=0,"",VLOOKUP($E248,缘分配置!$A:$M,7,0))</f>
        <v/>
      </c>
      <c r="N248" s="53" t="str">
        <f>IFERROR(VLOOKUP(O248,武将ID!$A:$B,2,0),"")</f>
        <v/>
      </c>
      <c r="O248" s="40" t="str">
        <f>IF(VLOOKUP($E248,缘分配置!$A:$M,8,0)=0,"",VLOOKUP($E248,缘分配置!$A:$M,8,0))</f>
        <v/>
      </c>
      <c r="P248" s="53" t="str">
        <f>IFERROR(VLOOKUP(Q248,武将ID!$A:$B,2,0),"")</f>
        <v/>
      </c>
      <c r="Q248" s="40" t="str">
        <f>IF(VLOOKUP($E248,缘分配置!$A:$M,9,0)=0,"",VLOOKUP($E248,缘分配置!$A:$M,9,0))</f>
        <v/>
      </c>
      <c r="R248" s="40">
        <f t="shared" si="56"/>
        <v>4</v>
      </c>
      <c r="S248" s="40">
        <f>IF(VLOOKUP($E248,缘分配置!$A:$M,10,0)=0,"",VLOOKUP($E248,缘分配置!$A:$M,10,0))</f>
        <v>140</v>
      </c>
      <c r="T248" s="40" t="str">
        <f>IFERROR(VLOOKUP(R248,武将ID!F$1:G$18,2,0),"")</f>
        <v>，生命提高</v>
      </c>
      <c r="U248" s="40" t="str">
        <f t="shared" si="60"/>
        <v>14%</v>
      </c>
      <c r="V248" s="40" t="str">
        <f t="shared" si="57"/>
        <v/>
      </c>
      <c r="W248" s="40" t="str">
        <f>IF(VLOOKUP($E248,缘分配置!$A:$M,11,0)=0,"",VLOOKUP($E248,缘分配置!$A:$M,11,0))</f>
        <v/>
      </c>
      <c r="X248" s="40" t="str">
        <f>IFERROR(VLOOKUP(V248,武将ID!$F$1:$G$18,2,0),"")</f>
        <v/>
      </c>
      <c r="Y248" s="40" t="str">
        <f t="shared" si="61"/>
        <v/>
      </c>
      <c r="Z248" s="40" t="str">
        <f t="shared" si="58"/>
        <v/>
      </c>
      <c r="AA248" s="40" t="str">
        <f>IF(VLOOKUP($E248,缘分配置!$A:$M,12,0)=0,"",VLOOKUP($E248,缘分配置!$A:$M,12,0))</f>
        <v/>
      </c>
      <c r="AB248" s="40" t="str">
        <f>IFERROR(VLOOKUP(Z248,武将ID!$F$1:$G$18,2,0),"")</f>
        <v/>
      </c>
      <c r="AC248" s="40" t="str">
        <f t="shared" si="62"/>
        <v/>
      </c>
      <c r="AD248" s="56" t="str">
        <f t="shared" si="63"/>
        <v>集齐“刘备、孔子”，生命提高14%。</v>
      </c>
    </row>
    <row r="249" spans="1:30" ht="15" x14ac:dyDescent="0.25">
      <c r="A249" s="52">
        <f t="shared" si="54"/>
        <v>21503004</v>
      </c>
      <c r="B249" s="37">
        <v>244</v>
      </c>
      <c r="C249" s="53" t="str">
        <f>VLOOKUP(E249,缘分配置!A:P,4,0)</f>
        <v>白手起家</v>
      </c>
      <c r="D249" s="53">
        <f>VLOOKUP(F249,武将ID!A:B,2,0)</f>
        <v>21503</v>
      </c>
      <c r="E249" s="40" t="str">
        <f>缘分配置!A198</f>
        <v>刘备4</v>
      </c>
      <c r="F249" s="37" t="str">
        <f t="shared" si="59"/>
        <v>、刘备</v>
      </c>
      <c r="G249" s="40" t="str">
        <f>缘分配置!E198</f>
        <v>刘备</v>
      </c>
      <c r="H249" s="40" t="str">
        <f t="shared" si="55"/>
        <v>4</v>
      </c>
      <c r="I249" s="40">
        <v>1</v>
      </c>
      <c r="J249" s="53">
        <f>VLOOKUP(K249,武将ID!$A:$B,2,0)</f>
        <v>11501</v>
      </c>
      <c r="K249" s="40" t="str">
        <f>VLOOKUP(E249,缘分配置!A:M,6,0)</f>
        <v>、刘邦</v>
      </c>
      <c r="L249" s="53">
        <f>IFERROR(VLOOKUP(M249,武将ID!$A:$B,2,0),"")</f>
        <v>41303</v>
      </c>
      <c r="M249" s="40" t="str">
        <f>IF(VLOOKUP($E249,缘分配置!$A:$M,7,0)=0,"",VLOOKUP($E249,缘分配置!$A:$M,7,0))</f>
        <v>、朱元璋</v>
      </c>
      <c r="N249" s="53" t="str">
        <f>IFERROR(VLOOKUP(O249,武将ID!$A:$B,2,0),"")</f>
        <v/>
      </c>
      <c r="O249" s="40" t="str">
        <f>IF(VLOOKUP($E249,缘分配置!$A:$M,8,0)=0,"",VLOOKUP($E249,缘分配置!$A:$M,8,0))</f>
        <v/>
      </c>
      <c r="P249" s="53" t="str">
        <f>IFERROR(VLOOKUP(Q249,武将ID!$A:$B,2,0),"")</f>
        <v/>
      </c>
      <c r="Q249" s="40" t="str">
        <f>IF(VLOOKUP($E249,缘分配置!$A:$M,9,0)=0,"",VLOOKUP($E249,缘分配置!$A:$M,9,0))</f>
        <v/>
      </c>
      <c r="R249" s="40">
        <f t="shared" si="56"/>
        <v>4</v>
      </c>
      <c r="S249" s="40">
        <f>IF(VLOOKUP($E249,缘分配置!$A:$M,10,0)=0,"",VLOOKUP($E249,缘分配置!$A:$M,10,0))</f>
        <v>150</v>
      </c>
      <c r="T249" s="40" t="str">
        <f>IFERROR(VLOOKUP(R249,武将ID!F$1:G$18,2,0),"")</f>
        <v>，生命提高</v>
      </c>
      <c r="U249" s="40" t="str">
        <f t="shared" si="60"/>
        <v>15%</v>
      </c>
      <c r="V249" s="40">
        <f t="shared" si="57"/>
        <v>5</v>
      </c>
      <c r="W249" s="40">
        <f>IF(VLOOKUP($E249,缘分配置!$A:$M,11,0)=0,"",VLOOKUP($E249,缘分配置!$A:$M,11,0))</f>
        <v>120</v>
      </c>
      <c r="X249" s="40" t="str">
        <f>IFERROR(VLOOKUP(V249,武将ID!$F$1:$G$18,2,0),"")</f>
        <v>，攻击提高</v>
      </c>
      <c r="Y249" s="40" t="str">
        <f t="shared" si="61"/>
        <v>12%</v>
      </c>
      <c r="Z249" s="40">
        <f t="shared" si="58"/>
        <v>6</v>
      </c>
      <c r="AA249" s="40">
        <f>IF(VLOOKUP($E249,缘分配置!$A:$M,12,0)=0,"",VLOOKUP($E249,缘分配置!$A:$M,12,0))</f>
        <v>30</v>
      </c>
      <c r="AB249" s="40" t="str">
        <f>IFERROR(VLOOKUP(Z249,武将ID!$F$1:$G$18,2,0),"")</f>
        <v>，防御提高</v>
      </c>
      <c r="AC249" s="40" t="str">
        <f t="shared" si="62"/>
        <v>3%</v>
      </c>
      <c r="AD249" s="56" t="str">
        <f t="shared" si="63"/>
        <v>集齐“刘备、刘邦、朱元璋”，生命提高15%，攻击提高12%，防御提高3%。</v>
      </c>
    </row>
    <row r="250" spans="1:30" ht="15" x14ac:dyDescent="0.25">
      <c r="A250" s="52">
        <f t="shared" si="54"/>
        <v>21503005</v>
      </c>
      <c r="B250" s="37">
        <v>245</v>
      </c>
      <c r="C250" s="53" t="str">
        <f>VLOOKUP(E250,缘分配置!A:P,4,0)</f>
        <v>高瞻远瞩</v>
      </c>
      <c r="D250" s="53">
        <f>VLOOKUP(F250,武将ID!A:B,2,0)</f>
        <v>21503</v>
      </c>
      <c r="E250" s="40" t="str">
        <f>缘分配置!A199</f>
        <v>刘备5</v>
      </c>
      <c r="F250" s="37" t="str">
        <f t="shared" si="59"/>
        <v>、刘备</v>
      </c>
      <c r="G250" s="40" t="str">
        <f>缘分配置!E199</f>
        <v>刘备</v>
      </c>
      <c r="H250" s="40" t="str">
        <f t="shared" si="55"/>
        <v>5</v>
      </c>
      <c r="I250" s="40">
        <v>1</v>
      </c>
      <c r="J250" s="53">
        <f>VLOOKUP(K250,武将ID!$A:$B,2,0)</f>
        <v>11503</v>
      </c>
      <c r="K250" s="40" t="str">
        <f>VLOOKUP(E250,缘分配置!A:M,6,0)</f>
        <v>、范增</v>
      </c>
      <c r="L250" s="53">
        <f>IFERROR(VLOOKUP(M250,武将ID!$A:$B,2,0),"")</f>
        <v>11505</v>
      </c>
      <c r="M250" s="40" t="str">
        <f>IF(VLOOKUP($E250,缘分配置!$A:$M,7,0)=0,"",VLOOKUP($E250,缘分配置!$A:$M,7,0))</f>
        <v>、吕雉</v>
      </c>
      <c r="N250" s="53">
        <f>IFERROR(VLOOKUP(O250,武将ID!$A:$B,2,0),"")</f>
        <v>21502</v>
      </c>
      <c r="O250" s="40" t="str">
        <f>IF(VLOOKUP($E250,缘分配置!$A:$M,8,0)=0,"",VLOOKUP($E250,缘分配置!$A:$M,8,0))</f>
        <v>、孙权</v>
      </c>
      <c r="P250" s="53" t="str">
        <f>IFERROR(VLOOKUP(Q250,武将ID!$A:$B,2,0),"")</f>
        <v/>
      </c>
      <c r="Q250" s="40" t="str">
        <f>IF(VLOOKUP($E250,缘分配置!$A:$M,9,0)=0,"",VLOOKUP($E250,缘分配置!$A:$M,9,0))</f>
        <v/>
      </c>
      <c r="R250" s="40">
        <f t="shared" si="56"/>
        <v>4</v>
      </c>
      <c r="S250" s="40">
        <f>IF(VLOOKUP($E250,缘分配置!$A:$M,10,0)=0,"",VLOOKUP($E250,缘分配置!$A:$M,10,0))</f>
        <v>180</v>
      </c>
      <c r="T250" s="40" t="str">
        <f>IFERROR(VLOOKUP(R250,武将ID!F$1:G$18,2,0),"")</f>
        <v>，生命提高</v>
      </c>
      <c r="U250" s="40" t="str">
        <f t="shared" si="60"/>
        <v>18%</v>
      </c>
      <c r="V250" s="40">
        <f t="shared" si="57"/>
        <v>5</v>
      </c>
      <c r="W250" s="40">
        <f>IF(VLOOKUP($E250,缘分配置!$A:$M,11,0)=0,"",VLOOKUP($E250,缘分配置!$A:$M,11,0))</f>
        <v>140</v>
      </c>
      <c r="X250" s="40" t="str">
        <f>IFERROR(VLOOKUP(V250,武将ID!$F$1:$G$18,2,0),"")</f>
        <v>，攻击提高</v>
      </c>
      <c r="Y250" s="40" t="str">
        <f t="shared" si="61"/>
        <v>14%</v>
      </c>
      <c r="Z250" s="40">
        <f t="shared" si="58"/>
        <v>6</v>
      </c>
      <c r="AA250" s="40">
        <f>IF(VLOOKUP($E250,缘分配置!$A:$M,12,0)=0,"",VLOOKUP($E250,缘分配置!$A:$M,12,0))</f>
        <v>40</v>
      </c>
      <c r="AB250" s="40" t="str">
        <f>IFERROR(VLOOKUP(Z250,武将ID!$F$1:$G$18,2,0),"")</f>
        <v>，防御提高</v>
      </c>
      <c r="AC250" s="40" t="str">
        <f t="shared" si="62"/>
        <v>4%</v>
      </c>
      <c r="AD250" s="56" t="str">
        <f t="shared" si="63"/>
        <v>集齐“刘备、范增、吕雉、孙权”，生命提高18%，攻击提高14%，防御提高4%。</v>
      </c>
    </row>
    <row r="251" spans="1:30" ht="15" x14ac:dyDescent="0.25">
      <c r="A251" s="52">
        <f t="shared" ref="A251:A314" si="64">D251*1000+H251</f>
        <v>21503006</v>
      </c>
      <c r="B251" s="37">
        <v>246</v>
      </c>
      <c r="C251" s="53" t="str">
        <f>VLOOKUP(E251,缘分配置!A:P,4,0)</f>
        <v>忧国恤民</v>
      </c>
      <c r="D251" s="53">
        <f>VLOOKUP(F251,武将ID!A:B,2,0)</f>
        <v>21503</v>
      </c>
      <c r="E251" s="40" t="str">
        <f>缘分配置!A200</f>
        <v>刘备6</v>
      </c>
      <c r="F251" s="37" t="str">
        <f t="shared" si="59"/>
        <v>、刘备</v>
      </c>
      <c r="G251" s="40" t="str">
        <f>缘分配置!E200</f>
        <v>刘备</v>
      </c>
      <c r="H251" s="40" t="str">
        <f t="shared" ref="H251:H314" si="65">RIGHT(E251,1)</f>
        <v>6</v>
      </c>
      <c r="I251" s="40">
        <v>1</v>
      </c>
      <c r="J251" s="53">
        <f>VLOOKUP(K251,武将ID!$A:$B,2,0)</f>
        <v>11504</v>
      </c>
      <c r="K251" s="40" t="str">
        <f>VLOOKUP(E251,缘分配置!A:M,6,0)</f>
        <v>、萧何</v>
      </c>
      <c r="L251" s="53">
        <f>IFERROR(VLOOKUP(M251,武将ID!$A:$B,2,0),"")</f>
        <v>31506</v>
      </c>
      <c r="M251" s="40" t="str">
        <f>IF(VLOOKUP($E251,缘分配置!$A:$M,7,0)=0,"",VLOOKUP($E251,缘分配置!$A:$M,7,0))</f>
        <v>、狄仁杰</v>
      </c>
      <c r="N251" s="53">
        <f>IFERROR(VLOOKUP(O251,武将ID!$A:$B,2,0),"")</f>
        <v>41502</v>
      </c>
      <c r="O251" s="40" t="str">
        <f>IF(VLOOKUP($E251,缘分配置!$A:$M,8,0)=0,"",VLOOKUP($E251,缘分配置!$A:$M,8,0))</f>
        <v>、姜子牙</v>
      </c>
      <c r="P251" s="53" t="str">
        <f>IFERROR(VLOOKUP(Q251,武将ID!$A:$B,2,0),"")</f>
        <v/>
      </c>
      <c r="Q251" s="40" t="str">
        <f>IF(VLOOKUP($E251,缘分配置!$A:$M,9,0)=0,"",VLOOKUP($E251,缘分配置!$A:$M,9,0))</f>
        <v/>
      </c>
      <c r="R251" s="40">
        <f t="shared" ref="R251:R314" si="66">IF(S251="","",4)</f>
        <v>4</v>
      </c>
      <c r="S251" s="40">
        <f>IF(VLOOKUP($E251,缘分配置!$A:$M,10,0)=0,"",VLOOKUP($E251,缘分配置!$A:$M,10,0))</f>
        <v>180</v>
      </c>
      <c r="T251" s="40" t="str">
        <f>IFERROR(VLOOKUP(R251,武将ID!F$1:G$18,2,0),"")</f>
        <v>，生命提高</v>
      </c>
      <c r="U251" s="40" t="str">
        <f t="shared" si="60"/>
        <v>18%</v>
      </c>
      <c r="V251" s="40">
        <f t="shared" ref="V251:V314" si="67">IF(W251="","",5)</f>
        <v>5</v>
      </c>
      <c r="W251" s="40">
        <f>IF(VLOOKUP($E251,缘分配置!$A:$M,11,0)=0,"",VLOOKUP($E251,缘分配置!$A:$M,11,0))</f>
        <v>140</v>
      </c>
      <c r="X251" s="40" t="str">
        <f>IFERROR(VLOOKUP(V251,武将ID!$F$1:$G$18,2,0),"")</f>
        <v>，攻击提高</v>
      </c>
      <c r="Y251" s="40" t="str">
        <f t="shared" si="61"/>
        <v>14%</v>
      </c>
      <c r="Z251" s="40">
        <f t="shared" si="58"/>
        <v>6</v>
      </c>
      <c r="AA251" s="40">
        <f>IF(VLOOKUP($E251,缘分配置!$A:$M,12,0)=0,"",VLOOKUP($E251,缘分配置!$A:$M,12,0))</f>
        <v>40</v>
      </c>
      <c r="AB251" s="40" t="str">
        <f>IFERROR(VLOOKUP(Z251,武将ID!$F$1:$G$18,2,0),"")</f>
        <v>，防御提高</v>
      </c>
      <c r="AC251" s="40" t="str">
        <f t="shared" si="62"/>
        <v>4%</v>
      </c>
      <c r="AD251" s="56" t="str">
        <f t="shared" si="63"/>
        <v>集齐“刘备、萧何、狄仁杰、姜子牙”，生命提高18%，攻击提高14%，防御提高4%。</v>
      </c>
    </row>
    <row r="252" spans="1:30" ht="15" x14ac:dyDescent="0.25">
      <c r="A252" s="52">
        <f t="shared" si="64"/>
        <v>21504001</v>
      </c>
      <c r="B252" s="37">
        <v>247</v>
      </c>
      <c r="C252" s="53" t="str">
        <f>VLOOKUP(E252,缘分配置!A:P,4,0)</f>
        <v>谈笑风生</v>
      </c>
      <c r="D252" s="53">
        <f>VLOOKUP(F252,武将ID!A:B,2,0)</f>
        <v>21504</v>
      </c>
      <c r="E252" s="40" t="str">
        <f>缘分配置!A201</f>
        <v>周瑜1</v>
      </c>
      <c r="F252" s="37" t="str">
        <f t="shared" si="59"/>
        <v>、周瑜</v>
      </c>
      <c r="G252" s="40" t="str">
        <f>缘分配置!E201</f>
        <v>周瑜</v>
      </c>
      <c r="H252" s="40" t="str">
        <f t="shared" si="65"/>
        <v>1</v>
      </c>
      <c r="I252" s="40">
        <v>1</v>
      </c>
      <c r="J252" s="53">
        <f>VLOOKUP(K252,武将ID!$A:$B,2,0)</f>
        <v>21502</v>
      </c>
      <c r="K252" s="40" t="str">
        <f>VLOOKUP(E252,缘分配置!A:M,6,0)</f>
        <v>、孙权</v>
      </c>
      <c r="L252" s="53" t="str">
        <f>IFERROR(VLOOKUP(M252,武将ID!$A:$B,2,0),"")</f>
        <v/>
      </c>
      <c r="M252" s="40" t="str">
        <f>IF(VLOOKUP($E252,缘分配置!$A:$M,7,0)=0,"",VLOOKUP($E252,缘分配置!$A:$M,7,0))</f>
        <v/>
      </c>
      <c r="N252" s="53" t="str">
        <f>IFERROR(VLOOKUP(O252,武将ID!$A:$B,2,0),"")</f>
        <v/>
      </c>
      <c r="O252" s="40" t="str">
        <f>IF(VLOOKUP($E252,缘分配置!$A:$M,8,0)=0,"",VLOOKUP($E252,缘分配置!$A:$M,8,0))</f>
        <v/>
      </c>
      <c r="P252" s="53" t="str">
        <f>IFERROR(VLOOKUP(Q252,武将ID!$A:$B,2,0),"")</f>
        <v/>
      </c>
      <c r="Q252" s="40" t="str">
        <f>IF(VLOOKUP($E252,缘分配置!$A:$M,9,0)=0,"",VLOOKUP($E252,缘分配置!$A:$M,9,0))</f>
        <v/>
      </c>
      <c r="R252" s="40" t="str">
        <f t="shared" si="66"/>
        <v/>
      </c>
      <c r="S252" s="40" t="str">
        <f>IF(VLOOKUP($E252,缘分配置!$A:$M,10,0)=0,"",VLOOKUP($E252,缘分配置!$A:$M,10,0))</f>
        <v/>
      </c>
      <c r="T252" s="40" t="str">
        <f>IFERROR(VLOOKUP(R252,武将ID!F$1:G$18,2,0),"")</f>
        <v/>
      </c>
      <c r="U252" s="40" t="str">
        <f t="shared" si="60"/>
        <v/>
      </c>
      <c r="V252" s="40">
        <f t="shared" si="67"/>
        <v>5</v>
      </c>
      <c r="W252" s="40">
        <f>IF(VLOOKUP($E252,缘分配置!$A:$M,11,0)=0,"",VLOOKUP($E252,缘分配置!$A:$M,11,0))</f>
        <v>110</v>
      </c>
      <c r="X252" s="40" t="str">
        <f>IFERROR(VLOOKUP(V252,武将ID!$F$1:$G$18,2,0),"")</f>
        <v>，攻击提高</v>
      </c>
      <c r="Y252" s="40" t="str">
        <f t="shared" si="61"/>
        <v>11%</v>
      </c>
      <c r="Z252" s="40">
        <f t="shared" si="58"/>
        <v>6</v>
      </c>
      <c r="AA252" s="40">
        <f>IF(VLOOKUP($E252,缘分配置!$A:$M,12,0)=0,"",VLOOKUP($E252,缘分配置!$A:$M,12,0))</f>
        <v>30</v>
      </c>
      <c r="AB252" s="40" t="str">
        <f>IFERROR(VLOOKUP(Z252,武将ID!$F$1:$G$18,2,0),"")</f>
        <v>，防御提高</v>
      </c>
      <c r="AC252" s="40" t="str">
        <f t="shared" si="62"/>
        <v>3%</v>
      </c>
      <c r="AD252" s="56" t="str">
        <f t="shared" si="63"/>
        <v>集齐“周瑜、孙权”，攻击提高11%，防御提高3%。</v>
      </c>
    </row>
    <row r="253" spans="1:30" ht="15" x14ac:dyDescent="0.25">
      <c r="A253" s="52">
        <f t="shared" si="64"/>
        <v>21504002</v>
      </c>
      <c r="B253" s="37">
        <v>248</v>
      </c>
      <c r="C253" s="53" t="str">
        <f>VLOOKUP(E253,缘分配置!A:P,4,0)</f>
        <v>郎才女貌</v>
      </c>
      <c r="D253" s="53">
        <f>VLOOKUP(F253,武将ID!A:B,2,0)</f>
        <v>21504</v>
      </c>
      <c r="E253" s="40" t="str">
        <f>缘分配置!A202</f>
        <v>周瑜2</v>
      </c>
      <c r="F253" s="37" t="str">
        <f t="shared" si="59"/>
        <v>、周瑜</v>
      </c>
      <c r="G253" s="40" t="str">
        <f>缘分配置!E202</f>
        <v>周瑜</v>
      </c>
      <c r="H253" s="40" t="str">
        <f t="shared" si="65"/>
        <v>2</v>
      </c>
      <c r="I253" s="40">
        <v>1</v>
      </c>
      <c r="J253" s="53">
        <f>VLOOKUP(K253,武将ID!$A:$B,2,0)</f>
        <v>21508</v>
      </c>
      <c r="K253" s="40" t="str">
        <f>VLOOKUP(E253,缘分配置!A:M,6,0)</f>
        <v>、小乔</v>
      </c>
      <c r="L253" s="53" t="str">
        <f>IFERROR(VLOOKUP(M253,武将ID!$A:$B,2,0),"")</f>
        <v/>
      </c>
      <c r="M253" s="40" t="str">
        <f>IF(VLOOKUP($E253,缘分配置!$A:$M,7,0)=0,"",VLOOKUP($E253,缘分配置!$A:$M,7,0))</f>
        <v/>
      </c>
      <c r="N253" s="53" t="str">
        <f>IFERROR(VLOOKUP(O253,武将ID!$A:$B,2,0),"")</f>
        <v/>
      </c>
      <c r="O253" s="40" t="str">
        <f>IF(VLOOKUP($E253,缘分配置!$A:$M,8,0)=0,"",VLOOKUP($E253,缘分配置!$A:$M,8,0))</f>
        <v/>
      </c>
      <c r="P253" s="53" t="str">
        <f>IFERROR(VLOOKUP(Q253,武将ID!$A:$B,2,0),"")</f>
        <v/>
      </c>
      <c r="Q253" s="40" t="str">
        <f>IF(VLOOKUP($E253,缘分配置!$A:$M,9,0)=0,"",VLOOKUP($E253,缘分配置!$A:$M,9,0))</f>
        <v/>
      </c>
      <c r="R253" s="40" t="str">
        <f t="shared" si="66"/>
        <v/>
      </c>
      <c r="S253" s="40" t="str">
        <f>IF(VLOOKUP($E253,缘分配置!$A:$M,10,0)=0,"",VLOOKUP($E253,缘分配置!$A:$M,10,0))</f>
        <v/>
      </c>
      <c r="T253" s="40" t="str">
        <f>IFERROR(VLOOKUP(R253,武将ID!F$1:G$18,2,0),"")</f>
        <v/>
      </c>
      <c r="U253" s="40" t="str">
        <f t="shared" si="60"/>
        <v/>
      </c>
      <c r="V253" s="40">
        <f t="shared" si="67"/>
        <v>5</v>
      </c>
      <c r="W253" s="40">
        <f>IF(VLOOKUP($E253,缘分配置!$A:$M,11,0)=0,"",VLOOKUP($E253,缘分配置!$A:$M,11,0))</f>
        <v>110</v>
      </c>
      <c r="X253" s="40" t="str">
        <f>IFERROR(VLOOKUP(V253,武将ID!$F$1:$G$18,2,0),"")</f>
        <v>，攻击提高</v>
      </c>
      <c r="Y253" s="40" t="str">
        <f t="shared" si="61"/>
        <v>11%</v>
      </c>
      <c r="Z253" s="40">
        <f t="shared" si="58"/>
        <v>6</v>
      </c>
      <c r="AA253" s="40">
        <f>IF(VLOOKUP($E253,缘分配置!$A:$M,12,0)=0,"",VLOOKUP($E253,缘分配置!$A:$M,12,0))</f>
        <v>30</v>
      </c>
      <c r="AB253" s="40" t="str">
        <f>IFERROR(VLOOKUP(Z253,武将ID!$F$1:$G$18,2,0),"")</f>
        <v>，防御提高</v>
      </c>
      <c r="AC253" s="40" t="str">
        <f t="shared" si="62"/>
        <v>3%</v>
      </c>
      <c r="AD253" s="56" t="str">
        <f t="shared" si="63"/>
        <v>集齐“周瑜、小乔”，攻击提高11%，防御提高3%。</v>
      </c>
    </row>
    <row r="254" spans="1:30" ht="15" x14ac:dyDescent="0.25">
      <c r="A254" s="52">
        <f t="shared" si="64"/>
        <v>21504003</v>
      </c>
      <c r="B254" s="37">
        <v>249</v>
      </c>
      <c r="C254" s="53" t="str">
        <f>VLOOKUP(E254,缘分配置!A:P,4,0)</f>
        <v>文韬武略</v>
      </c>
      <c r="D254" s="53">
        <f>VLOOKUP(F254,武将ID!A:B,2,0)</f>
        <v>21504</v>
      </c>
      <c r="E254" s="40" t="str">
        <f>缘分配置!A203</f>
        <v>周瑜3</v>
      </c>
      <c r="F254" s="37" t="str">
        <f t="shared" si="59"/>
        <v>、周瑜</v>
      </c>
      <c r="G254" s="40" t="str">
        <f>缘分配置!E203</f>
        <v>周瑜</v>
      </c>
      <c r="H254" s="40" t="str">
        <f t="shared" si="65"/>
        <v>3</v>
      </c>
      <c r="I254" s="40">
        <v>1</v>
      </c>
      <c r="J254" s="53">
        <f>VLOOKUP(K254,武将ID!$A:$B,2,0)</f>
        <v>31504</v>
      </c>
      <c r="K254" s="40" t="str">
        <f>VLOOKUP(E254,缘分配置!A:M,6,0)</f>
        <v>、宇文成都</v>
      </c>
      <c r="L254" s="53" t="str">
        <f>IFERROR(VLOOKUP(M254,武将ID!$A:$B,2,0),"")</f>
        <v/>
      </c>
      <c r="M254" s="40" t="str">
        <f>IF(VLOOKUP($E254,缘分配置!$A:$M,7,0)=0,"",VLOOKUP($E254,缘分配置!$A:$M,7,0))</f>
        <v/>
      </c>
      <c r="N254" s="53" t="str">
        <f>IFERROR(VLOOKUP(O254,武将ID!$A:$B,2,0),"")</f>
        <v/>
      </c>
      <c r="O254" s="40" t="str">
        <f>IF(VLOOKUP($E254,缘分配置!$A:$M,8,0)=0,"",VLOOKUP($E254,缘分配置!$A:$M,8,0))</f>
        <v/>
      </c>
      <c r="P254" s="53" t="str">
        <f>IFERROR(VLOOKUP(Q254,武将ID!$A:$B,2,0),"")</f>
        <v/>
      </c>
      <c r="Q254" s="40" t="str">
        <f>IF(VLOOKUP($E254,缘分配置!$A:$M,9,0)=0,"",VLOOKUP($E254,缘分配置!$A:$M,9,0))</f>
        <v/>
      </c>
      <c r="R254" s="40" t="str">
        <f t="shared" si="66"/>
        <v/>
      </c>
      <c r="S254" s="40" t="str">
        <f>IF(VLOOKUP($E254,缘分配置!$A:$M,10,0)=0,"",VLOOKUP($E254,缘分配置!$A:$M,10,0))</f>
        <v/>
      </c>
      <c r="T254" s="40" t="str">
        <f>IFERROR(VLOOKUP(R254,武将ID!F$1:G$18,2,0),"")</f>
        <v/>
      </c>
      <c r="U254" s="40" t="str">
        <f t="shared" si="60"/>
        <v/>
      </c>
      <c r="V254" s="40">
        <f t="shared" si="67"/>
        <v>5</v>
      </c>
      <c r="W254" s="40">
        <f>IF(VLOOKUP($E254,缘分配置!$A:$M,11,0)=0,"",VLOOKUP($E254,缘分配置!$A:$M,11,0))</f>
        <v>110</v>
      </c>
      <c r="X254" s="40" t="str">
        <f>IFERROR(VLOOKUP(V254,武将ID!$F$1:$G$18,2,0),"")</f>
        <v>，攻击提高</v>
      </c>
      <c r="Y254" s="40" t="str">
        <f t="shared" si="61"/>
        <v>11%</v>
      </c>
      <c r="Z254" s="40">
        <f t="shared" si="58"/>
        <v>6</v>
      </c>
      <c r="AA254" s="40">
        <f>IF(VLOOKUP($E254,缘分配置!$A:$M,12,0)=0,"",VLOOKUP($E254,缘分配置!$A:$M,12,0))</f>
        <v>30</v>
      </c>
      <c r="AB254" s="40" t="str">
        <f>IFERROR(VLOOKUP(Z254,武将ID!$F$1:$G$18,2,0),"")</f>
        <v>，防御提高</v>
      </c>
      <c r="AC254" s="40" t="str">
        <f t="shared" si="62"/>
        <v>3%</v>
      </c>
      <c r="AD254" s="56" t="str">
        <f t="shared" si="63"/>
        <v>集齐“周瑜、宇文成都”，攻击提高11%，防御提高3%。</v>
      </c>
    </row>
    <row r="255" spans="1:30" ht="15" x14ac:dyDescent="0.25">
      <c r="A255" s="52">
        <f t="shared" si="64"/>
        <v>21504004</v>
      </c>
      <c r="B255" s="37">
        <v>250</v>
      </c>
      <c r="C255" s="53" t="str">
        <f>VLOOKUP(E255,缘分配置!A:P,4,0)</f>
        <v>各为其主</v>
      </c>
      <c r="D255" s="53">
        <f>VLOOKUP(F255,武将ID!A:B,2,0)</f>
        <v>21504</v>
      </c>
      <c r="E255" s="40" t="str">
        <f>缘分配置!A204</f>
        <v>周瑜4</v>
      </c>
      <c r="F255" s="37" t="str">
        <f t="shared" si="59"/>
        <v>、周瑜</v>
      </c>
      <c r="G255" s="40" t="str">
        <f>缘分配置!E204</f>
        <v>周瑜</v>
      </c>
      <c r="H255" s="40" t="str">
        <f t="shared" si="65"/>
        <v>4</v>
      </c>
      <c r="I255" s="40">
        <v>1</v>
      </c>
      <c r="J255" s="53">
        <f>VLOOKUP(K255,武将ID!$A:$B,2,0)</f>
        <v>21506</v>
      </c>
      <c r="K255" s="40" t="str">
        <f>VLOOKUP(E255,缘分配置!A:M,6,0)</f>
        <v>、张飞</v>
      </c>
      <c r="L255" s="53">
        <f>IFERROR(VLOOKUP(M255,武将ID!$A:$B,2,0),"")</f>
        <v>31502</v>
      </c>
      <c r="M255" s="40" t="str">
        <f>IF(VLOOKUP($E255,缘分配置!$A:$M,7,0)=0,"",VLOOKUP($E255,缘分配置!$A:$M,7,0))</f>
        <v>、尉迟恭</v>
      </c>
      <c r="N255" s="53" t="str">
        <f>IFERROR(VLOOKUP(O255,武将ID!$A:$B,2,0),"")</f>
        <v/>
      </c>
      <c r="O255" s="40" t="str">
        <f>IF(VLOOKUP($E255,缘分配置!$A:$M,8,0)=0,"",VLOOKUP($E255,缘分配置!$A:$M,8,0))</f>
        <v/>
      </c>
      <c r="P255" s="53" t="str">
        <f>IFERROR(VLOOKUP(Q255,武将ID!$A:$B,2,0),"")</f>
        <v/>
      </c>
      <c r="Q255" s="40" t="str">
        <f>IF(VLOOKUP($E255,缘分配置!$A:$M,9,0)=0,"",VLOOKUP($E255,缘分配置!$A:$M,9,0))</f>
        <v/>
      </c>
      <c r="R255" s="40">
        <f t="shared" si="66"/>
        <v>4</v>
      </c>
      <c r="S255" s="40">
        <f>IF(VLOOKUP($E255,缘分配置!$A:$M,10,0)=0,"",VLOOKUP($E255,缘分配置!$A:$M,10,0))</f>
        <v>150</v>
      </c>
      <c r="T255" s="40" t="str">
        <f>IFERROR(VLOOKUP(R255,武将ID!F$1:G$18,2,0),"")</f>
        <v>，生命提高</v>
      </c>
      <c r="U255" s="40" t="str">
        <f t="shared" si="60"/>
        <v>15%</v>
      </c>
      <c r="V255" s="40">
        <f t="shared" si="67"/>
        <v>5</v>
      </c>
      <c r="W255" s="40">
        <f>IF(VLOOKUP($E255,缘分配置!$A:$M,11,0)=0,"",VLOOKUP($E255,缘分配置!$A:$M,11,0))</f>
        <v>120</v>
      </c>
      <c r="X255" s="40" t="str">
        <f>IFERROR(VLOOKUP(V255,武将ID!$F$1:$G$18,2,0),"")</f>
        <v>，攻击提高</v>
      </c>
      <c r="Y255" s="40" t="str">
        <f t="shared" si="61"/>
        <v>12%</v>
      </c>
      <c r="Z255" s="40">
        <f t="shared" si="58"/>
        <v>6</v>
      </c>
      <c r="AA255" s="40">
        <f>IF(VLOOKUP($E255,缘分配置!$A:$M,12,0)=0,"",VLOOKUP($E255,缘分配置!$A:$M,12,0))</f>
        <v>30</v>
      </c>
      <c r="AB255" s="40" t="str">
        <f>IFERROR(VLOOKUP(Z255,武将ID!$F$1:$G$18,2,0),"")</f>
        <v>，防御提高</v>
      </c>
      <c r="AC255" s="40" t="str">
        <f t="shared" si="62"/>
        <v>3%</v>
      </c>
      <c r="AD255" s="56" t="str">
        <f t="shared" si="63"/>
        <v>集齐“周瑜、张飞、尉迟恭”，生命提高15%，攻击提高12%，防御提高3%。</v>
      </c>
    </row>
    <row r="256" spans="1:30" ht="15" x14ac:dyDescent="0.25">
      <c r="A256" s="52">
        <f t="shared" si="64"/>
        <v>21504005</v>
      </c>
      <c r="B256" s="37">
        <v>251</v>
      </c>
      <c r="C256" s="53" t="str">
        <f>VLOOKUP(E256,缘分配置!A:P,4,0)</f>
        <v>年少成名</v>
      </c>
      <c r="D256" s="53">
        <f>VLOOKUP(F256,武将ID!A:B,2,0)</f>
        <v>21504</v>
      </c>
      <c r="E256" s="40" t="str">
        <f>缘分配置!A205</f>
        <v>周瑜5</v>
      </c>
      <c r="F256" s="37" t="str">
        <f t="shared" si="59"/>
        <v>、周瑜</v>
      </c>
      <c r="G256" s="40" t="str">
        <f>缘分配置!E205</f>
        <v>周瑜</v>
      </c>
      <c r="H256" s="40" t="str">
        <f t="shared" si="65"/>
        <v>5</v>
      </c>
      <c r="I256" s="40">
        <v>1</v>
      </c>
      <c r="J256" s="53">
        <f>VLOOKUP(K256,武将ID!$A:$B,2,0)</f>
        <v>11502</v>
      </c>
      <c r="K256" s="40" t="str">
        <f>VLOOKUP(E256,缘分配置!A:M,6,0)</f>
        <v>、韩信</v>
      </c>
      <c r="L256" s="53">
        <f>IFERROR(VLOOKUP(M256,武将ID!$A:$B,2,0),"")</f>
        <v>31507</v>
      </c>
      <c r="M256" s="40" t="str">
        <f>IF(VLOOKUP($E256,缘分配置!$A:$M,7,0)=0,"",VLOOKUP($E256,缘分配置!$A:$M,7,0))</f>
        <v>、裴元庆</v>
      </c>
      <c r="N256" s="53">
        <f>IFERROR(VLOOKUP(O256,武将ID!$A:$B,2,0),"")</f>
        <v>41507</v>
      </c>
      <c r="O256" s="40" t="str">
        <f>IF(VLOOKUP($E256,缘分配置!$A:$M,8,0)=0,"",VLOOKUP($E256,缘分配置!$A:$M,8,0))</f>
        <v>、霍去病</v>
      </c>
      <c r="P256" s="53" t="str">
        <f>IFERROR(VLOOKUP(Q256,武将ID!$A:$B,2,0),"")</f>
        <v/>
      </c>
      <c r="Q256" s="40" t="str">
        <f>IF(VLOOKUP($E256,缘分配置!$A:$M,9,0)=0,"",VLOOKUP($E256,缘分配置!$A:$M,9,0))</f>
        <v/>
      </c>
      <c r="R256" s="40">
        <f t="shared" si="66"/>
        <v>4</v>
      </c>
      <c r="S256" s="40">
        <f>IF(VLOOKUP($E256,缘分配置!$A:$M,10,0)=0,"",VLOOKUP($E256,缘分配置!$A:$M,10,0))</f>
        <v>180</v>
      </c>
      <c r="T256" s="40" t="str">
        <f>IFERROR(VLOOKUP(R256,武将ID!F$1:G$18,2,0),"")</f>
        <v>，生命提高</v>
      </c>
      <c r="U256" s="40" t="str">
        <f t="shared" si="60"/>
        <v>18%</v>
      </c>
      <c r="V256" s="40">
        <f t="shared" si="67"/>
        <v>5</v>
      </c>
      <c r="W256" s="40">
        <f>IF(VLOOKUP($E256,缘分配置!$A:$M,11,0)=0,"",VLOOKUP($E256,缘分配置!$A:$M,11,0))</f>
        <v>140</v>
      </c>
      <c r="X256" s="40" t="str">
        <f>IFERROR(VLOOKUP(V256,武将ID!$F$1:$G$18,2,0),"")</f>
        <v>，攻击提高</v>
      </c>
      <c r="Y256" s="40" t="str">
        <f t="shared" si="61"/>
        <v>14%</v>
      </c>
      <c r="Z256" s="40">
        <f t="shared" si="58"/>
        <v>6</v>
      </c>
      <c r="AA256" s="40">
        <f>IF(VLOOKUP($E256,缘分配置!$A:$M,12,0)=0,"",VLOOKUP($E256,缘分配置!$A:$M,12,0))</f>
        <v>40</v>
      </c>
      <c r="AB256" s="40" t="str">
        <f>IFERROR(VLOOKUP(Z256,武将ID!$F$1:$G$18,2,0),"")</f>
        <v>，防御提高</v>
      </c>
      <c r="AC256" s="40" t="str">
        <f t="shared" si="62"/>
        <v>4%</v>
      </c>
      <c r="AD256" s="56" t="str">
        <f t="shared" si="63"/>
        <v>集齐“周瑜、韩信、裴元庆、霍去病”，生命提高18%，攻击提高14%，防御提高4%。</v>
      </c>
    </row>
    <row r="257" spans="1:30" ht="15" x14ac:dyDescent="0.25">
      <c r="A257" s="52">
        <f t="shared" si="64"/>
        <v>21504006</v>
      </c>
      <c r="B257" s="37">
        <v>252</v>
      </c>
      <c r="C257" s="53" t="str">
        <f>VLOOKUP(E257,缘分配置!A:P,4,0)</f>
        <v>横扫千军</v>
      </c>
      <c r="D257" s="53">
        <f>VLOOKUP(F257,武将ID!A:B,2,0)</f>
        <v>21504</v>
      </c>
      <c r="E257" s="40" t="str">
        <f>缘分配置!A206</f>
        <v>周瑜6</v>
      </c>
      <c r="F257" s="37" t="str">
        <f t="shared" si="59"/>
        <v>、周瑜</v>
      </c>
      <c r="G257" s="40" t="str">
        <f>缘分配置!E206</f>
        <v>周瑜</v>
      </c>
      <c r="H257" s="40" t="str">
        <f t="shared" si="65"/>
        <v>6</v>
      </c>
      <c r="I257" s="40">
        <v>1</v>
      </c>
      <c r="J257" s="53">
        <f>VLOOKUP(K257,武将ID!$A:$B,2,0)</f>
        <v>11503</v>
      </c>
      <c r="K257" s="40" t="str">
        <f>VLOOKUP(E257,缘分配置!A:M,6,0)</f>
        <v>、范增</v>
      </c>
      <c r="L257" s="53">
        <f>IFERROR(VLOOKUP(M257,武将ID!$A:$B,2,0),"")</f>
        <v>31505</v>
      </c>
      <c r="M257" s="40" t="str">
        <f>IF(VLOOKUP($E257,缘分配置!$A:$M,7,0)=0,"",VLOOKUP($E257,缘分配置!$A:$M,7,0))</f>
        <v>、薛仁贵</v>
      </c>
      <c r="N257" s="53">
        <f>IFERROR(VLOOKUP(O257,武将ID!$A:$B,2,0),"")</f>
        <v>41502</v>
      </c>
      <c r="O257" s="40" t="str">
        <f>IF(VLOOKUP($E257,缘分配置!$A:$M,8,0)=0,"",VLOOKUP($E257,缘分配置!$A:$M,8,0))</f>
        <v>、姜子牙</v>
      </c>
      <c r="P257" s="53" t="str">
        <f>IFERROR(VLOOKUP(Q257,武将ID!$A:$B,2,0),"")</f>
        <v/>
      </c>
      <c r="Q257" s="40" t="str">
        <f>IF(VLOOKUP($E257,缘分配置!$A:$M,9,0)=0,"",VLOOKUP($E257,缘分配置!$A:$M,9,0))</f>
        <v/>
      </c>
      <c r="R257" s="40">
        <f t="shared" si="66"/>
        <v>4</v>
      </c>
      <c r="S257" s="40">
        <f>IF(VLOOKUP($E257,缘分配置!$A:$M,10,0)=0,"",VLOOKUP($E257,缘分配置!$A:$M,10,0))</f>
        <v>180</v>
      </c>
      <c r="T257" s="40" t="str">
        <f>IFERROR(VLOOKUP(R257,武将ID!F$1:G$18,2,0),"")</f>
        <v>，生命提高</v>
      </c>
      <c r="U257" s="40" t="str">
        <f t="shared" si="60"/>
        <v>18%</v>
      </c>
      <c r="V257" s="40">
        <f t="shared" si="67"/>
        <v>5</v>
      </c>
      <c r="W257" s="40">
        <f>IF(VLOOKUP($E257,缘分配置!$A:$M,11,0)=0,"",VLOOKUP($E257,缘分配置!$A:$M,11,0))</f>
        <v>140</v>
      </c>
      <c r="X257" s="40" t="str">
        <f>IFERROR(VLOOKUP(V257,武将ID!$F$1:$G$18,2,0),"")</f>
        <v>，攻击提高</v>
      </c>
      <c r="Y257" s="40" t="str">
        <f t="shared" si="61"/>
        <v>14%</v>
      </c>
      <c r="Z257" s="40">
        <f t="shared" si="58"/>
        <v>6</v>
      </c>
      <c r="AA257" s="40">
        <f>IF(VLOOKUP($E257,缘分配置!$A:$M,12,0)=0,"",VLOOKUP($E257,缘分配置!$A:$M,12,0))</f>
        <v>40</v>
      </c>
      <c r="AB257" s="40" t="str">
        <f>IFERROR(VLOOKUP(Z257,武将ID!$F$1:$G$18,2,0),"")</f>
        <v>，防御提高</v>
      </c>
      <c r="AC257" s="40" t="str">
        <f t="shared" si="62"/>
        <v>4%</v>
      </c>
      <c r="AD257" s="56" t="str">
        <f t="shared" si="63"/>
        <v>集齐“周瑜、范增、薛仁贵、姜子牙”，生命提高18%，攻击提高14%，防御提高4%。</v>
      </c>
    </row>
    <row r="258" spans="1:30" ht="15" x14ac:dyDescent="0.25">
      <c r="A258" s="52">
        <f t="shared" si="64"/>
        <v>21505001</v>
      </c>
      <c r="B258" s="37">
        <v>253</v>
      </c>
      <c r="C258" s="53" t="str">
        <f>VLOOKUP(E258,缘分配置!A:P,4,0)</f>
        <v>有勇有谋</v>
      </c>
      <c r="D258" s="53">
        <f>VLOOKUP(F258,武将ID!A:B,2,0)</f>
        <v>21505</v>
      </c>
      <c r="E258" s="40" t="str">
        <f>缘分配置!A207</f>
        <v>赵云1</v>
      </c>
      <c r="F258" s="37" t="str">
        <f t="shared" si="59"/>
        <v>、赵云</v>
      </c>
      <c r="G258" s="40" t="str">
        <f>缘分配置!E207</f>
        <v>赵云</v>
      </c>
      <c r="H258" s="40" t="str">
        <f t="shared" si="65"/>
        <v>1</v>
      </c>
      <c r="I258" s="40">
        <v>1</v>
      </c>
      <c r="J258" s="53">
        <f>VLOOKUP(K258,武将ID!$A:$B,2,0)</f>
        <v>21306</v>
      </c>
      <c r="K258" s="40" t="str">
        <f>VLOOKUP(E258,缘分配置!A:M,6,0)</f>
        <v>、马超</v>
      </c>
      <c r="L258" s="53" t="str">
        <f>IFERROR(VLOOKUP(M258,武将ID!$A:$B,2,0),"")</f>
        <v/>
      </c>
      <c r="M258" s="40" t="str">
        <f>IF(VLOOKUP($E258,缘分配置!$A:$M,7,0)=0,"",VLOOKUP($E258,缘分配置!$A:$M,7,0))</f>
        <v/>
      </c>
      <c r="N258" s="53" t="str">
        <f>IFERROR(VLOOKUP(O258,武将ID!$A:$B,2,0),"")</f>
        <v/>
      </c>
      <c r="O258" s="40" t="str">
        <f>IF(VLOOKUP($E258,缘分配置!$A:$M,8,0)=0,"",VLOOKUP($E258,缘分配置!$A:$M,8,0))</f>
        <v/>
      </c>
      <c r="P258" s="53" t="str">
        <f>IFERROR(VLOOKUP(Q258,武将ID!$A:$B,2,0),"")</f>
        <v/>
      </c>
      <c r="Q258" s="40" t="str">
        <f>IF(VLOOKUP($E258,缘分配置!$A:$M,9,0)=0,"",VLOOKUP($E258,缘分配置!$A:$M,9,0))</f>
        <v/>
      </c>
      <c r="R258" s="40" t="str">
        <f t="shared" si="66"/>
        <v/>
      </c>
      <c r="S258" s="40" t="str">
        <f>IF(VLOOKUP($E258,缘分配置!$A:$M,10,0)=0,"",VLOOKUP($E258,缘分配置!$A:$M,10,0))</f>
        <v/>
      </c>
      <c r="T258" s="40" t="str">
        <f>IFERROR(VLOOKUP(R258,武将ID!F$1:G$18,2,0),"")</f>
        <v/>
      </c>
      <c r="U258" s="40" t="str">
        <f t="shared" si="60"/>
        <v/>
      </c>
      <c r="V258" s="40">
        <f t="shared" si="67"/>
        <v>5</v>
      </c>
      <c r="W258" s="40">
        <f>IF(VLOOKUP($E258,缘分配置!$A:$M,11,0)=0,"",VLOOKUP($E258,缘分配置!$A:$M,11,0))</f>
        <v>110</v>
      </c>
      <c r="X258" s="40" t="str">
        <f>IFERROR(VLOOKUP(V258,武将ID!$F$1:$G$18,2,0),"")</f>
        <v>，攻击提高</v>
      </c>
      <c r="Y258" s="40" t="str">
        <f t="shared" si="61"/>
        <v>11%</v>
      </c>
      <c r="Z258" s="40">
        <f t="shared" si="58"/>
        <v>6</v>
      </c>
      <c r="AA258" s="40">
        <f>IF(VLOOKUP($E258,缘分配置!$A:$M,12,0)=0,"",VLOOKUP($E258,缘分配置!$A:$M,12,0))</f>
        <v>30</v>
      </c>
      <c r="AB258" s="40" t="str">
        <f>IFERROR(VLOOKUP(Z258,武将ID!$F$1:$G$18,2,0),"")</f>
        <v>，防御提高</v>
      </c>
      <c r="AC258" s="40" t="str">
        <f t="shared" si="62"/>
        <v>3%</v>
      </c>
      <c r="AD258" s="56" t="str">
        <f t="shared" si="63"/>
        <v>集齐“赵云、马超”，攻击提高11%，防御提高3%。</v>
      </c>
    </row>
    <row r="259" spans="1:30" ht="15" x14ac:dyDescent="0.25">
      <c r="A259" s="52">
        <f t="shared" si="64"/>
        <v>21505002</v>
      </c>
      <c r="B259" s="37">
        <v>254</v>
      </c>
      <c r="C259" s="53" t="str">
        <f>VLOOKUP(E259,缘分配置!A:P,4,0)</f>
        <v>恩德如山</v>
      </c>
      <c r="D259" s="53">
        <f>VLOOKUP(F259,武将ID!A:B,2,0)</f>
        <v>21505</v>
      </c>
      <c r="E259" s="40" t="str">
        <f>缘分配置!A208</f>
        <v>赵云2</v>
      </c>
      <c r="F259" s="37" t="str">
        <f t="shared" si="59"/>
        <v>、赵云</v>
      </c>
      <c r="G259" s="40" t="str">
        <f>缘分配置!E208</f>
        <v>赵云</v>
      </c>
      <c r="H259" s="40" t="str">
        <f t="shared" si="65"/>
        <v>2</v>
      </c>
      <c r="I259" s="40">
        <v>1</v>
      </c>
      <c r="J259" s="53">
        <f>VLOOKUP(K259,武将ID!$A:$B,2,0)</f>
        <v>21503</v>
      </c>
      <c r="K259" s="40" t="str">
        <f>VLOOKUP(E259,缘分配置!A:M,6,0)</f>
        <v>、刘备</v>
      </c>
      <c r="L259" s="53" t="str">
        <f>IFERROR(VLOOKUP(M259,武将ID!$A:$B,2,0),"")</f>
        <v/>
      </c>
      <c r="M259" s="40" t="str">
        <f>IF(VLOOKUP($E259,缘分配置!$A:$M,7,0)=0,"",VLOOKUP($E259,缘分配置!$A:$M,7,0))</f>
        <v/>
      </c>
      <c r="N259" s="53" t="str">
        <f>IFERROR(VLOOKUP(O259,武将ID!$A:$B,2,0),"")</f>
        <v/>
      </c>
      <c r="O259" s="40" t="str">
        <f>IF(VLOOKUP($E259,缘分配置!$A:$M,8,0)=0,"",VLOOKUP($E259,缘分配置!$A:$M,8,0))</f>
        <v/>
      </c>
      <c r="P259" s="53" t="str">
        <f>IFERROR(VLOOKUP(Q259,武将ID!$A:$B,2,0),"")</f>
        <v/>
      </c>
      <c r="Q259" s="40" t="str">
        <f>IF(VLOOKUP($E259,缘分配置!$A:$M,9,0)=0,"",VLOOKUP($E259,缘分配置!$A:$M,9,0))</f>
        <v/>
      </c>
      <c r="R259" s="40" t="str">
        <f t="shared" si="66"/>
        <v/>
      </c>
      <c r="S259" s="40" t="str">
        <f>IF(VLOOKUP($E259,缘分配置!$A:$M,10,0)=0,"",VLOOKUP($E259,缘分配置!$A:$M,10,0))</f>
        <v/>
      </c>
      <c r="T259" s="40" t="str">
        <f>IFERROR(VLOOKUP(R259,武将ID!F$1:G$18,2,0),"")</f>
        <v/>
      </c>
      <c r="U259" s="40" t="str">
        <f t="shared" si="60"/>
        <v/>
      </c>
      <c r="V259" s="40">
        <f t="shared" si="67"/>
        <v>5</v>
      </c>
      <c r="W259" s="40">
        <f>IF(VLOOKUP($E259,缘分配置!$A:$M,11,0)=0,"",VLOOKUP($E259,缘分配置!$A:$M,11,0))</f>
        <v>110</v>
      </c>
      <c r="X259" s="40" t="str">
        <f>IFERROR(VLOOKUP(V259,武将ID!$F$1:$G$18,2,0),"")</f>
        <v>，攻击提高</v>
      </c>
      <c r="Y259" s="40" t="str">
        <f t="shared" si="61"/>
        <v>11%</v>
      </c>
      <c r="Z259" s="40">
        <f t="shared" si="58"/>
        <v>6</v>
      </c>
      <c r="AA259" s="40">
        <f>IF(VLOOKUP($E259,缘分配置!$A:$M,12,0)=0,"",VLOOKUP($E259,缘分配置!$A:$M,12,0))</f>
        <v>30</v>
      </c>
      <c r="AB259" s="40" t="str">
        <f>IFERROR(VLOOKUP(Z259,武将ID!$F$1:$G$18,2,0),"")</f>
        <v>，防御提高</v>
      </c>
      <c r="AC259" s="40" t="str">
        <f t="shared" si="62"/>
        <v>3%</v>
      </c>
      <c r="AD259" s="56" t="str">
        <f t="shared" si="63"/>
        <v>集齐“赵云、刘备”，攻击提高11%，防御提高3%。</v>
      </c>
    </row>
    <row r="260" spans="1:30" ht="15" x14ac:dyDescent="0.25">
      <c r="A260" s="52">
        <f t="shared" si="64"/>
        <v>21505003</v>
      </c>
      <c r="B260" s="37">
        <v>255</v>
      </c>
      <c r="C260" s="53" t="str">
        <f>VLOOKUP(E260,缘分配置!A:P,4,0)</f>
        <v>英姿飒爽</v>
      </c>
      <c r="D260" s="53">
        <f>VLOOKUP(F260,武将ID!A:B,2,0)</f>
        <v>21505</v>
      </c>
      <c r="E260" s="40" t="str">
        <f>缘分配置!A209</f>
        <v>赵云3</v>
      </c>
      <c r="F260" s="37" t="str">
        <f t="shared" si="59"/>
        <v>、赵云</v>
      </c>
      <c r="G260" s="40" t="str">
        <f>缘分配置!E209</f>
        <v>赵云</v>
      </c>
      <c r="H260" s="40" t="str">
        <f t="shared" si="65"/>
        <v>3</v>
      </c>
      <c r="I260" s="40">
        <v>1</v>
      </c>
      <c r="J260" s="53">
        <f>VLOOKUP(K260,武将ID!$A:$B,2,0)</f>
        <v>31503</v>
      </c>
      <c r="K260" s="40" t="str">
        <f>VLOOKUP(E260,缘分配置!A:M,6,0)</f>
        <v>、罗成</v>
      </c>
      <c r="L260" s="53" t="str">
        <f>IFERROR(VLOOKUP(M260,武将ID!$A:$B,2,0),"")</f>
        <v/>
      </c>
      <c r="M260" s="40" t="str">
        <f>IF(VLOOKUP($E260,缘分配置!$A:$M,7,0)=0,"",VLOOKUP($E260,缘分配置!$A:$M,7,0))</f>
        <v/>
      </c>
      <c r="N260" s="53" t="str">
        <f>IFERROR(VLOOKUP(O260,武将ID!$A:$B,2,0),"")</f>
        <v/>
      </c>
      <c r="O260" s="40" t="str">
        <f>IF(VLOOKUP($E260,缘分配置!$A:$M,8,0)=0,"",VLOOKUP($E260,缘分配置!$A:$M,8,0))</f>
        <v/>
      </c>
      <c r="P260" s="53" t="str">
        <f>IFERROR(VLOOKUP(Q260,武将ID!$A:$B,2,0),"")</f>
        <v/>
      </c>
      <c r="Q260" s="40" t="str">
        <f>IF(VLOOKUP($E260,缘分配置!$A:$M,9,0)=0,"",VLOOKUP($E260,缘分配置!$A:$M,9,0))</f>
        <v/>
      </c>
      <c r="R260" s="40" t="str">
        <f t="shared" si="66"/>
        <v/>
      </c>
      <c r="S260" s="40" t="str">
        <f>IF(VLOOKUP($E260,缘分配置!$A:$M,10,0)=0,"",VLOOKUP($E260,缘分配置!$A:$M,10,0))</f>
        <v/>
      </c>
      <c r="T260" s="40" t="str">
        <f>IFERROR(VLOOKUP(R260,武将ID!F$1:G$18,2,0),"")</f>
        <v/>
      </c>
      <c r="U260" s="40" t="str">
        <f t="shared" si="60"/>
        <v/>
      </c>
      <c r="V260" s="40">
        <f t="shared" si="67"/>
        <v>5</v>
      </c>
      <c r="W260" s="40">
        <f>IF(VLOOKUP($E260,缘分配置!$A:$M,11,0)=0,"",VLOOKUP($E260,缘分配置!$A:$M,11,0))</f>
        <v>110</v>
      </c>
      <c r="X260" s="40" t="str">
        <f>IFERROR(VLOOKUP(V260,武将ID!$F$1:$G$18,2,0),"")</f>
        <v>，攻击提高</v>
      </c>
      <c r="Y260" s="40" t="str">
        <f t="shared" si="61"/>
        <v>11%</v>
      </c>
      <c r="Z260" s="40">
        <f t="shared" si="58"/>
        <v>6</v>
      </c>
      <c r="AA260" s="40">
        <f>IF(VLOOKUP($E260,缘分配置!$A:$M,12,0)=0,"",VLOOKUP($E260,缘分配置!$A:$M,12,0))</f>
        <v>30</v>
      </c>
      <c r="AB260" s="40" t="str">
        <f>IFERROR(VLOOKUP(Z260,武将ID!$F$1:$G$18,2,0),"")</f>
        <v>，防御提高</v>
      </c>
      <c r="AC260" s="40" t="str">
        <f t="shared" si="62"/>
        <v>3%</v>
      </c>
      <c r="AD260" s="56" t="str">
        <f t="shared" si="63"/>
        <v>集齐“赵云、罗成”，攻击提高11%，防御提高3%。</v>
      </c>
    </row>
    <row r="261" spans="1:30" ht="15" x14ac:dyDescent="0.25">
      <c r="A261" s="52">
        <f t="shared" si="64"/>
        <v>21505004</v>
      </c>
      <c r="B261" s="37">
        <v>256</v>
      </c>
      <c r="C261" s="53" t="str">
        <f>VLOOKUP(E261,缘分配置!A:P,4,0)</f>
        <v>挺身而出</v>
      </c>
      <c r="D261" s="53">
        <f>VLOOKUP(F261,武将ID!A:B,2,0)</f>
        <v>21505</v>
      </c>
      <c r="E261" s="40" t="str">
        <f>缘分配置!A210</f>
        <v>赵云4</v>
      </c>
      <c r="F261" s="37" t="str">
        <f t="shared" si="59"/>
        <v>、赵云</v>
      </c>
      <c r="G261" s="40" t="str">
        <f>缘分配置!E210</f>
        <v>赵云</v>
      </c>
      <c r="H261" s="40" t="str">
        <f t="shared" si="65"/>
        <v>4</v>
      </c>
      <c r="I261" s="40">
        <v>1</v>
      </c>
      <c r="J261" s="53">
        <f>VLOOKUP(K261,武将ID!$A:$B,2,0)</f>
        <v>31504</v>
      </c>
      <c r="K261" s="40" t="str">
        <f>VLOOKUP(E261,缘分配置!A:M,6,0)</f>
        <v>、宇文成都</v>
      </c>
      <c r="L261" s="53">
        <f>IFERROR(VLOOKUP(M261,武将ID!$A:$B,2,0),"")</f>
        <v>41507</v>
      </c>
      <c r="M261" s="40" t="str">
        <f>IF(VLOOKUP($E261,缘分配置!$A:$M,7,0)=0,"",VLOOKUP($E261,缘分配置!$A:$M,7,0))</f>
        <v>、霍去病</v>
      </c>
      <c r="N261" s="53" t="str">
        <f>IFERROR(VLOOKUP(O261,武将ID!$A:$B,2,0),"")</f>
        <v/>
      </c>
      <c r="O261" s="40" t="str">
        <f>IF(VLOOKUP($E261,缘分配置!$A:$M,8,0)=0,"",VLOOKUP($E261,缘分配置!$A:$M,8,0))</f>
        <v/>
      </c>
      <c r="P261" s="53" t="str">
        <f>IFERROR(VLOOKUP(Q261,武将ID!$A:$B,2,0),"")</f>
        <v/>
      </c>
      <c r="Q261" s="40" t="str">
        <f>IF(VLOOKUP($E261,缘分配置!$A:$M,9,0)=0,"",VLOOKUP($E261,缘分配置!$A:$M,9,0))</f>
        <v/>
      </c>
      <c r="R261" s="40">
        <f t="shared" si="66"/>
        <v>4</v>
      </c>
      <c r="S261" s="40">
        <f>IF(VLOOKUP($E261,缘分配置!$A:$M,10,0)=0,"",VLOOKUP($E261,缘分配置!$A:$M,10,0))</f>
        <v>150</v>
      </c>
      <c r="T261" s="40" t="str">
        <f>IFERROR(VLOOKUP(R261,武将ID!F$1:G$18,2,0),"")</f>
        <v>，生命提高</v>
      </c>
      <c r="U261" s="40" t="str">
        <f t="shared" si="60"/>
        <v>15%</v>
      </c>
      <c r="V261" s="40">
        <f t="shared" si="67"/>
        <v>5</v>
      </c>
      <c r="W261" s="40">
        <f>IF(VLOOKUP($E261,缘分配置!$A:$M,11,0)=0,"",VLOOKUP($E261,缘分配置!$A:$M,11,0))</f>
        <v>120</v>
      </c>
      <c r="X261" s="40" t="str">
        <f>IFERROR(VLOOKUP(V261,武将ID!$F$1:$G$18,2,0),"")</f>
        <v>，攻击提高</v>
      </c>
      <c r="Y261" s="40" t="str">
        <f t="shared" si="61"/>
        <v>12%</v>
      </c>
      <c r="Z261" s="40">
        <f t="shared" si="58"/>
        <v>6</v>
      </c>
      <c r="AA261" s="40">
        <f>IF(VLOOKUP($E261,缘分配置!$A:$M,12,0)=0,"",VLOOKUP($E261,缘分配置!$A:$M,12,0))</f>
        <v>30</v>
      </c>
      <c r="AB261" s="40" t="str">
        <f>IFERROR(VLOOKUP(Z261,武将ID!$F$1:$G$18,2,0),"")</f>
        <v>，防御提高</v>
      </c>
      <c r="AC261" s="40" t="str">
        <f t="shared" si="62"/>
        <v>3%</v>
      </c>
      <c r="AD261" s="56" t="str">
        <f t="shared" si="63"/>
        <v>集齐“赵云、宇文成都、霍去病”，生命提高15%，攻击提高12%，防御提高3%。</v>
      </c>
    </row>
    <row r="262" spans="1:30" ht="15" x14ac:dyDescent="0.25">
      <c r="A262" s="52">
        <f t="shared" si="64"/>
        <v>21505005</v>
      </c>
      <c r="B262" s="37">
        <v>257</v>
      </c>
      <c r="C262" s="53" t="str">
        <f>VLOOKUP(E262,缘分配置!A:P,4,0)</f>
        <v>浑身是胆</v>
      </c>
      <c r="D262" s="53">
        <f>VLOOKUP(F262,武将ID!A:B,2,0)</f>
        <v>21505</v>
      </c>
      <c r="E262" s="40" t="str">
        <f>缘分配置!A211</f>
        <v>赵云5</v>
      </c>
      <c r="F262" s="37" t="str">
        <f t="shared" si="59"/>
        <v>、赵云</v>
      </c>
      <c r="G262" s="40" t="str">
        <f>缘分配置!E211</f>
        <v>赵云</v>
      </c>
      <c r="H262" s="40" t="str">
        <f t="shared" si="65"/>
        <v>5</v>
      </c>
      <c r="I262" s="40">
        <v>1</v>
      </c>
      <c r="J262" s="53">
        <f>VLOOKUP(K262,武将ID!$A:$B,2,0)</f>
        <v>11506</v>
      </c>
      <c r="K262" s="40" t="str">
        <f>VLOOKUP(E262,缘分配置!A:M,6,0)</f>
        <v>、龙且</v>
      </c>
      <c r="L262" s="53">
        <f>IFERROR(VLOOKUP(M262,武将ID!$A:$B,2,0),"")</f>
        <v>11507</v>
      </c>
      <c r="M262" s="40" t="str">
        <f>IF(VLOOKUP($E262,缘分配置!$A:$M,7,0)=0,"",VLOOKUP($E262,缘分配置!$A:$M,7,0))</f>
        <v>、樊哙</v>
      </c>
      <c r="N262" s="53">
        <f>IFERROR(VLOOKUP(O262,武将ID!$A:$B,2,0),"")</f>
        <v>21507</v>
      </c>
      <c r="O262" s="40" t="str">
        <f>IF(VLOOKUP($E262,缘分配置!$A:$M,8,0)=0,"",VLOOKUP($E262,缘分配置!$A:$M,8,0))</f>
        <v>、典韦</v>
      </c>
      <c r="P262" s="53" t="str">
        <f>IFERROR(VLOOKUP(Q262,武将ID!$A:$B,2,0),"")</f>
        <v/>
      </c>
      <c r="Q262" s="40" t="str">
        <f>IF(VLOOKUP($E262,缘分配置!$A:$M,9,0)=0,"",VLOOKUP($E262,缘分配置!$A:$M,9,0))</f>
        <v/>
      </c>
      <c r="R262" s="40">
        <f t="shared" si="66"/>
        <v>4</v>
      </c>
      <c r="S262" s="40">
        <f>IF(VLOOKUP($E262,缘分配置!$A:$M,10,0)=0,"",VLOOKUP($E262,缘分配置!$A:$M,10,0))</f>
        <v>180</v>
      </c>
      <c r="T262" s="40" t="str">
        <f>IFERROR(VLOOKUP(R262,武将ID!F$1:G$18,2,0),"")</f>
        <v>，生命提高</v>
      </c>
      <c r="U262" s="40" t="str">
        <f t="shared" si="60"/>
        <v>18%</v>
      </c>
      <c r="V262" s="40">
        <f t="shared" si="67"/>
        <v>5</v>
      </c>
      <c r="W262" s="40">
        <f>IF(VLOOKUP($E262,缘分配置!$A:$M,11,0)=0,"",VLOOKUP($E262,缘分配置!$A:$M,11,0))</f>
        <v>140</v>
      </c>
      <c r="X262" s="40" t="str">
        <f>IFERROR(VLOOKUP(V262,武将ID!$F$1:$G$18,2,0),"")</f>
        <v>，攻击提高</v>
      </c>
      <c r="Y262" s="40" t="str">
        <f t="shared" si="61"/>
        <v>14%</v>
      </c>
      <c r="Z262" s="40">
        <f t="shared" si="58"/>
        <v>6</v>
      </c>
      <c r="AA262" s="40">
        <f>IF(VLOOKUP($E262,缘分配置!$A:$M,12,0)=0,"",VLOOKUP($E262,缘分配置!$A:$M,12,0))</f>
        <v>40</v>
      </c>
      <c r="AB262" s="40" t="str">
        <f>IFERROR(VLOOKUP(Z262,武将ID!$F$1:$G$18,2,0),"")</f>
        <v>，防御提高</v>
      </c>
      <c r="AC262" s="40" t="str">
        <f t="shared" si="62"/>
        <v>4%</v>
      </c>
      <c r="AD262" s="56" t="str">
        <f t="shared" si="63"/>
        <v>集齐“赵云、龙且、樊哙、典韦”，生命提高18%，攻击提高14%，防御提高4%。</v>
      </c>
    </row>
    <row r="263" spans="1:30" ht="15" x14ac:dyDescent="0.25">
      <c r="A263" s="52">
        <f t="shared" si="64"/>
        <v>21505006</v>
      </c>
      <c r="B263" s="37">
        <v>258</v>
      </c>
      <c r="C263" s="53" t="str">
        <f>VLOOKUP(E263,缘分配置!A:P,4,0)</f>
        <v>出其不意</v>
      </c>
      <c r="D263" s="53">
        <f>VLOOKUP(F263,武将ID!A:B,2,0)</f>
        <v>21505</v>
      </c>
      <c r="E263" s="40" t="str">
        <f>缘分配置!A212</f>
        <v>赵云6</v>
      </c>
      <c r="F263" s="37" t="str">
        <f t="shared" si="59"/>
        <v>、赵云</v>
      </c>
      <c r="G263" s="40" t="str">
        <f>缘分配置!E212</f>
        <v>赵云</v>
      </c>
      <c r="H263" s="40" t="str">
        <f t="shared" si="65"/>
        <v>6</v>
      </c>
      <c r="I263" s="40">
        <v>1</v>
      </c>
      <c r="J263" s="53">
        <f>VLOOKUP(K263,武将ID!$A:$B,2,0)</f>
        <v>11502</v>
      </c>
      <c r="K263" s="40" t="str">
        <f>VLOOKUP(E263,缘分配置!A:M,6,0)</f>
        <v>、韩信</v>
      </c>
      <c r="L263" s="53">
        <f>IFERROR(VLOOKUP(M263,武将ID!$A:$B,2,0),"")</f>
        <v>31501</v>
      </c>
      <c r="M263" s="40" t="str">
        <f>IF(VLOOKUP($E263,缘分配置!$A:$M,7,0)=0,"",VLOOKUP($E263,缘分配置!$A:$M,7,0))</f>
        <v>、程咬金</v>
      </c>
      <c r="N263" s="53">
        <f>IFERROR(VLOOKUP(O263,武将ID!$A:$B,2,0),"")</f>
        <v>41504</v>
      </c>
      <c r="O263" s="40" t="str">
        <f>IF(VLOOKUP($E263,缘分配置!$A:$M,8,0)=0,"",VLOOKUP($E263,缘分配置!$A:$M,8,0))</f>
        <v>、岳飞</v>
      </c>
      <c r="P263" s="53" t="str">
        <f>IFERROR(VLOOKUP(Q263,武将ID!$A:$B,2,0),"")</f>
        <v/>
      </c>
      <c r="Q263" s="40" t="str">
        <f>IF(VLOOKUP($E263,缘分配置!$A:$M,9,0)=0,"",VLOOKUP($E263,缘分配置!$A:$M,9,0))</f>
        <v/>
      </c>
      <c r="R263" s="40">
        <f t="shared" si="66"/>
        <v>4</v>
      </c>
      <c r="S263" s="40">
        <f>IF(VLOOKUP($E263,缘分配置!$A:$M,10,0)=0,"",VLOOKUP($E263,缘分配置!$A:$M,10,0))</f>
        <v>180</v>
      </c>
      <c r="T263" s="40" t="str">
        <f>IFERROR(VLOOKUP(R263,武将ID!F$1:G$18,2,0),"")</f>
        <v>，生命提高</v>
      </c>
      <c r="U263" s="40" t="str">
        <f t="shared" si="60"/>
        <v>18%</v>
      </c>
      <c r="V263" s="40">
        <f t="shared" si="67"/>
        <v>5</v>
      </c>
      <c r="W263" s="40">
        <f>IF(VLOOKUP($E263,缘分配置!$A:$M,11,0)=0,"",VLOOKUP($E263,缘分配置!$A:$M,11,0))</f>
        <v>140</v>
      </c>
      <c r="X263" s="40" t="str">
        <f>IFERROR(VLOOKUP(V263,武将ID!$F$1:$G$18,2,0),"")</f>
        <v>，攻击提高</v>
      </c>
      <c r="Y263" s="40" t="str">
        <f t="shared" si="61"/>
        <v>14%</v>
      </c>
      <c r="Z263" s="40">
        <f t="shared" ref="Z263:Z326" si="68">IF(AA263="","",6)</f>
        <v>6</v>
      </c>
      <c r="AA263" s="40">
        <f>IF(VLOOKUP($E263,缘分配置!$A:$M,12,0)=0,"",VLOOKUP($E263,缘分配置!$A:$M,12,0))</f>
        <v>40</v>
      </c>
      <c r="AB263" s="40" t="str">
        <f>IFERROR(VLOOKUP(Z263,武将ID!$F$1:$G$18,2,0),"")</f>
        <v>，防御提高</v>
      </c>
      <c r="AC263" s="40" t="str">
        <f t="shared" si="62"/>
        <v>4%</v>
      </c>
      <c r="AD263" s="56" t="str">
        <f t="shared" si="63"/>
        <v>集齐“赵云、韩信、程咬金、岳飞”，生命提高18%，攻击提高14%，防御提高4%。</v>
      </c>
    </row>
    <row r="264" spans="1:30" ht="15" x14ac:dyDescent="0.25">
      <c r="A264" s="52">
        <f t="shared" si="64"/>
        <v>21301001</v>
      </c>
      <c r="B264" s="37">
        <v>259</v>
      </c>
      <c r="C264" s="53" t="str">
        <f>VLOOKUP(E264,缘分配置!A:P,4,0)</f>
        <v>天生丽质</v>
      </c>
      <c r="D264" s="53">
        <f>VLOOKUP(F264,武将ID!A:B,2,0)</f>
        <v>21301</v>
      </c>
      <c r="E264" s="40" t="str">
        <f>缘分配置!A213</f>
        <v>貂蝉1</v>
      </c>
      <c r="F264" s="37" t="str">
        <f t="shared" si="59"/>
        <v>、貂蝉</v>
      </c>
      <c r="G264" s="40" t="str">
        <f>缘分配置!E213</f>
        <v>貂蝉</v>
      </c>
      <c r="H264" s="40" t="str">
        <f t="shared" si="65"/>
        <v>1</v>
      </c>
      <c r="I264" s="40">
        <v>1</v>
      </c>
      <c r="J264" s="53">
        <f>VLOOKUP(K264,武将ID!$A:$B,2,0)</f>
        <v>21007</v>
      </c>
      <c r="K264" s="40" t="str">
        <f>VLOOKUP(E264,缘分配置!A:M,6,0)</f>
        <v>、大乔</v>
      </c>
      <c r="L264" s="53" t="str">
        <f>IFERROR(VLOOKUP(M264,武将ID!$A:$B,2,0),"")</f>
        <v/>
      </c>
      <c r="M264" s="40" t="str">
        <f>IF(VLOOKUP($E264,缘分配置!$A:$M,7,0)=0,"",VLOOKUP($E264,缘分配置!$A:$M,7,0))</f>
        <v/>
      </c>
      <c r="N264" s="53" t="str">
        <f>IFERROR(VLOOKUP(O264,武将ID!$A:$B,2,0),"")</f>
        <v/>
      </c>
      <c r="O264" s="40" t="str">
        <f>IF(VLOOKUP($E264,缘分配置!$A:$M,8,0)=0,"",VLOOKUP($E264,缘分配置!$A:$M,8,0))</f>
        <v/>
      </c>
      <c r="P264" s="53" t="str">
        <f>IFERROR(VLOOKUP(Q264,武将ID!$A:$B,2,0),"")</f>
        <v/>
      </c>
      <c r="Q264" s="40" t="str">
        <f>IF(VLOOKUP($E264,缘分配置!$A:$M,9,0)=0,"",VLOOKUP($E264,缘分配置!$A:$M,9,0))</f>
        <v/>
      </c>
      <c r="R264" s="40">
        <f t="shared" si="66"/>
        <v>4</v>
      </c>
      <c r="S264" s="40">
        <f>IF(VLOOKUP($E264,缘分配置!$A:$M,10,0)=0,"",VLOOKUP($E264,缘分配置!$A:$M,10,0))</f>
        <v>130</v>
      </c>
      <c r="T264" s="40" t="str">
        <f>IFERROR(VLOOKUP(R264,武将ID!F$1:G$18,2,0),"")</f>
        <v>，生命提高</v>
      </c>
      <c r="U264" s="40" t="str">
        <f t="shared" si="60"/>
        <v>13%</v>
      </c>
      <c r="V264" s="40" t="str">
        <f t="shared" si="67"/>
        <v/>
      </c>
      <c r="W264" s="40" t="str">
        <f>IF(VLOOKUP($E264,缘分配置!$A:$M,11,0)=0,"",VLOOKUP($E264,缘分配置!$A:$M,11,0))</f>
        <v/>
      </c>
      <c r="X264" s="40" t="str">
        <f>IFERROR(VLOOKUP(V264,武将ID!$F$1:$G$18,2,0),"")</f>
        <v/>
      </c>
      <c r="Y264" s="40" t="str">
        <f t="shared" si="61"/>
        <v/>
      </c>
      <c r="Z264" s="40" t="str">
        <f t="shared" si="68"/>
        <v/>
      </c>
      <c r="AA264" s="40" t="str">
        <f>IF(VLOOKUP($E264,缘分配置!$A:$M,12,0)=0,"",VLOOKUP($E264,缘分配置!$A:$M,12,0))</f>
        <v/>
      </c>
      <c r="AB264" s="40" t="str">
        <f>IFERROR(VLOOKUP(Z264,武将ID!$F$1:$G$18,2,0),"")</f>
        <v/>
      </c>
      <c r="AC264" s="40" t="str">
        <f t="shared" si="62"/>
        <v/>
      </c>
      <c r="AD264" s="56" t="str">
        <f t="shared" si="63"/>
        <v>集齐“貂蝉、大乔”，生命提高13%。</v>
      </c>
    </row>
    <row r="265" spans="1:30" ht="15" x14ac:dyDescent="0.25">
      <c r="A265" s="52">
        <f t="shared" si="64"/>
        <v>21301002</v>
      </c>
      <c r="B265" s="37">
        <v>260</v>
      </c>
      <c r="C265" s="53" t="str">
        <f>VLOOKUP(E265,缘分配置!A:P,4,0)</f>
        <v>千娇百媚</v>
      </c>
      <c r="D265" s="53">
        <f>VLOOKUP(F265,武将ID!A:B,2,0)</f>
        <v>21301</v>
      </c>
      <c r="E265" s="40" t="str">
        <f>缘分配置!A214</f>
        <v>貂蝉2</v>
      </c>
      <c r="F265" s="37" t="str">
        <f t="shared" si="59"/>
        <v>、貂蝉</v>
      </c>
      <c r="G265" s="40" t="str">
        <f>缘分配置!E214</f>
        <v>貂蝉</v>
      </c>
      <c r="H265" s="40" t="str">
        <f t="shared" si="65"/>
        <v>2</v>
      </c>
      <c r="I265" s="40">
        <v>1</v>
      </c>
      <c r="J265" s="53">
        <f>VLOOKUP(K265,武将ID!$A:$B,2,0)</f>
        <v>41004</v>
      </c>
      <c r="K265" s="40" t="str">
        <f>VLOOKUP(E265,缘分配置!A:M,6,0)</f>
        <v>、潘金莲</v>
      </c>
      <c r="L265" s="53" t="str">
        <f>IFERROR(VLOOKUP(M265,武将ID!$A:$B,2,0),"")</f>
        <v/>
      </c>
      <c r="M265" s="40" t="str">
        <f>IF(VLOOKUP($E265,缘分配置!$A:$M,7,0)=0,"",VLOOKUP($E265,缘分配置!$A:$M,7,0))</f>
        <v/>
      </c>
      <c r="N265" s="53" t="str">
        <f>IFERROR(VLOOKUP(O265,武将ID!$A:$B,2,0),"")</f>
        <v/>
      </c>
      <c r="O265" s="40" t="str">
        <f>IF(VLOOKUP($E265,缘分配置!$A:$M,8,0)=0,"",VLOOKUP($E265,缘分配置!$A:$M,8,0))</f>
        <v/>
      </c>
      <c r="P265" s="53" t="str">
        <f>IFERROR(VLOOKUP(Q265,武将ID!$A:$B,2,0),"")</f>
        <v/>
      </c>
      <c r="Q265" s="40" t="str">
        <f>IF(VLOOKUP($E265,缘分配置!$A:$M,9,0)=0,"",VLOOKUP($E265,缘分配置!$A:$M,9,0))</f>
        <v/>
      </c>
      <c r="R265" s="40">
        <f t="shared" si="66"/>
        <v>4</v>
      </c>
      <c r="S265" s="40">
        <f>IF(VLOOKUP($E265,缘分配置!$A:$M,10,0)=0,"",VLOOKUP($E265,缘分配置!$A:$M,10,0))</f>
        <v>140</v>
      </c>
      <c r="T265" s="40" t="str">
        <f>IFERROR(VLOOKUP(R265,武将ID!F$1:G$18,2,0),"")</f>
        <v>，生命提高</v>
      </c>
      <c r="U265" s="40" t="str">
        <f t="shared" si="60"/>
        <v>14%</v>
      </c>
      <c r="V265" s="40" t="str">
        <f t="shared" si="67"/>
        <v/>
      </c>
      <c r="W265" s="40" t="str">
        <f>IF(VLOOKUP($E265,缘分配置!$A:$M,11,0)=0,"",VLOOKUP($E265,缘分配置!$A:$M,11,0))</f>
        <v/>
      </c>
      <c r="X265" s="40" t="str">
        <f>IFERROR(VLOOKUP(V265,武将ID!$F$1:$G$18,2,0),"")</f>
        <v/>
      </c>
      <c r="Y265" s="40" t="str">
        <f t="shared" si="61"/>
        <v/>
      </c>
      <c r="Z265" s="40" t="str">
        <f t="shared" si="68"/>
        <v/>
      </c>
      <c r="AA265" s="40" t="str">
        <f>IF(VLOOKUP($E265,缘分配置!$A:$M,12,0)=0,"",VLOOKUP($E265,缘分配置!$A:$M,12,0))</f>
        <v/>
      </c>
      <c r="AB265" s="40" t="str">
        <f>IFERROR(VLOOKUP(Z265,武将ID!$F$1:$G$18,2,0),"")</f>
        <v/>
      </c>
      <c r="AC265" s="40" t="str">
        <f t="shared" si="62"/>
        <v/>
      </c>
      <c r="AD265" s="56" t="str">
        <f t="shared" si="63"/>
        <v>集齐“貂蝉、潘金莲”，生命提高14%。</v>
      </c>
    </row>
    <row r="266" spans="1:30" ht="15" x14ac:dyDescent="0.25">
      <c r="A266" s="52">
        <f t="shared" si="64"/>
        <v>21301003</v>
      </c>
      <c r="B266" s="37">
        <v>261</v>
      </c>
      <c r="C266" s="53" t="str">
        <f>VLOOKUP(E266,缘分配置!A:P,4,0)</f>
        <v>风姿绰约</v>
      </c>
      <c r="D266" s="53">
        <f>VLOOKUP(F266,武将ID!A:B,2,0)</f>
        <v>21301</v>
      </c>
      <c r="E266" s="40" t="str">
        <f>缘分配置!A215</f>
        <v>貂蝉3</v>
      </c>
      <c r="F266" s="37" t="str">
        <f t="shared" si="59"/>
        <v>、貂蝉</v>
      </c>
      <c r="G266" s="40" t="str">
        <f>缘分配置!E215</f>
        <v>貂蝉</v>
      </c>
      <c r="H266" s="40" t="str">
        <f t="shared" si="65"/>
        <v>3</v>
      </c>
      <c r="I266" s="40">
        <v>1</v>
      </c>
      <c r="J266" s="53">
        <f>VLOOKUP(K266,武将ID!$A:$B,2,0)</f>
        <v>21508</v>
      </c>
      <c r="K266" s="40" t="str">
        <f>VLOOKUP(E266,缘分配置!A:M,6,0)</f>
        <v>、小乔</v>
      </c>
      <c r="L266" s="53" t="str">
        <f>IFERROR(VLOOKUP(M266,武将ID!$A:$B,2,0),"")</f>
        <v/>
      </c>
      <c r="M266" s="40" t="str">
        <f>IF(VLOOKUP($E266,缘分配置!$A:$M,7,0)=0,"",VLOOKUP($E266,缘分配置!$A:$M,7,0))</f>
        <v/>
      </c>
      <c r="N266" s="53" t="str">
        <f>IFERROR(VLOOKUP(O266,武将ID!$A:$B,2,0),"")</f>
        <v/>
      </c>
      <c r="O266" s="40" t="str">
        <f>IF(VLOOKUP($E266,缘分配置!$A:$M,8,0)=0,"",VLOOKUP($E266,缘分配置!$A:$M,8,0))</f>
        <v/>
      </c>
      <c r="P266" s="53" t="str">
        <f>IFERROR(VLOOKUP(Q266,武将ID!$A:$B,2,0),"")</f>
        <v/>
      </c>
      <c r="Q266" s="40" t="str">
        <f>IF(VLOOKUP($E266,缘分配置!$A:$M,9,0)=0,"",VLOOKUP($E266,缘分配置!$A:$M,9,0))</f>
        <v/>
      </c>
      <c r="R266" s="40">
        <f t="shared" si="66"/>
        <v>4</v>
      </c>
      <c r="S266" s="40">
        <f>IF(VLOOKUP($E266,缘分配置!$A:$M,10,0)=0,"",VLOOKUP($E266,缘分配置!$A:$M,10,0))</f>
        <v>140</v>
      </c>
      <c r="T266" s="40" t="str">
        <f>IFERROR(VLOOKUP(R266,武将ID!F$1:G$18,2,0),"")</f>
        <v>，生命提高</v>
      </c>
      <c r="U266" s="40" t="str">
        <f t="shared" si="60"/>
        <v>14%</v>
      </c>
      <c r="V266" s="40" t="str">
        <f t="shared" si="67"/>
        <v/>
      </c>
      <c r="W266" s="40" t="str">
        <f>IF(VLOOKUP($E266,缘分配置!$A:$M,11,0)=0,"",VLOOKUP($E266,缘分配置!$A:$M,11,0))</f>
        <v/>
      </c>
      <c r="X266" s="40" t="str">
        <f>IFERROR(VLOOKUP(V266,武将ID!$F$1:$G$18,2,0),"")</f>
        <v/>
      </c>
      <c r="Y266" s="40" t="str">
        <f t="shared" si="61"/>
        <v/>
      </c>
      <c r="Z266" s="40" t="str">
        <f t="shared" si="68"/>
        <v/>
      </c>
      <c r="AA266" s="40" t="str">
        <f>IF(VLOOKUP($E266,缘分配置!$A:$M,12,0)=0,"",VLOOKUP($E266,缘分配置!$A:$M,12,0))</f>
        <v/>
      </c>
      <c r="AB266" s="40" t="str">
        <f>IFERROR(VLOOKUP(Z266,武将ID!$F$1:$G$18,2,0),"")</f>
        <v/>
      </c>
      <c r="AC266" s="40" t="str">
        <f t="shared" si="62"/>
        <v/>
      </c>
      <c r="AD266" s="56" t="str">
        <f t="shared" si="63"/>
        <v>集齐“貂蝉、小乔”，生命提高14%。</v>
      </c>
    </row>
    <row r="267" spans="1:30" ht="15" x14ac:dyDescent="0.25">
      <c r="A267" s="52">
        <f t="shared" si="64"/>
        <v>21301004</v>
      </c>
      <c r="B267" s="37">
        <v>262</v>
      </c>
      <c r="C267" s="53" t="str">
        <f>VLOOKUP(E267,缘分配置!A:P,4,0)</f>
        <v>魅惑众生</v>
      </c>
      <c r="D267" s="53">
        <f>VLOOKUP(F267,武将ID!A:B,2,0)</f>
        <v>21301</v>
      </c>
      <c r="E267" s="40" t="str">
        <f>缘分配置!A216</f>
        <v>貂蝉4</v>
      </c>
      <c r="F267" s="37" t="str">
        <f t="shared" si="59"/>
        <v>、貂蝉</v>
      </c>
      <c r="G267" s="40" t="str">
        <f>缘分配置!E216</f>
        <v>貂蝉</v>
      </c>
      <c r="H267" s="40" t="str">
        <f t="shared" si="65"/>
        <v>4</v>
      </c>
      <c r="I267" s="40">
        <v>1</v>
      </c>
      <c r="J267" s="53">
        <f>VLOOKUP(K267,武将ID!$A:$B,2,0)</f>
        <v>41505</v>
      </c>
      <c r="K267" s="40" t="str">
        <f>VLOOKUP(E267,缘分配置!A:M,6,0)</f>
        <v>、苏妲己</v>
      </c>
      <c r="L267" s="53" t="str">
        <f>IFERROR(VLOOKUP(M267,武将ID!$A:$B,2,0),"")</f>
        <v/>
      </c>
      <c r="M267" s="40" t="str">
        <f>IF(VLOOKUP($E267,缘分配置!$A:$M,7,0)=0,"",VLOOKUP($E267,缘分配置!$A:$M,7,0))</f>
        <v/>
      </c>
      <c r="N267" s="53" t="str">
        <f>IFERROR(VLOOKUP(O267,武将ID!$A:$B,2,0),"")</f>
        <v/>
      </c>
      <c r="O267" s="40" t="str">
        <f>IF(VLOOKUP($E267,缘分配置!$A:$M,8,0)=0,"",VLOOKUP($E267,缘分配置!$A:$M,8,0))</f>
        <v/>
      </c>
      <c r="P267" s="53" t="str">
        <f>IFERROR(VLOOKUP(Q267,武将ID!$A:$B,2,0),"")</f>
        <v/>
      </c>
      <c r="Q267" s="40" t="str">
        <f>IF(VLOOKUP($E267,缘分配置!$A:$M,9,0)=0,"",VLOOKUP($E267,缘分配置!$A:$M,9,0))</f>
        <v/>
      </c>
      <c r="R267" s="40">
        <f t="shared" si="66"/>
        <v>4</v>
      </c>
      <c r="S267" s="40">
        <f>IF(VLOOKUP($E267,缘分配置!$A:$M,10,0)=0,"",VLOOKUP($E267,缘分配置!$A:$M,10,0))</f>
        <v>140</v>
      </c>
      <c r="T267" s="40" t="str">
        <f>IFERROR(VLOOKUP(R267,武将ID!F$1:G$18,2,0),"")</f>
        <v>，生命提高</v>
      </c>
      <c r="U267" s="40" t="str">
        <f t="shared" si="60"/>
        <v>14%</v>
      </c>
      <c r="V267" s="40" t="str">
        <f t="shared" si="67"/>
        <v/>
      </c>
      <c r="W267" s="40" t="str">
        <f>IF(VLOOKUP($E267,缘分配置!$A:$M,11,0)=0,"",VLOOKUP($E267,缘分配置!$A:$M,11,0))</f>
        <v/>
      </c>
      <c r="X267" s="40" t="str">
        <f>IFERROR(VLOOKUP(V267,武将ID!$F$1:$G$18,2,0),"")</f>
        <v/>
      </c>
      <c r="Y267" s="40" t="str">
        <f t="shared" si="61"/>
        <v/>
      </c>
      <c r="Z267" s="40" t="str">
        <f t="shared" si="68"/>
        <v/>
      </c>
      <c r="AA267" s="40" t="str">
        <f>IF(VLOOKUP($E267,缘分配置!$A:$M,12,0)=0,"",VLOOKUP($E267,缘分配置!$A:$M,12,0))</f>
        <v/>
      </c>
      <c r="AB267" s="40" t="str">
        <f>IFERROR(VLOOKUP(Z267,武将ID!$F$1:$G$18,2,0),"")</f>
        <v/>
      </c>
      <c r="AC267" s="40" t="str">
        <f t="shared" si="62"/>
        <v/>
      </c>
      <c r="AD267" s="56" t="str">
        <f t="shared" si="63"/>
        <v>集齐“貂蝉、苏妲己”，生命提高14%。</v>
      </c>
    </row>
    <row r="268" spans="1:30" ht="15" x14ac:dyDescent="0.25">
      <c r="A268" s="52">
        <f t="shared" si="64"/>
        <v>21301005</v>
      </c>
      <c r="B268" s="37">
        <v>263</v>
      </c>
      <c r="C268" s="53" t="str">
        <f>VLOOKUP(E268,缘分配置!A:P,4,0)</f>
        <v>文质彬彬</v>
      </c>
      <c r="D268" s="53">
        <f>VLOOKUP(F268,武将ID!A:B,2,0)</f>
        <v>21301</v>
      </c>
      <c r="E268" s="40" t="str">
        <f>缘分配置!A217</f>
        <v>貂蝉5</v>
      </c>
      <c r="F268" s="37" t="str">
        <f t="shared" si="59"/>
        <v>、貂蝉</v>
      </c>
      <c r="G268" s="40" t="str">
        <f>缘分配置!E217</f>
        <v>貂蝉</v>
      </c>
      <c r="H268" s="40" t="str">
        <f t="shared" si="65"/>
        <v>5</v>
      </c>
      <c r="I268" s="40">
        <v>1</v>
      </c>
      <c r="J268" s="53">
        <f>VLOOKUP(K268,武将ID!$A:$B,2,0)</f>
        <v>11508</v>
      </c>
      <c r="K268" s="40" t="str">
        <f>VLOOKUP(E268,缘分配置!A:M,6,0)</f>
        <v>、虞姬</v>
      </c>
      <c r="L268" s="53">
        <f>IFERROR(VLOOKUP(M268,武将ID!$A:$B,2,0),"")</f>
        <v>21502</v>
      </c>
      <c r="M268" s="40" t="str">
        <f>IF(VLOOKUP($E268,缘分配置!$A:$M,7,0)=0,"",VLOOKUP($E268,缘分配置!$A:$M,7,0))</f>
        <v>、孙权</v>
      </c>
      <c r="N268" s="53" t="str">
        <f>IFERROR(VLOOKUP(O268,武将ID!$A:$B,2,0),"")</f>
        <v/>
      </c>
      <c r="O268" s="40" t="str">
        <f>IF(VLOOKUP($E268,缘分配置!$A:$M,8,0)=0,"",VLOOKUP($E268,缘分配置!$A:$M,8,0))</f>
        <v/>
      </c>
      <c r="P268" s="53" t="str">
        <f>IFERROR(VLOOKUP(Q268,武将ID!$A:$B,2,0),"")</f>
        <v/>
      </c>
      <c r="Q268" s="40" t="str">
        <f>IF(VLOOKUP($E268,缘分配置!$A:$M,9,0)=0,"",VLOOKUP($E268,缘分配置!$A:$M,9,0))</f>
        <v/>
      </c>
      <c r="R268" s="40">
        <f t="shared" si="66"/>
        <v>4</v>
      </c>
      <c r="S268" s="40">
        <f>IF(VLOOKUP($E268,缘分配置!$A:$M,10,0)=0,"",VLOOKUP($E268,缘分配置!$A:$M,10,0))</f>
        <v>150</v>
      </c>
      <c r="T268" s="40" t="str">
        <f>IFERROR(VLOOKUP(R268,武将ID!F$1:G$18,2,0),"")</f>
        <v>，生命提高</v>
      </c>
      <c r="U268" s="40" t="str">
        <f t="shared" si="60"/>
        <v>15%</v>
      </c>
      <c r="V268" s="40">
        <f t="shared" si="67"/>
        <v>5</v>
      </c>
      <c r="W268" s="40">
        <f>IF(VLOOKUP($E268,缘分配置!$A:$M,11,0)=0,"",VLOOKUP($E268,缘分配置!$A:$M,11,0))</f>
        <v>120</v>
      </c>
      <c r="X268" s="40" t="str">
        <f>IFERROR(VLOOKUP(V268,武将ID!$F$1:$G$18,2,0),"")</f>
        <v>，攻击提高</v>
      </c>
      <c r="Y268" s="40" t="str">
        <f t="shared" si="61"/>
        <v>12%</v>
      </c>
      <c r="Z268" s="40">
        <f t="shared" si="68"/>
        <v>6</v>
      </c>
      <c r="AA268" s="40">
        <f>IF(VLOOKUP($E268,缘分配置!$A:$M,12,0)=0,"",VLOOKUP($E268,缘分配置!$A:$M,12,0))</f>
        <v>30</v>
      </c>
      <c r="AB268" s="40" t="str">
        <f>IFERROR(VLOOKUP(Z268,武将ID!$F$1:$G$18,2,0),"")</f>
        <v>，防御提高</v>
      </c>
      <c r="AC268" s="40" t="str">
        <f t="shared" si="62"/>
        <v>3%</v>
      </c>
      <c r="AD268" s="56" t="str">
        <f t="shared" si="63"/>
        <v>集齐“貂蝉、虞姬、孙权”，生命提高15%，攻击提高12%，防御提高3%。</v>
      </c>
    </row>
    <row r="269" spans="1:30" ht="15" x14ac:dyDescent="0.25">
      <c r="A269" s="52">
        <f t="shared" si="64"/>
        <v>21301006</v>
      </c>
      <c r="B269" s="37">
        <v>264</v>
      </c>
      <c r="C269" s="53" t="str">
        <f>VLOOKUP(E269,缘分配置!A:P,4,0)</f>
        <v>四大美女</v>
      </c>
      <c r="D269" s="53">
        <f>VLOOKUP(F269,武将ID!A:B,2,0)</f>
        <v>21301</v>
      </c>
      <c r="E269" s="40" t="str">
        <f>缘分配置!A218</f>
        <v>貂蝉6</v>
      </c>
      <c r="F269" s="37" t="str">
        <f t="shared" si="59"/>
        <v>、貂蝉</v>
      </c>
      <c r="G269" s="40" t="str">
        <f>缘分配置!E218</f>
        <v>貂蝉</v>
      </c>
      <c r="H269" s="40" t="str">
        <f t="shared" si="65"/>
        <v>6</v>
      </c>
      <c r="I269" s="40">
        <v>1</v>
      </c>
      <c r="J269" s="53">
        <f>VLOOKUP(K269,武将ID!$A:$B,2,0)</f>
        <v>11304</v>
      </c>
      <c r="K269" s="40" t="str">
        <f>VLOOKUP(E269,缘分配置!A:M,6,0)</f>
        <v>、王昭君</v>
      </c>
      <c r="L269" s="53">
        <f>IFERROR(VLOOKUP(M269,武将ID!$A:$B,2,0),"")</f>
        <v>31302</v>
      </c>
      <c r="M269" s="40" t="str">
        <f>IF(VLOOKUP($E269,缘分配置!$A:$M,7,0)=0,"",VLOOKUP($E269,缘分配置!$A:$M,7,0))</f>
        <v>、杨玉环</v>
      </c>
      <c r="N269" s="53">
        <f>IFERROR(VLOOKUP(O269,武将ID!$A:$B,2,0),"")</f>
        <v>41302</v>
      </c>
      <c r="O269" s="40" t="str">
        <f>IF(VLOOKUP($E269,缘分配置!$A:$M,8,0)=0,"",VLOOKUP($E269,缘分配置!$A:$M,8,0))</f>
        <v>、西施</v>
      </c>
      <c r="P269" s="53" t="str">
        <f>IFERROR(VLOOKUP(Q269,武将ID!$A:$B,2,0),"")</f>
        <v/>
      </c>
      <c r="Q269" s="40" t="str">
        <f>IF(VLOOKUP($E269,缘分配置!$A:$M,9,0)=0,"",VLOOKUP($E269,缘分配置!$A:$M,9,0))</f>
        <v/>
      </c>
      <c r="R269" s="40">
        <f t="shared" si="66"/>
        <v>4</v>
      </c>
      <c r="S269" s="40">
        <f>IF(VLOOKUP($E269,缘分配置!$A:$M,10,0)=0,"",VLOOKUP($E269,缘分配置!$A:$M,10,0))</f>
        <v>180</v>
      </c>
      <c r="T269" s="40" t="str">
        <f>IFERROR(VLOOKUP(R269,武将ID!F$1:G$18,2,0),"")</f>
        <v>，生命提高</v>
      </c>
      <c r="U269" s="40" t="str">
        <f t="shared" si="60"/>
        <v>18%</v>
      </c>
      <c r="V269" s="40">
        <f t="shared" si="67"/>
        <v>5</v>
      </c>
      <c r="W269" s="40">
        <f>IF(VLOOKUP($E269,缘分配置!$A:$M,11,0)=0,"",VLOOKUP($E269,缘分配置!$A:$M,11,0))</f>
        <v>140</v>
      </c>
      <c r="X269" s="40" t="str">
        <f>IFERROR(VLOOKUP(V269,武将ID!$F$1:$G$18,2,0),"")</f>
        <v>，攻击提高</v>
      </c>
      <c r="Y269" s="40" t="str">
        <f t="shared" si="61"/>
        <v>14%</v>
      </c>
      <c r="Z269" s="40">
        <f t="shared" si="68"/>
        <v>6</v>
      </c>
      <c r="AA269" s="40">
        <f>IF(VLOOKUP($E269,缘分配置!$A:$M,12,0)=0,"",VLOOKUP($E269,缘分配置!$A:$M,12,0))</f>
        <v>40</v>
      </c>
      <c r="AB269" s="40" t="str">
        <f>IFERROR(VLOOKUP(Z269,武将ID!$F$1:$G$18,2,0),"")</f>
        <v>，防御提高</v>
      </c>
      <c r="AC269" s="40" t="str">
        <f t="shared" si="62"/>
        <v>4%</v>
      </c>
      <c r="AD269" s="56" t="str">
        <f t="shared" si="63"/>
        <v>集齐“貂蝉、王昭君、杨玉环、西施”，生命提高18%，攻击提高14%，防御提高4%。</v>
      </c>
    </row>
    <row r="270" spans="1:30" ht="15" x14ac:dyDescent="0.25">
      <c r="A270" s="52">
        <f t="shared" si="64"/>
        <v>21506001</v>
      </c>
      <c r="B270" s="37">
        <v>265</v>
      </c>
      <c r="C270" s="53" t="str">
        <f>VLOOKUP(E270,缘分配置!A:P,4,0)</f>
        <v>汗马功劳</v>
      </c>
      <c r="D270" s="53">
        <f>VLOOKUP(F270,武将ID!A:B,2,0)</f>
        <v>21506</v>
      </c>
      <c r="E270" s="40" t="str">
        <f>缘分配置!A219</f>
        <v>张飞1</v>
      </c>
      <c r="F270" s="37" t="str">
        <f t="shared" si="59"/>
        <v>、张飞</v>
      </c>
      <c r="G270" s="40" t="str">
        <f>缘分配置!E219</f>
        <v>张飞</v>
      </c>
      <c r="H270" s="40" t="str">
        <f t="shared" si="65"/>
        <v>1</v>
      </c>
      <c r="I270" s="40">
        <v>1</v>
      </c>
      <c r="J270" s="53">
        <f>VLOOKUP(K270,武将ID!$A:$B,2,0)</f>
        <v>21305</v>
      </c>
      <c r="K270" s="40" t="str">
        <f>VLOOKUP(E270,缘分配置!A:M,6,0)</f>
        <v>、张辽</v>
      </c>
      <c r="L270" s="53" t="str">
        <f>IFERROR(VLOOKUP(M270,武将ID!$A:$B,2,0),"")</f>
        <v/>
      </c>
      <c r="M270" s="40" t="str">
        <f>IF(VLOOKUP($E270,缘分配置!$A:$M,7,0)=0,"",VLOOKUP($E270,缘分配置!$A:$M,7,0))</f>
        <v/>
      </c>
      <c r="N270" s="53" t="str">
        <f>IFERROR(VLOOKUP(O270,武将ID!$A:$B,2,0),"")</f>
        <v/>
      </c>
      <c r="O270" s="40" t="str">
        <f>IF(VLOOKUP($E270,缘分配置!$A:$M,8,0)=0,"",VLOOKUP($E270,缘分配置!$A:$M,8,0))</f>
        <v/>
      </c>
      <c r="P270" s="53" t="str">
        <f>IFERROR(VLOOKUP(Q270,武将ID!$A:$B,2,0),"")</f>
        <v/>
      </c>
      <c r="Q270" s="40" t="str">
        <f>IF(VLOOKUP($E270,缘分配置!$A:$M,9,0)=0,"",VLOOKUP($E270,缘分配置!$A:$M,9,0))</f>
        <v/>
      </c>
      <c r="R270" s="40" t="str">
        <f t="shared" si="66"/>
        <v/>
      </c>
      <c r="S270" s="40" t="str">
        <f>IF(VLOOKUP($E270,缘分配置!$A:$M,10,0)=0,"",VLOOKUP($E270,缘分配置!$A:$M,10,0))</f>
        <v/>
      </c>
      <c r="T270" s="40" t="str">
        <f>IFERROR(VLOOKUP(R270,武将ID!F$1:G$18,2,0),"")</f>
        <v/>
      </c>
      <c r="U270" s="40" t="str">
        <f t="shared" si="60"/>
        <v/>
      </c>
      <c r="V270" s="40">
        <f t="shared" si="67"/>
        <v>5</v>
      </c>
      <c r="W270" s="40">
        <f>IF(VLOOKUP($E270,缘分配置!$A:$M,11,0)=0,"",VLOOKUP($E270,缘分配置!$A:$M,11,0))</f>
        <v>110</v>
      </c>
      <c r="X270" s="40" t="str">
        <f>IFERROR(VLOOKUP(V270,武将ID!$F$1:$G$18,2,0),"")</f>
        <v>，攻击提高</v>
      </c>
      <c r="Y270" s="40" t="str">
        <f t="shared" si="61"/>
        <v>11%</v>
      </c>
      <c r="Z270" s="40">
        <f t="shared" si="68"/>
        <v>6</v>
      </c>
      <c r="AA270" s="40">
        <f>IF(VLOOKUP($E270,缘分配置!$A:$M,12,0)=0,"",VLOOKUP($E270,缘分配置!$A:$M,12,0))</f>
        <v>30</v>
      </c>
      <c r="AB270" s="40" t="str">
        <f>IFERROR(VLOOKUP(Z270,武将ID!$F$1:$G$18,2,0),"")</f>
        <v>，防御提高</v>
      </c>
      <c r="AC270" s="40" t="str">
        <f t="shared" si="62"/>
        <v>3%</v>
      </c>
      <c r="AD270" s="56" t="str">
        <f t="shared" si="63"/>
        <v>集齐“张飞、张辽”，攻击提高11%，防御提高3%。</v>
      </c>
    </row>
    <row r="271" spans="1:30" ht="15" x14ac:dyDescent="0.25">
      <c r="A271" s="52">
        <f t="shared" si="64"/>
        <v>21506002</v>
      </c>
      <c r="B271" s="37">
        <v>266</v>
      </c>
      <c r="C271" s="53" t="s">
        <v>93</v>
      </c>
      <c r="D271" s="53">
        <f>VLOOKUP(F271,武将ID!A:B,2,0)</f>
        <v>21506</v>
      </c>
      <c r="E271" s="40" t="str">
        <f>缘分配置!A220</f>
        <v>张飞2</v>
      </c>
      <c r="F271" s="37" t="str">
        <f t="shared" si="59"/>
        <v>、张飞</v>
      </c>
      <c r="G271" s="40" t="str">
        <f>缘分配置!E220</f>
        <v>张飞</v>
      </c>
      <c r="H271" s="40" t="str">
        <f t="shared" si="65"/>
        <v>2</v>
      </c>
      <c r="I271" s="40">
        <v>1</v>
      </c>
      <c r="J271" s="53">
        <f>VLOOKUP(K271,武将ID!$A:$B,2,0)</f>
        <v>21503</v>
      </c>
      <c r="K271" s="40" t="str">
        <f>VLOOKUP(E271,缘分配置!A:M,6,0)</f>
        <v>、刘备</v>
      </c>
      <c r="L271" s="53" t="str">
        <f>IFERROR(VLOOKUP(M271,武将ID!$A:$B,2,0),"")</f>
        <v/>
      </c>
      <c r="M271" s="40" t="str">
        <f>IF(VLOOKUP($E271,缘分配置!$A:$M,7,0)=0,"",VLOOKUP($E271,缘分配置!$A:$M,7,0))</f>
        <v/>
      </c>
      <c r="N271" s="53" t="str">
        <f>IFERROR(VLOOKUP(O271,武将ID!$A:$B,2,0),"")</f>
        <v/>
      </c>
      <c r="O271" s="40" t="str">
        <f>IF(VLOOKUP($E271,缘分配置!$A:$M,8,0)=0,"",VLOOKUP($E271,缘分配置!$A:$M,8,0))</f>
        <v/>
      </c>
      <c r="P271" s="53" t="str">
        <f>IFERROR(VLOOKUP(Q271,武将ID!$A:$B,2,0),"")</f>
        <v/>
      </c>
      <c r="Q271" s="40" t="str">
        <f>IF(VLOOKUP($E271,缘分配置!$A:$M,9,0)=0,"",VLOOKUP($E271,缘分配置!$A:$M,9,0))</f>
        <v/>
      </c>
      <c r="R271" s="40" t="str">
        <f t="shared" si="66"/>
        <v/>
      </c>
      <c r="S271" s="40" t="str">
        <f>IF(VLOOKUP($E271,缘分配置!$A:$M,10,0)=0,"",VLOOKUP($E271,缘分配置!$A:$M,10,0))</f>
        <v/>
      </c>
      <c r="T271" s="40" t="str">
        <f>IFERROR(VLOOKUP(R271,武将ID!F$1:G$18,2,0),"")</f>
        <v/>
      </c>
      <c r="U271" s="40" t="str">
        <f t="shared" si="60"/>
        <v/>
      </c>
      <c r="V271" s="40">
        <f t="shared" si="67"/>
        <v>5</v>
      </c>
      <c r="W271" s="40">
        <f>IF(VLOOKUP($E271,缘分配置!$A:$M,11,0)=0,"",VLOOKUP($E271,缘分配置!$A:$M,11,0))</f>
        <v>110</v>
      </c>
      <c r="X271" s="40" t="str">
        <f>IFERROR(VLOOKUP(V271,武将ID!$F$1:$G$18,2,0),"")</f>
        <v>，攻击提高</v>
      </c>
      <c r="Y271" s="40" t="str">
        <f t="shared" si="61"/>
        <v>11%</v>
      </c>
      <c r="Z271" s="40">
        <f t="shared" si="68"/>
        <v>6</v>
      </c>
      <c r="AA271" s="40">
        <f>IF(VLOOKUP($E271,缘分配置!$A:$M,12,0)=0,"",VLOOKUP($E271,缘分配置!$A:$M,12,0))</f>
        <v>30</v>
      </c>
      <c r="AB271" s="40" t="str">
        <f>IFERROR(VLOOKUP(Z271,武将ID!$F$1:$G$18,2,0),"")</f>
        <v>，防御提高</v>
      </c>
      <c r="AC271" s="40" t="str">
        <f t="shared" si="62"/>
        <v>3%</v>
      </c>
      <c r="AD271" s="56" t="str">
        <f t="shared" si="63"/>
        <v>集齐“张飞、刘备”，攻击提高11%，防御提高3%。</v>
      </c>
    </row>
    <row r="272" spans="1:30" ht="15" x14ac:dyDescent="0.25">
      <c r="A272" s="52">
        <f t="shared" si="64"/>
        <v>21506003</v>
      </c>
      <c r="B272" s="37">
        <v>267</v>
      </c>
      <c r="C272" s="53" t="str">
        <f>VLOOKUP(E272,缘分配置!A:P,4,0)</f>
        <v>豪情万丈</v>
      </c>
      <c r="D272" s="53">
        <f>VLOOKUP(F272,武将ID!A:B,2,0)</f>
        <v>21506</v>
      </c>
      <c r="E272" s="40" t="str">
        <f>缘分配置!A221</f>
        <v>张飞3</v>
      </c>
      <c r="F272" s="37" t="str">
        <f t="shared" si="59"/>
        <v>、张飞</v>
      </c>
      <c r="G272" s="40" t="str">
        <f>缘分配置!E221</f>
        <v>张飞</v>
      </c>
      <c r="H272" s="40" t="str">
        <f t="shared" si="65"/>
        <v>3</v>
      </c>
      <c r="I272" s="40">
        <v>1</v>
      </c>
      <c r="J272" s="53">
        <f>VLOOKUP(K272,武将ID!$A:$B,2,0)</f>
        <v>41506</v>
      </c>
      <c r="K272" s="40" t="str">
        <f>VLOOKUP(E272,缘分配置!A:M,6,0)</f>
        <v>、武松</v>
      </c>
      <c r="L272" s="53" t="str">
        <f>IFERROR(VLOOKUP(M272,武将ID!$A:$B,2,0),"")</f>
        <v/>
      </c>
      <c r="M272" s="40" t="str">
        <f>IF(VLOOKUP($E272,缘分配置!$A:$M,7,0)=0,"",VLOOKUP($E272,缘分配置!$A:$M,7,0))</f>
        <v/>
      </c>
      <c r="N272" s="53" t="str">
        <f>IFERROR(VLOOKUP(O272,武将ID!$A:$B,2,0),"")</f>
        <v/>
      </c>
      <c r="O272" s="40" t="str">
        <f>IF(VLOOKUP($E272,缘分配置!$A:$M,8,0)=0,"",VLOOKUP($E272,缘分配置!$A:$M,8,0))</f>
        <v/>
      </c>
      <c r="P272" s="53" t="str">
        <f>IFERROR(VLOOKUP(Q272,武将ID!$A:$B,2,0),"")</f>
        <v/>
      </c>
      <c r="Q272" s="40" t="str">
        <f>IF(VLOOKUP($E272,缘分配置!$A:$M,9,0)=0,"",VLOOKUP($E272,缘分配置!$A:$M,9,0))</f>
        <v/>
      </c>
      <c r="R272" s="40" t="str">
        <f t="shared" si="66"/>
        <v/>
      </c>
      <c r="S272" s="40" t="str">
        <f>IF(VLOOKUP($E272,缘分配置!$A:$M,10,0)=0,"",VLOOKUP($E272,缘分配置!$A:$M,10,0))</f>
        <v/>
      </c>
      <c r="T272" s="40" t="str">
        <f>IFERROR(VLOOKUP(R272,武将ID!F$1:G$18,2,0),"")</f>
        <v/>
      </c>
      <c r="U272" s="40" t="str">
        <f t="shared" si="60"/>
        <v/>
      </c>
      <c r="V272" s="40">
        <f t="shared" si="67"/>
        <v>5</v>
      </c>
      <c r="W272" s="40">
        <f>IF(VLOOKUP($E272,缘分配置!$A:$M,11,0)=0,"",VLOOKUP($E272,缘分配置!$A:$M,11,0))</f>
        <v>110</v>
      </c>
      <c r="X272" s="40" t="str">
        <f>IFERROR(VLOOKUP(V272,武将ID!$F$1:$G$18,2,0),"")</f>
        <v>，攻击提高</v>
      </c>
      <c r="Y272" s="40" t="str">
        <f t="shared" si="61"/>
        <v>11%</v>
      </c>
      <c r="Z272" s="40">
        <f t="shared" si="68"/>
        <v>6</v>
      </c>
      <c r="AA272" s="40">
        <f>IF(VLOOKUP($E272,缘分配置!$A:$M,12,0)=0,"",VLOOKUP($E272,缘分配置!$A:$M,12,0))</f>
        <v>30</v>
      </c>
      <c r="AB272" s="40" t="str">
        <f>IFERROR(VLOOKUP(Z272,武将ID!$F$1:$G$18,2,0),"")</f>
        <v>，防御提高</v>
      </c>
      <c r="AC272" s="40" t="str">
        <f t="shared" si="62"/>
        <v>3%</v>
      </c>
      <c r="AD272" s="56" t="str">
        <f t="shared" si="63"/>
        <v>集齐“张飞、武松”，攻击提高11%，防御提高3%。</v>
      </c>
    </row>
    <row r="273" spans="1:30" ht="15" x14ac:dyDescent="0.25">
      <c r="A273" s="52">
        <f t="shared" si="64"/>
        <v>21506004</v>
      </c>
      <c r="B273" s="37">
        <v>268</v>
      </c>
      <c r="C273" s="53" t="str">
        <f>VLOOKUP(E273,缘分配置!A:P,4,0)</f>
        <v>横冲直撞</v>
      </c>
      <c r="D273" s="53">
        <f>VLOOKUP(F273,武将ID!A:B,2,0)</f>
        <v>21506</v>
      </c>
      <c r="E273" s="40" t="str">
        <f>缘分配置!A222</f>
        <v>张飞4</v>
      </c>
      <c r="F273" s="37" t="str">
        <f t="shared" si="59"/>
        <v>、张飞</v>
      </c>
      <c r="G273" s="40" t="str">
        <f>缘分配置!E222</f>
        <v>张飞</v>
      </c>
      <c r="H273" s="40" t="str">
        <f t="shared" si="65"/>
        <v>4</v>
      </c>
      <c r="I273" s="40">
        <v>1</v>
      </c>
      <c r="J273" s="53">
        <f>VLOOKUP(K273,武将ID!$A:$B,2,0)</f>
        <v>11507</v>
      </c>
      <c r="K273" s="40" t="str">
        <f>VLOOKUP(E273,缘分配置!A:M,6,0)</f>
        <v>、樊哙</v>
      </c>
      <c r="L273" s="53">
        <f>IFERROR(VLOOKUP(M273,武将ID!$A:$B,2,0),"")</f>
        <v>31501</v>
      </c>
      <c r="M273" s="40" t="str">
        <f>IF(VLOOKUP($E273,缘分配置!$A:$M,7,0)=0,"",VLOOKUP($E273,缘分配置!$A:$M,7,0))</f>
        <v>、程咬金</v>
      </c>
      <c r="N273" s="53" t="str">
        <f>IFERROR(VLOOKUP(O273,武将ID!$A:$B,2,0),"")</f>
        <v/>
      </c>
      <c r="O273" s="40" t="str">
        <f>IF(VLOOKUP($E273,缘分配置!$A:$M,8,0)=0,"",VLOOKUP($E273,缘分配置!$A:$M,8,0))</f>
        <v/>
      </c>
      <c r="P273" s="53" t="str">
        <f>IFERROR(VLOOKUP(Q273,武将ID!$A:$B,2,0),"")</f>
        <v/>
      </c>
      <c r="Q273" s="40" t="str">
        <f>IF(VLOOKUP($E273,缘分配置!$A:$M,9,0)=0,"",VLOOKUP($E273,缘分配置!$A:$M,9,0))</f>
        <v/>
      </c>
      <c r="R273" s="40">
        <f t="shared" si="66"/>
        <v>4</v>
      </c>
      <c r="S273" s="40">
        <f>IF(VLOOKUP($E273,缘分配置!$A:$M,10,0)=0,"",VLOOKUP($E273,缘分配置!$A:$M,10,0))</f>
        <v>150</v>
      </c>
      <c r="T273" s="40" t="str">
        <f>IFERROR(VLOOKUP(R273,武将ID!F$1:G$18,2,0),"")</f>
        <v>，生命提高</v>
      </c>
      <c r="U273" s="40" t="str">
        <f t="shared" si="60"/>
        <v>15%</v>
      </c>
      <c r="V273" s="40">
        <f t="shared" si="67"/>
        <v>5</v>
      </c>
      <c r="W273" s="40">
        <f>IF(VLOOKUP($E273,缘分配置!$A:$M,11,0)=0,"",VLOOKUP($E273,缘分配置!$A:$M,11,0))</f>
        <v>120</v>
      </c>
      <c r="X273" s="40" t="str">
        <f>IFERROR(VLOOKUP(V273,武将ID!$F$1:$G$18,2,0),"")</f>
        <v>，攻击提高</v>
      </c>
      <c r="Y273" s="40" t="str">
        <f t="shared" si="61"/>
        <v>12%</v>
      </c>
      <c r="Z273" s="40">
        <f t="shared" si="68"/>
        <v>6</v>
      </c>
      <c r="AA273" s="40">
        <f>IF(VLOOKUP($E273,缘分配置!$A:$M,12,0)=0,"",VLOOKUP($E273,缘分配置!$A:$M,12,0))</f>
        <v>30</v>
      </c>
      <c r="AB273" s="40" t="str">
        <f>IFERROR(VLOOKUP(Z273,武将ID!$F$1:$G$18,2,0),"")</f>
        <v>，防御提高</v>
      </c>
      <c r="AC273" s="40" t="str">
        <f t="shared" si="62"/>
        <v>3%</v>
      </c>
      <c r="AD273" s="56" t="str">
        <f t="shared" si="63"/>
        <v>集齐“张飞、樊哙、程咬金”，生命提高15%，攻击提高12%，防御提高3%。</v>
      </c>
    </row>
    <row r="274" spans="1:30" ht="15" x14ac:dyDescent="0.25">
      <c r="A274" s="52">
        <f t="shared" si="64"/>
        <v>21506005</v>
      </c>
      <c r="B274" s="37">
        <v>269</v>
      </c>
      <c r="C274" s="53" t="str">
        <f>VLOOKUP(E274,缘分配置!A:P,4,0)</f>
        <v>兵强将勇</v>
      </c>
      <c r="D274" s="53">
        <f>VLOOKUP(F274,武将ID!A:B,2,0)</f>
        <v>21506</v>
      </c>
      <c r="E274" s="40" t="str">
        <f>缘分配置!A223</f>
        <v>张飞5</v>
      </c>
      <c r="F274" s="37" t="str">
        <f t="shared" si="59"/>
        <v>、张飞</v>
      </c>
      <c r="G274" s="40" t="str">
        <f>缘分配置!E223</f>
        <v>张飞</v>
      </c>
      <c r="H274" s="40" t="str">
        <f t="shared" si="65"/>
        <v>5</v>
      </c>
      <c r="I274" s="40">
        <v>1</v>
      </c>
      <c r="J274" s="53">
        <f>VLOOKUP(K274,武将ID!$A:$B,2,0)</f>
        <v>21507</v>
      </c>
      <c r="K274" s="40" t="str">
        <f>VLOOKUP(E274,缘分配置!A:M,6,0)</f>
        <v>、典韦</v>
      </c>
      <c r="L274" s="53">
        <f>IFERROR(VLOOKUP(M274,武将ID!$A:$B,2,0),"")</f>
        <v>31306</v>
      </c>
      <c r="M274" s="40" t="str">
        <f>IF(VLOOKUP($E274,缘分配置!$A:$M,7,0)=0,"",VLOOKUP($E274,缘分配置!$A:$M,7,0))</f>
        <v>、单雄信</v>
      </c>
      <c r="N274" s="53">
        <f>IFERROR(VLOOKUP(O274,武将ID!$A:$B,2,0),"")</f>
        <v>41507</v>
      </c>
      <c r="O274" s="40" t="str">
        <f>IF(VLOOKUP($E274,缘分配置!$A:$M,8,0)=0,"",VLOOKUP($E274,缘分配置!$A:$M,8,0))</f>
        <v>、霍去病</v>
      </c>
      <c r="P274" s="53" t="str">
        <f>IFERROR(VLOOKUP(Q274,武将ID!$A:$B,2,0),"")</f>
        <v/>
      </c>
      <c r="Q274" s="40" t="str">
        <f>IF(VLOOKUP($E274,缘分配置!$A:$M,9,0)=0,"",VLOOKUP($E274,缘分配置!$A:$M,9,0))</f>
        <v/>
      </c>
      <c r="R274" s="40">
        <f t="shared" si="66"/>
        <v>4</v>
      </c>
      <c r="S274" s="40">
        <f>IF(VLOOKUP($E274,缘分配置!$A:$M,10,0)=0,"",VLOOKUP($E274,缘分配置!$A:$M,10,0))</f>
        <v>180</v>
      </c>
      <c r="T274" s="40" t="str">
        <f>IFERROR(VLOOKUP(R274,武将ID!F$1:G$18,2,0),"")</f>
        <v>，生命提高</v>
      </c>
      <c r="U274" s="40" t="str">
        <f t="shared" si="60"/>
        <v>18%</v>
      </c>
      <c r="V274" s="40">
        <f t="shared" si="67"/>
        <v>5</v>
      </c>
      <c r="W274" s="40">
        <f>IF(VLOOKUP($E274,缘分配置!$A:$M,11,0)=0,"",VLOOKUP($E274,缘分配置!$A:$M,11,0))</f>
        <v>140</v>
      </c>
      <c r="X274" s="40" t="str">
        <f>IFERROR(VLOOKUP(V274,武将ID!$F$1:$G$18,2,0),"")</f>
        <v>，攻击提高</v>
      </c>
      <c r="Y274" s="40" t="str">
        <f t="shared" si="61"/>
        <v>14%</v>
      </c>
      <c r="Z274" s="40">
        <f t="shared" si="68"/>
        <v>6</v>
      </c>
      <c r="AA274" s="40">
        <f>IF(VLOOKUP($E274,缘分配置!$A:$M,12,0)=0,"",VLOOKUP($E274,缘分配置!$A:$M,12,0))</f>
        <v>40</v>
      </c>
      <c r="AB274" s="40" t="str">
        <f>IFERROR(VLOOKUP(Z274,武将ID!$F$1:$G$18,2,0),"")</f>
        <v>，防御提高</v>
      </c>
      <c r="AC274" s="40" t="str">
        <f t="shared" si="62"/>
        <v>4%</v>
      </c>
      <c r="AD274" s="56" t="str">
        <f t="shared" si="63"/>
        <v>集齐“张飞、典韦、单雄信、霍去病”，生命提高18%，攻击提高14%，防御提高4%。</v>
      </c>
    </row>
    <row r="275" spans="1:30" ht="15" x14ac:dyDescent="0.25">
      <c r="A275" s="52">
        <f t="shared" si="64"/>
        <v>21506006</v>
      </c>
      <c r="B275" s="37">
        <v>270</v>
      </c>
      <c r="C275" s="53" t="str">
        <f>VLOOKUP(E275,缘分配置!A:P,4,0)</f>
        <v>冲锋陷阵</v>
      </c>
      <c r="D275" s="53">
        <f>VLOOKUP(F275,武将ID!A:B,2,0)</f>
        <v>21506</v>
      </c>
      <c r="E275" s="40" t="str">
        <f>缘分配置!A224</f>
        <v>张飞6</v>
      </c>
      <c r="F275" s="37" t="str">
        <f t="shared" si="59"/>
        <v>、张飞</v>
      </c>
      <c r="G275" s="40" t="str">
        <f>缘分配置!E224</f>
        <v>张飞</v>
      </c>
      <c r="H275" s="40" t="str">
        <f t="shared" si="65"/>
        <v>6</v>
      </c>
      <c r="I275" s="40">
        <v>1</v>
      </c>
      <c r="J275" s="53">
        <f>VLOOKUP(K275,武将ID!$A:$B,2,0)</f>
        <v>21505</v>
      </c>
      <c r="K275" s="40" t="str">
        <f>VLOOKUP(E275,缘分配置!A:M,6,0)</f>
        <v>、赵云</v>
      </c>
      <c r="L275" s="53">
        <f>IFERROR(VLOOKUP(M275,武将ID!$A:$B,2,0),"")</f>
        <v>31503</v>
      </c>
      <c r="M275" s="40" t="str">
        <f>IF(VLOOKUP($E275,缘分配置!$A:$M,7,0)=0,"",VLOOKUP($E275,缘分配置!$A:$M,7,0))</f>
        <v>、罗成</v>
      </c>
      <c r="N275" s="53">
        <f>IFERROR(VLOOKUP(O275,武将ID!$A:$B,2,0),"")</f>
        <v>41504</v>
      </c>
      <c r="O275" s="40" t="str">
        <f>IF(VLOOKUP($E275,缘分配置!$A:$M,8,0)=0,"",VLOOKUP($E275,缘分配置!$A:$M,8,0))</f>
        <v>、岳飞</v>
      </c>
      <c r="P275" s="53" t="str">
        <f>IFERROR(VLOOKUP(Q275,武将ID!$A:$B,2,0),"")</f>
        <v/>
      </c>
      <c r="Q275" s="40" t="str">
        <f>IF(VLOOKUP($E275,缘分配置!$A:$M,9,0)=0,"",VLOOKUP($E275,缘分配置!$A:$M,9,0))</f>
        <v/>
      </c>
      <c r="R275" s="40">
        <f t="shared" si="66"/>
        <v>4</v>
      </c>
      <c r="S275" s="40">
        <f>IF(VLOOKUP($E275,缘分配置!$A:$M,10,0)=0,"",VLOOKUP($E275,缘分配置!$A:$M,10,0))</f>
        <v>180</v>
      </c>
      <c r="T275" s="40" t="str">
        <f>IFERROR(VLOOKUP(R275,武将ID!F$1:G$18,2,0),"")</f>
        <v>，生命提高</v>
      </c>
      <c r="U275" s="40" t="str">
        <f t="shared" si="60"/>
        <v>18%</v>
      </c>
      <c r="V275" s="40">
        <f t="shared" si="67"/>
        <v>5</v>
      </c>
      <c r="W275" s="40">
        <f>IF(VLOOKUP($E275,缘分配置!$A:$M,11,0)=0,"",VLOOKUP($E275,缘分配置!$A:$M,11,0))</f>
        <v>140</v>
      </c>
      <c r="X275" s="40" t="str">
        <f>IFERROR(VLOOKUP(V275,武将ID!$F$1:$G$18,2,0),"")</f>
        <v>，攻击提高</v>
      </c>
      <c r="Y275" s="40" t="str">
        <f t="shared" si="61"/>
        <v>14%</v>
      </c>
      <c r="Z275" s="40">
        <f t="shared" si="68"/>
        <v>6</v>
      </c>
      <c r="AA275" s="40">
        <f>IF(VLOOKUP($E275,缘分配置!$A:$M,12,0)=0,"",VLOOKUP($E275,缘分配置!$A:$M,12,0))</f>
        <v>40</v>
      </c>
      <c r="AB275" s="40" t="str">
        <f>IFERROR(VLOOKUP(Z275,武将ID!$F$1:$G$18,2,0),"")</f>
        <v>，防御提高</v>
      </c>
      <c r="AC275" s="40" t="str">
        <f t="shared" si="62"/>
        <v>4%</v>
      </c>
      <c r="AD275" s="56" t="str">
        <f t="shared" si="63"/>
        <v>集齐“张飞、赵云、罗成、岳飞”，生命提高18%，攻击提高14%，防御提高4%。</v>
      </c>
    </row>
    <row r="276" spans="1:30" ht="15" x14ac:dyDescent="0.25">
      <c r="A276" s="52">
        <f t="shared" si="64"/>
        <v>21507001</v>
      </c>
      <c r="B276" s="37">
        <v>271</v>
      </c>
      <c r="C276" s="53" t="str">
        <f>VLOOKUP(E276,缘分配置!A:P,4,0)</f>
        <v>丰功伟绩</v>
      </c>
      <c r="D276" s="53">
        <f>VLOOKUP(F276,武将ID!A:B,2,0)</f>
        <v>21507</v>
      </c>
      <c r="E276" s="40" t="str">
        <f>缘分配置!A225</f>
        <v>典韦1</v>
      </c>
      <c r="F276" s="37" t="str">
        <f t="shared" si="59"/>
        <v>、典韦</v>
      </c>
      <c r="G276" s="40" t="str">
        <f>缘分配置!E225</f>
        <v>典韦</v>
      </c>
      <c r="H276" s="40" t="str">
        <f t="shared" si="65"/>
        <v>1</v>
      </c>
      <c r="I276" s="40">
        <v>1</v>
      </c>
      <c r="J276" s="53">
        <f>VLOOKUP(K276,武将ID!$A:$B,2,0)</f>
        <v>21505</v>
      </c>
      <c r="K276" s="40" t="str">
        <f>VLOOKUP(E276,缘分配置!A:M,6,0)</f>
        <v>、赵云</v>
      </c>
      <c r="L276" s="53" t="str">
        <f>IFERROR(VLOOKUP(M276,武将ID!$A:$B,2,0),"")</f>
        <v/>
      </c>
      <c r="M276" s="40" t="str">
        <f>IF(VLOOKUP($E276,缘分配置!$A:$M,7,0)=0,"",VLOOKUP($E276,缘分配置!$A:$M,7,0))</f>
        <v/>
      </c>
      <c r="N276" s="53" t="str">
        <f>IFERROR(VLOOKUP(O276,武将ID!$A:$B,2,0),"")</f>
        <v/>
      </c>
      <c r="O276" s="40" t="str">
        <f>IF(VLOOKUP($E276,缘分配置!$A:$M,8,0)=0,"",VLOOKUP($E276,缘分配置!$A:$M,8,0))</f>
        <v/>
      </c>
      <c r="P276" s="53" t="str">
        <f>IFERROR(VLOOKUP(Q276,武将ID!$A:$B,2,0),"")</f>
        <v/>
      </c>
      <c r="Q276" s="40" t="str">
        <f>IF(VLOOKUP($E276,缘分配置!$A:$M,9,0)=0,"",VLOOKUP($E276,缘分配置!$A:$M,9,0))</f>
        <v/>
      </c>
      <c r="R276" s="40">
        <f t="shared" si="66"/>
        <v>4</v>
      </c>
      <c r="S276" s="40">
        <f>IF(VLOOKUP($E276,缘分配置!$A:$M,10,0)=0,"",VLOOKUP($E276,缘分配置!$A:$M,10,0))</f>
        <v>140</v>
      </c>
      <c r="T276" s="40" t="str">
        <f>IFERROR(VLOOKUP(R276,武将ID!F$1:G$18,2,0),"")</f>
        <v>，生命提高</v>
      </c>
      <c r="U276" s="40" t="str">
        <f t="shared" si="60"/>
        <v>14%</v>
      </c>
      <c r="V276" s="40" t="str">
        <f t="shared" si="67"/>
        <v/>
      </c>
      <c r="W276" s="40" t="str">
        <f>IF(VLOOKUP($E276,缘分配置!$A:$M,11,0)=0,"",VLOOKUP($E276,缘分配置!$A:$M,11,0))</f>
        <v/>
      </c>
      <c r="X276" s="40" t="str">
        <f>IFERROR(VLOOKUP(V276,武将ID!$F$1:$G$18,2,0),"")</f>
        <v/>
      </c>
      <c r="Y276" s="40" t="str">
        <f t="shared" si="61"/>
        <v/>
      </c>
      <c r="Z276" s="40" t="str">
        <f t="shared" si="68"/>
        <v/>
      </c>
      <c r="AA276" s="40" t="str">
        <f>IF(VLOOKUP($E276,缘分配置!$A:$M,12,0)=0,"",VLOOKUP($E276,缘分配置!$A:$M,12,0))</f>
        <v/>
      </c>
      <c r="AB276" s="40" t="str">
        <f>IFERROR(VLOOKUP(Z276,武将ID!$F$1:$G$18,2,0),"")</f>
        <v/>
      </c>
      <c r="AC276" s="40" t="str">
        <f t="shared" si="62"/>
        <v/>
      </c>
      <c r="AD276" s="56" t="str">
        <f t="shared" si="63"/>
        <v>集齐“典韦、赵云”，生命提高14%。</v>
      </c>
    </row>
    <row r="277" spans="1:30" ht="15" x14ac:dyDescent="0.25">
      <c r="A277" s="52">
        <f t="shared" si="64"/>
        <v>21507002</v>
      </c>
      <c r="B277" s="37">
        <v>272</v>
      </c>
      <c r="C277" s="53" t="str">
        <f>VLOOKUP(E277,缘分配置!A:P,4,0)</f>
        <v>勇武过人</v>
      </c>
      <c r="D277" s="53">
        <f>VLOOKUP(F277,武将ID!A:B,2,0)</f>
        <v>21507</v>
      </c>
      <c r="E277" s="40" t="str">
        <f>缘分配置!A226</f>
        <v>典韦2</v>
      </c>
      <c r="F277" s="37" t="str">
        <f t="shared" si="59"/>
        <v>、典韦</v>
      </c>
      <c r="G277" s="40" t="str">
        <f>缘分配置!E226</f>
        <v>典韦</v>
      </c>
      <c r="H277" s="40" t="str">
        <f t="shared" si="65"/>
        <v>2</v>
      </c>
      <c r="I277" s="40">
        <v>1</v>
      </c>
      <c r="J277" s="53">
        <f>VLOOKUP(K277,武将ID!$A:$B,2,0)</f>
        <v>31501</v>
      </c>
      <c r="K277" s="40" t="str">
        <f>VLOOKUP(E277,缘分配置!A:M,6,0)</f>
        <v>、程咬金</v>
      </c>
      <c r="L277" s="53" t="str">
        <f>IFERROR(VLOOKUP(M277,武将ID!$A:$B,2,0),"")</f>
        <v/>
      </c>
      <c r="M277" s="40" t="str">
        <f>IF(VLOOKUP($E277,缘分配置!$A:$M,7,0)=0,"",VLOOKUP($E277,缘分配置!$A:$M,7,0))</f>
        <v/>
      </c>
      <c r="N277" s="53" t="str">
        <f>IFERROR(VLOOKUP(O277,武将ID!$A:$B,2,0),"")</f>
        <v/>
      </c>
      <c r="O277" s="40" t="str">
        <f>IF(VLOOKUP($E277,缘分配置!$A:$M,8,0)=0,"",VLOOKUP($E277,缘分配置!$A:$M,8,0))</f>
        <v/>
      </c>
      <c r="P277" s="53" t="str">
        <f>IFERROR(VLOOKUP(Q277,武将ID!$A:$B,2,0),"")</f>
        <v/>
      </c>
      <c r="Q277" s="40" t="str">
        <f>IF(VLOOKUP($E277,缘分配置!$A:$M,9,0)=0,"",VLOOKUP($E277,缘分配置!$A:$M,9,0))</f>
        <v/>
      </c>
      <c r="R277" s="40">
        <f t="shared" si="66"/>
        <v>4</v>
      </c>
      <c r="S277" s="40">
        <f>IF(VLOOKUP($E277,缘分配置!$A:$M,10,0)=0,"",VLOOKUP($E277,缘分配置!$A:$M,10,0))</f>
        <v>140</v>
      </c>
      <c r="T277" s="40" t="str">
        <f>IFERROR(VLOOKUP(R277,武将ID!F$1:G$18,2,0),"")</f>
        <v>，生命提高</v>
      </c>
      <c r="U277" s="40" t="str">
        <f t="shared" si="60"/>
        <v>14%</v>
      </c>
      <c r="V277" s="40" t="str">
        <f t="shared" si="67"/>
        <v/>
      </c>
      <c r="W277" s="40" t="str">
        <f>IF(VLOOKUP($E277,缘分配置!$A:$M,11,0)=0,"",VLOOKUP($E277,缘分配置!$A:$M,11,0))</f>
        <v/>
      </c>
      <c r="X277" s="40" t="str">
        <f>IFERROR(VLOOKUP(V277,武将ID!$F$1:$G$18,2,0),"")</f>
        <v/>
      </c>
      <c r="Y277" s="40" t="str">
        <f t="shared" si="61"/>
        <v/>
      </c>
      <c r="Z277" s="40" t="str">
        <f t="shared" si="68"/>
        <v/>
      </c>
      <c r="AA277" s="40" t="str">
        <f>IF(VLOOKUP($E277,缘分配置!$A:$M,12,0)=0,"",VLOOKUP($E277,缘分配置!$A:$M,12,0))</f>
        <v/>
      </c>
      <c r="AB277" s="40" t="str">
        <f>IFERROR(VLOOKUP(Z277,武将ID!$F$1:$G$18,2,0),"")</f>
        <v/>
      </c>
      <c r="AC277" s="40" t="str">
        <f t="shared" si="62"/>
        <v/>
      </c>
      <c r="AD277" s="56" t="str">
        <f t="shared" si="63"/>
        <v>集齐“典韦、程咬金”，生命提高14%。</v>
      </c>
    </row>
    <row r="278" spans="1:30" ht="15" x14ac:dyDescent="0.25">
      <c r="A278" s="52">
        <f t="shared" si="64"/>
        <v>21507003</v>
      </c>
      <c r="B278" s="37">
        <v>273</v>
      </c>
      <c r="C278" s="53" t="str">
        <f>VLOOKUP(E278,缘分配置!A:P,4,0)</f>
        <v>精忠报国</v>
      </c>
      <c r="D278" s="53">
        <f>VLOOKUP(F278,武将ID!A:B,2,0)</f>
        <v>21507</v>
      </c>
      <c r="E278" s="40" t="str">
        <f>缘分配置!A227</f>
        <v>典韦3</v>
      </c>
      <c r="F278" s="37" t="str">
        <f t="shared" si="59"/>
        <v>、典韦</v>
      </c>
      <c r="G278" s="40" t="str">
        <f>缘分配置!E227</f>
        <v>典韦</v>
      </c>
      <c r="H278" s="40" t="str">
        <f t="shared" si="65"/>
        <v>3</v>
      </c>
      <c r="I278" s="40">
        <v>1</v>
      </c>
      <c r="J278" s="53">
        <f>VLOOKUP(K278,武将ID!$A:$B,2,0)</f>
        <v>41504</v>
      </c>
      <c r="K278" s="40" t="str">
        <f>VLOOKUP(E278,缘分配置!A:M,6,0)</f>
        <v>、岳飞</v>
      </c>
      <c r="L278" s="53" t="str">
        <f>IFERROR(VLOOKUP(M278,武将ID!$A:$B,2,0),"")</f>
        <v/>
      </c>
      <c r="M278" s="40" t="str">
        <f>IF(VLOOKUP($E278,缘分配置!$A:$M,7,0)=0,"",VLOOKUP($E278,缘分配置!$A:$M,7,0))</f>
        <v/>
      </c>
      <c r="N278" s="53" t="str">
        <f>IFERROR(VLOOKUP(O278,武将ID!$A:$B,2,0),"")</f>
        <v/>
      </c>
      <c r="O278" s="40" t="str">
        <f>IF(VLOOKUP($E278,缘分配置!$A:$M,8,0)=0,"",VLOOKUP($E278,缘分配置!$A:$M,8,0))</f>
        <v/>
      </c>
      <c r="P278" s="53" t="str">
        <f>IFERROR(VLOOKUP(Q278,武将ID!$A:$B,2,0),"")</f>
        <v/>
      </c>
      <c r="Q278" s="40" t="str">
        <f>IF(VLOOKUP($E278,缘分配置!$A:$M,9,0)=0,"",VLOOKUP($E278,缘分配置!$A:$M,9,0))</f>
        <v/>
      </c>
      <c r="R278" s="40">
        <f t="shared" si="66"/>
        <v>4</v>
      </c>
      <c r="S278" s="40">
        <f>IF(VLOOKUP($E278,缘分配置!$A:$M,10,0)=0,"",VLOOKUP($E278,缘分配置!$A:$M,10,0))</f>
        <v>140</v>
      </c>
      <c r="T278" s="40" t="str">
        <f>IFERROR(VLOOKUP(R278,武将ID!F$1:G$18,2,0),"")</f>
        <v>，生命提高</v>
      </c>
      <c r="U278" s="40" t="str">
        <f t="shared" si="60"/>
        <v>14%</v>
      </c>
      <c r="V278" s="40" t="str">
        <f t="shared" si="67"/>
        <v/>
      </c>
      <c r="W278" s="40" t="str">
        <f>IF(VLOOKUP($E278,缘分配置!$A:$M,11,0)=0,"",VLOOKUP($E278,缘分配置!$A:$M,11,0))</f>
        <v/>
      </c>
      <c r="X278" s="40" t="str">
        <f>IFERROR(VLOOKUP(V278,武将ID!$F$1:$G$18,2,0),"")</f>
        <v/>
      </c>
      <c r="Y278" s="40" t="str">
        <f t="shared" si="61"/>
        <v/>
      </c>
      <c r="Z278" s="40" t="str">
        <f t="shared" si="68"/>
        <v/>
      </c>
      <c r="AA278" s="40" t="str">
        <f>IF(VLOOKUP($E278,缘分配置!$A:$M,12,0)=0,"",VLOOKUP($E278,缘分配置!$A:$M,12,0))</f>
        <v/>
      </c>
      <c r="AB278" s="40" t="str">
        <f>IFERROR(VLOOKUP(Z278,武将ID!$F$1:$G$18,2,0),"")</f>
        <v/>
      </c>
      <c r="AC278" s="40" t="str">
        <f t="shared" si="62"/>
        <v/>
      </c>
      <c r="AD278" s="56" t="str">
        <f t="shared" si="63"/>
        <v>集齐“典韦、岳飞”，生命提高14%。</v>
      </c>
    </row>
    <row r="279" spans="1:30" ht="15" x14ac:dyDescent="0.25">
      <c r="A279" s="52">
        <f t="shared" si="64"/>
        <v>21507004</v>
      </c>
      <c r="B279" s="37">
        <v>274</v>
      </c>
      <c r="C279" s="53" t="str">
        <f>VLOOKUP(E279,缘分配置!A:P,4,0)</f>
        <v>曹魏豪杰</v>
      </c>
      <c r="D279" s="53">
        <f>VLOOKUP(F279,武将ID!A:B,2,0)</f>
        <v>21507</v>
      </c>
      <c r="E279" s="40" t="str">
        <f>缘分配置!A228</f>
        <v>典韦4</v>
      </c>
      <c r="F279" s="37" t="str">
        <f t="shared" si="59"/>
        <v>、典韦</v>
      </c>
      <c r="G279" s="40" t="str">
        <f>缘分配置!E228</f>
        <v>典韦</v>
      </c>
      <c r="H279" s="40" t="str">
        <f t="shared" si="65"/>
        <v>4</v>
      </c>
      <c r="I279" s="40">
        <v>1</v>
      </c>
      <c r="J279" s="53">
        <f>VLOOKUP(K279,武将ID!$A:$B,2,0)</f>
        <v>21501</v>
      </c>
      <c r="K279" s="40" t="str">
        <f>VLOOKUP(E279,缘分配置!A:M,6,0)</f>
        <v>、曹操</v>
      </c>
      <c r="L279" s="53">
        <f>IFERROR(VLOOKUP(M279,武将ID!$A:$B,2,0),"")</f>
        <v>21305</v>
      </c>
      <c r="M279" s="40" t="str">
        <f>IF(VLOOKUP($E279,缘分配置!$A:$M,7,0)=0,"",VLOOKUP($E279,缘分配置!$A:$M,7,0))</f>
        <v>、张辽</v>
      </c>
      <c r="N279" s="53" t="str">
        <f>IFERROR(VLOOKUP(O279,武将ID!$A:$B,2,0),"")</f>
        <v/>
      </c>
      <c r="O279" s="40" t="str">
        <f>IF(VLOOKUP($E279,缘分配置!$A:$M,8,0)=0,"",VLOOKUP($E279,缘分配置!$A:$M,8,0))</f>
        <v/>
      </c>
      <c r="P279" s="53" t="str">
        <f>IFERROR(VLOOKUP(Q279,武将ID!$A:$B,2,0),"")</f>
        <v/>
      </c>
      <c r="Q279" s="40" t="str">
        <f>IF(VLOOKUP($E279,缘分配置!$A:$M,9,0)=0,"",VLOOKUP($E279,缘分配置!$A:$M,9,0))</f>
        <v/>
      </c>
      <c r="R279" s="40">
        <f t="shared" si="66"/>
        <v>4</v>
      </c>
      <c r="S279" s="40">
        <f>IF(VLOOKUP($E279,缘分配置!$A:$M,10,0)=0,"",VLOOKUP($E279,缘分配置!$A:$M,10,0))</f>
        <v>150</v>
      </c>
      <c r="T279" s="40" t="str">
        <f>IFERROR(VLOOKUP(R279,武将ID!F$1:G$18,2,0),"")</f>
        <v>，生命提高</v>
      </c>
      <c r="U279" s="40" t="str">
        <f t="shared" si="60"/>
        <v>15%</v>
      </c>
      <c r="V279" s="40">
        <f t="shared" si="67"/>
        <v>5</v>
      </c>
      <c r="W279" s="40">
        <f>IF(VLOOKUP($E279,缘分配置!$A:$M,11,0)=0,"",VLOOKUP($E279,缘分配置!$A:$M,11,0))</f>
        <v>60</v>
      </c>
      <c r="X279" s="40" t="str">
        <f>IFERROR(VLOOKUP(V279,武将ID!$F$1:$G$18,2,0),"")</f>
        <v>，攻击提高</v>
      </c>
      <c r="Y279" s="40" t="str">
        <f t="shared" si="61"/>
        <v>6%</v>
      </c>
      <c r="Z279" s="40">
        <f t="shared" si="68"/>
        <v>6</v>
      </c>
      <c r="AA279" s="40">
        <f>IF(VLOOKUP($E279,缘分配置!$A:$M,12,0)=0,"",VLOOKUP($E279,缘分配置!$A:$M,12,0))</f>
        <v>100</v>
      </c>
      <c r="AB279" s="40" t="str">
        <f>IFERROR(VLOOKUP(Z279,武将ID!$F$1:$G$18,2,0),"")</f>
        <v>，防御提高</v>
      </c>
      <c r="AC279" s="40" t="str">
        <f t="shared" si="62"/>
        <v>10%</v>
      </c>
      <c r="AD279" s="56" t="str">
        <f t="shared" si="63"/>
        <v>集齐“典韦、曹操、张辽”，生命提高15%，攻击提高6%，防御提高10%。</v>
      </c>
    </row>
    <row r="280" spans="1:30" ht="15" x14ac:dyDescent="0.25">
      <c r="A280" s="52">
        <f t="shared" si="64"/>
        <v>21507005</v>
      </c>
      <c r="B280" s="37">
        <v>275</v>
      </c>
      <c r="C280" s="53" t="str">
        <f>VLOOKUP(E280,缘分配置!A:P,4,0)</f>
        <v>孔武有力</v>
      </c>
      <c r="D280" s="53">
        <f>VLOOKUP(F280,武将ID!A:B,2,0)</f>
        <v>21507</v>
      </c>
      <c r="E280" s="40" t="str">
        <f>缘分配置!A229</f>
        <v>典韦5</v>
      </c>
      <c r="F280" s="37" t="str">
        <f t="shared" si="59"/>
        <v>、典韦</v>
      </c>
      <c r="G280" s="40" t="str">
        <f>缘分配置!E229</f>
        <v>典韦</v>
      </c>
      <c r="H280" s="40" t="str">
        <f t="shared" si="65"/>
        <v>5</v>
      </c>
      <c r="I280" s="40">
        <v>1</v>
      </c>
      <c r="J280" s="53">
        <f>VLOOKUP(K280,武将ID!$A:$B,2,0)</f>
        <v>11506</v>
      </c>
      <c r="K280" s="40" t="str">
        <f>VLOOKUP(E280,缘分配置!A:M,6,0)</f>
        <v>、龙且</v>
      </c>
      <c r="L280" s="53">
        <f>IFERROR(VLOOKUP(M280,武将ID!$A:$B,2,0),"")</f>
        <v>21506</v>
      </c>
      <c r="M280" s="40" t="str">
        <f>IF(VLOOKUP($E280,缘分配置!$A:$M,7,0)=0,"",VLOOKUP($E280,缘分配置!$A:$M,7,0))</f>
        <v>、张飞</v>
      </c>
      <c r="N280" s="53">
        <f>IFERROR(VLOOKUP(O280,武将ID!$A:$B,2,0),"")</f>
        <v>41501</v>
      </c>
      <c r="O280" s="40" t="str">
        <f>IF(VLOOKUP($E280,缘分配置!$A:$M,8,0)=0,"",VLOOKUP($E280,缘分配置!$A:$M,8,0))</f>
        <v>、成吉思汗</v>
      </c>
      <c r="P280" s="53" t="str">
        <f>IFERROR(VLOOKUP(Q280,武将ID!$A:$B,2,0),"")</f>
        <v/>
      </c>
      <c r="Q280" s="40" t="str">
        <f>IF(VLOOKUP($E280,缘分配置!$A:$M,9,0)=0,"",VLOOKUP($E280,缘分配置!$A:$M,9,0))</f>
        <v/>
      </c>
      <c r="R280" s="40">
        <f t="shared" si="66"/>
        <v>4</v>
      </c>
      <c r="S280" s="40">
        <f>IF(VLOOKUP($E280,缘分配置!$A:$M,10,0)=0,"",VLOOKUP($E280,缘分配置!$A:$M,10,0))</f>
        <v>180</v>
      </c>
      <c r="T280" s="40" t="str">
        <f>IFERROR(VLOOKUP(R280,武将ID!F$1:G$18,2,0),"")</f>
        <v>，生命提高</v>
      </c>
      <c r="U280" s="40" t="str">
        <f t="shared" si="60"/>
        <v>18%</v>
      </c>
      <c r="V280" s="40">
        <f t="shared" si="67"/>
        <v>5</v>
      </c>
      <c r="W280" s="40">
        <f>IF(VLOOKUP($E280,缘分配置!$A:$M,11,0)=0,"",VLOOKUP($E280,缘分配置!$A:$M,11,0))</f>
        <v>70</v>
      </c>
      <c r="X280" s="40" t="str">
        <f>IFERROR(VLOOKUP(V280,武将ID!$F$1:$G$18,2,0),"")</f>
        <v>，攻击提高</v>
      </c>
      <c r="Y280" s="40" t="str">
        <f t="shared" si="61"/>
        <v>7%</v>
      </c>
      <c r="Z280" s="40">
        <f t="shared" si="68"/>
        <v>6</v>
      </c>
      <c r="AA280" s="40">
        <f>IF(VLOOKUP($E280,缘分配置!$A:$M,12,0)=0,"",VLOOKUP($E280,缘分配置!$A:$M,12,0))</f>
        <v>110</v>
      </c>
      <c r="AB280" s="40" t="str">
        <f>IFERROR(VLOOKUP(Z280,武将ID!$F$1:$G$18,2,0),"")</f>
        <v>，防御提高</v>
      </c>
      <c r="AC280" s="40" t="str">
        <f t="shared" si="62"/>
        <v>11%</v>
      </c>
      <c r="AD280" s="56" t="str">
        <f t="shared" si="63"/>
        <v>集齐“典韦、龙且、张飞、成吉思汗”，生命提高18%，攻击提高7%，防御提高11%。</v>
      </c>
    </row>
    <row r="281" spans="1:30" ht="15" x14ac:dyDescent="0.25">
      <c r="A281" s="2">
        <f t="shared" si="64"/>
        <v>21507006</v>
      </c>
      <c r="B281" s="37">
        <v>276</v>
      </c>
      <c r="C281" s="57" t="str">
        <f>VLOOKUP(E281,缘分配置!A:P,4,0)</f>
        <v>铜墙铁壁</v>
      </c>
      <c r="D281" s="53">
        <f>VLOOKUP(F281,武将ID!A:B,2,0)</f>
        <v>21507</v>
      </c>
      <c r="E281" s="58" t="str">
        <f>缘分配置!A230</f>
        <v>典韦6</v>
      </c>
      <c r="F281" s="37" t="str">
        <f t="shared" si="59"/>
        <v>、典韦</v>
      </c>
      <c r="G281" s="40" t="str">
        <f>缘分配置!E230</f>
        <v>典韦</v>
      </c>
      <c r="H281" s="58" t="str">
        <f t="shared" si="65"/>
        <v>6</v>
      </c>
      <c r="I281" s="58">
        <v>1</v>
      </c>
      <c r="J281" s="57">
        <f>VLOOKUP(K281,武将ID!$A:$B,2,0)</f>
        <v>11507</v>
      </c>
      <c r="K281" s="40" t="str">
        <f>VLOOKUP(E281,缘分配置!A:M,6,0)</f>
        <v>、樊哙</v>
      </c>
      <c r="L281" s="57">
        <f>IFERROR(VLOOKUP(M281,武将ID!$A:$B,2,0),"")</f>
        <v>31502</v>
      </c>
      <c r="M281" s="58" t="str">
        <f>IF(VLOOKUP($E281,缘分配置!$A:$M,7,0)=0,"",VLOOKUP($E281,缘分配置!$A:$M,7,0))</f>
        <v>、尉迟恭</v>
      </c>
      <c r="N281" s="57">
        <f>IFERROR(VLOOKUP(O281,武将ID!$A:$B,2,0),"")</f>
        <v>41506</v>
      </c>
      <c r="O281" s="58" t="str">
        <f>IF(VLOOKUP($E281,缘分配置!$A:$M,8,0)=0,"",VLOOKUP($E281,缘分配置!$A:$M,8,0))</f>
        <v>、武松</v>
      </c>
      <c r="P281" s="57" t="str">
        <f>IFERROR(VLOOKUP(Q281,武将ID!$A:$B,2,0),"")</f>
        <v/>
      </c>
      <c r="Q281" s="58" t="str">
        <f>IF(VLOOKUP($E281,缘分配置!$A:$M,9,0)=0,"",VLOOKUP($E281,缘分配置!$A:$M,9,0))</f>
        <v/>
      </c>
      <c r="R281" s="58">
        <f t="shared" si="66"/>
        <v>4</v>
      </c>
      <c r="S281" s="58">
        <f>IF(VLOOKUP($E281,缘分配置!$A:$M,10,0)=0,"",VLOOKUP($E281,缘分配置!$A:$M,10,0))</f>
        <v>180</v>
      </c>
      <c r="T281" s="58" t="str">
        <f>IFERROR(VLOOKUP(R281,武将ID!F$1:G$18,2,0),"")</f>
        <v>，生命提高</v>
      </c>
      <c r="U281" s="40" t="str">
        <f t="shared" si="60"/>
        <v>18%</v>
      </c>
      <c r="V281" s="58">
        <f t="shared" si="67"/>
        <v>5</v>
      </c>
      <c r="W281" s="58">
        <f>IF(VLOOKUP($E281,缘分配置!$A:$M,11,0)=0,"",VLOOKUP($E281,缘分配置!$A:$M,11,0))</f>
        <v>70</v>
      </c>
      <c r="X281" s="58" t="str">
        <f>IFERROR(VLOOKUP(V281,武将ID!$F$1:$G$18,2,0),"")</f>
        <v>，攻击提高</v>
      </c>
      <c r="Y281" s="40" t="str">
        <f t="shared" si="61"/>
        <v>7%</v>
      </c>
      <c r="Z281" s="58">
        <f t="shared" si="68"/>
        <v>6</v>
      </c>
      <c r="AA281" s="58">
        <f>IF(VLOOKUP($E281,缘分配置!$A:$M,12,0)=0,"",VLOOKUP($E281,缘分配置!$A:$M,12,0))</f>
        <v>110</v>
      </c>
      <c r="AB281" s="58" t="str">
        <f>IFERROR(VLOOKUP(Z281,武将ID!$F$1:$G$18,2,0),"")</f>
        <v>，防御提高</v>
      </c>
      <c r="AC281" s="40" t="str">
        <f t="shared" si="62"/>
        <v>11%</v>
      </c>
      <c r="AD281" s="56" t="str">
        <f t="shared" si="63"/>
        <v>集齐“典韦、樊哙、尉迟恭、武松”，生命提高18%，攻击提高7%，防御提高11%。</v>
      </c>
    </row>
    <row r="282" spans="1:30" ht="15" x14ac:dyDescent="0.25">
      <c r="A282" s="52">
        <f t="shared" si="64"/>
        <v>21303001</v>
      </c>
      <c r="B282" s="37">
        <v>277</v>
      </c>
      <c r="C282" s="53" t="str">
        <f>VLOOKUP(E282,缘分配置!A:P,4,0)</f>
        <v>佐国之谋</v>
      </c>
      <c r="D282" s="53">
        <f>VLOOKUP(F282,武将ID!A:B,2,0)</f>
        <v>21303</v>
      </c>
      <c r="E282" s="40" t="str">
        <f>缘分配置!A231</f>
        <v>郭嘉1</v>
      </c>
      <c r="F282" s="37" t="str">
        <f t="shared" si="59"/>
        <v>、郭嘉</v>
      </c>
      <c r="G282" s="40" t="str">
        <f>缘分配置!E231</f>
        <v>郭嘉</v>
      </c>
      <c r="H282" s="40" t="str">
        <f t="shared" si="65"/>
        <v>1</v>
      </c>
      <c r="I282" s="40">
        <v>1</v>
      </c>
      <c r="J282" s="53">
        <f>VLOOKUP(K282,武将ID!$A:$B,2,0)</f>
        <v>21004</v>
      </c>
      <c r="K282" s="40" t="str">
        <f>VLOOKUP(E282,缘分配置!A:M,6,0)</f>
        <v>、司马懿</v>
      </c>
      <c r="L282" s="53" t="str">
        <f>IFERROR(VLOOKUP(M282,武将ID!$A:$B,2,0),"")</f>
        <v/>
      </c>
      <c r="M282" s="40" t="str">
        <f>IF(VLOOKUP($E282,缘分配置!$A:$M,7,0)=0,"",VLOOKUP($E282,缘分配置!$A:$M,7,0))</f>
        <v/>
      </c>
      <c r="N282" s="53" t="str">
        <f>IFERROR(VLOOKUP(O282,武将ID!$A:$B,2,0),"")</f>
        <v/>
      </c>
      <c r="O282" s="40" t="str">
        <f>IF(VLOOKUP($E282,缘分配置!$A:$M,8,0)=0,"",VLOOKUP($E282,缘分配置!$A:$M,8,0))</f>
        <v/>
      </c>
      <c r="P282" s="53" t="str">
        <f>IFERROR(VLOOKUP(Q282,武将ID!$A:$B,2,0),"")</f>
        <v/>
      </c>
      <c r="Q282" s="40" t="str">
        <f>IF(VLOOKUP($E282,缘分配置!$A:$M,9,0)=0,"",VLOOKUP($E282,缘分配置!$A:$M,9,0))</f>
        <v/>
      </c>
      <c r="R282" s="40">
        <f t="shared" si="66"/>
        <v>4</v>
      </c>
      <c r="S282" s="40">
        <f>IF(VLOOKUP($E282,缘分配置!$A:$M,10,0)=0,"",VLOOKUP($E282,缘分配置!$A:$M,10,0))</f>
        <v>130</v>
      </c>
      <c r="T282" s="40" t="str">
        <f>IFERROR(VLOOKUP(R282,武将ID!F$1:G$18,2,0),"")</f>
        <v>，生命提高</v>
      </c>
      <c r="U282" s="40" t="str">
        <f t="shared" si="60"/>
        <v>13%</v>
      </c>
      <c r="V282" s="40" t="str">
        <f t="shared" si="67"/>
        <v/>
      </c>
      <c r="W282" s="40" t="str">
        <f>IF(VLOOKUP($E282,缘分配置!$A:$M,11,0)=0,"",VLOOKUP($E282,缘分配置!$A:$M,11,0))</f>
        <v/>
      </c>
      <c r="X282" s="40" t="str">
        <f>IFERROR(VLOOKUP(V282,武将ID!$F$1:$G$18,2,0),"")</f>
        <v/>
      </c>
      <c r="Y282" s="40" t="str">
        <f t="shared" si="61"/>
        <v/>
      </c>
      <c r="Z282" s="40" t="str">
        <f t="shared" si="68"/>
        <v/>
      </c>
      <c r="AA282" s="40" t="str">
        <f>IF(VLOOKUP($E282,缘分配置!$A:$M,12,0)=0,"",VLOOKUP($E282,缘分配置!$A:$M,12,0))</f>
        <v/>
      </c>
      <c r="AB282" s="40" t="str">
        <f>IFERROR(VLOOKUP(Z282,武将ID!$F$1:$G$18,2,0),"")</f>
        <v/>
      </c>
      <c r="AC282" s="40" t="str">
        <f t="shared" si="62"/>
        <v/>
      </c>
      <c r="AD282" s="56" t="str">
        <f t="shared" si="63"/>
        <v>集齐“郭嘉、司马懿”，生命提高13%。</v>
      </c>
    </row>
    <row r="283" spans="1:30" ht="15" x14ac:dyDescent="0.25">
      <c r="A283" s="52">
        <f t="shared" si="64"/>
        <v>21303002</v>
      </c>
      <c r="B283" s="37">
        <v>278</v>
      </c>
      <c r="C283" s="53" t="str">
        <f>VLOOKUP(E283,缘分配置!A:P,4,0)</f>
        <v>兵贵神速</v>
      </c>
      <c r="D283" s="53">
        <f>VLOOKUP(F283,武将ID!A:B,2,0)</f>
        <v>21303</v>
      </c>
      <c r="E283" s="40" t="str">
        <f>缘分配置!A232</f>
        <v>郭嘉2</v>
      </c>
      <c r="F283" s="37" t="str">
        <f t="shared" si="59"/>
        <v>、郭嘉</v>
      </c>
      <c r="G283" s="40" t="str">
        <f>缘分配置!E232</f>
        <v>郭嘉</v>
      </c>
      <c r="H283" s="40" t="str">
        <f t="shared" si="65"/>
        <v>2</v>
      </c>
      <c r="I283" s="40">
        <v>1</v>
      </c>
      <c r="J283" s="53">
        <f>VLOOKUP(K283,武将ID!$A:$B,2,0)</f>
        <v>21305</v>
      </c>
      <c r="K283" s="40" t="str">
        <f>VLOOKUP(E283,缘分配置!A:M,6,0)</f>
        <v>、张辽</v>
      </c>
      <c r="L283" s="53" t="str">
        <f>IFERROR(VLOOKUP(M283,武将ID!$A:$B,2,0),"")</f>
        <v/>
      </c>
      <c r="M283" s="40" t="str">
        <f>IF(VLOOKUP($E283,缘分配置!$A:$M,7,0)=0,"",VLOOKUP($E283,缘分配置!$A:$M,7,0))</f>
        <v/>
      </c>
      <c r="N283" s="53" t="str">
        <f>IFERROR(VLOOKUP(O283,武将ID!$A:$B,2,0),"")</f>
        <v/>
      </c>
      <c r="O283" s="40" t="str">
        <f>IF(VLOOKUP($E283,缘分配置!$A:$M,8,0)=0,"",VLOOKUP($E283,缘分配置!$A:$M,8,0))</f>
        <v/>
      </c>
      <c r="P283" s="53" t="str">
        <f>IFERROR(VLOOKUP(Q283,武将ID!$A:$B,2,0),"")</f>
        <v/>
      </c>
      <c r="Q283" s="40" t="str">
        <f>IF(VLOOKUP($E283,缘分配置!$A:$M,9,0)=0,"",VLOOKUP($E283,缘分配置!$A:$M,9,0))</f>
        <v/>
      </c>
      <c r="R283" s="40">
        <f t="shared" si="66"/>
        <v>4</v>
      </c>
      <c r="S283" s="40">
        <f>IF(VLOOKUP($E283,缘分配置!$A:$M,10,0)=0,"",VLOOKUP($E283,缘分配置!$A:$M,10,0))</f>
        <v>140</v>
      </c>
      <c r="T283" s="40" t="str">
        <f>IFERROR(VLOOKUP(R283,武将ID!F$1:G$18,2,0),"")</f>
        <v>，生命提高</v>
      </c>
      <c r="U283" s="40" t="str">
        <f t="shared" si="60"/>
        <v>14%</v>
      </c>
      <c r="V283" s="40" t="str">
        <f t="shared" si="67"/>
        <v/>
      </c>
      <c r="W283" s="40" t="str">
        <f>IF(VLOOKUP($E283,缘分配置!$A:$M,11,0)=0,"",VLOOKUP($E283,缘分配置!$A:$M,11,0))</f>
        <v/>
      </c>
      <c r="X283" s="40" t="str">
        <f>IFERROR(VLOOKUP(V283,武将ID!$F$1:$G$18,2,0),"")</f>
        <v/>
      </c>
      <c r="Y283" s="40" t="str">
        <f t="shared" si="61"/>
        <v/>
      </c>
      <c r="Z283" s="40" t="str">
        <f t="shared" si="68"/>
        <v/>
      </c>
      <c r="AA283" s="40" t="str">
        <f>IF(VLOOKUP($E283,缘分配置!$A:$M,12,0)=0,"",VLOOKUP($E283,缘分配置!$A:$M,12,0))</f>
        <v/>
      </c>
      <c r="AB283" s="40" t="str">
        <f>IFERROR(VLOOKUP(Z283,武将ID!$F$1:$G$18,2,0),"")</f>
        <v/>
      </c>
      <c r="AC283" s="40" t="str">
        <f t="shared" si="62"/>
        <v/>
      </c>
      <c r="AD283" s="56" t="str">
        <f t="shared" si="63"/>
        <v>集齐“郭嘉、张辽”，生命提高14%。</v>
      </c>
    </row>
    <row r="284" spans="1:30" ht="15" x14ac:dyDescent="0.25">
      <c r="A284" s="52">
        <f t="shared" si="64"/>
        <v>21303003</v>
      </c>
      <c r="B284" s="37">
        <v>279</v>
      </c>
      <c r="C284" s="53" t="str">
        <f>VLOOKUP(E284,缘分配置!A:P,4,0)</f>
        <v>出谋划策</v>
      </c>
      <c r="D284" s="53">
        <f>VLOOKUP(F284,武将ID!A:B,2,0)</f>
        <v>21303</v>
      </c>
      <c r="E284" s="40" t="str">
        <f>缘分配置!A233</f>
        <v>郭嘉3</v>
      </c>
      <c r="F284" s="37" t="str">
        <f t="shared" si="59"/>
        <v>、郭嘉</v>
      </c>
      <c r="G284" s="40" t="str">
        <f>缘分配置!E233</f>
        <v>郭嘉</v>
      </c>
      <c r="H284" s="40" t="str">
        <f t="shared" si="65"/>
        <v>3</v>
      </c>
      <c r="I284" s="40">
        <v>1</v>
      </c>
      <c r="J284" s="53">
        <f>VLOOKUP(K284,武将ID!$A:$B,2,0)</f>
        <v>21501</v>
      </c>
      <c r="K284" s="40" t="str">
        <f>VLOOKUP(E284,缘分配置!A:M,6,0)</f>
        <v>、曹操</v>
      </c>
      <c r="L284" s="53" t="str">
        <f>IFERROR(VLOOKUP(M284,武将ID!$A:$B,2,0),"")</f>
        <v/>
      </c>
      <c r="M284" s="40" t="str">
        <f>IF(VLOOKUP($E284,缘分配置!$A:$M,7,0)=0,"",VLOOKUP($E284,缘分配置!$A:$M,7,0))</f>
        <v/>
      </c>
      <c r="N284" s="53" t="str">
        <f>IFERROR(VLOOKUP(O284,武将ID!$A:$B,2,0),"")</f>
        <v/>
      </c>
      <c r="O284" s="40" t="str">
        <f>IF(VLOOKUP($E284,缘分配置!$A:$M,8,0)=0,"",VLOOKUP($E284,缘分配置!$A:$M,8,0))</f>
        <v/>
      </c>
      <c r="P284" s="53" t="str">
        <f>IFERROR(VLOOKUP(Q284,武将ID!$A:$B,2,0),"")</f>
        <v/>
      </c>
      <c r="Q284" s="40" t="str">
        <f>IF(VLOOKUP($E284,缘分配置!$A:$M,9,0)=0,"",VLOOKUP($E284,缘分配置!$A:$M,9,0))</f>
        <v/>
      </c>
      <c r="R284" s="40">
        <f t="shared" si="66"/>
        <v>4</v>
      </c>
      <c r="S284" s="40">
        <f>IF(VLOOKUP($E284,缘分配置!$A:$M,10,0)=0,"",VLOOKUP($E284,缘分配置!$A:$M,10,0))</f>
        <v>140</v>
      </c>
      <c r="T284" s="40" t="str">
        <f>IFERROR(VLOOKUP(R284,武将ID!F$1:G$18,2,0),"")</f>
        <v>，生命提高</v>
      </c>
      <c r="U284" s="40" t="str">
        <f t="shared" si="60"/>
        <v>14%</v>
      </c>
      <c r="V284" s="40" t="str">
        <f t="shared" si="67"/>
        <v/>
      </c>
      <c r="W284" s="40" t="str">
        <f>IF(VLOOKUP($E284,缘分配置!$A:$M,11,0)=0,"",VLOOKUP($E284,缘分配置!$A:$M,11,0))</f>
        <v/>
      </c>
      <c r="X284" s="40" t="str">
        <f>IFERROR(VLOOKUP(V284,武将ID!$F$1:$G$18,2,0),"")</f>
        <v/>
      </c>
      <c r="Y284" s="40" t="str">
        <f t="shared" si="61"/>
        <v/>
      </c>
      <c r="Z284" s="40" t="str">
        <f t="shared" si="68"/>
        <v/>
      </c>
      <c r="AA284" s="40" t="str">
        <f>IF(VLOOKUP($E284,缘分配置!$A:$M,12,0)=0,"",VLOOKUP($E284,缘分配置!$A:$M,12,0))</f>
        <v/>
      </c>
      <c r="AB284" s="40" t="str">
        <f>IFERROR(VLOOKUP(Z284,武将ID!$F$1:$G$18,2,0),"")</f>
        <v/>
      </c>
      <c r="AC284" s="40" t="str">
        <f t="shared" si="62"/>
        <v/>
      </c>
      <c r="AD284" s="56" t="str">
        <f t="shared" si="63"/>
        <v>集齐“郭嘉、曹操”，生命提高14%。</v>
      </c>
    </row>
    <row r="285" spans="1:30" ht="15" x14ac:dyDescent="0.25">
      <c r="A285" s="52">
        <f t="shared" si="64"/>
        <v>21303004</v>
      </c>
      <c r="B285" s="37">
        <v>280</v>
      </c>
      <c r="C285" s="53" t="str">
        <f>VLOOKUP(E285,缘分配置!A:P,4,0)</f>
        <v>百举百全</v>
      </c>
      <c r="D285" s="53">
        <f>VLOOKUP(F285,武将ID!A:B,2,0)</f>
        <v>21303</v>
      </c>
      <c r="E285" s="40" t="str">
        <f>缘分配置!A234</f>
        <v>郭嘉4</v>
      </c>
      <c r="F285" s="37" t="str">
        <f t="shared" si="59"/>
        <v>、郭嘉</v>
      </c>
      <c r="G285" s="40" t="str">
        <f>缘分配置!E234</f>
        <v>郭嘉</v>
      </c>
      <c r="H285" s="40" t="str">
        <f t="shared" si="65"/>
        <v>4</v>
      </c>
      <c r="I285" s="40">
        <v>1</v>
      </c>
      <c r="J285" s="53">
        <f>VLOOKUP(K285,武将ID!$A:$B,2,0)</f>
        <v>21504</v>
      </c>
      <c r="K285" s="40" t="str">
        <f>VLOOKUP(E285,缘分配置!A:M,6,0)</f>
        <v>、周瑜</v>
      </c>
      <c r="L285" s="53" t="str">
        <f>IFERROR(VLOOKUP(M285,武将ID!$A:$B,2,0),"")</f>
        <v/>
      </c>
      <c r="M285" s="40" t="str">
        <f>IF(VLOOKUP($E285,缘分配置!$A:$M,7,0)=0,"",VLOOKUP($E285,缘分配置!$A:$M,7,0))</f>
        <v/>
      </c>
      <c r="N285" s="53" t="str">
        <f>IFERROR(VLOOKUP(O285,武将ID!$A:$B,2,0),"")</f>
        <v/>
      </c>
      <c r="O285" s="40" t="str">
        <f>IF(VLOOKUP($E285,缘分配置!$A:$M,8,0)=0,"",VLOOKUP($E285,缘分配置!$A:$M,8,0))</f>
        <v/>
      </c>
      <c r="P285" s="53" t="str">
        <f>IFERROR(VLOOKUP(Q285,武将ID!$A:$B,2,0),"")</f>
        <v/>
      </c>
      <c r="Q285" s="40" t="str">
        <f>IF(VLOOKUP($E285,缘分配置!$A:$M,9,0)=0,"",VLOOKUP($E285,缘分配置!$A:$M,9,0))</f>
        <v/>
      </c>
      <c r="R285" s="40">
        <f t="shared" si="66"/>
        <v>4</v>
      </c>
      <c r="S285" s="40">
        <f>IF(VLOOKUP($E285,缘分配置!$A:$M,10,0)=0,"",VLOOKUP($E285,缘分配置!$A:$M,10,0))</f>
        <v>140</v>
      </c>
      <c r="T285" s="40" t="str">
        <f>IFERROR(VLOOKUP(R285,武将ID!F$1:G$18,2,0),"")</f>
        <v>，生命提高</v>
      </c>
      <c r="U285" s="40" t="str">
        <f t="shared" si="60"/>
        <v>14%</v>
      </c>
      <c r="V285" s="40" t="str">
        <f t="shared" si="67"/>
        <v/>
      </c>
      <c r="W285" s="40" t="str">
        <f>IF(VLOOKUP($E285,缘分配置!$A:$M,11,0)=0,"",VLOOKUP($E285,缘分配置!$A:$M,11,0))</f>
        <v/>
      </c>
      <c r="X285" s="40" t="str">
        <f>IFERROR(VLOOKUP(V285,武将ID!$F$1:$G$18,2,0),"")</f>
        <v/>
      </c>
      <c r="Y285" s="40" t="str">
        <f t="shared" si="61"/>
        <v/>
      </c>
      <c r="Z285" s="40" t="str">
        <f t="shared" si="68"/>
        <v/>
      </c>
      <c r="AA285" s="40" t="str">
        <f>IF(VLOOKUP($E285,缘分配置!$A:$M,12,0)=0,"",VLOOKUP($E285,缘分配置!$A:$M,12,0))</f>
        <v/>
      </c>
      <c r="AB285" s="40" t="str">
        <f>IFERROR(VLOOKUP(Z285,武将ID!$F$1:$G$18,2,0),"")</f>
        <v/>
      </c>
      <c r="AC285" s="40" t="str">
        <f t="shared" si="62"/>
        <v/>
      </c>
      <c r="AD285" s="56" t="str">
        <f t="shared" si="63"/>
        <v>集齐“郭嘉、周瑜”，生命提高14%。</v>
      </c>
    </row>
    <row r="286" spans="1:30" ht="15" x14ac:dyDescent="0.25">
      <c r="A286" s="52">
        <f t="shared" si="64"/>
        <v>21303005</v>
      </c>
      <c r="B286" s="37">
        <v>281</v>
      </c>
      <c r="C286" s="53" t="str">
        <f>VLOOKUP(E286,缘分配置!A:P,4,0)</f>
        <v>才识超群</v>
      </c>
      <c r="D286" s="53">
        <f>VLOOKUP(F286,武将ID!A:B,2,0)</f>
        <v>21303</v>
      </c>
      <c r="E286" s="40" t="str">
        <f>缘分配置!A235</f>
        <v>郭嘉5</v>
      </c>
      <c r="F286" s="37" t="str">
        <f t="shared" si="59"/>
        <v>、郭嘉</v>
      </c>
      <c r="G286" s="40" t="str">
        <f>缘分配置!E235</f>
        <v>郭嘉</v>
      </c>
      <c r="H286" s="40" t="str">
        <f t="shared" si="65"/>
        <v>5</v>
      </c>
      <c r="I286" s="40">
        <v>1</v>
      </c>
      <c r="J286" s="53">
        <f>VLOOKUP(K286,武将ID!$A:$B,2,0)</f>
        <v>31506</v>
      </c>
      <c r="K286" s="40" t="str">
        <f>VLOOKUP(E286,缘分配置!A:M,6,0)</f>
        <v>、狄仁杰</v>
      </c>
      <c r="L286" s="53">
        <f>IFERROR(VLOOKUP(M286,武将ID!$A:$B,2,0),"")</f>
        <v>41306</v>
      </c>
      <c r="M286" s="40" t="str">
        <f>IF(VLOOKUP($E286,缘分配置!$A:$M,7,0)=0,"",VLOOKUP($E286,缘分配置!$A:$M,7,0))</f>
        <v>、李白</v>
      </c>
      <c r="N286" s="53" t="str">
        <f>IFERROR(VLOOKUP(O286,武将ID!$A:$B,2,0),"")</f>
        <v/>
      </c>
      <c r="O286" s="40" t="str">
        <f>IF(VLOOKUP($E286,缘分配置!$A:$M,8,0)=0,"",VLOOKUP($E286,缘分配置!$A:$M,8,0))</f>
        <v/>
      </c>
      <c r="P286" s="53" t="str">
        <f>IFERROR(VLOOKUP(Q286,武将ID!$A:$B,2,0),"")</f>
        <v/>
      </c>
      <c r="Q286" s="40" t="str">
        <f>IF(VLOOKUP($E286,缘分配置!$A:$M,9,0)=0,"",VLOOKUP($E286,缘分配置!$A:$M,9,0))</f>
        <v/>
      </c>
      <c r="R286" s="40">
        <f t="shared" si="66"/>
        <v>4</v>
      </c>
      <c r="S286" s="40">
        <f>IF(VLOOKUP($E286,缘分配置!$A:$M,10,0)=0,"",VLOOKUP($E286,缘分配置!$A:$M,10,0))</f>
        <v>150</v>
      </c>
      <c r="T286" s="40" t="str">
        <f>IFERROR(VLOOKUP(R286,武将ID!F$1:G$18,2,0),"")</f>
        <v>，生命提高</v>
      </c>
      <c r="U286" s="40" t="str">
        <f t="shared" si="60"/>
        <v>15%</v>
      </c>
      <c r="V286" s="40">
        <f t="shared" si="67"/>
        <v>5</v>
      </c>
      <c r="W286" s="40">
        <f>IF(VLOOKUP($E286,缘分配置!$A:$M,11,0)=0,"",VLOOKUP($E286,缘分配置!$A:$M,11,0))</f>
        <v>120</v>
      </c>
      <c r="X286" s="40" t="str">
        <f>IFERROR(VLOOKUP(V286,武将ID!$F$1:$G$18,2,0),"")</f>
        <v>，攻击提高</v>
      </c>
      <c r="Y286" s="40" t="str">
        <f t="shared" si="61"/>
        <v>12%</v>
      </c>
      <c r="Z286" s="40">
        <f t="shared" si="68"/>
        <v>6</v>
      </c>
      <c r="AA286" s="40">
        <f>IF(VLOOKUP($E286,缘分配置!$A:$M,12,0)=0,"",VLOOKUP($E286,缘分配置!$A:$M,12,0))</f>
        <v>30</v>
      </c>
      <c r="AB286" s="40" t="str">
        <f>IFERROR(VLOOKUP(Z286,武将ID!$F$1:$G$18,2,0),"")</f>
        <v>，防御提高</v>
      </c>
      <c r="AC286" s="40" t="str">
        <f t="shared" si="62"/>
        <v>3%</v>
      </c>
      <c r="AD286" s="56" t="str">
        <f t="shared" si="63"/>
        <v>集齐“郭嘉、狄仁杰、李白”，生命提高15%，攻击提高12%，防御提高3%。</v>
      </c>
    </row>
    <row r="287" spans="1:30" ht="15" x14ac:dyDescent="0.25">
      <c r="A287" s="52">
        <f t="shared" si="64"/>
        <v>21303006</v>
      </c>
      <c r="B287" s="37">
        <v>282</v>
      </c>
      <c r="C287" s="53" t="str">
        <f>VLOOKUP(E287,缘分配置!A:P,4,0)</f>
        <v>奇谋良策</v>
      </c>
      <c r="D287" s="53">
        <f>VLOOKUP(F287,武将ID!A:B,2,0)</f>
        <v>21303</v>
      </c>
      <c r="E287" s="40" t="str">
        <f>缘分配置!A236</f>
        <v>郭嘉6</v>
      </c>
      <c r="F287" s="37" t="str">
        <f t="shared" si="59"/>
        <v>、郭嘉</v>
      </c>
      <c r="G287" s="40" t="str">
        <f>缘分配置!E236</f>
        <v>郭嘉</v>
      </c>
      <c r="H287" s="40" t="str">
        <f t="shared" si="65"/>
        <v>6</v>
      </c>
      <c r="I287" s="40">
        <v>1</v>
      </c>
      <c r="J287" s="53">
        <f>VLOOKUP(K287,武将ID!$A:$B,2,0)</f>
        <v>11503</v>
      </c>
      <c r="K287" s="40" t="str">
        <f>VLOOKUP(E287,缘分配置!A:M,6,0)</f>
        <v>、范增</v>
      </c>
      <c r="L287" s="53">
        <f>IFERROR(VLOOKUP(M287,武将ID!$A:$B,2,0),"")</f>
        <v>11504</v>
      </c>
      <c r="M287" s="40" t="str">
        <f>IF(VLOOKUP($E287,缘分配置!$A:$M,7,0)=0,"",VLOOKUP($E287,缘分配置!$A:$M,7,0))</f>
        <v>、萧何</v>
      </c>
      <c r="N287" s="53">
        <f>IFERROR(VLOOKUP(O287,武将ID!$A:$B,2,0),"")</f>
        <v>41502</v>
      </c>
      <c r="O287" s="40" t="str">
        <f>IF(VLOOKUP($E287,缘分配置!$A:$M,8,0)=0,"",VLOOKUP($E287,缘分配置!$A:$M,8,0))</f>
        <v>、姜子牙</v>
      </c>
      <c r="P287" s="53" t="str">
        <f>IFERROR(VLOOKUP(Q287,武将ID!$A:$B,2,0),"")</f>
        <v/>
      </c>
      <c r="Q287" s="40" t="str">
        <f>IF(VLOOKUP($E287,缘分配置!$A:$M,9,0)=0,"",VLOOKUP($E287,缘分配置!$A:$M,9,0))</f>
        <v/>
      </c>
      <c r="R287" s="40">
        <f t="shared" si="66"/>
        <v>4</v>
      </c>
      <c r="S287" s="40">
        <f>IF(VLOOKUP($E287,缘分配置!$A:$M,10,0)=0,"",VLOOKUP($E287,缘分配置!$A:$M,10,0))</f>
        <v>180</v>
      </c>
      <c r="T287" s="40" t="str">
        <f>IFERROR(VLOOKUP(R287,武将ID!F$1:G$18,2,0),"")</f>
        <v>，生命提高</v>
      </c>
      <c r="U287" s="40" t="str">
        <f t="shared" si="60"/>
        <v>18%</v>
      </c>
      <c r="V287" s="40">
        <f t="shared" si="67"/>
        <v>5</v>
      </c>
      <c r="W287" s="40">
        <f>IF(VLOOKUP($E287,缘分配置!$A:$M,11,0)=0,"",VLOOKUP($E287,缘分配置!$A:$M,11,0))</f>
        <v>140</v>
      </c>
      <c r="X287" s="40" t="str">
        <f>IFERROR(VLOOKUP(V287,武将ID!$F$1:$G$18,2,0),"")</f>
        <v>，攻击提高</v>
      </c>
      <c r="Y287" s="40" t="str">
        <f t="shared" si="61"/>
        <v>14%</v>
      </c>
      <c r="Z287" s="40">
        <f t="shared" si="68"/>
        <v>6</v>
      </c>
      <c r="AA287" s="40">
        <f>IF(VLOOKUP($E287,缘分配置!$A:$M,12,0)=0,"",VLOOKUP($E287,缘分配置!$A:$M,12,0))</f>
        <v>40</v>
      </c>
      <c r="AB287" s="40" t="str">
        <f>IFERROR(VLOOKUP(Z287,武将ID!$F$1:$G$18,2,0),"")</f>
        <v>，防御提高</v>
      </c>
      <c r="AC287" s="40" t="str">
        <f t="shared" si="62"/>
        <v>4%</v>
      </c>
      <c r="AD287" s="56" t="str">
        <f t="shared" si="63"/>
        <v>集齐“郭嘉、范增、萧何、姜子牙”，生命提高18%，攻击提高14%，防御提高4%。</v>
      </c>
    </row>
    <row r="288" spans="1:30" ht="15" x14ac:dyDescent="0.25">
      <c r="A288" s="52">
        <f t="shared" si="64"/>
        <v>21508001</v>
      </c>
      <c r="B288" s="37">
        <v>283</v>
      </c>
      <c r="C288" s="53" t="str">
        <f>VLOOKUP(E288,缘分配置!A:P,4,0)</f>
        <v>同气连枝</v>
      </c>
      <c r="D288" s="53">
        <f>VLOOKUP(F288,武将ID!A:B,2,0)</f>
        <v>21508</v>
      </c>
      <c r="E288" s="40" t="str">
        <f>缘分配置!A237</f>
        <v>小乔1</v>
      </c>
      <c r="F288" s="37" t="str">
        <f t="shared" si="59"/>
        <v>、小乔</v>
      </c>
      <c r="G288" s="40" t="str">
        <f>缘分配置!E237</f>
        <v>小乔</v>
      </c>
      <c r="H288" s="40" t="str">
        <f t="shared" si="65"/>
        <v>1</v>
      </c>
      <c r="I288" s="40">
        <v>1</v>
      </c>
      <c r="J288" s="53">
        <f>VLOOKUP(K288,武将ID!$A:$B,2,0)</f>
        <v>21007</v>
      </c>
      <c r="K288" s="40" t="str">
        <f>VLOOKUP(E288,缘分配置!A:M,6,0)</f>
        <v>、大乔</v>
      </c>
      <c r="L288" s="53" t="str">
        <f>IFERROR(VLOOKUP(M288,武将ID!$A:$B,2,0),"")</f>
        <v/>
      </c>
      <c r="M288" s="40" t="str">
        <f>IF(VLOOKUP($E288,缘分配置!$A:$M,7,0)=0,"",VLOOKUP($E288,缘分配置!$A:$M,7,0))</f>
        <v/>
      </c>
      <c r="N288" s="53" t="str">
        <f>IFERROR(VLOOKUP(O288,武将ID!$A:$B,2,0),"")</f>
        <v/>
      </c>
      <c r="O288" s="40" t="str">
        <f>IF(VLOOKUP($E288,缘分配置!$A:$M,8,0)=0,"",VLOOKUP($E288,缘分配置!$A:$M,8,0))</f>
        <v/>
      </c>
      <c r="P288" s="53" t="str">
        <f>IFERROR(VLOOKUP(Q288,武将ID!$A:$B,2,0),"")</f>
        <v/>
      </c>
      <c r="Q288" s="40" t="str">
        <f>IF(VLOOKUP($E288,缘分配置!$A:$M,9,0)=0,"",VLOOKUP($E288,缘分配置!$A:$M,9,0))</f>
        <v/>
      </c>
      <c r="R288" s="40">
        <f t="shared" si="66"/>
        <v>4</v>
      </c>
      <c r="S288" s="40">
        <f>IF(VLOOKUP($E288,缘分配置!$A:$M,10,0)=0,"",VLOOKUP($E288,缘分配置!$A:$M,10,0))</f>
        <v>140</v>
      </c>
      <c r="T288" s="40" t="str">
        <f>IFERROR(VLOOKUP(R288,武将ID!F$1:G$18,2,0),"")</f>
        <v>，生命提高</v>
      </c>
      <c r="U288" s="40" t="str">
        <f t="shared" si="60"/>
        <v>14%</v>
      </c>
      <c r="V288" s="40" t="str">
        <f t="shared" si="67"/>
        <v/>
      </c>
      <c r="W288" s="40" t="str">
        <f>IF(VLOOKUP($E288,缘分配置!$A:$M,11,0)=0,"",VLOOKUP($E288,缘分配置!$A:$M,11,0))</f>
        <v/>
      </c>
      <c r="X288" s="40" t="str">
        <f>IFERROR(VLOOKUP(V288,武将ID!$F$1:$G$18,2,0),"")</f>
        <v/>
      </c>
      <c r="Y288" s="40" t="str">
        <f t="shared" si="61"/>
        <v/>
      </c>
      <c r="Z288" s="40" t="str">
        <f t="shared" si="68"/>
        <v/>
      </c>
      <c r="AA288" s="40" t="str">
        <f>IF(VLOOKUP($E288,缘分配置!$A:$M,12,0)=0,"",VLOOKUP($E288,缘分配置!$A:$M,12,0))</f>
        <v/>
      </c>
      <c r="AB288" s="40" t="str">
        <f>IFERROR(VLOOKUP(Z288,武将ID!$F$1:$G$18,2,0),"")</f>
        <v/>
      </c>
      <c r="AC288" s="40" t="str">
        <f t="shared" si="62"/>
        <v/>
      </c>
      <c r="AD288" s="56" t="str">
        <f t="shared" si="63"/>
        <v>集齐“小乔、大乔”，生命提高14%。</v>
      </c>
    </row>
    <row r="289" spans="1:30" ht="15" x14ac:dyDescent="0.25">
      <c r="A289" s="52">
        <f t="shared" si="64"/>
        <v>21508002</v>
      </c>
      <c r="B289" s="37">
        <v>284</v>
      </c>
      <c r="C289" s="53" t="str">
        <f>VLOOKUP(E289,缘分配置!A:P,4,0)</f>
        <v>江山美人</v>
      </c>
      <c r="D289" s="53">
        <f>VLOOKUP(F289,武将ID!A:B,2,0)</f>
        <v>21508</v>
      </c>
      <c r="E289" s="40" t="str">
        <f>缘分配置!A238</f>
        <v>小乔2</v>
      </c>
      <c r="F289" s="37" t="str">
        <f t="shared" si="59"/>
        <v>、小乔</v>
      </c>
      <c r="G289" s="40" t="str">
        <f>缘分配置!E238</f>
        <v>小乔</v>
      </c>
      <c r="H289" s="40" t="str">
        <f t="shared" si="65"/>
        <v>2</v>
      </c>
      <c r="I289" s="40">
        <v>1</v>
      </c>
      <c r="J289" s="53">
        <f>VLOOKUP(K289,武将ID!$A:$B,2,0)</f>
        <v>21501</v>
      </c>
      <c r="K289" s="40" t="str">
        <f>VLOOKUP(E289,缘分配置!A:M,6,0)</f>
        <v>、曹操</v>
      </c>
      <c r="L289" s="53" t="str">
        <f>IFERROR(VLOOKUP(M289,武将ID!$A:$B,2,0),"")</f>
        <v/>
      </c>
      <c r="M289" s="40" t="str">
        <f>IF(VLOOKUP($E289,缘分配置!$A:$M,7,0)=0,"",VLOOKUP($E289,缘分配置!$A:$M,7,0))</f>
        <v/>
      </c>
      <c r="N289" s="53" t="str">
        <f>IFERROR(VLOOKUP(O289,武将ID!$A:$B,2,0),"")</f>
        <v/>
      </c>
      <c r="O289" s="40" t="str">
        <f>IF(VLOOKUP($E289,缘分配置!$A:$M,8,0)=0,"",VLOOKUP($E289,缘分配置!$A:$M,8,0))</f>
        <v/>
      </c>
      <c r="P289" s="53" t="str">
        <f>IFERROR(VLOOKUP(Q289,武将ID!$A:$B,2,0),"")</f>
        <v/>
      </c>
      <c r="Q289" s="40" t="str">
        <f>IF(VLOOKUP($E289,缘分配置!$A:$M,9,0)=0,"",VLOOKUP($E289,缘分配置!$A:$M,9,0))</f>
        <v/>
      </c>
      <c r="R289" s="40">
        <f t="shared" si="66"/>
        <v>4</v>
      </c>
      <c r="S289" s="40">
        <f>IF(VLOOKUP($E289,缘分配置!$A:$M,10,0)=0,"",VLOOKUP($E289,缘分配置!$A:$M,10,0))</f>
        <v>140</v>
      </c>
      <c r="T289" s="40" t="str">
        <f>IFERROR(VLOOKUP(R289,武将ID!F$1:G$18,2,0),"")</f>
        <v>，生命提高</v>
      </c>
      <c r="U289" s="40" t="str">
        <f t="shared" si="60"/>
        <v>14%</v>
      </c>
      <c r="V289" s="40" t="str">
        <f t="shared" si="67"/>
        <v/>
      </c>
      <c r="W289" s="40" t="str">
        <f>IF(VLOOKUP($E289,缘分配置!$A:$M,11,0)=0,"",VLOOKUP($E289,缘分配置!$A:$M,11,0))</f>
        <v/>
      </c>
      <c r="X289" s="40" t="str">
        <f>IFERROR(VLOOKUP(V289,武将ID!$F$1:$G$18,2,0),"")</f>
        <v/>
      </c>
      <c r="Y289" s="40" t="str">
        <f t="shared" si="61"/>
        <v/>
      </c>
      <c r="Z289" s="40" t="str">
        <f t="shared" si="68"/>
        <v/>
      </c>
      <c r="AA289" s="40" t="str">
        <f>IF(VLOOKUP($E289,缘分配置!$A:$M,12,0)=0,"",VLOOKUP($E289,缘分配置!$A:$M,12,0))</f>
        <v/>
      </c>
      <c r="AB289" s="40" t="str">
        <f>IFERROR(VLOOKUP(Z289,武将ID!$F$1:$G$18,2,0),"")</f>
        <v/>
      </c>
      <c r="AC289" s="40" t="str">
        <f t="shared" si="62"/>
        <v/>
      </c>
      <c r="AD289" s="56" t="str">
        <f t="shared" si="63"/>
        <v>集齐“小乔、曹操”，生命提高14%。</v>
      </c>
    </row>
    <row r="290" spans="1:30" ht="15" x14ac:dyDescent="0.25">
      <c r="A290" s="52">
        <f t="shared" si="64"/>
        <v>21508003</v>
      </c>
      <c r="B290" s="37">
        <v>285</v>
      </c>
      <c r="C290" s="53" t="str">
        <f>VLOOKUP(E290,缘分配置!A:P,4,0)</f>
        <v>郎才女貌</v>
      </c>
      <c r="D290" s="53">
        <f>VLOOKUP(F290,武将ID!A:B,2,0)</f>
        <v>21508</v>
      </c>
      <c r="E290" s="40" t="str">
        <f>缘分配置!A239</f>
        <v>小乔3</v>
      </c>
      <c r="F290" s="37" t="str">
        <f t="shared" si="59"/>
        <v>、小乔</v>
      </c>
      <c r="G290" s="40" t="str">
        <f>缘分配置!E239</f>
        <v>小乔</v>
      </c>
      <c r="H290" s="40" t="str">
        <f t="shared" si="65"/>
        <v>3</v>
      </c>
      <c r="I290" s="40">
        <v>1</v>
      </c>
      <c r="J290" s="53">
        <f>VLOOKUP(K290,武将ID!$A:$B,2,0)</f>
        <v>21504</v>
      </c>
      <c r="K290" s="40" t="str">
        <f>VLOOKUP(E290,缘分配置!A:M,6,0)</f>
        <v>、周瑜</v>
      </c>
      <c r="L290" s="53" t="str">
        <f>IFERROR(VLOOKUP(M290,武将ID!$A:$B,2,0),"")</f>
        <v/>
      </c>
      <c r="M290" s="40" t="str">
        <f>IF(VLOOKUP($E290,缘分配置!$A:$M,7,0)=0,"",VLOOKUP($E290,缘分配置!$A:$M,7,0))</f>
        <v/>
      </c>
      <c r="N290" s="53" t="str">
        <f>IFERROR(VLOOKUP(O290,武将ID!$A:$B,2,0),"")</f>
        <v/>
      </c>
      <c r="O290" s="40" t="str">
        <f>IF(VLOOKUP($E290,缘分配置!$A:$M,8,0)=0,"",VLOOKUP($E290,缘分配置!$A:$M,8,0))</f>
        <v/>
      </c>
      <c r="P290" s="53" t="str">
        <f>IFERROR(VLOOKUP(Q290,武将ID!$A:$B,2,0),"")</f>
        <v/>
      </c>
      <c r="Q290" s="40" t="str">
        <f>IF(VLOOKUP($E290,缘分配置!$A:$M,9,0)=0,"",VLOOKUP($E290,缘分配置!$A:$M,9,0))</f>
        <v/>
      </c>
      <c r="R290" s="40">
        <f t="shared" si="66"/>
        <v>4</v>
      </c>
      <c r="S290" s="40">
        <f>IF(VLOOKUP($E290,缘分配置!$A:$M,10,0)=0,"",VLOOKUP($E290,缘分配置!$A:$M,10,0))</f>
        <v>140</v>
      </c>
      <c r="T290" s="40" t="str">
        <f>IFERROR(VLOOKUP(R290,武将ID!F$1:G$18,2,0),"")</f>
        <v>，生命提高</v>
      </c>
      <c r="U290" s="40" t="str">
        <f t="shared" si="60"/>
        <v>14%</v>
      </c>
      <c r="V290" s="40" t="str">
        <f t="shared" si="67"/>
        <v/>
      </c>
      <c r="W290" s="40" t="str">
        <f>IF(VLOOKUP($E290,缘分配置!$A:$M,11,0)=0,"",VLOOKUP($E290,缘分配置!$A:$M,11,0))</f>
        <v/>
      </c>
      <c r="X290" s="40" t="str">
        <f>IFERROR(VLOOKUP(V290,武将ID!$F$1:$G$18,2,0),"")</f>
        <v/>
      </c>
      <c r="Y290" s="40" t="str">
        <f t="shared" si="61"/>
        <v/>
      </c>
      <c r="Z290" s="40" t="str">
        <f t="shared" si="68"/>
        <v/>
      </c>
      <c r="AA290" s="40" t="str">
        <f>IF(VLOOKUP($E290,缘分配置!$A:$M,12,0)=0,"",VLOOKUP($E290,缘分配置!$A:$M,12,0))</f>
        <v/>
      </c>
      <c r="AB290" s="40" t="str">
        <f>IFERROR(VLOOKUP(Z290,武将ID!$F$1:$G$18,2,0),"")</f>
        <v/>
      </c>
      <c r="AC290" s="40" t="str">
        <f t="shared" si="62"/>
        <v/>
      </c>
      <c r="AD290" s="56" t="str">
        <f t="shared" si="63"/>
        <v>集齐“小乔、周瑜”，生命提高14%。</v>
      </c>
    </row>
    <row r="291" spans="1:30" ht="15" x14ac:dyDescent="0.25">
      <c r="A291" s="52">
        <f t="shared" si="64"/>
        <v>21508004</v>
      </c>
      <c r="B291" s="37">
        <v>286</v>
      </c>
      <c r="C291" s="53" t="str">
        <f>VLOOKUP(E291,缘分配置!A:P,4,0)</f>
        <v>风度翩翩</v>
      </c>
      <c r="D291" s="53">
        <f>VLOOKUP(F291,武将ID!A:B,2,0)</f>
        <v>21508</v>
      </c>
      <c r="E291" s="40" t="str">
        <f>缘分配置!A240</f>
        <v>小乔4</v>
      </c>
      <c r="F291" s="37" t="str">
        <f t="shared" si="59"/>
        <v>、小乔</v>
      </c>
      <c r="G291" s="40" t="str">
        <f>缘分配置!E240</f>
        <v>小乔</v>
      </c>
      <c r="H291" s="40" t="str">
        <f t="shared" si="65"/>
        <v>4</v>
      </c>
      <c r="I291" s="40">
        <v>1</v>
      </c>
      <c r="J291" s="53">
        <f>VLOOKUP(K291,武将ID!$A:$B,2,0)</f>
        <v>21301</v>
      </c>
      <c r="K291" s="40" t="str">
        <f>VLOOKUP(E291,缘分配置!A:M,6,0)</f>
        <v>、貂蝉</v>
      </c>
      <c r="L291" s="53">
        <f>IFERROR(VLOOKUP(M291,武将ID!$A:$B,2,0),"")</f>
        <v>31507</v>
      </c>
      <c r="M291" s="40" t="str">
        <f>IF(VLOOKUP($E291,缘分配置!$A:$M,7,0)=0,"",VLOOKUP($E291,缘分配置!$A:$M,7,0))</f>
        <v>、裴元庆</v>
      </c>
      <c r="N291" s="53" t="str">
        <f>IFERROR(VLOOKUP(O291,武将ID!$A:$B,2,0),"")</f>
        <v/>
      </c>
      <c r="O291" s="40" t="str">
        <f>IF(VLOOKUP($E291,缘分配置!$A:$M,8,0)=0,"",VLOOKUP($E291,缘分配置!$A:$M,8,0))</f>
        <v/>
      </c>
      <c r="P291" s="53" t="str">
        <f>IFERROR(VLOOKUP(Q291,武将ID!$A:$B,2,0),"")</f>
        <v/>
      </c>
      <c r="Q291" s="40" t="str">
        <f>IF(VLOOKUP($E291,缘分配置!$A:$M,9,0)=0,"",VLOOKUP($E291,缘分配置!$A:$M,9,0))</f>
        <v/>
      </c>
      <c r="R291" s="40">
        <f t="shared" si="66"/>
        <v>4</v>
      </c>
      <c r="S291" s="40">
        <f>IF(VLOOKUP($E291,缘分配置!$A:$M,10,0)=0,"",VLOOKUP($E291,缘分配置!$A:$M,10,0))</f>
        <v>150</v>
      </c>
      <c r="T291" s="40" t="str">
        <f>IFERROR(VLOOKUP(R291,武将ID!F$1:G$18,2,0),"")</f>
        <v>，生命提高</v>
      </c>
      <c r="U291" s="40" t="str">
        <f t="shared" si="60"/>
        <v>15%</v>
      </c>
      <c r="V291" s="40">
        <f t="shared" si="67"/>
        <v>5</v>
      </c>
      <c r="W291" s="40">
        <f>IF(VLOOKUP($E291,缘分配置!$A:$M,11,0)=0,"",VLOOKUP($E291,缘分配置!$A:$M,11,0))</f>
        <v>120</v>
      </c>
      <c r="X291" s="40" t="str">
        <f>IFERROR(VLOOKUP(V291,武将ID!$F$1:$G$18,2,0),"")</f>
        <v>，攻击提高</v>
      </c>
      <c r="Y291" s="40" t="str">
        <f t="shared" si="61"/>
        <v>12%</v>
      </c>
      <c r="Z291" s="40">
        <f t="shared" si="68"/>
        <v>6</v>
      </c>
      <c r="AA291" s="40">
        <f>IF(VLOOKUP($E291,缘分配置!$A:$M,12,0)=0,"",VLOOKUP($E291,缘分配置!$A:$M,12,0))</f>
        <v>30</v>
      </c>
      <c r="AB291" s="40" t="str">
        <f>IFERROR(VLOOKUP(Z291,武将ID!$F$1:$G$18,2,0),"")</f>
        <v>，防御提高</v>
      </c>
      <c r="AC291" s="40" t="str">
        <f t="shared" si="62"/>
        <v>3%</v>
      </c>
      <c r="AD291" s="56" t="str">
        <f t="shared" si="63"/>
        <v>集齐“小乔、貂蝉、裴元庆”，生命提高15%，攻击提高12%，防御提高3%。</v>
      </c>
    </row>
    <row r="292" spans="1:30" ht="15" x14ac:dyDescent="0.25">
      <c r="A292" s="52">
        <f t="shared" si="64"/>
        <v>21508005</v>
      </c>
      <c r="B292" s="37">
        <v>287</v>
      </c>
      <c r="C292" s="53" t="str">
        <f>VLOOKUP(E292,缘分配置!A:P,4,0)</f>
        <v>风情万种</v>
      </c>
      <c r="D292" s="53">
        <f>VLOOKUP(F292,武将ID!A:B,2,0)</f>
        <v>21508</v>
      </c>
      <c r="E292" s="40" t="str">
        <f>缘分配置!A241</f>
        <v>小乔5</v>
      </c>
      <c r="F292" s="37" t="str">
        <f t="shared" si="59"/>
        <v>、小乔</v>
      </c>
      <c r="G292" s="40" t="str">
        <f>缘分配置!E241</f>
        <v>小乔</v>
      </c>
      <c r="H292" s="40" t="str">
        <f t="shared" si="65"/>
        <v>5</v>
      </c>
      <c r="I292" s="40">
        <v>1</v>
      </c>
      <c r="J292" s="53">
        <f>VLOOKUP(K292,武将ID!$A:$B,2,0)</f>
        <v>11505</v>
      </c>
      <c r="K292" s="40" t="str">
        <f>VLOOKUP(E292,缘分配置!A:M,6,0)</f>
        <v>、吕雉</v>
      </c>
      <c r="L292" s="53">
        <f>IFERROR(VLOOKUP(M292,武将ID!$A:$B,2,0),"")</f>
        <v>31508</v>
      </c>
      <c r="M292" s="40" t="str">
        <f>IF(VLOOKUP($E292,缘分配置!$A:$M,7,0)=0,"",VLOOKUP($E292,缘分配置!$A:$M,7,0))</f>
        <v>、独孤伽罗</v>
      </c>
      <c r="N292" s="53">
        <f>IFERROR(VLOOKUP(O292,武将ID!$A:$B,2,0),"")</f>
        <v>41505</v>
      </c>
      <c r="O292" s="40" t="str">
        <f>IF(VLOOKUP($E292,缘分配置!$A:$M,8,0)=0,"",VLOOKUP($E292,缘分配置!$A:$M,8,0))</f>
        <v>、苏妲己</v>
      </c>
      <c r="P292" s="53" t="str">
        <f>IFERROR(VLOOKUP(Q292,武将ID!$A:$B,2,0),"")</f>
        <v/>
      </c>
      <c r="Q292" s="40" t="str">
        <f>IF(VLOOKUP($E292,缘分配置!$A:$M,9,0)=0,"",VLOOKUP($E292,缘分配置!$A:$M,9,0))</f>
        <v/>
      </c>
      <c r="R292" s="40">
        <f t="shared" si="66"/>
        <v>4</v>
      </c>
      <c r="S292" s="40">
        <f>IF(VLOOKUP($E292,缘分配置!$A:$M,10,0)=0,"",VLOOKUP($E292,缘分配置!$A:$M,10,0))</f>
        <v>180</v>
      </c>
      <c r="T292" s="40" t="str">
        <f>IFERROR(VLOOKUP(R292,武将ID!F$1:G$18,2,0),"")</f>
        <v>，生命提高</v>
      </c>
      <c r="U292" s="40" t="str">
        <f t="shared" si="60"/>
        <v>18%</v>
      </c>
      <c r="V292" s="40">
        <f t="shared" si="67"/>
        <v>5</v>
      </c>
      <c r="W292" s="40">
        <f>IF(VLOOKUP($E292,缘分配置!$A:$M,11,0)=0,"",VLOOKUP($E292,缘分配置!$A:$M,11,0))</f>
        <v>140</v>
      </c>
      <c r="X292" s="40" t="str">
        <f>IFERROR(VLOOKUP(V292,武将ID!$F$1:$G$18,2,0),"")</f>
        <v>，攻击提高</v>
      </c>
      <c r="Y292" s="40" t="str">
        <f t="shared" si="61"/>
        <v>14%</v>
      </c>
      <c r="Z292" s="40">
        <f t="shared" si="68"/>
        <v>6</v>
      </c>
      <c r="AA292" s="40">
        <f>IF(VLOOKUP($E292,缘分配置!$A:$M,12,0)=0,"",VLOOKUP($E292,缘分配置!$A:$M,12,0))</f>
        <v>40</v>
      </c>
      <c r="AB292" s="40" t="str">
        <f>IFERROR(VLOOKUP(Z292,武将ID!$F$1:$G$18,2,0),"")</f>
        <v>，防御提高</v>
      </c>
      <c r="AC292" s="40" t="str">
        <f t="shared" si="62"/>
        <v>4%</v>
      </c>
      <c r="AD292" s="56" t="str">
        <f t="shared" si="63"/>
        <v>集齐“小乔、吕雉、独孤伽罗、苏妲己”，生命提高18%，攻击提高14%，防御提高4%。</v>
      </c>
    </row>
    <row r="293" spans="1:30" ht="15" x14ac:dyDescent="0.25">
      <c r="A293" s="52">
        <f t="shared" si="64"/>
        <v>21508006</v>
      </c>
      <c r="B293" s="37">
        <v>288</v>
      </c>
      <c r="C293" s="53" t="str">
        <f>VLOOKUP(E293,缘分配置!A:P,4,0)</f>
        <v>妙手回春</v>
      </c>
      <c r="D293" s="53">
        <f>VLOOKUP(F293,武将ID!A:B,2,0)</f>
        <v>21508</v>
      </c>
      <c r="E293" s="40" t="str">
        <f>缘分配置!A242</f>
        <v>小乔6</v>
      </c>
      <c r="F293" s="37" t="str">
        <f t="shared" si="59"/>
        <v>、小乔</v>
      </c>
      <c r="G293" s="40" t="str">
        <f>缘分配置!E242</f>
        <v>小乔</v>
      </c>
      <c r="H293" s="40" t="str">
        <f t="shared" si="65"/>
        <v>6</v>
      </c>
      <c r="I293" s="40">
        <v>1</v>
      </c>
      <c r="J293" s="53">
        <f>VLOOKUP(K293,武将ID!$A:$B,2,0)</f>
        <v>11508</v>
      </c>
      <c r="K293" s="40" t="str">
        <f>VLOOKUP(E293,缘分配置!A:M,6,0)</f>
        <v>、虞姬</v>
      </c>
      <c r="L293" s="53">
        <f>IFERROR(VLOOKUP(M293,武将ID!$A:$B,2,0),"")</f>
        <v>31506</v>
      </c>
      <c r="M293" s="40" t="str">
        <f>IF(VLOOKUP($E293,缘分配置!$A:$M,7,0)=0,"",VLOOKUP($E293,缘分配置!$A:$M,7,0))</f>
        <v>、狄仁杰</v>
      </c>
      <c r="N293" s="53">
        <f>IFERROR(VLOOKUP(O293,武将ID!$A:$B,2,0),"")</f>
        <v>41503</v>
      </c>
      <c r="O293" s="40" t="str">
        <f>IF(VLOOKUP($E293,缘分配置!$A:$M,8,0)=0,"",VLOOKUP($E293,缘分配置!$A:$M,8,0))</f>
        <v>、孔子</v>
      </c>
      <c r="P293" s="53" t="str">
        <f>IFERROR(VLOOKUP(Q293,武将ID!$A:$B,2,0),"")</f>
        <v/>
      </c>
      <c r="Q293" s="40" t="str">
        <f>IF(VLOOKUP($E293,缘分配置!$A:$M,9,0)=0,"",VLOOKUP($E293,缘分配置!$A:$M,9,0))</f>
        <v/>
      </c>
      <c r="R293" s="40">
        <f t="shared" si="66"/>
        <v>4</v>
      </c>
      <c r="S293" s="40">
        <f>IF(VLOOKUP($E293,缘分配置!$A:$M,10,0)=0,"",VLOOKUP($E293,缘分配置!$A:$M,10,0))</f>
        <v>180</v>
      </c>
      <c r="T293" s="40" t="str">
        <f>IFERROR(VLOOKUP(R293,武将ID!F$1:G$18,2,0),"")</f>
        <v>，生命提高</v>
      </c>
      <c r="U293" s="40" t="str">
        <f t="shared" si="60"/>
        <v>18%</v>
      </c>
      <c r="V293" s="40">
        <f t="shared" si="67"/>
        <v>5</v>
      </c>
      <c r="W293" s="40">
        <f>IF(VLOOKUP($E293,缘分配置!$A:$M,11,0)=0,"",VLOOKUP($E293,缘分配置!$A:$M,11,0))</f>
        <v>140</v>
      </c>
      <c r="X293" s="40" t="str">
        <f>IFERROR(VLOOKUP(V293,武将ID!$F$1:$G$18,2,0),"")</f>
        <v>，攻击提高</v>
      </c>
      <c r="Y293" s="40" t="str">
        <f t="shared" si="61"/>
        <v>14%</v>
      </c>
      <c r="Z293" s="40">
        <f t="shared" si="68"/>
        <v>6</v>
      </c>
      <c r="AA293" s="40">
        <f>IF(VLOOKUP($E293,缘分配置!$A:$M,12,0)=0,"",VLOOKUP($E293,缘分配置!$A:$M,12,0))</f>
        <v>40</v>
      </c>
      <c r="AB293" s="40" t="str">
        <f>IFERROR(VLOOKUP(Z293,武将ID!$F$1:$G$18,2,0),"")</f>
        <v>，防御提高</v>
      </c>
      <c r="AC293" s="40" t="str">
        <f t="shared" si="62"/>
        <v>4%</v>
      </c>
      <c r="AD293" s="56" t="str">
        <f t="shared" si="63"/>
        <v>集齐“小乔、虞姬、狄仁杰、孔子”，生命提高18%，攻击提高14%，防御提高4%。</v>
      </c>
    </row>
    <row r="294" spans="1:30" ht="15" x14ac:dyDescent="0.25">
      <c r="A294" s="52">
        <f t="shared" si="64"/>
        <v>21305001</v>
      </c>
      <c r="B294" s="37">
        <v>289</v>
      </c>
      <c r="C294" s="53" t="str">
        <f>VLOOKUP(E294,缘分配置!A:P,4,0)</f>
        <v>中军而立</v>
      </c>
      <c r="D294" s="53">
        <f>VLOOKUP(F294,武将ID!A:B,2,0)</f>
        <v>21305</v>
      </c>
      <c r="E294" s="40" t="str">
        <f>缘分配置!A243</f>
        <v>张辽1</v>
      </c>
      <c r="F294" s="37" t="str">
        <f t="shared" si="59"/>
        <v>、张辽</v>
      </c>
      <c r="G294" s="40" t="str">
        <f>缘分配置!E243</f>
        <v>张辽</v>
      </c>
      <c r="H294" s="40" t="str">
        <f t="shared" si="65"/>
        <v>1</v>
      </c>
      <c r="I294" s="40">
        <v>1</v>
      </c>
      <c r="J294" s="53">
        <f>VLOOKUP(K294,武将ID!$A:$B,2,0)</f>
        <v>21006</v>
      </c>
      <c r="K294" s="40" t="str">
        <f>VLOOKUP(E294,缘分配置!A:M,6,0)</f>
        <v>、夏侯惇</v>
      </c>
      <c r="L294" s="53" t="str">
        <f>IFERROR(VLOOKUP(M294,武将ID!$A:$B,2,0),"")</f>
        <v/>
      </c>
      <c r="M294" s="40" t="str">
        <f>IF(VLOOKUP($E294,缘分配置!$A:$M,7,0)=0,"",VLOOKUP($E294,缘分配置!$A:$M,7,0))</f>
        <v/>
      </c>
      <c r="N294" s="53" t="str">
        <f>IFERROR(VLOOKUP(O294,武将ID!$A:$B,2,0),"")</f>
        <v/>
      </c>
      <c r="O294" s="40" t="str">
        <f>IF(VLOOKUP($E294,缘分配置!$A:$M,8,0)=0,"",VLOOKUP($E294,缘分配置!$A:$M,8,0))</f>
        <v/>
      </c>
      <c r="P294" s="53" t="str">
        <f>IFERROR(VLOOKUP(Q294,武将ID!$A:$B,2,0),"")</f>
        <v/>
      </c>
      <c r="Q294" s="40" t="str">
        <f>IF(VLOOKUP($E294,缘分配置!$A:$M,9,0)=0,"",VLOOKUP($E294,缘分配置!$A:$M,9,0))</f>
        <v/>
      </c>
      <c r="R294" s="40" t="str">
        <f t="shared" si="66"/>
        <v/>
      </c>
      <c r="S294" s="40" t="str">
        <f>IF(VLOOKUP($E294,缘分配置!$A:$M,10,0)=0,"",VLOOKUP($E294,缘分配置!$A:$M,10,0))</f>
        <v/>
      </c>
      <c r="T294" s="40" t="str">
        <f>IFERROR(VLOOKUP(R294,武将ID!F$1:G$18,2,0),"")</f>
        <v/>
      </c>
      <c r="U294" s="40" t="str">
        <f t="shared" si="60"/>
        <v/>
      </c>
      <c r="V294" s="40">
        <f t="shared" si="67"/>
        <v>5</v>
      </c>
      <c r="W294" s="40">
        <f>IF(VLOOKUP($E294,缘分配置!$A:$M,11,0)=0,"",VLOOKUP($E294,缘分配置!$A:$M,11,0))</f>
        <v>100</v>
      </c>
      <c r="X294" s="40" t="str">
        <f>IFERROR(VLOOKUP(V294,武将ID!$F$1:$G$18,2,0),"")</f>
        <v>，攻击提高</v>
      </c>
      <c r="Y294" s="40" t="str">
        <f t="shared" si="61"/>
        <v>10%</v>
      </c>
      <c r="Z294" s="40">
        <f t="shared" si="68"/>
        <v>6</v>
      </c>
      <c r="AA294" s="40">
        <f>IF(VLOOKUP($E294,缘分配置!$A:$M,12,0)=0,"",VLOOKUP($E294,缘分配置!$A:$M,12,0))</f>
        <v>30</v>
      </c>
      <c r="AB294" s="40" t="str">
        <f>IFERROR(VLOOKUP(Z294,武将ID!$F$1:$G$18,2,0),"")</f>
        <v>，防御提高</v>
      </c>
      <c r="AC294" s="40" t="str">
        <f t="shared" si="62"/>
        <v>3%</v>
      </c>
      <c r="AD294" s="56" t="str">
        <f t="shared" si="63"/>
        <v>集齐“张辽、夏侯惇”，攻击提高10%，防御提高3%。</v>
      </c>
    </row>
    <row r="295" spans="1:30" ht="15" x14ac:dyDescent="0.25">
      <c r="A295" s="52">
        <f t="shared" si="64"/>
        <v>21305002</v>
      </c>
      <c r="B295" s="37">
        <v>290</v>
      </c>
      <c r="C295" s="53" t="str">
        <f>VLOOKUP(E295,缘分配置!A:P,4,0)</f>
        <v>兵贵神速</v>
      </c>
      <c r="D295" s="53">
        <f>VLOOKUP(F295,武将ID!A:B,2,0)</f>
        <v>21305</v>
      </c>
      <c r="E295" s="40" t="str">
        <f>缘分配置!A244</f>
        <v>张辽2</v>
      </c>
      <c r="F295" s="37" t="str">
        <f t="shared" si="59"/>
        <v>、张辽</v>
      </c>
      <c r="G295" s="40" t="str">
        <f>缘分配置!E244</f>
        <v>张辽</v>
      </c>
      <c r="H295" s="40" t="str">
        <f t="shared" si="65"/>
        <v>2</v>
      </c>
      <c r="I295" s="40">
        <v>1</v>
      </c>
      <c r="J295" s="53">
        <f>VLOOKUP(K295,武将ID!$A:$B,2,0)</f>
        <v>21303</v>
      </c>
      <c r="K295" s="40" t="str">
        <f>VLOOKUP(E295,缘分配置!A:M,6,0)</f>
        <v>、郭嘉</v>
      </c>
      <c r="L295" s="53" t="str">
        <f>IFERROR(VLOOKUP(M295,武将ID!$A:$B,2,0),"")</f>
        <v/>
      </c>
      <c r="M295" s="40" t="str">
        <f>IF(VLOOKUP($E295,缘分配置!$A:$M,7,0)=0,"",VLOOKUP($E295,缘分配置!$A:$M,7,0))</f>
        <v/>
      </c>
      <c r="N295" s="53" t="str">
        <f>IFERROR(VLOOKUP(O295,武将ID!$A:$B,2,0),"")</f>
        <v/>
      </c>
      <c r="O295" s="40" t="str">
        <f>IF(VLOOKUP($E295,缘分配置!$A:$M,8,0)=0,"",VLOOKUP($E295,缘分配置!$A:$M,8,0))</f>
        <v/>
      </c>
      <c r="P295" s="53" t="str">
        <f>IFERROR(VLOOKUP(Q295,武将ID!$A:$B,2,0),"")</f>
        <v/>
      </c>
      <c r="Q295" s="40" t="str">
        <f>IF(VLOOKUP($E295,缘分配置!$A:$M,9,0)=0,"",VLOOKUP($E295,缘分配置!$A:$M,9,0))</f>
        <v/>
      </c>
      <c r="R295" s="40" t="str">
        <f t="shared" si="66"/>
        <v/>
      </c>
      <c r="S295" s="40" t="str">
        <f>IF(VLOOKUP($E295,缘分配置!$A:$M,10,0)=0,"",VLOOKUP($E295,缘分配置!$A:$M,10,0))</f>
        <v/>
      </c>
      <c r="T295" s="40" t="str">
        <f>IFERROR(VLOOKUP(R295,武将ID!F$1:G$18,2,0),"")</f>
        <v/>
      </c>
      <c r="U295" s="40" t="str">
        <f t="shared" si="60"/>
        <v/>
      </c>
      <c r="V295" s="40">
        <f t="shared" si="67"/>
        <v>5</v>
      </c>
      <c r="W295" s="40">
        <f>IF(VLOOKUP($E295,缘分配置!$A:$M,11,0)=0,"",VLOOKUP($E295,缘分配置!$A:$M,11,0))</f>
        <v>110</v>
      </c>
      <c r="X295" s="40" t="str">
        <f>IFERROR(VLOOKUP(V295,武将ID!$F$1:$G$18,2,0),"")</f>
        <v>，攻击提高</v>
      </c>
      <c r="Y295" s="40" t="str">
        <f t="shared" si="61"/>
        <v>11%</v>
      </c>
      <c r="Z295" s="40">
        <f t="shared" si="68"/>
        <v>6</v>
      </c>
      <c r="AA295" s="40">
        <f>IF(VLOOKUP($E295,缘分配置!$A:$M,12,0)=0,"",VLOOKUP($E295,缘分配置!$A:$M,12,0))</f>
        <v>30</v>
      </c>
      <c r="AB295" s="40" t="str">
        <f>IFERROR(VLOOKUP(Z295,武将ID!$F$1:$G$18,2,0),"")</f>
        <v>，防御提高</v>
      </c>
      <c r="AC295" s="40" t="str">
        <f t="shared" si="62"/>
        <v>3%</v>
      </c>
      <c r="AD295" s="56" t="str">
        <f t="shared" si="63"/>
        <v>集齐“张辽、郭嘉”，攻击提高11%，防御提高3%。</v>
      </c>
    </row>
    <row r="296" spans="1:30" ht="15" x14ac:dyDescent="0.25">
      <c r="A296" s="52">
        <f t="shared" si="64"/>
        <v>21305003</v>
      </c>
      <c r="B296" s="37">
        <v>291</v>
      </c>
      <c r="C296" s="53" t="str">
        <f>VLOOKUP(E296,缘分配置!A:P,4,0)</f>
        <v>势不可挡</v>
      </c>
      <c r="D296" s="53">
        <f>VLOOKUP(F296,武将ID!A:B,2,0)</f>
        <v>21305</v>
      </c>
      <c r="E296" s="40" t="str">
        <f>缘分配置!A245</f>
        <v>张辽3</v>
      </c>
      <c r="F296" s="37" t="str">
        <f t="shared" si="59"/>
        <v>、张辽</v>
      </c>
      <c r="G296" s="40" t="str">
        <f>缘分配置!E245</f>
        <v>张辽</v>
      </c>
      <c r="H296" s="40" t="str">
        <f t="shared" si="65"/>
        <v>3</v>
      </c>
      <c r="I296" s="40">
        <v>1</v>
      </c>
      <c r="J296" s="53">
        <f>VLOOKUP(K296,武将ID!$A:$B,2,0)</f>
        <v>11306</v>
      </c>
      <c r="K296" s="40" t="str">
        <f>VLOOKUP(E296,缘分配置!A:M,6,0)</f>
        <v>、虞子期</v>
      </c>
      <c r="L296" s="53" t="str">
        <f>IFERROR(VLOOKUP(M296,武将ID!$A:$B,2,0),"")</f>
        <v/>
      </c>
      <c r="M296" s="40" t="str">
        <f>IF(VLOOKUP($E296,缘分配置!$A:$M,7,0)=0,"",VLOOKUP($E296,缘分配置!$A:$M,7,0))</f>
        <v/>
      </c>
      <c r="N296" s="53" t="str">
        <f>IFERROR(VLOOKUP(O296,武将ID!$A:$B,2,0),"")</f>
        <v/>
      </c>
      <c r="O296" s="40" t="str">
        <f>IF(VLOOKUP($E296,缘分配置!$A:$M,8,0)=0,"",VLOOKUP($E296,缘分配置!$A:$M,8,0))</f>
        <v/>
      </c>
      <c r="P296" s="53" t="str">
        <f>IFERROR(VLOOKUP(Q296,武将ID!$A:$B,2,0),"")</f>
        <v/>
      </c>
      <c r="Q296" s="40" t="str">
        <f>IF(VLOOKUP($E296,缘分配置!$A:$M,9,0)=0,"",VLOOKUP($E296,缘分配置!$A:$M,9,0))</f>
        <v/>
      </c>
      <c r="R296" s="40" t="str">
        <f t="shared" si="66"/>
        <v/>
      </c>
      <c r="S296" s="40" t="str">
        <f>IF(VLOOKUP($E296,缘分配置!$A:$M,10,0)=0,"",VLOOKUP($E296,缘分配置!$A:$M,10,0))</f>
        <v/>
      </c>
      <c r="T296" s="40" t="str">
        <f>IFERROR(VLOOKUP(R296,武将ID!F$1:G$18,2,0),"")</f>
        <v/>
      </c>
      <c r="U296" s="40" t="str">
        <f t="shared" si="60"/>
        <v/>
      </c>
      <c r="V296" s="40">
        <f t="shared" si="67"/>
        <v>5</v>
      </c>
      <c r="W296" s="40">
        <f>IF(VLOOKUP($E296,缘分配置!$A:$M,11,0)=0,"",VLOOKUP($E296,缘分配置!$A:$M,11,0))</f>
        <v>110</v>
      </c>
      <c r="X296" s="40" t="str">
        <f>IFERROR(VLOOKUP(V296,武将ID!$F$1:$G$18,2,0),"")</f>
        <v>，攻击提高</v>
      </c>
      <c r="Y296" s="40" t="str">
        <f t="shared" si="61"/>
        <v>11%</v>
      </c>
      <c r="Z296" s="40">
        <f t="shared" si="68"/>
        <v>6</v>
      </c>
      <c r="AA296" s="40">
        <f>IF(VLOOKUP($E296,缘分配置!$A:$M,12,0)=0,"",VLOOKUP($E296,缘分配置!$A:$M,12,0))</f>
        <v>30</v>
      </c>
      <c r="AB296" s="40" t="str">
        <f>IFERROR(VLOOKUP(Z296,武将ID!$F$1:$G$18,2,0),"")</f>
        <v>，防御提高</v>
      </c>
      <c r="AC296" s="40" t="str">
        <f t="shared" si="62"/>
        <v>3%</v>
      </c>
      <c r="AD296" s="56" t="str">
        <f t="shared" si="63"/>
        <v>集齐“张辽、虞子期”，攻击提高11%，防御提高3%。</v>
      </c>
    </row>
    <row r="297" spans="1:30" ht="15" x14ac:dyDescent="0.25">
      <c r="A297" s="52">
        <f t="shared" si="64"/>
        <v>21305004</v>
      </c>
      <c r="B297" s="37">
        <v>292</v>
      </c>
      <c r="C297" s="53" t="str">
        <f>VLOOKUP(E297,缘分配置!A:P,4,0)</f>
        <v>汗马功劳</v>
      </c>
      <c r="D297" s="53">
        <f>VLOOKUP(F297,武将ID!A:B,2,0)</f>
        <v>21305</v>
      </c>
      <c r="E297" s="40" t="str">
        <f>缘分配置!A246</f>
        <v>张辽4</v>
      </c>
      <c r="F297" s="37" t="str">
        <f t="shared" si="59"/>
        <v>、张辽</v>
      </c>
      <c r="G297" s="40" t="str">
        <f>缘分配置!E246</f>
        <v>张辽</v>
      </c>
      <c r="H297" s="40" t="str">
        <f t="shared" si="65"/>
        <v>4</v>
      </c>
      <c r="I297" s="40">
        <v>1</v>
      </c>
      <c r="J297" s="53">
        <f>VLOOKUP(K297,武将ID!$A:$B,2,0)</f>
        <v>21506</v>
      </c>
      <c r="K297" s="40" t="str">
        <f>VLOOKUP(E297,缘分配置!A:M,6,0)</f>
        <v>、张飞</v>
      </c>
      <c r="L297" s="53" t="str">
        <f>IFERROR(VLOOKUP(M297,武将ID!$A:$B,2,0),"")</f>
        <v/>
      </c>
      <c r="M297" s="40" t="str">
        <f>IF(VLOOKUP($E297,缘分配置!$A:$M,7,0)=0,"",VLOOKUP($E297,缘分配置!$A:$M,7,0))</f>
        <v/>
      </c>
      <c r="N297" s="53" t="str">
        <f>IFERROR(VLOOKUP(O297,武将ID!$A:$B,2,0),"")</f>
        <v/>
      </c>
      <c r="O297" s="40" t="str">
        <f>IF(VLOOKUP($E297,缘分配置!$A:$M,8,0)=0,"",VLOOKUP($E297,缘分配置!$A:$M,8,0))</f>
        <v/>
      </c>
      <c r="P297" s="53" t="str">
        <f>IFERROR(VLOOKUP(Q297,武将ID!$A:$B,2,0),"")</f>
        <v/>
      </c>
      <c r="Q297" s="40" t="str">
        <f>IF(VLOOKUP($E297,缘分配置!$A:$M,9,0)=0,"",VLOOKUP($E297,缘分配置!$A:$M,9,0))</f>
        <v/>
      </c>
      <c r="R297" s="40" t="str">
        <f t="shared" si="66"/>
        <v/>
      </c>
      <c r="S297" s="40" t="str">
        <f>IF(VLOOKUP($E297,缘分配置!$A:$M,10,0)=0,"",VLOOKUP($E297,缘分配置!$A:$M,10,0))</f>
        <v/>
      </c>
      <c r="T297" s="40" t="str">
        <f>IFERROR(VLOOKUP(R297,武将ID!F$1:G$18,2,0),"")</f>
        <v/>
      </c>
      <c r="U297" s="40" t="str">
        <f t="shared" si="60"/>
        <v/>
      </c>
      <c r="V297" s="40">
        <f t="shared" si="67"/>
        <v>5</v>
      </c>
      <c r="W297" s="40">
        <f>IF(VLOOKUP($E297,缘分配置!$A:$M,11,0)=0,"",VLOOKUP($E297,缘分配置!$A:$M,11,0))</f>
        <v>110</v>
      </c>
      <c r="X297" s="40" t="str">
        <f>IFERROR(VLOOKUP(V297,武将ID!$F$1:$G$18,2,0),"")</f>
        <v>，攻击提高</v>
      </c>
      <c r="Y297" s="40" t="str">
        <f t="shared" si="61"/>
        <v>11%</v>
      </c>
      <c r="Z297" s="40">
        <f t="shared" si="68"/>
        <v>6</v>
      </c>
      <c r="AA297" s="40">
        <f>IF(VLOOKUP($E297,缘分配置!$A:$M,12,0)=0,"",VLOOKUP($E297,缘分配置!$A:$M,12,0))</f>
        <v>30</v>
      </c>
      <c r="AB297" s="40" t="str">
        <f>IFERROR(VLOOKUP(Z297,武将ID!$F$1:$G$18,2,0),"")</f>
        <v>，防御提高</v>
      </c>
      <c r="AC297" s="40" t="str">
        <f t="shared" si="62"/>
        <v>3%</v>
      </c>
      <c r="AD297" s="56" t="str">
        <f t="shared" si="63"/>
        <v>集齐“张辽、张飞”，攻击提高11%，防御提高3%。</v>
      </c>
    </row>
    <row r="298" spans="1:30" ht="15" x14ac:dyDescent="0.25">
      <c r="A298" s="52">
        <f t="shared" si="64"/>
        <v>21305005</v>
      </c>
      <c r="B298" s="37">
        <v>293</v>
      </c>
      <c r="C298" s="53" t="str">
        <f>VLOOKUP(E298,缘分配置!A:P,4,0)</f>
        <v>横刀跃马</v>
      </c>
      <c r="D298" s="53">
        <f>VLOOKUP(F298,武将ID!A:B,2,0)</f>
        <v>21305</v>
      </c>
      <c r="E298" s="40" t="str">
        <f>缘分配置!A247</f>
        <v>张辽5</v>
      </c>
      <c r="F298" s="37" t="str">
        <f t="shared" si="59"/>
        <v>、张辽</v>
      </c>
      <c r="G298" s="40" t="str">
        <f>缘分配置!E247</f>
        <v>张辽</v>
      </c>
      <c r="H298" s="40" t="str">
        <f t="shared" si="65"/>
        <v>5</v>
      </c>
      <c r="I298" s="40">
        <v>1</v>
      </c>
      <c r="J298" s="53">
        <f>VLOOKUP(K298,武将ID!$A:$B,2,0)</f>
        <v>11506</v>
      </c>
      <c r="K298" s="40" t="str">
        <f>VLOOKUP(E298,缘分配置!A:M,6,0)</f>
        <v>、龙且</v>
      </c>
      <c r="L298" s="53">
        <f>IFERROR(VLOOKUP(M298,武将ID!$A:$B,2,0),"")</f>
        <v>31305</v>
      </c>
      <c r="M298" s="40" t="str">
        <f>IF(VLOOKUP($E298,缘分配置!$A:$M,7,0)=0,"",VLOOKUP($E298,缘分配置!$A:$M,7,0))</f>
        <v>、李靖</v>
      </c>
      <c r="N298" s="53" t="str">
        <f>IFERROR(VLOOKUP(O298,武将ID!$A:$B,2,0),"")</f>
        <v/>
      </c>
      <c r="O298" s="40" t="str">
        <f>IF(VLOOKUP($E298,缘分配置!$A:$M,8,0)=0,"",VLOOKUP($E298,缘分配置!$A:$M,8,0))</f>
        <v/>
      </c>
      <c r="P298" s="53" t="str">
        <f>IFERROR(VLOOKUP(Q298,武将ID!$A:$B,2,0),"")</f>
        <v/>
      </c>
      <c r="Q298" s="40" t="str">
        <f>IF(VLOOKUP($E298,缘分配置!$A:$M,9,0)=0,"",VLOOKUP($E298,缘分配置!$A:$M,9,0))</f>
        <v/>
      </c>
      <c r="R298" s="40">
        <f t="shared" si="66"/>
        <v>4</v>
      </c>
      <c r="S298" s="40">
        <f>IF(VLOOKUP($E298,缘分配置!$A:$M,10,0)=0,"",VLOOKUP($E298,缘分配置!$A:$M,10,0))</f>
        <v>150</v>
      </c>
      <c r="T298" s="40" t="str">
        <f>IFERROR(VLOOKUP(R298,武将ID!F$1:G$18,2,0),"")</f>
        <v>，生命提高</v>
      </c>
      <c r="U298" s="40" t="str">
        <f t="shared" si="60"/>
        <v>15%</v>
      </c>
      <c r="V298" s="40">
        <f t="shared" si="67"/>
        <v>5</v>
      </c>
      <c r="W298" s="40">
        <f>IF(VLOOKUP($E298,缘分配置!$A:$M,11,0)=0,"",VLOOKUP($E298,缘分配置!$A:$M,11,0))</f>
        <v>120</v>
      </c>
      <c r="X298" s="40" t="str">
        <f>IFERROR(VLOOKUP(V298,武将ID!$F$1:$G$18,2,0),"")</f>
        <v>，攻击提高</v>
      </c>
      <c r="Y298" s="40" t="str">
        <f t="shared" si="61"/>
        <v>12%</v>
      </c>
      <c r="Z298" s="40">
        <f t="shared" si="68"/>
        <v>6</v>
      </c>
      <c r="AA298" s="40">
        <f>IF(VLOOKUP($E298,缘分配置!$A:$M,12,0)=0,"",VLOOKUP($E298,缘分配置!$A:$M,12,0))</f>
        <v>30</v>
      </c>
      <c r="AB298" s="40" t="str">
        <f>IFERROR(VLOOKUP(Z298,武将ID!$F$1:$G$18,2,0),"")</f>
        <v>，防御提高</v>
      </c>
      <c r="AC298" s="40" t="str">
        <f t="shared" si="62"/>
        <v>3%</v>
      </c>
      <c r="AD298" s="56" t="str">
        <f t="shared" si="63"/>
        <v>集齐“张辽、龙且、李靖”，生命提高15%，攻击提高12%，防御提高3%。</v>
      </c>
    </row>
    <row r="299" spans="1:30" ht="15" x14ac:dyDescent="0.25">
      <c r="A299" s="52">
        <f t="shared" si="64"/>
        <v>21305006</v>
      </c>
      <c r="B299" s="37">
        <v>294</v>
      </c>
      <c r="C299" s="53" t="str">
        <f>VLOOKUP(E299,缘分配置!A:P,4,0)</f>
        <v>无坚不陷</v>
      </c>
      <c r="D299" s="53">
        <f>VLOOKUP(F299,武将ID!A:B,2,0)</f>
        <v>21305</v>
      </c>
      <c r="E299" s="40" t="str">
        <f>缘分配置!A248</f>
        <v>张辽6</v>
      </c>
      <c r="F299" s="37" t="str">
        <f t="shared" si="59"/>
        <v>、张辽</v>
      </c>
      <c r="G299" s="40" t="str">
        <f>缘分配置!E248</f>
        <v>张辽</v>
      </c>
      <c r="H299" s="40" t="str">
        <f t="shared" si="65"/>
        <v>6</v>
      </c>
      <c r="I299" s="40">
        <v>1</v>
      </c>
      <c r="J299" s="53">
        <f>VLOOKUP(K299,武将ID!$A:$B,2,0)</f>
        <v>21505</v>
      </c>
      <c r="K299" s="40" t="str">
        <f>VLOOKUP(E299,缘分配置!A:M,6,0)</f>
        <v>、赵云</v>
      </c>
      <c r="L299" s="53">
        <f>IFERROR(VLOOKUP(M299,武将ID!$A:$B,2,0),"")</f>
        <v>31501</v>
      </c>
      <c r="M299" s="40" t="str">
        <f>IF(VLOOKUP($E299,缘分配置!$A:$M,7,0)=0,"",VLOOKUP($E299,缘分配置!$A:$M,7,0))</f>
        <v>、程咬金</v>
      </c>
      <c r="N299" s="53">
        <f>IFERROR(VLOOKUP(O299,武将ID!$A:$B,2,0),"")</f>
        <v>41507</v>
      </c>
      <c r="O299" s="40" t="str">
        <f>IF(VLOOKUP($E299,缘分配置!$A:$M,8,0)=0,"",VLOOKUP($E299,缘分配置!$A:$M,8,0))</f>
        <v>、霍去病</v>
      </c>
      <c r="P299" s="53" t="str">
        <f>IFERROR(VLOOKUP(Q299,武将ID!$A:$B,2,0),"")</f>
        <v/>
      </c>
      <c r="Q299" s="40" t="str">
        <f>IF(VLOOKUP($E299,缘分配置!$A:$M,9,0)=0,"",VLOOKUP($E299,缘分配置!$A:$M,9,0))</f>
        <v/>
      </c>
      <c r="R299" s="40">
        <f t="shared" si="66"/>
        <v>4</v>
      </c>
      <c r="S299" s="40">
        <f>IF(VLOOKUP($E299,缘分配置!$A:$M,10,0)=0,"",VLOOKUP($E299,缘分配置!$A:$M,10,0))</f>
        <v>180</v>
      </c>
      <c r="T299" s="40" t="str">
        <f>IFERROR(VLOOKUP(R299,武将ID!F$1:G$18,2,0),"")</f>
        <v>，生命提高</v>
      </c>
      <c r="U299" s="40" t="str">
        <f t="shared" si="60"/>
        <v>18%</v>
      </c>
      <c r="V299" s="40">
        <f t="shared" si="67"/>
        <v>5</v>
      </c>
      <c r="W299" s="40">
        <f>IF(VLOOKUP($E299,缘分配置!$A:$M,11,0)=0,"",VLOOKUP($E299,缘分配置!$A:$M,11,0))</f>
        <v>140</v>
      </c>
      <c r="X299" s="40" t="str">
        <f>IFERROR(VLOOKUP(V299,武将ID!$F$1:$G$18,2,0),"")</f>
        <v>，攻击提高</v>
      </c>
      <c r="Y299" s="40" t="str">
        <f t="shared" si="61"/>
        <v>14%</v>
      </c>
      <c r="Z299" s="40">
        <f t="shared" si="68"/>
        <v>6</v>
      </c>
      <c r="AA299" s="40">
        <f>IF(VLOOKUP($E299,缘分配置!$A:$M,12,0)=0,"",VLOOKUP($E299,缘分配置!$A:$M,12,0))</f>
        <v>40</v>
      </c>
      <c r="AB299" s="40" t="str">
        <f>IFERROR(VLOOKUP(Z299,武将ID!$F$1:$G$18,2,0),"")</f>
        <v>，防御提高</v>
      </c>
      <c r="AC299" s="40" t="str">
        <f t="shared" si="62"/>
        <v>4%</v>
      </c>
      <c r="AD299" s="56" t="str">
        <f t="shared" si="63"/>
        <v>集齐“张辽、赵云、程咬金、霍去病”，生命提高18%，攻击提高14%，防御提高4%。</v>
      </c>
    </row>
    <row r="300" spans="1:30" ht="15" x14ac:dyDescent="0.25">
      <c r="A300" s="52">
        <f t="shared" si="64"/>
        <v>21306001</v>
      </c>
      <c r="B300" s="37">
        <v>295</v>
      </c>
      <c r="C300" s="53" t="str">
        <f>VLOOKUP(E300,缘分配置!A:P,4,0)</f>
        <v>蜀之上将</v>
      </c>
      <c r="D300" s="53">
        <f>VLOOKUP(F300,武将ID!A:B,2,0)</f>
        <v>21306</v>
      </c>
      <c r="E300" s="40" t="str">
        <f>缘分配置!A249</f>
        <v>马超1</v>
      </c>
      <c r="F300" s="37" t="str">
        <f t="shared" si="59"/>
        <v>、马超</v>
      </c>
      <c r="G300" s="40" t="str">
        <f>缘分配置!E249</f>
        <v>马超</v>
      </c>
      <c r="H300" s="40" t="str">
        <f t="shared" si="65"/>
        <v>1</v>
      </c>
      <c r="I300" s="40">
        <v>1</v>
      </c>
      <c r="J300" s="53">
        <f>VLOOKUP(K300,武将ID!$A:$B,2,0)</f>
        <v>21008</v>
      </c>
      <c r="K300" s="40" t="str">
        <f>VLOOKUP(E300,缘分配置!A:M,6,0)</f>
        <v>、黄忠</v>
      </c>
      <c r="L300" s="53" t="str">
        <f>IFERROR(VLOOKUP(M300,武将ID!$A:$B,2,0),"")</f>
        <v/>
      </c>
      <c r="M300" s="40" t="str">
        <f>IF(VLOOKUP($E300,缘分配置!$A:$M,7,0)=0,"",VLOOKUP($E300,缘分配置!$A:$M,7,0))</f>
        <v/>
      </c>
      <c r="N300" s="53" t="str">
        <f>IFERROR(VLOOKUP(O300,武将ID!$A:$B,2,0),"")</f>
        <v/>
      </c>
      <c r="O300" s="40" t="str">
        <f>IF(VLOOKUP($E300,缘分配置!$A:$M,8,0)=0,"",VLOOKUP($E300,缘分配置!$A:$M,8,0))</f>
        <v/>
      </c>
      <c r="P300" s="53" t="str">
        <f>IFERROR(VLOOKUP(Q300,武将ID!$A:$B,2,0),"")</f>
        <v/>
      </c>
      <c r="Q300" s="40" t="str">
        <f>IF(VLOOKUP($E300,缘分配置!$A:$M,9,0)=0,"",VLOOKUP($E300,缘分配置!$A:$M,9,0))</f>
        <v/>
      </c>
      <c r="R300" s="40">
        <f t="shared" si="66"/>
        <v>4</v>
      </c>
      <c r="S300" s="40">
        <f>IF(VLOOKUP($E300,缘分配置!$A:$M,10,0)=0,"",VLOOKUP($E300,缘分配置!$A:$M,10,0))</f>
        <v>130</v>
      </c>
      <c r="T300" s="40" t="str">
        <f>IFERROR(VLOOKUP(R300,武将ID!F$1:G$18,2,0),"")</f>
        <v>，生命提高</v>
      </c>
      <c r="U300" s="40" t="str">
        <f t="shared" si="60"/>
        <v>13%</v>
      </c>
      <c r="V300" s="40" t="str">
        <f t="shared" si="67"/>
        <v/>
      </c>
      <c r="W300" s="40" t="str">
        <f>IF(VLOOKUP($E300,缘分配置!$A:$M,11,0)=0,"",VLOOKUP($E300,缘分配置!$A:$M,11,0))</f>
        <v/>
      </c>
      <c r="X300" s="40" t="str">
        <f>IFERROR(VLOOKUP(V300,武将ID!$F$1:$G$18,2,0),"")</f>
        <v/>
      </c>
      <c r="Y300" s="40" t="str">
        <f t="shared" si="61"/>
        <v/>
      </c>
      <c r="Z300" s="40" t="str">
        <f t="shared" si="68"/>
        <v/>
      </c>
      <c r="AA300" s="40" t="str">
        <f>IF(VLOOKUP($E300,缘分配置!$A:$M,12,0)=0,"",VLOOKUP($E300,缘分配置!$A:$M,12,0))</f>
        <v/>
      </c>
      <c r="AB300" s="40" t="str">
        <f>IFERROR(VLOOKUP(Z300,武将ID!$F$1:$G$18,2,0),"")</f>
        <v/>
      </c>
      <c r="AC300" s="40" t="str">
        <f t="shared" si="62"/>
        <v/>
      </c>
      <c r="AD300" s="56" t="str">
        <f t="shared" si="63"/>
        <v>集齐“马超、黄忠”，生命提高13%。</v>
      </c>
    </row>
    <row r="301" spans="1:30" ht="15" x14ac:dyDescent="0.25">
      <c r="A301" s="52">
        <f t="shared" si="64"/>
        <v>21306002</v>
      </c>
      <c r="B301" s="37">
        <v>296</v>
      </c>
      <c r="C301" s="53" t="str">
        <f>VLOOKUP(E301,缘分配置!A:P,4,0)</f>
        <v>智勇超群</v>
      </c>
      <c r="D301" s="53">
        <f>VLOOKUP(F301,武将ID!A:B,2,0)</f>
        <v>21306</v>
      </c>
      <c r="E301" s="40" t="str">
        <f>缘分配置!A250</f>
        <v>马超2</v>
      </c>
      <c r="F301" s="37" t="str">
        <f t="shared" si="59"/>
        <v>、马超</v>
      </c>
      <c r="G301" s="40" t="str">
        <f>缘分配置!E250</f>
        <v>马超</v>
      </c>
      <c r="H301" s="40" t="str">
        <f t="shared" si="65"/>
        <v>2</v>
      </c>
      <c r="I301" s="40">
        <v>1</v>
      </c>
      <c r="J301" s="53">
        <f>VLOOKUP(K301,武将ID!$A:$B,2,0)</f>
        <v>21305</v>
      </c>
      <c r="K301" s="40" t="str">
        <f>VLOOKUP(E301,缘分配置!A:M,6,0)</f>
        <v>、张辽</v>
      </c>
      <c r="L301" s="53" t="str">
        <f>IFERROR(VLOOKUP(M301,武将ID!$A:$B,2,0),"")</f>
        <v/>
      </c>
      <c r="M301" s="40" t="str">
        <f>IF(VLOOKUP($E301,缘分配置!$A:$M,7,0)=0,"",VLOOKUP($E301,缘分配置!$A:$M,7,0))</f>
        <v/>
      </c>
      <c r="N301" s="53" t="str">
        <f>IFERROR(VLOOKUP(O301,武将ID!$A:$B,2,0),"")</f>
        <v/>
      </c>
      <c r="O301" s="40" t="str">
        <f>IF(VLOOKUP($E301,缘分配置!$A:$M,8,0)=0,"",VLOOKUP($E301,缘分配置!$A:$M,8,0))</f>
        <v/>
      </c>
      <c r="P301" s="53" t="str">
        <f>IFERROR(VLOOKUP(Q301,武将ID!$A:$B,2,0),"")</f>
        <v/>
      </c>
      <c r="Q301" s="40" t="str">
        <f>IF(VLOOKUP($E301,缘分配置!$A:$M,9,0)=0,"",VLOOKUP($E301,缘分配置!$A:$M,9,0))</f>
        <v/>
      </c>
      <c r="R301" s="40">
        <f t="shared" si="66"/>
        <v>4</v>
      </c>
      <c r="S301" s="40">
        <f>IF(VLOOKUP($E301,缘分配置!$A:$M,10,0)=0,"",VLOOKUP($E301,缘分配置!$A:$M,10,0))</f>
        <v>140</v>
      </c>
      <c r="T301" s="40" t="str">
        <f>IFERROR(VLOOKUP(R301,武将ID!F$1:G$18,2,0),"")</f>
        <v>，生命提高</v>
      </c>
      <c r="U301" s="40" t="str">
        <f t="shared" si="60"/>
        <v>14%</v>
      </c>
      <c r="V301" s="40" t="str">
        <f t="shared" si="67"/>
        <v/>
      </c>
      <c r="W301" s="40" t="str">
        <f>IF(VLOOKUP($E301,缘分配置!$A:$M,11,0)=0,"",VLOOKUP($E301,缘分配置!$A:$M,11,0))</f>
        <v/>
      </c>
      <c r="X301" s="40" t="str">
        <f>IFERROR(VLOOKUP(V301,武将ID!$F$1:$G$18,2,0),"")</f>
        <v/>
      </c>
      <c r="Y301" s="40" t="str">
        <f t="shared" si="61"/>
        <v/>
      </c>
      <c r="Z301" s="40" t="str">
        <f t="shared" si="68"/>
        <v/>
      </c>
      <c r="AA301" s="40" t="str">
        <f>IF(VLOOKUP($E301,缘分配置!$A:$M,12,0)=0,"",VLOOKUP($E301,缘分配置!$A:$M,12,0))</f>
        <v/>
      </c>
      <c r="AB301" s="40" t="str">
        <f>IFERROR(VLOOKUP(Z301,武将ID!$F$1:$G$18,2,0),"")</f>
        <v/>
      </c>
      <c r="AC301" s="40" t="str">
        <f t="shared" si="62"/>
        <v/>
      </c>
      <c r="AD301" s="56" t="str">
        <f t="shared" si="63"/>
        <v>集齐“马超、张辽”，生命提高14%。</v>
      </c>
    </row>
    <row r="302" spans="1:30" ht="15" x14ac:dyDescent="0.25">
      <c r="A302" s="52">
        <f t="shared" si="64"/>
        <v>21306003</v>
      </c>
      <c r="B302" s="37">
        <v>297</v>
      </c>
      <c r="C302" s="53" t="str">
        <f>VLOOKUP(E302,缘分配置!A:P,4,0)</f>
        <v>视死如归</v>
      </c>
      <c r="D302" s="53">
        <f>VLOOKUP(F302,武将ID!A:B,2,0)</f>
        <v>21306</v>
      </c>
      <c r="E302" s="40" t="str">
        <f>缘分配置!A251</f>
        <v>马超3</v>
      </c>
      <c r="F302" s="37" t="str">
        <f t="shared" si="59"/>
        <v>、马超</v>
      </c>
      <c r="G302" s="40" t="str">
        <f>缘分配置!E251</f>
        <v>马超</v>
      </c>
      <c r="H302" s="40" t="str">
        <f t="shared" si="65"/>
        <v>3</v>
      </c>
      <c r="I302" s="40">
        <v>1</v>
      </c>
      <c r="J302" s="53">
        <f>VLOOKUP(K302,武将ID!$A:$B,2,0)</f>
        <v>11305</v>
      </c>
      <c r="K302" s="40" t="str">
        <f>VLOOKUP(E302,缘分配置!A:M,6,0)</f>
        <v>、荆轲</v>
      </c>
      <c r="L302" s="53" t="str">
        <f>IFERROR(VLOOKUP(M302,武将ID!$A:$B,2,0),"")</f>
        <v/>
      </c>
      <c r="M302" s="40" t="str">
        <f>IF(VLOOKUP($E302,缘分配置!$A:$M,7,0)=0,"",VLOOKUP($E302,缘分配置!$A:$M,7,0))</f>
        <v/>
      </c>
      <c r="N302" s="53" t="str">
        <f>IFERROR(VLOOKUP(O302,武将ID!$A:$B,2,0),"")</f>
        <v/>
      </c>
      <c r="O302" s="40" t="str">
        <f>IF(VLOOKUP($E302,缘分配置!$A:$M,8,0)=0,"",VLOOKUP($E302,缘分配置!$A:$M,8,0))</f>
        <v/>
      </c>
      <c r="P302" s="53" t="str">
        <f>IFERROR(VLOOKUP(Q302,武将ID!$A:$B,2,0),"")</f>
        <v/>
      </c>
      <c r="Q302" s="40" t="str">
        <f>IF(VLOOKUP($E302,缘分配置!$A:$M,9,0)=0,"",VLOOKUP($E302,缘分配置!$A:$M,9,0))</f>
        <v/>
      </c>
      <c r="R302" s="40">
        <f t="shared" si="66"/>
        <v>4</v>
      </c>
      <c r="S302" s="40">
        <f>IF(VLOOKUP($E302,缘分配置!$A:$M,10,0)=0,"",VLOOKUP($E302,缘分配置!$A:$M,10,0))</f>
        <v>140</v>
      </c>
      <c r="T302" s="40" t="str">
        <f>IFERROR(VLOOKUP(R302,武将ID!F$1:G$18,2,0),"")</f>
        <v>，生命提高</v>
      </c>
      <c r="U302" s="40" t="str">
        <f t="shared" si="60"/>
        <v>14%</v>
      </c>
      <c r="V302" s="40" t="str">
        <f t="shared" si="67"/>
        <v/>
      </c>
      <c r="W302" s="40" t="str">
        <f>IF(VLOOKUP($E302,缘分配置!$A:$M,11,0)=0,"",VLOOKUP($E302,缘分配置!$A:$M,11,0))</f>
        <v/>
      </c>
      <c r="X302" s="40" t="str">
        <f>IFERROR(VLOOKUP(V302,武将ID!$F$1:$G$18,2,0),"")</f>
        <v/>
      </c>
      <c r="Y302" s="40" t="str">
        <f t="shared" si="61"/>
        <v/>
      </c>
      <c r="Z302" s="40" t="str">
        <f t="shared" si="68"/>
        <v/>
      </c>
      <c r="AA302" s="40" t="str">
        <f>IF(VLOOKUP($E302,缘分配置!$A:$M,12,0)=0,"",VLOOKUP($E302,缘分配置!$A:$M,12,0))</f>
        <v/>
      </c>
      <c r="AB302" s="40" t="str">
        <f>IFERROR(VLOOKUP(Z302,武将ID!$F$1:$G$18,2,0),"")</f>
        <v/>
      </c>
      <c r="AC302" s="40" t="str">
        <f t="shared" si="62"/>
        <v/>
      </c>
      <c r="AD302" s="56" t="str">
        <f t="shared" si="63"/>
        <v>集齐“马超、荆轲”，生命提高14%。</v>
      </c>
    </row>
    <row r="303" spans="1:30" ht="15" x14ac:dyDescent="0.25">
      <c r="A303" s="52">
        <f t="shared" si="64"/>
        <v>21306004</v>
      </c>
      <c r="B303" s="37">
        <v>298</v>
      </c>
      <c r="C303" s="53" t="str">
        <f>VLOOKUP(E303,缘分配置!A:P,4,0)</f>
        <v>赤胆忠心</v>
      </c>
      <c r="D303" s="53">
        <f>VLOOKUP(F303,武将ID!A:B,2,0)</f>
        <v>21306</v>
      </c>
      <c r="E303" s="40" t="str">
        <f>缘分配置!A252</f>
        <v>马超4</v>
      </c>
      <c r="F303" s="37" t="str">
        <f t="shared" si="59"/>
        <v>、马超</v>
      </c>
      <c r="G303" s="40" t="str">
        <f>缘分配置!E252</f>
        <v>马超</v>
      </c>
      <c r="H303" s="40" t="str">
        <f t="shared" si="65"/>
        <v>4</v>
      </c>
      <c r="I303" s="40">
        <v>1</v>
      </c>
      <c r="J303" s="53">
        <f>VLOOKUP(K303,武将ID!$A:$B,2,0)</f>
        <v>21503</v>
      </c>
      <c r="K303" s="40" t="str">
        <f>VLOOKUP(E303,缘分配置!A:M,6,0)</f>
        <v>、刘备</v>
      </c>
      <c r="L303" s="53" t="str">
        <f>IFERROR(VLOOKUP(M303,武将ID!$A:$B,2,0),"")</f>
        <v/>
      </c>
      <c r="M303" s="40" t="str">
        <f>IF(VLOOKUP($E303,缘分配置!$A:$M,7,0)=0,"",VLOOKUP($E303,缘分配置!$A:$M,7,0))</f>
        <v/>
      </c>
      <c r="N303" s="53" t="str">
        <f>IFERROR(VLOOKUP(O303,武将ID!$A:$B,2,0),"")</f>
        <v/>
      </c>
      <c r="O303" s="40" t="str">
        <f>IF(VLOOKUP($E303,缘分配置!$A:$M,8,0)=0,"",VLOOKUP($E303,缘分配置!$A:$M,8,0))</f>
        <v/>
      </c>
      <c r="P303" s="53" t="str">
        <f>IFERROR(VLOOKUP(Q303,武将ID!$A:$B,2,0),"")</f>
        <v/>
      </c>
      <c r="Q303" s="40" t="str">
        <f>IF(VLOOKUP($E303,缘分配置!$A:$M,9,0)=0,"",VLOOKUP($E303,缘分配置!$A:$M,9,0))</f>
        <v/>
      </c>
      <c r="R303" s="40">
        <f t="shared" si="66"/>
        <v>4</v>
      </c>
      <c r="S303" s="40">
        <f>IF(VLOOKUP($E303,缘分配置!$A:$M,10,0)=0,"",VLOOKUP($E303,缘分配置!$A:$M,10,0))</f>
        <v>140</v>
      </c>
      <c r="T303" s="40" t="str">
        <f>IFERROR(VLOOKUP(R303,武将ID!F$1:G$18,2,0),"")</f>
        <v>，生命提高</v>
      </c>
      <c r="U303" s="40" t="str">
        <f t="shared" si="60"/>
        <v>14%</v>
      </c>
      <c r="V303" s="40" t="str">
        <f t="shared" si="67"/>
        <v/>
      </c>
      <c r="W303" s="40" t="str">
        <f>IF(VLOOKUP($E303,缘分配置!$A:$M,11,0)=0,"",VLOOKUP($E303,缘分配置!$A:$M,11,0))</f>
        <v/>
      </c>
      <c r="X303" s="40" t="str">
        <f>IFERROR(VLOOKUP(V303,武将ID!$F$1:$G$18,2,0),"")</f>
        <v/>
      </c>
      <c r="Y303" s="40" t="str">
        <f t="shared" si="61"/>
        <v/>
      </c>
      <c r="Z303" s="40" t="str">
        <f t="shared" si="68"/>
        <v/>
      </c>
      <c r="AA303" s="40" t="str">
        <f>IF(VLOOKUP($E303,缘分配置!$A:$M,12,0)=0,"",VLOOKUP($E303,缘分配置!$A:$M,12,0))</f>
        <v/>
      </c>
      <c r="AB303" s="40" t="str">
        <f>IFERROR(VLOOKUP(Z303,武将ID!$F$1:$G$18,2,0),"")</f>
        <v/>
      </c>
      <c r="AC303" s="40" t="str">
        <f t="shared" si="62"/>
        <v/>
      </c>
      <c r="AD303" s="56" t="str">
        <f t="shared" si="63"/>
        <v>集齐“马超、刘备”，生命提高14%。</v>
      </c>
    </row>
    <row r="304" spans="1:30" ht="15" x14ac:dyDescent="0.25">
      <c r="A304" s="52">
        <f t="shared" si="64"/>
        <v>21306005</v>
      </c>
      <c r="B304" s="37">
        <v>299</v>
      </c>
      <c r="C304" s="53" t="str">
        <f>VLOOKUP(E304,缘分配置!A:P,4,0)</f>
        <v>戎马生涯</v>
      </c>
      <c r="D304" s="53">
        <f>VLOOKUP(F304,武将ID!A:B,2,0)</f>
        <v>21306</v>
      </c>
      <c r="E304" s="40" t="str">
        <f>缘分配置!A253</f>
        <v>马超5</v>
      </c>
      <c r="F304" s="37" t="str">
        <f t="shared" si="59"/>
        <v>、马超</v>
      </c>
      <c r="G304" s="40" t="str">
        <f>缘分配置!E253</f>
        <v>马超</v>
      </c>
      <c r="H304" s="40" t="str">
        <f t="shared" si="65"/>
        <v>5</v>
      </c>
      <c r="I304" s="40">
        <v>1</v>
      </c>
      <c r="J304" s="53">
        <f>VLOOKUP(K304,武将ID!$A:$B,2,0)</f>
        <v>21505</v>
      </c>
      <c r="K304" s="40" t="str">
        <f>VLOOKUP(E304,缘分配置!A:M,6,0)</f>
        <v>、赵云</v>
      </c>
      <c r="L304" s="53">
        <f>IFERROR(VLOOKUP(M304,武将ID!$A:$B,2,0),"")</f>
        <v>31504</v>
      </c>
      <c r="M304" s="40" t="str">
        <f>IF(VLOOKUP($E304,缘分配置!$A:$M,7,0)=0,"",VLOOKUP($E304,缘分配置!$A:$M,7,0))</f>
        <v>、宇文成都</v>
      </c>
      <c r="N304" s="53" t="str">
        <f>IFERROR(VLOOKUP(O304,武将ID!$A:$B,2,0),"")</f>
        <v/>
      </c>
      <c r="O304" s="40" t="str">
        <f>IF(VLOOKUP($E304,缘分配置!$A:$M,8,0)=0,"",VLOOKUP($E304,缘分配置!$A:$M,8,0))</f>
        <v/>
      </c>
      <c r="P304" s="53" t="str">
        <f>IFERROR(VLOOKUP(Q304,武将ID!$A:$B,2,0),"")</f>
        <v/>
      </c>
      <c r="Q304" s="40" t="str">
        <f>IF(VLOOKUP($E304,缘分配置!$A:$M,9,0)=0,"",VLOOKUP($E304,缘分配置!$A:$M,9,0))</f>
        <v/>
      </c>
      <c r="R304" s="40">
        <f t="shared" si="66"/>
        <v>4</v>
      </c>
      <c r="S304" s="40">
        <f>IF(VLOOKUP($E304,缘分配置!$A:$M,10,0)=0,"",VLOOKUP($E304,缘分配置!$A:$M,10,0))</f>
        <v>150</v>
      </c>
      <c r="T304" s="40" t="str">
        <f>IFERROR(VLOOKUP(R304,武将ID!F$1:G$18,2,0),"")</f>
        <v>，生命提高</v>
      </c>
      <c r="U304" s="40" t="str">
        <f t="shared" si="60"/>
        <v>15%</v>
      </c>
      <c r="V304" s="40">
        <f t="shared" si="67"/>
        <v>5</v>
      </c>
      <c r="W304" s="40">
        <f>IF(VLOOKUP($E304,缘分配置!$A:$M,11,0)=0,"",VLOOKUP($E304,缘分配置!$A:$M,11,0))</f>
        <v>60</v>
      </c>
      <c r="X304" s="40" t="str">
        <f>IFERROR(VLOOKUP(V304,武将ID!$F$1:$G$18,2,0),"")</f>
        <v>，攻击提高</v>
      </c>
      <c r="Y304" s="40" t="str">
        <f t="shared" si="61"/>
        <v>6%</v>
      </c>
      <c r="Z304" s="40">
        <f t="shared" si="68"/>
        <v>6</v>
      </c>
      <c r="AA304" s="40">
        <f>IF(VLOOKUP($E304,缘分配置!$A:$M,12,0)=0,"",VLOOKUP($E304,缘分配置!$A:$M,12,0))</f>
        <v>100</v>
      </c>
      <c r="AB304" s="40" t="str">
        <f>IFERROR(VLOOKUP(Z304,武将ID!$F$1:$G$18,2,0),"")</f>
        <v>，防御提高</v>
      </c>
      <c r="AC304" s="40" t="str">
        <f t="shared" si="62"/>
        <v>10%</v>
      </c>
      <c r="AD304" s="56" t="str">
        <f t="shared" si="63"/>
        <v>集齐“马超、赵云、宇文成都”，生命提高15%，攻击提高6%，防御提高10%。</v>
      </c>
    </row>
    <row r="305" spans="1:30" ht="15" x14ac:dyDescent="0.25">
      <c r="A305" s="52">
        <f t="shared" si="64"/>
        <v>21306006</v>
      </c>
      <c r="B305" s="37">
        <v>300</v>
      </c>
      <c r="C305" s="53" t="str">
        <f>VLOOKUP(E305,缘分配置!A:P,4,0)</f>
        <v>势如破竹</v>
      </c>
      <c r="D305" s="53">
        <f>VLOOKUP(F305,武将ID!A:B,2,0)</f>
        <v>21306</v>
      </c>
      <c r="E305" s="40" t="str">
        <f>缘分配置!A254</f>
        <v>马超6</v>
      </c>
      <c r="F305" s="37" t="str">
        <f t="shared" si="59"/>
        <v>、马超</v>
      </c>
      <c r="G305" s="40" t="str">
        <f>缘分配置!E254</f>
        <v>马超</v>
      </c>
      <c r="H305" s="40" t="str">
        <f t="shared" si="65"/>
        <v>6</v>
      </c>
      <c r="I305" s="40">
        <v>1</v>
      </c>
      <c r="J305" s="53">
        <f>VLOOKUP(K305,武将ID!$A:$B,2,0)</f>
        <v>11507</v>
      </c>
      <c r="K305" s="40" t="str">
        <f>VLOOKUP(E305,缘分配置!A:M,6,0)</f>
        <v>、樊哙</v>
      </c>
      <c r="L305" s="53">
        <f>IFERROR(VLOOKUP(M305,武将ID!$A:$B,2,0),"")</f>
        <v>21506</v>
      </c>
      <c r="M305" s="40" t="str">
        <f>IF(VLOOKUP($E305,缘分配置!$A:$M,7,0)=0,"",VLOOKUP($E305,缘分配置!$A:$M,7,0))</f>
        <v>、张飞</v>
      </c>
      <c r="N305" s="53">
        <f>IFERROR(VLOOKUP(O305,武将ID!$A:$B,2,0),"")</f>
        <v>21507</v>
      </c>
      <c r="O305" s="40" t="str">
        <f>IF(VLOOKUP($E305,缘分配置!$A:$M,8,0)=0,"",VLOOKUP($E305,缘分配置!$A:$M,8,0))</f>
        <v>、典韦</v>
      </c>
      <c r="P305" s="53" t="str">
        <f>IFERROR(VLOOKUP(Q305,武将ID!$A:$B,2,0),"")</f>
        <v/>
      </c>
      <c r="Q305" s="40" t="str">
        <f>IF(VLOOKUP($E305,缘分配置!$A:$M,9,0)=0,"",VLOOKUP($E305,缘分配置!$A:$M,9,0))</f>
        <v/>
      </c>
      <c r="R305" s="40">
        <f t="shared" si="66"/>
        <v>4</v>
      </c>
      <c r="S305" s="40">
        <f>IF(VLOOKUP($E305,缘分配置!$A:$M,10,0)=0,"",VLOOKUP($E305,缘分配置!$A:$M,10,0))</f>
        <v>180</v>
      </c>
      <c r="T305" s="40" t="str">
        <f>IFERROR(VLOOKUP(R305,武将ID!F$1:G$18,2,0),"")</f>
        <v>，生命提高</v>
      </c>
      <c r="U305" s="40" t="str">
        <f t="shared" si="60"/>
        <v>18%</v>
      </c>
      <c r="V305" s="40">
        <f t="shared" si="67"/>
        <v>5</v>
      </c>
      <c r="W305" s="40">
        <f>IF(VLOOKUP($E305,缘分配置!$A:$M,11,0)=0,"",VLOOKUP($E305,缘分配置!$A:$M,11,0))</f>
        <v>70</v>
      </c>
      <c r="X305" s="40" t="str">
        <f>IFERROR(VLOOKUP(V305,武将ID!$F$1:$G$18,2,0),"")</f>
        <v>，攻击提高</v>
      </c>
      <c r="Y305" s="40" t="str">
        <f t="shared" si="61"/>
        <v>7%</v>
      </c>
      <c r="Z305" s="40">
        <f t="shared" si="68"/>
        <v>6</v>
      </c>
      <c r="AA305" s="40">
        <f>IF(VLOOKUP($E305,缘分配置!$A:$M,12,0)=0,"",VLOOKUP($E305,缘分配置!$A:$M,12,0))</f>
        <v>110</v>
      </c>
      <c r="AB305" s="40" t="str">
        <f>IFERROR(VLOOKUP(Z305,武将ID!$F$1:$G$18,2,0),"")</f>
        <v>，防御提高</v>
      </c>
      <c r="AC305" s="40" t="str">
        <f t="shared" si="62"/>
        <v>11%</v>
      </c>
      <c r="AD305" s="56" t="str">
        <f t="shared" si="63"/>
        <v>集齐“马超、樊哙、张飞、典韦”，生命提高18%，攻击提高7%，防御提高11%。</v>
      </c>
    </row>
    <row r="306" spans="1:30" ht="15" x14ac:dyDescent="0.25">
      <c r="A306" s="52">
        <f t="shared" si="64"/>
        <v>21003001</v>
      </c>
      <c r="B306" s="37">
        <v>301</v>
      </c>
      <c r="C306" s="53" t="str">
        <f>VLOOKUP(E306,缘分配置!A:P,4,0)</f>
        <v>用兵如神</v>
      </c>
      <c r="D306" s="53">
        <f>VLOOKUP(F306,武将ID!A:B,2,0)</f>
        <v>21003</v>
      </c>
      <c r="E306" s="40" t="str">
        <f>缘分配置!A255</f>
        <v>陆逊1</v>
      </c>
      <c r="F306" s="37" t="str">
        <f t="shared" si="59"/>
        <v>、陆逊</v>
      </c>
      <c r="G306" s="40" t="str">
        <f>缘分配置!E255</f>
        <v>陆逊</v>
      </c>
      <c r="H306" s="40" t="str">
        <f t="shared" si="65"/>
        <v>1</v>
      </c>
      <c r="I306" s="40">
        <v>1</v>
      </c>
      <c r="J306" s="53">
        <f>VLOOKUP(K306,武将ID!$A:$B,2,0)</f>
        <v>21504</v>
      </c>
      <c r="K306" s="40" t="str">
        <f>VLOOKUP(E306,缘分配置!A:M,6,0)</f>
        <v>、周瑜</v>
      </c>
      <c r="L306" s="53" t="str">
        <f>IFERROR(VLOOKUP(M306,武将ID!$A:$B,2,0),"")</f>
        <v/>
      </c>
      <c r="M306" s="40" t="str">
        <f>IF(VLOOKUP($E306,缘分配置!$A:$M,7,0)=0,"",VLOOKUP($E306,缘分配置!$A:$M,7,0))</f>
        <v/>
      </c>
      <c r="N306" s="53" t="str">
        <f>IFERROR(VLOOKUP(O306,武将ID!$A:$B,2,0),"")</f>
        <v/>
      </c>
      <c r="O306" s="40" t="str">
        <f>IF(VLOOKUP($E306,缘分配置!$A:$M,8,0)=0,"",VLOOKUP($E306,缘分配置!$A:$M,8,0))</f>
        <v/>
      </c>
      <c r="P306" s="53" t="str">
        <f>IFERROR(VLOOKUP(Q306,武将ID!$A:$B,2,0),"")</f>
        <v/>
      </c>
      <c r="Q306" s="40" t="str">
        <f>IF(VLOOKUP($E306,缘分配置!$A:$M,9,0)=0,"",VLOOKUP($E306,缘分配置!$A:$M,9,0))</f>
        <v/>
      </c>
      <c r="R306" s="40" t="str">
        <f t="shared" si="66"/>
        <v/>
      </c>
      <c r="S306" s="40" t="str">
        <f>IF(VLOOKUP($E306,缘分配置!$A:$M,10,0)=0,"",VLOOKUP($E306,缘分配置!$A:$M,10,0))</f>
        <v/>
      </c>
      <c r="T306" s="40" t="str">
        <f>IFERROR(VLOOKUP(R306,武将ID!F$1:G$18,2,0),"")</f>
        <v/>
      </c>
      <c r="U306" s="40" t="str">
        <f t="shared" si="60"/>
        <v/>
      </c>
      <c r="V306" s="40">
        <f t="shared" si="67"/>
        <v>5</v>
      </c>
      <c r="W306" s="40">
        <f>IF(VLOOKUP($E306,缘分配置!$A:$M,11,0)=0,"",VLOOKUP($E306,缘分配置!$A:$M,11,0))</f>
        <v>100</v>
      </c>
      <c r="X306" s="40" t="str">
        <f>IFERROR(VLOOKUP(V306,武将ID!$F$1:$G$18,2,0),"")</f>
        <v>，攻击提高</v>
      </c>
      <c r="Y306" s="40" t="str">
        <f t="shared" si="61"/>
        <v>10%</v>
      </c>
      <c r="Z306" s="40">
        <f t="shared" si="68"/>
        <v>6</v>
      </c>
      <c r="AA306" s="40">
        <f>IF(VLOOKUP($E306,缘分配置!$A:$M,12,0)=0,"",VLOOKUP($E306,缘分配置!$A:$M,12,0))</f>
        <v>30</v>
      </c>
      <c r="AB306" s="40" t="str">
        <f>IFERROR(VLOOKUP(Z306,武将ID!$F$1:$G$18,2,0),"")</f>
        <v>，防御提高</v>
      </c>
      <c r="AC306" s="40" t="str">
        <f t="shared" si="62"/>
        <v>3%</v>
      </c>
      <c r="AD306" s="56" t="str">
        <f t="shared" si="63"/>
        <v>集齐“陆逊、周瑜”，攻击提高10%，防御提高3%。</v>
      </c>
    </row>
    <row r="307" spans="1:30" ht="15" x14ac:dyDescent="0.25">
      <c r="A307" s="52">
        <f t="shared" si="64"/>
        <v>21003002</v>
      </c>
      <c r="B307" s="37">
        <v>302</v>
      </c>
      <c r="C307" s="53" t="str">
        <f>VLOOKUP(E307,缘分配置!A:P,4,0)</f>
        <v>出将入相</v>
      </c>
      <c r="D307" s="53">
        <f>VLOOKUP(F307,武将ID!A:B,2,0)</f>
        <v>21003</v>
      </c>
      <c r="E307" s="40" t="str">
        <f>缘分配置!A256</f>
        <v>陆逊2</v>
      </c>
      <c r="F307" s="37" t="str">
        <f t="shared" si="59"/>
        <v>、陆逊</v>
      </c>
      <c r="G307" s="40" t="str">
        <f>缘分配置!E256</f>
        <v>陆逊</v>
      </c>
      <c r="H307" s="40" t="str">
        <f t="shared" si="65"/>
        <v>2</v>
      </c>
      <c r="I307" s="40">
        <v>1</v>
      </c>
      <c r="J307" s="53">
        <f>VLOOKUP(K307,武将ID!$A:$B,2,0)</f>
        <v>21004</v>
      </c>
      <c r="K307" s="40" t="str">
        <f>VLOOKUP(E307,缘分配置!A:M,6,0)</f>
        <v>、司马懿</v>
      </c>
      <c r="L307" s="53" t="str">
        <f>IFERROR(VLOOKUP(M307,武将ID!$A:$B,2,0),"")</f>
        <v/>
      </c>
      <c r="M307" s="40" t="str">
        <f>IF(VLOOKUP($E307,缘分配置!$A:$M,7,0)=0,"",VLOOKUP($E307,缘分配置!$A:$M,7,0))</f>
        <v/>
      </c>
      <c r="N307" s="53" t="str">
        <f>IFERROR(VLOOKUP(O307,武将ID!$A:$B,2,0),"")</f>
        <v/>
      </c>
      <c r="O307" s="40" t="str">
        <f>IF(VLOOKUP($E307,缘分配置!$A:$M,8,0)=0,"",VLOOKUP($E307,缘分配置!$A:$M,8,0))</f>
        <v/>
      </c>
      <c r="P307" s="53" t="str">
        <f>IFERROR(VLOOKUP(Q307,武将ID!$A:$B,2,0),"")</f>
        <v/>
      </c>
      <c r="Q307" s="40" t="str">
        <f>IF(VLOOKUP($E307,缘分配置!$A:$M,9,0)=0,"",VLOOKUP($E307,缘分配置!$A:$M,9,0))</f>
        <v/>
      </c>
      <c r="R307" s="40" t="str">
        <f t="shared" si="66"/>
        <v/>
      </c>
      <c r="S307" s="40" t="str">
        <f>IF(VLOOKUP($E307,缘分配置!$A:$M,10,0)=0,"",VLOOKUP($E307,缘分配置!$A:$M,10,0))</f>
        <v/>
      </c>
      <c r="T307" s="40" t="str">
        <f>IFERROR(VLOOKUP(R307,武将ID!F$1:G$18,2,0),"")</f>
        <v/>
      </c>
      <c r="U307" s="40" t="str">
        <f t="shared" si="60"/>
        <v/>
      </c>
      <c r="V307" s="40">
        <f t="shared" si="67"/>
        <v>5</v>
      </c>
      <c r="W307" s="40">
        <f>IF(VLOOKUP($E307,缘分配置!$A:$M,11,0)=0,"",VLOOKUP($E307,缘分配置!$A:$M,11,0))</f>
        <v>90</v>
      </c>
      <c r="X307" s="40" t="str">
        <f>IFERROR(VLOOKUP(V307,武将ID!$F$1:$G$18,2,0),"")</f>
        <v>，攻击提高</v>
      </c>
      <c r="Y307" s="40" t="str">
        <f t="shared" si="61"/>
        <v>9%</v>
      </c>
      <c r="Z307" s="40">
        <f t="shared" si="68"/>
        <v>6</v>
      </c>
      <c r="AA307" s="40">
        <f>IF(VLOOKUP($E307,缘分配置!$A:$M,12,0)=0,"",VLOOKUP($E307,缘分配置!$A:$M,12,0))</f>
        <v>30</v>
      </c>
      <c r="AB307" s="40" t="str">
        <f>IFERROR(VLOOKUP(Z307,武将ID!$F$1:$G$18,2,0),"")</f>
        <v>，防御提高</v>
      </c>
      <c r="AC307" s="40" t="str">
        <f t="shared" si="62"/>
        <v>3%</v>
      </c>
      <c r="AD307" s="56" t="str">
        <f t="shared" si="63"/>
        <v>集齐“陆逊、司马懿”，攻击提高9%，防御提高3%。</v>
      </c>
    </row>
    <row r="308" spans="1:30" ht="15" x14ac:dyDescent="0.25">
      <c r="A308" s="52">
        <f t="shared" si="64"/>
        <v>21003003</v>
      </c>
      <c r="B308" s="37">
        <v>303</v>
      </c>
      <c r="C308" s="53" t="str">
        <f>VLOOKUP(E308,缘分配置!A:P,4,0)</f>
        <v>勠力同心</v>
      </c>
      <c r="D308" s="53">
        <f>VLOOKUP(F308,武将ID!A:B,2,0)</f>
        <v>21003</v>
      </c>
      <c r="E308" s="40" t="str">
        <f>缘分配置!A257</f>
        <v>陆逊3</v>
      </c>
      <c r="F308" s="37" t="str">
        <f t="shared" si="59"/>
        <v>、陆逊</v>
      </c>
      <c r="G308" s="40" t="str">
        <f>缘分配置!E257</f>
        <v>陆逊</v>
      </c>
      <c r="H308" s="40" t="str">
        <f t="shared" si="65"/>
        <v>3</v>
      </c>
      <c r="I308" s="40">
        <v>1</v>
      </c>
      <c r="J308" s="53">
        <f>VLOOKUP(K308,武将ID!$A:$B,2,0)</f>
        <v>21007</v>
      </c>
      <c r="K308" s="40" t="str">
        <f>VLOOKUP(E308,缘分配置!A:M,6,0)</f>
        <v>、大乔</v>
      </c>
      <c r="L308" s="53" t="str">
        <f>IFERROR(VLOOKUP(M308,武将ID!$A:$B,2,0),"")</f>
        <v/>
      </c>
      <c r="M308" s="40" t="str">
        <f>IF(VLOOKUP($E308,缘分配置!$A:$M,7,0)=0,"",VLOOKUP($E308,缘分配置!$A:$M,7,0))</f>
        <v/>
      </c>
      <c r="N308" s="53" t="str">
        <f>IFERROR(VLOOKUP(O308,武将ID!$A:$B,2,0),"")</f>
        <v/>
      </c>
      <c r="O308" s="40" t="str">
        <f>IF(VLOOKUP($E308,缘分配置!$A:$M,8,0)=0,"",VLOOKUP($E308,缘分配置!$A:$M,8,0))</f>
        <v/>
      </c>
      <c r="P308" s="53" t="str">
        <f>IFERROR(VLOOKUP(Q308,武将ID!$A:$B,2,0),"")</f>
        <v/>
      </c>
      <c r="Q308" s="40" t="str">
        <f>IF(VLOOKUP($E308,缘分配置!$A:$M,9,0)=0,"",VLOOKUP($E308,缘分配置!$A:$M,9,0))</f>
        <v/>
      </c>
      <c r="R308" s="40" t="str">
        <f t="shared" si="66"/>
        <v/>
      </c>
      <c r="S308" s="40" t="str">
        <f>IF(VLOOKUP($E308,缘分配置!$A:$M,10,0)=0,"",VLOOKUP($E308,缘分配置!$A:$M,10,0))</f>
        <v/>
      </c>
      <c r="T308" s="40" t="str">
        <f>IFERROR(VLOOKUP(R308,武将ID!F$1:G$18,2,0),"")</f>
        <v/>
      </c>
      <c r="U308" s="40" t="str">
        <f t="shared" si="60"/>
        <v/>
      </c>
      <c r="V308" s="40">
        <f t="shared" si="67"/>
        <v>5</v>
      </c>
      <c r="W308" s="40">
        <f>IF(VLOOKUP($E308,缘分配置!$A:$M,11,0)=0,"",VLOOKUP($E308,缘分配置!$A:$M,11,0))</f>
        <v>90</v>
      </c>
      <c r="X308" s="40" t="str">
        <f>IFERROR(VLOOKUP(V308,武将ID!$F$1:$G$18,2,0),"")</f>
        <v>，攻击提高</v>
      </c>
      <c r="Y308" s="40" t="str">
        <f t="shared" si="61"/>
        <v>9%</v>
      </c>
      <c r="Z308" s="40">
        <f t="shared" si="68"/>
        <v>6</v>
      </c>
      <c r="AA308" s="40">
        <f>IF(VLOOKUP($E308,缘分配置!$A:$M,12,0)=0,"",VLOOKUP($E308,缘分配置!$A:$M,12,0))</f>
        <v>30</v>
      </c>
      <c r="AB308" s="40" t="str">
        <f>IFERROR(VLOOKUP(Z308,武将ID!$F$1:$G$18,2,0),"")</f>
        <v>，防御提高</v>
      </c>
      <c r="AC308" s="40" t="str">
        <f t="shared" si="62"/>
        <v>3%</v>
      </c>
      <c r="AD308" s="56" t="str">
        <f t="shared" si="63"/>
        <v>集齐“陆逊、大乔”，攻击提高9%，防御提高3%。</v>
      </c>
    </row>
    <row r="309" spans="1:30" ht="15" x14ac:dyDescent="0.25">
      <c r="A309" s="52">
        <f t="shared" si="64"/>
        <v>21003004</v>
      </c>
      <c r="B309" s="37">
        <v>304</v>
      </c>
      <c r="C309" s="53" t="str">
        <f>VLOOKUP(E309,缘分配置!A:P,4,0)</f>
        <v>雄姿英发</v>
      </c>
      <c r="D309" s="53">
        <f>VLOOKUP(F309,武将ID!A:B,2,0)</f>
        <v>21003</v>
      </c>
      <c r="E309" s="40" t="str">
        <f>缘分配置!A258</f>
        <v>陆逊4</v>
      </c>
      <c r="F309" s="37" t="str">
        <f t="shared" si="59"/>
        <v>、陆逊</v>
      </c>
      <c r="G309" s="40" t="str">
        <f>缘分配置!E258</f>
        <v>陆逊</v>
      </c>
      <c r="H309" s="40" t="str">
        <f t="shared" si="65"/>
        <v>4</v>
      </c>
      <c r="I309" s="40">
        <v>1</v>
      </c>
      <c r="J309" s="53">
        <f>VLOOKUP(K309,武将ID!$A:$B,2,0)</f>
        <v>21007</v>
      </c>
      <c r="K309" s="40" t="str">
        <f>VLOOKUP(E309,缘分配置!A:M,6,0)</f>
        <v>、大乔</v>
      </c>
      <c r="L309" s="53">
        <f>IFERROR(VLOOKUP(M309,武将ID!$A:$B,2,0),"")</f>
        <v>21008</v>
      </c>
      <c r="M309" s="40" t="str">
        <f>IF(VLOOKUP($E309,缘分配置!$A:$M,7,0)=0,"",VLOOKUP($E309,缘分配置!$A:$M,7,0))</f>
        <v>、黄忠</v>
      </c>
      <c r="N309" s="53" t="str">
        <f>IFERROR(VLOOKUP(O309,武将ID!$A:$B,2,0),"")</f>
        <v/>
      </c>
      <c r="O309" s="40" t="str">
        <f>IF(VLOOKUP($E309,缘分配置!$A:$M,8,0)=0,"",VLOOKUP($E309,缘分配置!$A:$M,8,0))</f>
        <v/>
      </c>
      <c r="P309" s="53" t="str">
        <f>IFERROR(VLOOKUP(Q309,武将ID!$A:$B,2,0),"")</f>
        <v/>
      </c>
      <c r="Q309" s="40" t="str">
        <f>IF(VLOOKUP($E309,缘分配置!$A:$M,9,0)=0,"",VLOOKUP($E309,缘分配置!$A:$M,9,0))</f>
        <v/>
      </c>
      <c r="R309" s="40">
        <f t="shared" si="66"/>
        <v>4</v>
      </c>
      <c r="S309" s="40">
        <f>IF(VLOOKUP($E309,缘分配置!$A:$M,10,0)=0,"",VLOOKUP($E309,缘分配置!$A:$M,10,0))</f>
        <v>130</v>
      </c>
      <c r="T309" s="40" t="str">
        <f>IFERROR(VLOOKUP(R309,武将ID!F$1:G$18,2,0),"")</f>
        <v>，生命提高</v>
      </c>
      <c r="U309" s="40" t="str">
        <f t="shared" si="60"/>
        <v>13%</v>
      </c>
      <c r="V309" s="40">
        <f t="shared" si="67"/>
        <v>5</v>
      </c>
      <c r="W309" s="40">
        <f>IF(VLOOKUP($E309,缘分配置!$A:$M,11,0)=0,"",VLOOKUP($E309,缘分配置!$A:$M,11,0))</f>
        <v>100</v>
      </c>
      <c r="X309" s="40" t="str">
        <f>IFERROR(VLOOKUP(V309,武将ID!$F$1:$G$18,2,0),"")</f>
        <v>，攻击提高</v>
      </c>
      <c r="Y309" s="40" t="str">
        <f t="shared" si="61"/>
        <v>10%</v>
      </c>
      <c r="Z309" s="40">
        <f t="shared" si="68"/>
        <v>6</v>
      </c>
      <c r="AA309" s="40">
        <f>IF(VLOOKUP($E309,缘分配置!$A:$M,12,0)=0,"",VLOOKUP($E309,缘分配置!$A:$M,12,0))</f>
        <v>30</v>
      </c>
      <c r="AB309" s="40" t="str">
        <f>IFERROR(VLOOKUP(Z309,武将ID!$F$1:$G$18,2,0),"")</f>
        <v>，防御提高</v>
      </c>
      <c r="AC309" s="40" t="str">
        <f t="shared" si="62"/>
        <v>3%</v>
      </c>
      <c r="AD309" s="56" t="str">
        <f t="shared" si="63"/>
        <v>集齐“陆逊、大乔、黄忠”，生命提高13%，攻击提高10%，防御提高3%。</v>
      </c>
    </row>
    <row r="310" spans="1:30" ht="15" x14ac:dyDescent="0.25">
      <c r="A310" s="52">
        <f t="shared" si="64"/>
        <v>21003005</v>
      </c>
      <c r="B310" s="37">
        <v>305</v>
      </c>
      <c r="C310" s="53" t="str">
        <f>VLOOKUP(E310,缘分配置!A:P,4,0)</f>
        <v>功勋卓著</v>
      </c>
      <c r="D310" s="53">
        <f>VLOOKUP(F310,武将ID!A:B,2,0)</f>
        <v>21003</v>
      </c>
      <c r="E310" s="40" t="str">
        <f>缘分配置!A259</f>
        <v>陆逊5</v>
      </c>
      <c r="F310" s="37" t="str">
        <f t="shared" si="59"/>
        <v>、陆逊</v>
      </c>
      <c r="G310" s="40" t="str">
        <f>缘分配置!E259</f>
        <v>陆逊</v>
      </c>
      <c r="H310" s="40" t="str">
        <f t="shared" si="65"/>
        <v>5</v>
      </c>
      <c r="I310" s="40">
        <v>1</v>
      </c>
      <c r="J310" s="53">
        <f>VLOOKUP(K310,武将ID!$A:$B,2,0)</f>
        <v>21005</v>
      </c>
      <c r="K310" s="40" t="str">
        <f>VLOOKUP(E310,缘分配置!A:M,6,0)</f>
        <v>、许褚</v>
      </c>
      <c r="L310" s="53">
        <f>IFERROR(VLOOKUP(M310,武将ID!$A:$B,2,0),"")</f>
        <v>21008</v>
      </c>
      <c r="M310" s="40" t="str">
        <f>IF(VLOOKUP($E310,缘分配置!$A:$M,7,0)=0,"",VLOOKUP($E310,缘分配置!$A:$M,7,0))</f>
        <v>、黄忠</v>
      </c>
      <c r="N310" s="53" t="str">
        <f>IFERROR(VLOOKUP(O310,武将ID!$A:$B,2,0),"")</f>
        <v/>
      </c>
      <c r="O310" s="40" t="str">
        <f>IF(VLOOKUP($E310,缘分配置!$A:$M,8,0)=0,"",VLOOKUP($E310,缘分配置!$A:$M,8,0))</f>
        <v/>
      </c>
      <c r="P310" s="53" t="str">
        <f>IFERROR(VLOOKUP(Q310,武将ID!$A:$B,2,0),"")</f>
        <v/>
      </c>
      <c r="Q310" s="40" t="str">
        <f>IF(VLOOKUP($E310,缘分配置!$A:$M,9,0)=0,"",VLOOKUP($E310,缘分配置!$A:$M,9,0))</f>
        <v/>
      </c>
      <c r="R310" s="40">
        <f t="shared" si="66"/>
        <v>4</v>
      </c>
      <c r="S310" s="40">
        <f>IF(VLOOKUP($E310,缘分配置!$A:$M,10,0)=0,"",VLOOKUP($E310,缘分配置!$A:$M,10,0))</f>
        <v>130</v>
      </c>
      <c r="T310" s="40" t="str">
        <f>IFERROR(VLOOKUP(R310,武将ID!F$1:G$18,2,0),"")</f>
        <v>，生命提高</v>
      </c>
      <c r="U310" s="40" t="str">
        <f t="shared" si="60"/>
        <v>13%</v>
      </c>
      <c r="V310" s="40">
        <f t="shared" si="67"/>
        <v>5</v>
      </c>
      <c r="W310" s="40">
        <f>IF(VLOOKUP($E310,缘分配置!$A:$M,11,0)=0,"",VLOOKUP($E310,缘分配置!$A:$M,11,0))</f>
        <v>100</v>
      </c>
      <c r="X310" s="40" t="str">
        <f>IFERROR(VLOOKUP(V310,武将ID!$F$1:$G$18,2,0),"")</f>
        <v>，攻击提高</v>
      </c>
      <c r="Y310" s="40" t="str">
        <f t="shared" si="61"/>
        <v>10%</v>
      </c>
      <c r="Z310" s="40">
        <f t="shared" si="68"/>
        <v>6</v>
      </c>
      <c r="AA310" s="40">
        <f>IF(VLOOKUP($E310,缘分配置!$A:$M,12,0)=0,"",VLOOKUP($E310,缘分配置!$A:$M,12,0))</f>
        <v>30</v>
      </c>
      <c r="AB310" s="40" t="str">
        <f>IFERROR(VLOOKUP(Z310,武将ID!$F$1:$G$18,2,0),"")</f>
        <v>，防御提高</v>
      </c>
      <c r="AC310" s="40" t="str">
        <f t="shared" si="62"/>
        <v>3%</v>
      </c>
      <c r="AD310" s="56" t="str">
        <f t="shared" si="63"/>
        <v>集齐“陆逊、许褚、黄忠”，生命提高13%，攻击提高10%，防御提高3%。</v>
      </c>
    </row>
    <row r="311" spans="1:30" ht="15" x14ac:dyDescent="0.25">
      <c r="A311" s="52">
        <f t="shared" si="64"/>
        <v>21003006</v>
      </c>
      <c r="B311" s="37">
        <v>306</v>
      </c>
      <c r="C311" s="53" t="str">
        <f>VLOOKUP(E311,缘分配置!A:P,4,0)</f>
        <v>英姿勃发</v>
      </c>
      <c r="D311" s="53">
        <f>VLOOKUP(F311,武将ID!A:B,2,0)</f>
        <v>21003</v>
      </c>
      <c r="E311" s="40" t="str">
        <f>缘分配置!A260</f>
        <v>陆逊6</v>
      </c>
      <c r="F311" s="37" t="str">
        <f t="shared" ref="F311:F374" si="69">"、"&amp;G311</f>
        <v>、陆逊</v>
      </c>
      <c r="G311" s="40" t="str">
        <f>缘分配置!E260</f>
        <v>陆逊</v>
      </c>
      <c r="H311" s="40" t="str">
        <f t="shared" si="65"/>
        <v>6</v>
      </c>
      <c r="I311" s="40">
        <v>1</v>
      </c>
      <c r="J311" s="53">
        <f>VLOOKUP(K311,武将ID!$A:$B,2,0)</f>
        <v>21004</v>
      </c>
      <c r="K311" s="40" t="str">
        <f>VLOOKUP(E311,缘分配置!A:M,6,0)</f>
        <v>、司马懿</v>
      </c>
      <c r="L311" s="53">
        <f>IFERROR(VLOOKUP(M311,武将ID!$A:$B,2,0),"")</f>
        <v>21007</v>
      </c>
      <c r="M311" s="40" t="str">
        <f>IF(VLOOKUP($E311,缘分配置!$A:$M,7,0)=0,"",VLOOKUP($E311,缘分配置!$A:$M,7,0))</f>
        <v>、大乔</v>
      </c>
      <c r="N311" s="53" t="str">
        <f>IFERROR(VLOOKUP(O311,武将ID!$A:$B,2,0),"")</f>
        <v/>
      </c>
      <c r="O311" s="40" t="str">
        <f>IF(VLOOKUP($E311,缘分配置!$A:$M,8,0)=0,"",VLOOKUP($E311,缘分配置!$A:$M,8,0))</f>
        <v/>
      </c>
      <c r="P311" s="53" t="str">
        <f>IFERROR(VLOOKUP(Q311,武将ID!$A:$B,2,0),"")</f>
        <v/>
      </c>
      <c r="Q311" s="40" t="str">
        <f>IF(VLOOKUP($E311,缘分配置!$A:$M,9,0)=0,"",VLOOKUP($E311,缘分配置!$A:$M,9,0))</f>
        <v/>
      </c>
      <c r="R311" s="40">
        <f t="shared" si="66"/>
        <v>4</v>
      </c>
      <c r="S311" s="40">
        <f>IF(VLOOKUP($E311,缘分配置!$A:$M,10,0)=0,"",VLOOKUP($E311,缘分配置!$A:$M,10,0))</f>
        <v>130</v>
      </c>
      <c r="T311" s="40" t="str">
        <f>IFERROR(VLOOKUP(R311,武将ID!F$1:G$18,2,0),"")</f>
        <v>，生命提高</v>
      </c>
      <c r="U311" s="40" t="str">
        <f t="shared" ref="U311:U374" si="70">IFERROR(IF(S311=0,"",S311/10&amp;"%"),"")</f>
        <v>13%</v>
      </c>
      <c r="V311" s="40">
        <f t="shared" si="67"/>
        <v>5</v>
      </c>
      <c r="W311" s="40">
        <f>IF(VLOOKUP($E311,缘分配置!$A:$M,11,0)=0,"",VLOOKUP($E311,缘分配置!$A:$M,11,0))</f>
        <v>100</v>
      </c>
      <c r="X311" s="40" t="str">
        <f>IFERROR(VLOOKUP(V311,武将ID!$F$1:$G$18,2,0),"")</f>
        <v>，攻击提高</v>
      </c>
      <c r="Y311" s="40" t="str">
        <f t="shared" ref="Y311:Y374" si="71">IFERROR(IF(W311=0,"",W311/10&amp;"%"),"")</f>
        <v>10%</v>
      </c>
      <c r="Z311" s="40">
        <f t="shared" si="68"/>
        <v>6</v>
      </c>
      <c r="AA311" s="40">
        <f>IF(VLOOKUP($E311,缘分配置!$A:$M,12,0)=0,"",VLOOKUP($E311,缘分配置!$A:$M,12,0))</f>
        <v>30</v>
      </c>
      <c r="AB311" s="40" t="str">
        <f>IFERROR(VLOOKUP(Z311,武将ID!$F$1:$G$18,2,0),"")</f>
        <v>，防御提高</v>
      </c>
      <c r="AC311" s="40" t="str">
        <f t="shared" ref="AC311:AC374" si="72">IFERROR(IF(AA311=0,"",AA311/10&amp;"%"),"")</f>
        <v>3%</v>
      </c>
      <c r="AD311" s="56" t="str">
        <f t="shared" ref="AD311:AD374" si="73">"集齐“"&amp;G311&amp;K311&amp;M311&amp;O311&amp;Q311&amp;"”"&amp;T311&amp;U311&amp;X311&amp;Y311&amp;AB311&amp;AC311&amp;"。"</f>
        <v>集齐“陆逊、司马懿、大乔”，生命提高13%，攻击提高10%，防御提高3%。</v>
      </c>
    </row>
    <row r="312" spans="1:30" ht="15" x14ac:dyDescent="0.25">
      <c r="A312" s="52">
        <f t="shared" si="64"/>
        <v>21004001</v>
      </c>
      <c r="B312" s="37">
        <v>307</v>
      </c>
      <c r="C312" s="53" t="str">
        <f>VLOOKUP(E312,缘分配置!A:P,4,0)</f>
        <v>佐国之谋</v>
      </c>
      <c r="D312" s="53">
        <f>VLOOKUP(F312,武将ID!A:B,2,0)</f>
        <v>21004</v>
      </c>
      <c r="E312" s="40" t="str">
        <f>缘分配置!A261</f>
        <v>司马懿1</v>
      </c>
      <c r="F312" s="37" t="str">
        <f t="shared" si="69"/>
        <v>、司马懿</v>
      </c>
      <c r="G312" s="40" t="str">
        <f>缘分配置!E261</f>
        <v>司马懿</v>
      </c>
      <c r="H312" s="40" t="str">
        <f t="shared" si="65"/>
        <v>1</v>
      </c>
      <c r="I312" s="40">
        <v>1</v>
      </c>
      <c r="J312" s="53">
        <f>VLOOKUP(K312,武将ID!$A:$B,2,0)</f>
        <v>21303</v>
      </c>
      <c r="K312" s="40" t="str">
        <f>VLOOKUP(E312,缘分配置!A:M,6,0)</f>
        <v>、郭嘉</v>
      </c>
      <c r="L312" s="53" t="str">
        <f>IFERROR(VLOOKUP(M312,武将ID!$A:$B,2,0),"")</f>
        <v/>
      </c>
      <c r="M312" s="40" t="str">
        <f>IF(VLOOKUP($E312,缘分配置!$A:$M,7,0)=0,"",VLOOKUP($E312,缘分配置!$A:$M,7,0))</f>
        <v/>
      </c>
      <c r="N312" s="53" t="str">
        <f>IFERROR(VLOOKUP(O312,武将ID!$A:$B,2,0),"")</f>
        <v/>
      </c>
      <c r="O312" s="40" t="str">
        <f>IF(VLOOKUP($E312,缘分配置!$A:$M,8,0)=0,"",VLOOKUP($E312,缘分配置!$A:$M,8,0))</f>
        <v/>
      </c>
      <c r="P312" s="53" t="str">
        <f>IFERROR(VLOOKUP(Q312,武将ID!$A:$B,2,0),"")</f>
        <v/>
      </c>
      <c r="Q312" s="40" t="str">
        <f>IF(VLOOKUP($E312,缘分配置!$A:$M,9,0)=0,"",VLOOKUP($E312,缘分配置!$A:$M,9,0))</f>
        <v/>
      </c>
      <c r="R312" s="40" t="str">
        <f t="shared" si="66"/>
        <v/>
      </c>
      <c r="S312" s="40" t="str">
        <f>IF(VLOOKUP($E312,缘分配置!$A:$M,10,0)=0,"",VLOOKUP($E312,缘分配置!$A:$M,10,0))</f>
        <v/>
      </c>
      <c r="T312" s="40" t="str">
        <f>IFERROR(VLOOKUP(R312,武将ID!F$1:G$18,2,0),"")</f>
        <v/>
      </c>
      <c r="U312" s="40" t="str">
        <f t="shared" si="70"/>
        <v/>
      </c>
      <c r="V312" s="40">
        <f t="shared" si="67"/>
        <v>5</v>
      </c>
      <c r="W312" s="40">
        <f>IF(VLOOKUP($E312,缘分配置!$A:$M,11,0)=0,"",VLOOKUP($E312,缘分配置!$A:$M,11,0))</f>
        <v>100</v>
      </c>
      <c r="X312" s="40" t="str">
        <f>IFERROR(VLOOKUP(V312,武将ID!$F$1:$G$18,2,0),"")</f>
        <v>，攻击提高</v>
      </c>
      <c r="Y312" s="40" t="str">
        <f t="shared" si="71"/>
        <v>10%</v>
      </c>
      <c r="Z312" s="40">
        <f t="shared" si="68"/>
        <v>6</v>
      </c>
      <c r="AA312" s="40">
        <f>IF(VLOOKUP($E312,缘分配置!$A:$M,12,0)=0,"",VLOOKUP($E312,缘分配置!$A:$M,12,0))</f>
        <v>30</v>
      </c>
      <c r="AB312" s="40" t="str">
        <f>IFERROR(VLOOKUP(Z312,武将ID!$F$1:$G$18,2,0),"")</f>
        <v>，防御提高</v>
      </c>
      <c r="AC312" s="40" t="str">
        <f t="shared" si="72"/>
        <v>3%</v>
      </c>
      <c r="AD312" s="56" t="str">
        <f t="shared" si="73"/>
        <v>集齐“司马懿、郭嘉”，攻击提高10%，防御提高3%。</v>
      </c>
    </row>
    <row r="313" spans="1:30" ht="15" x14ac:dyDescent="0.25">
      <c r="A313" s="52">
        <f t="shared" si="64"/>
        <v>21004002</v>
      </c>
      <c r="B313" s="37">
        <v>308</v>
      </c>
      <c r="C313" s="53" t="str">
        <f>VLOOKUP(E313,缘分配置!A:P,4,0)</f>
        <v>出将入相</v>
      </c>
      <c r="D313" s="53">
        <f>VLOOKUP(F313,武将ID!A:B,2,0)</f>
        <v>21004</v>
      </c>
      <c r="E313" s="40" t="str">
        <f>缘分配置!A262</f>
        <v>司马懿2</v>
      </c>
      <c r="F313" s="37" t="str">
        <f t="shared" si="69"/>
        <v>、司马懿</v>
      </c>
      <c r="G313" s="40" t="str">
        <f>缘分配置!E262</f>
        <v>司马懿</v>
      </c>
      <c r="H313" s="40" t="str">
        <f t="shared" si="65"/>
        <v>2</v>
      </c>
      <c r="I313" s="40">
        <v>1</v>
      </c>
      <c r="J313" s="53">
        <f>VLOOKUP(K313,武将ID!$A:$B,2,0)</f>
        <v>21003</v>
      </c>
      <c r="K313" s="40" t="str">
        <f>VLOOKUP(E313,缘分配置!A:M,6,0)</f>
        <v>、陆逊</v>
      </c>
      <c r="L313" s="53" t="str">
        <f>IFERROR(VLOOKUP(M313,武将ID!$A:$B,2,0),"")</f>
        <v/>
      </c>
      <c r="M313" s="40" t="str">
        <f>IF(VLOOKUP($E313,缘分配置!$A:$M,7,0)=0,"",VLOOKUP($E313,缘分配置!$A:$M,7,0))</f>
        <v/>
      </c>
      <c r="N313" s="53" t="str">
        <f>IFERROR(VLOOKUP(O313,武将ID!$A:$B,2,0),"")</f>
        <v/>
      </c>
      <c r="O313" s="40" t="str">
        <f>IF(VLOOKUP($E313,缘分配置!$A:$M,8,0)=0,"",VLOOKUP($E313,缘分配置!$A:$M,8,0))</f>
        <v/>
      </c>
      <c r="P313" s="53" t="str">
        <f>IFERROR(VLOOKUP(Q313,武将ID!$A:$B,2,0),"")</f>
        <v/>
      </c>
      <c r="Q313" s="40" t="str">
        <f>IF(VLOOKUP($E313,缘分配置!$A:$M,9,0)=0,"",VLOOKUP($E313,缘分配置!$A:$M,9,0))</f>
        <v/>
      </c>
      <c r="R313" s="40" t="str">
        <f t="shared" si="66"/>
        <v/>
      </c>
      <c r="S313" s="40" t="str">
        <f>IF(VLOOKUP($E313,缘分配置!$A:$M,10,0)=0,"",VLOOKUP($E313,缘分配置!$A:$M,10,0))</f>
        <v/>
      </c>
      <c r="T313" s="40" t="str">
        <f>IFERROR(VLOOKUP(R313,武将ID!F$1:G$18,2,0),"")</f>
        <v/>
      </c>
      <c r="U313" s="40" t="str">
        <f t="shared" si="70"/>
        <v/>
      </c>
      <c r="V313" s="40">
        <f t="shared" si="67"/>
        <v>5</v>
      </c>
      <c r="W313" s="40">
        <f>IF(VLOOKUP($E313,缘分配置!$A:$M,11,0)=0,"",VLOOKUP($E313,缘分配置!$A:$M,11,0))</f>
        <v>90</v>
      </c>
      <c r="X313" s="40" t="str">
        <f>IFERROR(VLOOKUP(V313,武将ID!$F$1:$G$18,2,0),"")</f>
        <v>，攻击提高</v>
      </c>
      <c r="Y313" s="40" t="str">
        <f t="shared" si="71"/>
        <v>9%</v>
      </c>
      <c r="Z313" s="40">
        <f t="shared" si="68"/>
        <v>6</v>
      </c>
      <c r="AA313" s="40">
        <f>IF(VLOOKUP($E313,缘分配置!$A:$M,12,0)=0,"",VLOOKUP($E313,缘分配置!$A:$M,12,0))</f>
        <v>30</v>
      </c>
      <c r="AB313" s="40" t="str">
        <f>IFERROR(VLOOKUP(Z313,武将ID!$F$1:$G$18,2,0),"")</f>
        <v>，防御提高</v>
      </c>
      <c r="AC313" s="40" t="str">
        <f t="shared" si="72"/>
        <v>3%</v>
      </c>
      <c r="AD313" s="56" t="str">
        <f t="shared" si="73"/>
        <v>集齐“司马懿、陆逊”，攻击提高9%，防御提高3%。</v>
      </c>
    </row>
    <row r="314" spans="1:30" ht="15" x14ac:dyDescent="0.25">
      <c r="A314" s="52">
        <f t="shared" si="64"/>
        <v>21004003</v>
      </c>
      <c r="B314" s="37">
        <v>309</v>
      </c>
      <c r="C314" s="53" t="str">
        <f>VLOOKUP(E314,缘分配置!A:P,4,0)</f>
        <v>谋臣猛将</v>
      </c>
      <c r="D314" s="53">
        <f>VLOOKUP(F314,武将ID!A:B,2,0)</f>
        <v>21004</v>
      </c>
      <c r="E314" s="40" t="str">
        <f>缘分配置!A263</f>
        <v>司马懿3</v>
      </c>
      <c r="F314" s="37" t="str">
        <f t="shared" si="69"/>
        <v>、司马懿</v>
      </c>
      <c r="G314" s="40" t="str">
        <f>缘分配置!E263</f>
        <v>司马懿</v>
      </c>
      <c r="H314" s="40" t="str">
        <f t="shared" si="65"/>
        <v>3</v>
      </c>
      <c r="I314" s="40">
        <v>1</v>
      </c>
      <c r="J314" s="53">
        <f>VLOOKUP(K314,武将ID!$A:$B,2,0)</f>
        <v>21005</v>
      </c>
      <c r="K314" s="40" t="str">
        <f>VLOOKUP(E314,缘分配置!A:M,6,0)</f>
        <v>、许褚</v>
      </c>
      <c r="L314" s="53" t="str">
        <f>IFERROR(VLOOKUP(M314,武将ID!$A:$B,2,0),"")</f>
        <v/>
      </c>
      <c r="M314" s="40" t="str">
        <f>IF(VLOOKUP($E314,缘分配置!$A:$M,7,0)=0,"",VLOOKUP($E314,缘分配置!$A:$M,7,0))</f>
        <v/>
      </c>
      <c r="N314" s="53" t="str">
        <f>IFERROR(VLOOKUP(O314,武将ID!$A:$B,2,0),"")</f>
        <v/>
      </c>
      <c r="O314" s="40" t="str">
        <f>IF(VLOOKUP($E314,缘分配置!$A:$M,8,0)=0,"",VLOOKUP($E314,缘分配置!$A:$M,8,0))</f>
        <v/>
      </c>
      <c r="P314" s="53" t="str">
        <f>IFERROR(VLOOKUP(Q314,武将ID!$A:$B,2,0),"")</f>
        <v/>
      </c>
      <c r="Q314" s="40" t="str">
        <f>IF(VLOOKUP($E314,缘分配置!$A:$M,9,0)=0,"",VLOOKUP($E314,缘分配置!$A:$M,9,0))</f>
        <v/>
      </c>
      <c r="R314" s="40" t="str">
        <f t="shared" si="66"/>
        <v/>
      </c>
      <c r="S314" s="40" t="str">
        <f>IF(VLOOKUP($E314,缘分配置!$A:$M,10,0)=0,"",VLOOKUP($E314,缘分配置!$A:$M,10,0))</f>
        <v/>
      </c>
      <c r="T314" s="40" t="str">
        <f>IFERROR(VLOOKUP(R314,武将ID!F$1:G$18,2,0),"")</f>
        <v/>
      </c>
      <c r="U314" s="40" t="str">
        <f t="shared" si="70"/>
        <v/>
      </c>
      <c r="V314" s="40">
        <f t="shared" si="67"/>
        <v>5</v>
      </c>
      <c r="W314" s="40">
        <f>IF(VLOOKUP($E314,缘分配置!$A:$M,11,0)=0,"",VLOOKUP($E314,缘分配置!$A:$M,11,0))</f>
        <v>90</v>
      </c>
      <c r="X314" s="40" t="str">
        <f>IFERROR(VLOOKUP(V314,武将ID!$F$1:$G$18,2,0),"")</f>
        <v>，攻击提高</v>
      </c>
      <c r="Y314" s="40" t="str">
        <f t="shared" si="71"/>
        <v>9%</v>
      </c>
      <c r="Z314" s="40">
        <f t="shared" si="68"/>
        <v>6</v>
      </c>
      <c r="AA314" s="40">
        <f>IF(VLOOKUP($E314,缘分配置!$A:$M,12,0)=0,"",VLOOKUP($E314,缘分配置!$A:$M,12,0))</f>
        <v>30</v>
      </c>
      <c r="AB314" s="40" t="str">
        <f>IFERROR(VLOOKUP(Z314,武将ID!$F$1:$G$18,2,0),"")</f>
        <v>，防御提高</v>
      </c>
      <c r="AC314" s="40" t="str">
        <f t="shared" si="72"/>
        <v>3%</v>
      </c>
      <c r="AD314" s="56" t="str">
        <f t="shared" si="73"/>
        <v>集齐“司马懿、许褚”，攻击提高9%，防御提高3%。</v>
      </c>
    </row>
    <row r="315" spans="1:30" ht="15" x14ac:dyDescent="0.25">
      <c r="A315" s="52">
        <f t="shared" ref="A315:A378" si="74">D315*1000+H315</f>
        <v>21004004</v>
      </c>
      <c r="B315" s="37">
        <v>310</v>
      </c>
      <c r="C315" s="53" t="str">
        <f>VLOOKUP(E315,缘分配置!A:P,4,0)</f>
        <v>魏之肱股</v>
      </c>
      <c r="D315" s="53">
        <f>VLOOKUP(F315,武将ID!A:B,2,0)</f>
        <v>21004</v>
      </c>
      <c r="E315" s="40" t="str">
        <f>缘分配置!A264</f>
        <v>司马懿4</v>
      </c>
      <c r="F315" s="37" t="str">
        <f t="shared" si="69"/>
        <v>、司马懿</v>
      </c>
      <c r="G315" s="40" t="str">
        <f>缘分配置!E264</f>
        <v>司马懿</v>
      </c>
      <c r="H315" s="40" t="str">
        <f t="shared" ref="H315:H378" si="75">RIGHT(E315,1)</f>
        <v>4</v>
      </c>
      <c r="I315" s="40">
        <v>1</v>
      </c>
      <c r="J315" s="53">
        <f>VLOOKUP(K315,武将ID!$A:$B,2,0)</f>
        <v>21005</v>
      </c>
      <c r="K315" s="40" t="str">
        <f>VLOOKUP(E315,缘分配置!A:M,6,0)</f>
        <v>、许褚</v>
      </c>
      <c r="L315" s="53">
        <f>IFERROR(VLOOKUP(M315,武将ID!$A:$B,2,0),"")</f>
        <v>21006</v>
      </c>
      <c r="M315" s="40" t="str">
        <f>IF(VLOOKUP($E315,缘分配置!$A:$M,7,0)=0,"",VLOOKUP($E315,缘分配置!$A:$M,7,0))</f>
        <v>、夏侯惇</v>
      </c>
      <c r="N315" s="53" t="str">
        <f>IFERROR(VLOOKUP(O315,武将ID!$A:$B,2,0),"")</f>
        <v/>
      </c>
      <c r="O315" s="40" t="str">
        <f>IF(VLOOKUP($E315,缘分配置!$A:$M,8,0)=0,"",VLOOKUP($E315,缘分配置!$A:$M,8,0))</f>
        <v/>
      </c>
      <c r="P315" s="53" t="str">
        <f>IFERROR(VLOOKUP(Q315,武将ID!$A:$B,2,0),"")</f>
        <v/>
      </c>
      <c r="Q315" s="40" t="str">
        <f>IF(VLOOKUP($E315,缘分配置!$A:$M,9,0)=0,"",VLOOKUP($E315,缘分配置!$A:$M,9,0))</f>
        <v/>
      </c>
      <c r="R315" s="40">
        <f t="shared" ref="R315:R378" si="76">IF(S315="","",4)</f>
        <v>4</v>
      </c>
      <c r="S315" s="40">
        <f>IF(VLOOKUP($E315,缘分配置!$A:$M,10,0)=0,"",VLOOKUP($E315,缘分配置!$A:$M,10,0))</f>
        <v>130</v>
      </c>
      <c r="T315" s="40" t="str">
        <f>IFERROR(VLOOKUP(R315,武将ID!F$1:G$18,2,0),"")</f>
        <v>，生命提高</v>
      </c>
      <c r="U315" s="40" t="str">
        <f t="shared" si="70"/>
        <v>13%</v>
      </c>
      <c r="V315" s="40">
        <f t="shared" ref="V315:V378" si="77">IF(W315="","",5)</f>
        <v>5</v>
      </c>
      <c r="W315" s="40">
        <f>IF(VLOOKUP($E315,缘分配置!$A:$M,11,0)=0,"",VLOOKUP($E315,缘分配置!$A:$M,11,0))</f>
        <v>100</v>
      </c>
      <c r="X315" s="40" t="str">
        <f>IFERROR(VLOOKUP(V315,武将ID!$F$1:$G$18,2,0),"")</f>
        <v>，攻击提高</v>
      </c>
      <c r="Y315" s="40" t="str">
        <f t="shared" si="71"/>
        <v>10%</v>
      </c>
      <c r="Z315" s="40">
        <f t="shared" si="68"/>
        <v>6</v>
      </c>
      <c r="AA315" s="40">
        <f>IF(VLOOKUP($E315,缘分配置!$A:$M,12,0)=0,"",VLOOKUP($E315,缘分配置!$A:$M,12,0))</f>
        <v>30</v>
      </c>
      <c r="AB315" s="40" t="str">
        <f>IFERROR(VLOOKUP(Z315,武将ID!$F$1:$G$18,2,0),"")</f>
        <v>，防御提高</v>
      </c>
      <c r="AC315" s="40" t="str">
        <f t="shared" si="72"/>
        <v>3%</v>
      </c>
      <c r="AD315" s="56" t="str">
        <f t="shared" si="73"/>
        <v>集齐“司马懿、许褚、夏侯惇”，生命提高13%，攻击提高10%，防御提高3%。</v>
      </c>
    </row>
    <row r="316" spans="1:30" ht="15" x14ac:dyDescent="0.25">
      <c r="A316" s="52">
        <f t="shared" si="74"/>
        <v>21004005</v>
      </c>
      <c r="B316" s="37">
        <v>311</v>
      </c>
      <c r="C316" s="53" t="str">
        <f>VLOOKUP(E316,缘分配置!A:P,4,0)</f>
        <v>文武双全</v>
      </c>
      <c r="D316" s="53">
        <f>VLOOKUP(F316,武将ID!A:B,2,0)</f>
        <v>21004</v>
      </c>
      <c r="E316" s="40" t="str">
        <f>缘分配置!A265</f>
        <v>司马懿5</v>
      </c>
      <c r="F316" s="37" t="str">
        <f t="shared" si="69"/>
        <v>、司马懿</v>
      </c>
      <c r="G316" s="40" t="str">
        <f>缘分配置!E265</f>
        <v>司马懿</v>
      </c>
      <c r="H316" s="40" t="str">
        <f t="shared" si="75"/>
        <v>5</v>
      </c>
      <c r="I316" s="40">
        <v>1</v>
      </c>
      <c r="J316" s="53">
        <f>VLOOKUP(K316,武将ID!$A:$B,2,0)</f>
        <v>21006</v>
      </c>
      <c r="K316" s="40" t="str">
        <f>VLOOKUP(E316,缘分配置!A:M,6,0)</f>
        <v>、夏侯惇</v>
      </c>
      <c r="L316" s="53">
        <f>IFERROR(VLOOKUP(M316,武将ID!$A:$B,2,0),"")</f>
        <v>21007</v>
      </c>
      <c r="M316" s="40" t="str">
        <f>IF(VLOOKUP($E316,缘分配置!$A:$M,7,0)=0,"",VLOOKUP($E316,缘分配置!$A:$M,7,0))</f>
        <v>、大乔</v>
      </c>
      <c r="N316" s="53" t="str">
        <f>IFERROR(VLOOKUP(O316,武将ID!$A:$B,2,0),"")</f>
        <v/>
      </c>
      <c r="O316" s="40" t="str">
        <f>IF(VLOOKUP($E316,缘分配置!$A:$M,8,0)=0,"",VLOOKUP($E316,缘分配置!$A:$M,8,0))</f>
        <v/>
      </c>
      <c r="P316" s="53" t="str">
        <f>IFERROR(VLOOKUP(Q316,武将ID!$A:$B,2,0),"")</f>
        <v/>
      </c>
      <c r="Q316" s="40" t="str">
        <f>IF(VLOOKUP($E316,缘分配置!$A:$M,9,0)=0,"",VLOOKUP($E316,缘分配置!$A:$M,9,0))</f>
        <v/>
      </c>
      <c r="R316" s="40">
        <f t="shared" si="76"/>
        <v>4</v>
      </c>
      <c r="S316" s="40">
        <f>IF(VLOOKUP($E316,缘分配置!$A:$M,10,0)=0,"",VLOOKUP($E316,缘分配置!$A:$M,10,0))</f>
        <v>130</v>
      </c>
      <c r="T316" s="40" t="str">
        <f>IFERROR(VLOOKUP(R316,武将ID!F$1:G$18,2,0),"")</f>
        <v>，生命提高</v>
      </c>
      <c r="U316" s="40" t="str">
        <f t="shared" si="70"/>
        <v>13%</v>
      </c>
      <c r="V316" s="40">
        <f t="shared" si="77"/>
        <v>5</v>
      </c>
      <c r="W316" s="40">
        <f>IF(VLOOKUP($E316,缘分配置!$A:$M,11,0)=0,"",VLOOKUP($E316,缘分配置!$A:$M,11,0))</f>
        <v>100</v>
      </c>
      <c r="X316" s="40" t="str">
        <f>IFERROR(VLOOKUP(V316,武将ID!$F$1:$G$18,2,0),"")</f>
        <v>，攻击提高</v>
      </c>
      <c r="Y316" s="40" t="str">
        <f t="shared" si="71"/>
        <v>10%</v>
      </c>
      <c r="Z316" s="40">
        <f t="shared" si="68"/>
        <v>6</v>
      </c>
      <c r="AA316" s="40">
        <f>IF(VLOOKUP($E316,缘分配置!$A:$M,12,0)=0,"",VLOOKUP($E316,缘分配置!$A:$M,12,0))</f>
        <v>30</v>
      </c>
      <c r="AB316" s="40" t="str">
        <f>IFERROR(VLOOKUP(Z316,武将ID!$F$1:$G$18,2,0),"")</f>
        <v>，防御提高</v>
      </c>
      <c r="AC316" s="40" t="str">
        <f t="shared" si="72"/>
        <v>3%</v>
      </c>
      <c r="AD316" s="56" t="str">
        <f t="shared" si="73"/>
        <v>集齐“司马懿、夏侯惇、大乔”，生命提高13%，攻击提高10%，防御提高3%。</v>
      </c>
    </row>
    <row r="317" spans="1:30" ht="15" x14ac:dyDescent="0.25">
      <c r="A317" s="52">
        <f t="shared" si="74"/>
        <v>21004006</v>
      </c>
      <c r="B317" s="37">
        <v>312</v>
      </c>
      <c r="C317" s="53" t="str">
        <f>VLOOKUP(E317,缘分配置!A:P,4,0)</f>
        <v>英姿勃发</v>
      </c>
      <c r="D317" s="53">
        <f>VLOOKUP(F317,武将ID!A:B,2,0)</f>
        <v>21004</v>
      </c>
      <c r="E317" s="40" t="str">
        <f>缘分配置!A266</f>
        <v>司马懿6</v>
      </c>
      <c r="F317" s="37" t="str">
        <f t="shared" si="69"/>
        <v>、司马懿</v>
      </c>
      <c r="G317" s="40" t="str">
        <f>缘分配置!E266</f>
        <v>司马懿</v>
      </c>
      <c r="H317" s="40" t="str">
        <f t="shared" si="75"/>
        <v>6</v>
      </c>
      <c r="I317" s="40">
        <v>1</v>
      </c>
      <c r="J317" s="53">
        <f>VLOOKUP(K317,武将ID!$A:$B,2,0)</f>
        <v>21003</v>
      </c>
      <c r="K317" s="40" t="str">
        <f>VLOOKUP(E317,缘分配置!A:M,6,0)</f>
        <v>、陆逊</v>
      </c>
      <c r="L317" s="53">
        <f>IFERROR(VLOOKUP(M317,武将ID!$A:$B,2,0),"")</f>
        <v>21007</v>
      </c>
      <c r="M317" s="40" t="str">
        <f>IF(VLOOKUP($E317,缘分配置!$A:$M,7,0)=0,"",VLOOKUP($E317,缘分配置!$A:$M,7,0))</f>
        <v>、大乔</v>
      </c>
      <c r="N317" s="53" t="str">
        <f>IFERROR(VLOOKUP(O317,武将ID!$A:$B,2,0),"")</f>
        <v/>
      </c>
      <c r="O317" s="40" t="str">
        <f>IF(VLOOKUP($E317,缘分配置!$A:$M,8,0)=0,"",VLOOKUP($E317,缘分配置!$A:$M,8,0))</f>
        <v/>
      </c>
      <c r="P317" s="53" t="str">
        <f>IFERROR(VLOOKUP(Q317,武将ID!$A:$B,2,0),"")</f>
        <v/>
      </c>
      <c r="Q317" s="40" t="str">
        <f>IF(VLOOKUP($E317,缘分配置!$A:$M,9,0)=0,"",VLOOKUP($E317,缘分配置!$A:$M,9,0))</f>
        <v/>
      </c>
      <c r="R317" s="40">
        <f t="shared" si="76"/>
        <v>4</v>
      </c>
      <c r="S317" s="40">
        <f>IF(VLOOKUP($E317,缘分配置!$A:$M,10,0)=0,"",VLOOKUP($E317,缘分配置!$A:$M,10,0))</f>
        <v>130</v>
      </c>
      <c r="T317" s="40" t="str">
        <f>IFERROR(VLOOKUP(R317,武将ID!F$1:G$18,2,0),"")</f>
        <v>，生命提高</v>
      </c>
      <c r="U317" s="40" t="str">
        <f t="shared" si="70"/>
        <v>13%</v>
      </c>
      <c r="V317" s="40">
        <f t="shared" si="77"/>
        <v>5</v>
      </c>
      <c r="W317" s="40">
        <f>IF(VLOOKUP($E317,缘分配置!$A:$M,11,0)=0,"",VLOOKUP($E317,缘分配置!$A:$M,11,0))</f>
        <v>100</v>
      </c>
      <c r="X317" s="40" t="str">
        <f>IFERROR(VLOOKUP(V317,武将ID!$F$1:$G$18,2,0),"")</f>
        <v>，攻击提高</v>
      </c>
      <c r="Y317" s="40" t="str">
        <f t="shared" si="71"/>
        <v>10%</v>
      </c>
      <c r="Z317" s="40">
        <f t="shared" si="68"/>
        <v>6</v>
      </c>
      <c r="AA317" s="40">
        <f>IF(VLOOKUP($E317,缘分配置!$A:$M,12,0)=0,"",VLOOKUP($E317,缘分配置!$A:$M,12,0))</f>
        <v>30</v>
      </c>
      <c r="AB317" s="40" t="str">
        <f>IFERROR(VLOOKUP(Z317,武将ID!$F$1:$G$18,2,0),"")</f>
        <v>，防御提高</v>
      </c>
      <c r="AC317" s="40" t="str">
        <f t="shared" si="72"/>
        <v>3%</v>
      </c>
      <c r="AD317" s="56" t="str">
        <f t="shared" si="73"/>
        <v>集齐“司马懿、陆逊、大乔”，生命提高13%，攻击提高10%，防御提高3%。</v>
      </c>
    </row>
    <row r="318" spans="1:30" ht="15" x14ac:dyDescent="0.25">
      <c r="A318" s="52">
        <f t="shared" si="74"/>
        <v>21005001</v>
      </c>
      <c r="B318" s="37">
        <v>313</v>
      </c>
      <c r="C318" s="53" t="str">
        <f>VLOOKUP(E318,缘分配置!A:P,4,0)</f>
        <v>骁勇善斗</v>
      </c>
      <c r="D318" s="53">
        <f>VLOOKUP(F318,武将ID!A:B,2,0)</f>
        <v>21005</v>
      </c>
      <c r="E318" s="40" t="str">
        <f>缘分配置!A267</f>
        <v>许褚1</v>
      </c>
      <c r="F318" s="37" t="str">
        <f t="shared" si="69"/>
        <v>、许褚</v>
      </c>
      <c r="G318" s="40" t="str">
        <f>缘分配置!E267</f>
        <v>许褚</v>
      </c>
      <c r="H318" s="40" t="str">
        <f t="shared" si="75"/>
        <v>1</v>
      </c>
      <c r="I318" s="40">
        <v>1</v>
      </c>
      <c r="J318" s="53">
        <f>VLOOKUP(K318,武将ID!$A:$B,2,0)</f>
        <v>21305</v>
      </c>
      <c r="K318" s="40" t="str">
        <f>VLOOKUP(E318,缘分配置!A:M,6,0)</f>
        <v>、张辽</v>
      </c>
      <c r="L318" s="53" t="str">
        <f>IFERROR(VLOOKUP(M318,武将ID!$A:$B,2,0),"")</f>
        <v/>
      </c>
      <c r="M318" s="40" t="str">
        <f>IF(VLOOKUP($E318,缘分配置!$A:$M,7,0)=0,"",VLOOKUP($E318,缘分配置!$A:$M,7,0))</f>
        <v/>
      </c>
      <c r="N318" s="53" t="str">
        <f>IFERROR(VLOOKUP(O318,武将ID!$A:$B,2,0),"")</f>
        <v/>
      </c>
      <c r="O318" s="40" t="str">
        <f>IF(VLOOKUP($E318,缘分配置!$A:$M,8,0)=0,"",VLOOKUP($E318,缘分配置!$A:$M,8,0))</f>
        <v/>
      </c>
      <c r="P318" s="53" t="str">
        <f>IFERROR(VLOOKUP(Q318,武将ID!$A:$B,2,0),"")</f>
        <v/>
      </c>
      <c r="Q318" s="40" t="str">
        <f>IF(VLOOKUP($E318,缘分配置!$A:$M,9,0)=0,"",VLOOKUP($E318,缘分配置!$A:$M,9,0))</f>
        <v/>
      </c>
      <c r="R318" s="40" t="str">
        <f t="shared" si="76"/>
        <v/>
      </c>
      <c r="S318" s="40" t="str">
        <f>IF(VLOOKUP($E318,缘分配置!$A:$M,10,0)=0,"",VLOOKUP($E318,缘分配置!$A:$M,10,0))</f>
        <v/>
      </c>
      <c r="T318" s="40" t="str">
        <f>IFERROR(VLOOKUP(R318,武将ID!F$1:G$18,2,0),"")</f>
        <v/>
      </c>
      <c r="U318" s="40" t="str">
        <f t="shared" si="70"/>
        <v/>
      </c>
      <c r="V318" s="40">
        <f t="shared" si="77"/>
        <v>5</v>
      </c>
      <c r="W318" s="40">
        <f>IF(VLOOKUP($E318,缘分配置!$A:$M,11,0)=0,"",VLOOKUP($E318,缘分配置!$A:$M,11,0))</f>
        <v>100</v>
      </c>
      <c r="X318" s="40" t="str">
        <f>IFERROR(VLOOKUP(V318,武将ID!$F$1:$G$18,2,0),"")</f>
        <v>，攻击提高</v>
      </c>
      <c r="Y318" s="40" t="str">
        <f t="shared" si="71"/>
        <v>10%</v>
      </c>
      <c r="Z318" s="40">
        <f t="shared" si="68"/>
        <v>6</v>
      </c>
      <c r="AA318" s="40">
        <f>IF(VLOOKUP($E318,缘分配置!$A:$M,12,0)=0,"",VLOOKUP($E318,缘分配置!$A:$M,12,0))</f>
        <v>30</v>
      </c>
      <c r="AB318" s="40" t="str">
        <f>IFERROR(VLOOKUP(Z318,武将ID!$F$1:$G$18,2,0),"")</f>
        <v>，防御提高</v>
      </c>
      <c r="AC318" s="40" t="str">
        <f t="shared" si="72"/>
        <v>3%</v>
      </c>
      <c r="AD318" s="56" t="str">
        <f t="shared" si="73"/>
        <v>集齐“许褚、张辽”，攻击提高10%，防御提高3%。</v>
      </c>
    </row>
    <row r="319" spans="1:30" ht="15" x14ac:dyDescent="0.25">
      <c r="A319" s="52">
        <f t="shared" si="74"/>
        <v>21005002</v>
      </c>
      <c r="B319" s="37">
        <v>314</v>
      </c>
      <c r="C319" s="53" t="str">
        <f>VLOOKUP(E319,缘分配置!A:P,4,0)</f>
        <v>谋臣猛将</v>
      </c>
      <c r="D319" s="53">
        <f>VLOOKUP(F319,武将ID!A:B,2,0)</f>
        <v>21005</v>
      </c>
      <c r="E319" s="40" t="str">
        <f>缘分配置!A268</f>
        <v>许褚2</v>
      </c>
      <c r="F319" s="37" t="str">
        <f t="shared" si="69"/>
        <v>、许褚</v>
      </c>
      <c r="G319" s="40" t="str">
        <f>缘分配置!E268</f>
        <v>许褚</v>
      </c>
      <c r="H319" s="40" t="str">
        <f t="shared" si="75"/>
        <v>2</v>
      </c>
      <c r="I319" s="40">
        <v>1</v>
      </c>
      <c r="J319" s="53">
        <f>VLOOKUP(K319,武将ID!$A:$B,2,0)</f>
        <v>21004</v>
      </c>
      <c r="K319" s="40" t="str">
        <f>VLOOKUP(E319,缘分配置!A:M,6,0)</f>
        <v>、司马懿</v>
      </c>
      <c r="L319" s="53" t="str">
        <f>IFERROR(VLOOKUP(M319,武将ID!$A:$B,2,0),"")</f>
        <v/>
      </c>
      <c r="M319" s="40" t="str">
        <f>IF(VLOOKUP($E319,缘分配置!$A:$M,7,0)=0,"",VLOOKUP($E319,缘分配置!$A:$M,7,0))</f>
        <v/>
      </c>
      <c r="N319" s="53" t="str">
        <f>IFERROR(VLOOKUP(O319,武将ID!$A:$B,2,0),"")</f>
        <v/>
      </c>
      <c r="O319" s="40" t="str">
        <f>IF(VLOOKUP($E319,缘分配置!$A:$M,8,0)=0,"",VLOOKUP($E319,缘分配置!$A:$M,8,0))</f>
        <v/>
      </c>
      <c r="P319" s="53" t="str">
        <f>IFERROR(VLOOKUP(Q319,武将ID!$A:$B,2,0),"")</f>
        <v/>
      </c>
      <c r="Q319" s="40" t="str">
        <f>IF(VLOOKUP($E319,缘分配置!$A:$M,9,0)=0,"",VLOOKUP($E319,缘分配置!$A:$M,9,0))</f>
        <v/>
      </c>
      <c r="R319" s="40" t="str">
        <f t="shared" si="76"/>
        <v/>
      </c>
      <c r="S319" s="40" t="str">
        <f>IF(VLOOKUP($E319,缘分配置!$A:$M,10,0)=0,"",VLOOKUP($E319,缘分配置!$A:$M,10,0))</f>
        <v/>
      </c>
      <c r="T319" s="40" t="str">
        <f>IFERROR(VLOOKUP(R319,武将ID!F$1:G$18,2,0),"")</f>
        <v/>
      </c>
      <c r="U319" s="40" t="str">
        <f t="shared" si="70"/>
        <v/>
      </c>
      <c r="V319" s="40">
        <f t="shared" si="77"/>
        <v>5</v>
      </c>
      <c r="W319" s="40">
        <f>IF(VLOOKUP($E319,缘分配置!$A:$M,11,0)=0,"",VLOOKUP($E319,缘分配置!$A:$M,11,0))</f>
        <v>90</v>
      </c>
      <c r="X319" s="40" t="str">
        <f>IFERROR(VLOOKUP(V319,武将ID!$F$1:$G$18,2,0),"")</f>
        <v>，攻击提高</v>
      </c>
      <c r="Y319" s="40" t="str">
        <f t="shared" si="71"/>
        <v>9%</v>
      </c>
      <c r="Z319" s="40">
        <f t="shared" si="68"/>
        <v>6</v>
      </c>
      <c r="AA319" s="40">
        <f>IF(VLOOKUP($E319,缘分配置!$A:$M,12,0)=0,"",VLOOKUP($E319,缘分配置!$A:$M,12,0))</f>
        <v>30</v>
      </c>
      <c r="AB319" s="40" t="str">
        <f>IFERROR(VLOOKUP(Z319,武将ID!$F$1:$G$18,2,0),"")</f>
        <v>，防御提高</v>
      </c>
      <c r="AC319" s="40" t="str">
        <f t="shared" si="72"/>
        <v>3%</v>
      </c>
      <c r="AD319" s="56" t="str">
        <f t="shared" si="73"/>
        <v>集齐“许褚、司马懿”，攻击提高9%，防御提高3%。</v>
      </c>
    </row>
    <row r="320" spans="1:30" ht="15" x14ac:dyDescent="0.25">
      <c r="A320" s="52">
        <f t="shared" si="74"/>
        <v>21005003</v>
      </c>
      <c r="B320" s="37">
        <v>315</v>
      </c>
      <c r="C320" s="53" t="str">
        <f>VLOOKUP(E320,缘分配置!A:P,4,0)</f>
        <v>勇猛过人</v>
      </c>
      <c r="D320" s="53">
        <f>VLOOKUP(F320,武将ID!A:B,2,0)</f>
        <v>21005</v>
      </c>
      <c r="E320" s="40" t="str">
        <f>缘分配置!A269</f>
        <v>许褚3</v>
      </c>
      <c r="F320" s="37" t="str">
        <f t="shared" si="69"/>
        <v>、许褚</v>
      </c>
      <c r="G320" s="40" t="str">
        <f>缘分配置!E269</f>
        <v>许褚</v>
      </c>
      <c r="H320" s="40" t="str">
        <f t="shared" si="75"/>
        <v>3</v>
      </c>
      <c r="I320" s="40">
        <v>1</v>
      </c>
      <c r="J320" s="53">
        <f>VLOOKUP(K320,武将ID!$A:$B,2,0)</f>
        <v>21006</v>
      </c>
      <c r="K320" s="40" t="str">
        <f>VLOOKUP(E320,缘分配置!A:M,6,0)</f>
        <v>、夏侯惇</v>
      </c>
      <c r="L320" s="53" t="str">
        <f>IFERROR(VLOOKUP(M320,武将ID!$A:$B,2,0),"")</f>
        <v/>
      </c>
      <c r="M320" s="40" t="str">
        <f>IF(VLOOKUP($E320,缘分配置!$A:$M,7,0)=0,"",VLOOKUP($E320,缘分配置!$A:$M,7,0))</f>
        <v/>
      </c>
      <c r="N320" s="53" t="str">
        <f>IFERROR(VLOOKUP(O320,武将ID!$A:$B,2,0),"")</f>
        <v/>
      </c>
      <c r="O320" s="40" t="str">
        <f>IF(VLOOKUP($E320,缘分配置!$A:$M,8,0)=0,"",VLOOKUP($E320,缘分配置!$A:$M,8,0))</f>
        <v/>
      </c>
      <c r="P320" s="53" t="str">
        <f>IFERROR(VLOOKUP(Q320,武将ID!$A:$B,2,0),"")</f>
        <v/>
      </c>
      <c r="Q320" s="40" t="str">
        <f>IF(VLOOKUP($E320,缘分配置!$A:$M,9,0)=0,"",VLOOKUP($E320,缘分配置!$A:$M,9,0))</f>
        <v/>
      </c>
      <c r="R320" s="40" t="str">
        <f t="shared" si="76"/>
        <v/>
      </c>
      <c r="S320" s="40" t="str">
        <f>IF(VLOOKUP($E320,缘分配置!$A:$M,10,0)=0,"",VLOOKUP($E320,缘分配置!$A:$M,10,0))</f>
        <v/>
      </c>
      <c r="T320" s="40" t="str">
        <f>IFERROR(VLOOKUP(R320,武将ID!F$1:G$18,2,0),"")</f>
        <v/>
      </c>
      <c r="U320" s="40" t="str">
        <f t="shared" si="70"/>
        <v/>
      </c>
      <c r="V320" s="40">
        <f t="shared" si="77"/>
        <v>5</v>
      </c>
      <c r="W320" s="40">
        <f>IF(VLOOKUP($E320,缘分配置!$A:$M,11,0)=0,"",VLOOKUP($E320,缘分配置!$A:$M,11,0))</f>
        <v>90</v>
      </c>
      <c r="X320" s="40" t="str">
        <f>IFERROR(VLOOKUP(V320,武将ID!$F$1:$G$18,2,0),"")</f>
        <v>，攻击提高</v>
      </c>
      <c r="Y320" s="40" t="str">
        <f t="shared" si="71"/>
        <v>9%</v>
      </c>
      <c r="Z320" s="40">
        <f t="shared" si="68"/>
        <v>6</v>
      </c>
      <c r="AA320" s="40">
        <f>IF(VLOOKUP($E320,缘分配置!$A:$M,12,0)=0,"",VLOOKUP($E320,缘分配置!$A:$M,12,0))</f>
        <v>30</v>
      </c>
      <c r="AB320" s="40" t="str">
        <f>IFERROR(VLOOKUP(Z320,武将ID!$F$1:$G$18,2,0),"")</f>
        <v>，防御提高</v>
      </c>
      <c r="AC320" s="40" t="str">
        <f t="shared" si="72"/>
        <v>3%</v>
      </c>
      <c r="AD320" s="56" t="str">
        <f t="shared" si="73"/>
        <v>集齐“许褚、夏侯惇”，攻击提高9%，防御提高3%。</v>
      </c>
    </row>
    <row r="321" spans="1:30" ht="15" x14ac:dyDescent="0.25">
      <c r="A321" s="52">
        <f t="shared" si="74"/>
        <v>21005004</v>
      </c>
      <c r="B321" s="37">
        <v>316</v>
      </c>
      <c r="C321" s="53" t="str">
        <f>VLOOKUP(E321,缘分配置!A:P,4,0)</f>
        <v>魏之肱股</v>
      </c>
      <c r="D321" s="53">
        <f>VLOOKUP(F321,武将ID!A:B,2,0)</f>
        <v>21005</v>
      </c>
      <c r="E321" s="40" t="str">
        <f>缘分配置!A270</f>
        <v>许褚4</v>
      </c>
      <c r="F321" s="37" t="str">
        <f t="shared" si="69"/>
        <v>、许褚</v>
      </c>
      <c r="G321" s="40" t="str">
        <f>缘分配置!E270</f>
        <v>许褚</v>
      </c>
      <c r="H321" s="40" t="str">
        <f t="shared" si="75"/>
        <v>4</v>
      </c>
      <c r="I321" s="40">
        <v>1</v>
      </c>
      <c r="J321" s="53">
        <f>VLOOKUP(K321,武将ID!$A:$B,2,0)</f>
        <v>21004</v>
      </c>
      <c r="K321" s="40" t="str">
        <f>VLOOKUP(E321,缘分配置!A:M,6,0)</f>
        <v>、司马懿</v>
      </c>
      <c r="L321" s="53">
        <f>IFERROR(VLOOKUP(M321,武将ID!$A:$B,2,0),"")</f>
        <v>21006</v>
      </c>
      <c r="M321" s="40" t="str">
        <f>IF(VLOOKUP($E321,缘分配置!$A:$M,7,0)=0,"",VLOOKUP($E321,缘分配置!$A:$M,7,0))</f>
        <v>、夏侯惇</v>
      </c>
      <c r="N321" s="53" t="str">
        <f>IFERROR(VLOOKUP(O321,武将ID!$A:$B,2,0),"")</f>
        <v/>
      </c>
      <c r="O321" s="40" t="str">
        <f>IF(VLOOKUP($E321,缘分配置!$A:$M,8,0)=0,"",VLOOKUP($E321,缘分配置!$A:$M,8,0))</f>
        <v/>
      </c>
      <c r="P321" s="53" t="str">
        <f>IFERROR(VLOOKUP(Q321,武将ID!$A:$B,2,0),"")</f>
        <v/>
      </c>
      <c r="Q321" s="40" t="str">
        <f>IF(VLOOKUP($E321,缘分配置!$A:$M,9,0)=0,"",VLOOKUP($E321,缘分配置!$A:$M,9,0))</f>
        <v/>
      </c>
      <c r="R321" s="40">
        <f t="shared" si="76"/>
        <v>4</v>
      </c>
      <c r="S321" s="40">
        <f>IF(VLOOKUP($E321,缘分配置!$A:$M,10,0)=0,"",VLOOKUP($E321,缘分配置!$A:$M,10,0))</f>
        <v>130</v>
      </c>
      <c r="T321" s="40" t="str">
        <f>IFERROR(VLOOKUP(R321,武将ID!F$1:G$18,2,0),"")</f>
        <v>，生命提高</v>
      </c>
      <c r="U321" s="40" t="str">
        <f t="shared" si="70"/>
        <v>13%</v>
      </c>
      <c r="V321" s="40">
        <f t="shared" si="77"/>
        <v>5</v>
      </c>
      <c r="W321" s="40">
        <f>IF(VLOOKUP($E321,缘分配置!$A:$M,11,0)=0,"",VLOOKUP($E321,缘分配置!$A:$M,11,0))</f>
        <v>100</v>
      </c>
      <c r="X321" s="40" t="str">
        <f>IFERROR(VLOOKUP(V321,武将ID!$F$1:$G$18,2,0),"")</f>
        <v>，攻击提高</v>
      </c>
      <c r="Y321" s="40" t="str">
        <f t="shared" si="71"/>
        <v>10%</v>
      </c>
      <c r="Z321" s="40">
        <f t="shared" si="68"/>
        <v>6</v>
      </c>
      <c r="AA321" s="40">
        <f>IF(VLOOKUP($E321,缘分配置!$A:$M,12,0)=0,"",VLOOKUP($E321,缘分配置!$A:$M,12,0))</f>
        <v>30</v>
      </c>
      <c r="AB321" s="40" t="str">
        <f>IFERROR(VLOOKUP(Z321,武将ID!$F$1:$G$18,2,0),"")</f>
        <v>，防御提高</v>
      </c>
      <c r="AC321" s="40" t="str">
        <f t="shared" si="72"/>
        <v>3%</v>
      </c>
      <c r="AD321" s="56" t="str">
        <f t="shared" si="73"/>
        <v>集齐“许褚、司马懿、夏侯惇”，生命提高13%，攻击提高10%，防御提高3%。</v>
      </c>
    </row>
    <row r="322" spans="1:30" ht="15" x14ac:dyDescent="0.25">
      <c r="A322" s="52">
        <f t="shared" si="74"/>
        <v>21005005</v>
      </c>
      <c r="B322" s="37">
        <v>317</v>
      </c>
      <c r="C322" s="53" t="str">
        <f>VLOOKUP(E322,缘分配置!A:P,4,0)</f>
        <v>功勋卓著</v>
      </c>
      <c r="D322" s="53">
        <f>VLOOKUP(F322,武将ID!A:B,2,0)</f>
        <v>21005</v>
      </c>
      <c r="E322" s="40" t="str">
        <f>缘分配置!A271</f>
        <v>许褚5</v>
      </c>
      <c r="F322" s="37" t="str">
        <f t="shared" si="69"/>
        <v>、许褚</v>
      </c>
      <c r="G322" s="40" t="str">
        <f>缘分配置!E271</f>
        <v>许褚</v>
      </c>
      <c r="H322" s="40" t="str">
        <f t="shared" si="75"/>
        <v>5</v>
      </c>
      <c r="I322" s="40">
        <v>1</v>
      </c>
      <c r="J322" s="53">
        <f>VLOOKUP(K322,武将ID!$A:$B,2,0)</f>
        <v>21003</v>
      </c>
      <c r="K322" s="40" t="str">
        <f>VLOOKUP(E322,缘分配置!A:M,6,0)</f>
        <v>、陆逊</v>
      </c>
      <c r="L322" s="53">
        <f>IFERROR(VLOOKUP(M322,武将ID!$A:$B,2,0),"")</f>
        <v>21008</v>
      </c>
      <c r="M322" s="40" t="str">
        <f>IF(VLOOKUP($E322,缘分配置!$A:$M,7,0)=0,"",VLOOKUP($E322,缘分配置!$A:$M,7,0))</f>
        <v>、黄忠</v>
      </c>
      <c r="N322" s="53" t="str">
        <f>IFERROR(VLOOKUP(O322,武将ID!$A:$B,2,0),"")</f>
        <v/>
      </c>
      <c r="O322" s="40" t="str">
        <f>IF(VLOOKUP($E322,缘分配置!$A:$M,8,0)=0,"",VLOOKUP($E322,缘分配置!$A:$M,8,0))</f>
        <v/>
      </c>
      <c r="P322" s="53" t="str">
        <f>IFERROR(VLOOKUP(Q322,武将ID!$A:$B,2,0),"")</f>
        <v/>
      </c>
      <c r="Q322" s="40" t="str">
        <f>IF(VLOOKUP($E322,缘分配置!$A:$M,9,0)=0,"",VLOOKUP($E322,缘分配置!$A:$M,9,0))</f>
        <v/>
      </c>
      <c r="R322" s="40">
        <f t="shared" si="76"/>
        <v>4</v>
      </c>
      <c r="S322" s="40">
        <f>IF(VLOOKUP($E322,缘分配置!$A:$M,10,0)=0,"",VLOOKUP($E322,缘分配置!$A:$M,10,0))</f>
        <v>130</v>
      </c>
      <c r="T322" s="40" t="str">
        <f>IFERROR(VLOOKUP(R322,武将ID!F$1:G$18,2,0),"")</f>
        <v>，生命提高</v>
      </c>
      <c r="U322" s="40" t="str">
        <f t="shared" si="70"/>
        <v>13%</v>
      </c>
      <c r="V322" s="40">
        <f t="shared" si="77"/>
        <v>5</v>
      </c>
      <c r="W322" s="40">
        <f>IF(VLOOKUP($E322,缘分配置!$A:$M,11,0)=0,"",VLOOKUP($E322,缘分配置!$A:$M,11,0))</f>
        <v>100</v>
      </c>
      <c r="X322" s="40" t="str">
        <f>IFERROR(VLOOKUP(V322,武将ID!$F$1:$G$18,2,0),"")</f>
        <v>，攻击提高</v>
      </c>
      <c r="Y322" s="40" t="str">
        <f t="shared" si="71"/>
        <v>10%</v>
      </c>
      <c r="Z322" s="40">
        <f t="shared" si="68"/>
        <v>6</v>
      </c>
      <c r="AA322" s="40">
        <f>IF(VLOOKUP($E322,缘分配置!$A:$M,12,0)=0,"",VLOOKUP($E322,缘分配置!$A:$M,12,0))</f>
        <v>30</v>
      </c>
      <c r="AB322" s="40" t="str">
        <f>IFERROR(VLOOKUP(Z322,武将ID!$F$1:$G$18,2,0),"")</f>
        <v>，防御提高</v>
      </c>
      <c r="AC322" s="40" t="str">
        <f t="shared" si="72"/>
        <v>3%</v>
      </c>
      <c r="AD322" s="56" t="str">
        <f t="shared" si="73"/>
        <v>集齐“许褚、陆逊、黄忠”，生命提高13%，攻击提高10%，防御提高3%。</v>
      </c>
    </row>
    <row r="323" spans="1:30" ht="15" x14ac:dyDescent="0.25">
      <c r="A323" s="52">
        <f t="shared" si="74"/>
        <v>21005006</v>
      </c>
      <c r="B323" s="37">
        <v>318</v>
      </c>
      <c r="C323" s="53" t="str">
        <f>VLOOKUP(E323,缘分配置!A:P,4,0)</f>
        <v>出奇制胜</v>
      </c>
      <c r="D323" s="53">
        <f>VLOOKUP(F323,武将ID!A:B,2,0)</f>
        <v>21005</v>
      </c>
      <c r="E323" s="40" t="str">
        <f>缘分配置!A272</f>
        <v>许褚6</v>
      </c>
      <c r="F323" s="37" t="str">
        <f t="shared" si="69"/>
        <v>、许褚</v>
      </c>
      <c r="G323" s="40" t="str">
        <f>缘分配置!E272</f>
        <v>许褚</v>
      </c>
      <c r="H323" s="40" t="str">
        <f t="shared" si="75"/>
        <v>6</v>
      </c>
      <c r="I323" s="40">
        <v>1</v>
      </c>
      <c r="J323" s="53">
        <f>VLOOKUP(K323,武将ID!$A:$B,2,0)</f>
        <v>21006</v>
      </c>
      <c r="K323" s="40" t="str">
        <f>VLOOKUP(E323,缘分配置!A:M,6,0)</f>
        <v>、夏侯惇</v>
      </c>
      <c r="L323" s="53">
        <f>IFERROR(VLOOKUP(M323,武将ID!$A:$B,2,0),"")</f>
        <v>21008</v>
      </c>
      <c r="M323" s="40" t="str">
        <f>IF(VLOOKUP($E323,缘分配置!$A:$M,7,0)=0,"",VLOOKUP($E323,缘分配置!$A:$M,7,0))</f>
        <v>、黄忠</v>
      </c>
      <c r="N323" s="53" t="str">
        <f>IFERROR(VLOOKUP(O323,武将ID!$A:$B,2,0),"")</f>
        <v/>
      </c>
      <c r="O323" s="40" t="str">
        <f>IF(VLOOKUP($E323,缘分配置!$A:$M,8,0)=0,"",VLOOKUP($E323,缘分配置!$A:$M,8,0))</f>
        <v/>
      </c>
      <c r="P323" s="53" t="str">
        <f>IFERROR(VLOOKUP(Q323,武将ID!$A:$B,2,0),"")</f>
        <v/>
      </c>
      <c r="Q323" s="40" t="str">
        <f>IF(VLOOKUP($E323,缘分配置!$A:$M,9,0)=0,"",VLOOKUP($E323,缘分配置!$A:$M,9,0))</f>
        <v/>
      </c>
      <c r="R323" s="40">
        <f t="shared" si="76"/>
        <v>4</v>
      </c>
      <c r="S323" s="40">
        <f>IF(VLOOKUP($E323,缘分配置!$A:$M,10,0)=0,"",VLOOKUP($E323,缘分配置!$A:$M,10,0))</f>
        <v>130</v>
      </c>
      <c r="T323" s="40" t="str">
        <f>IFERROR(VLOOKUP(R323,武将ID!F$1:G$18,2,0),"")</f>
        <v>，生命提高</v>
      </c>
      <c r="U323" s="40" t="str">
        <f t="shared" si="70"/>
        <v>13%</v>
      </c>
      <c r="V323" s="40">
        <f t="shared" si="77"/>
        <v>5</v>
      </c>
      <c r="W323" s="40">
        <f>IF(VLOOKUP($E323,缘分配置!$A:$M,11,0)=0,"",VLOOKUP($E323,缘分配置!$A:$M,11,0))</f>
        <v>100</v>
      </c>
      <c r="X323" s="40" t="str">
        <f>IFERROR(VLOOKUP(V323,武将ID!$F$1:$G$18,2,0),"")</f>
        <v>，攻击提高</v>
      </c>
      <c r="Y323" s="40" t="str">
        <f t="shared" si="71"/>
        <v>10%</v>
      </c>
      <c r="Z323" s="40">
        <f t="shared" si="68"/>
        <v>6</v>
      </c>
      <c r="AA323" s="40">
        <f>IF(VLOOKUP($E323,缘分配置!$A:$M,12,0)=0,"",VLOOKUP($E323,缘分配置!$A:$M,12,0))</f>
        <v>30</v>
      </c>
      <c r="AB323" s="40" t="str">
        <f>IFERROR(VLOOKUP(Z323,武将ID!$F$1:$G$18,2,0),"")</f>
        <v>，防御提高</v>
      </c>
      <c r="AC323" s="40" t="str">
        <f t="shared" si="72"/>
        <v>3%</v>
      </c>
      <c r="AD323" s="56" t="str">
        <f t="shared" si="73"/>
        <v>集齐“许褚、夏侯惇、黄忠”，生命提高13%，攻击提高10%，防御提高3%。</v>
      </c>
    </row>
    <row r="324" spans="1:30" ht="15" x14ac:dyDescent="0.25">
      <c r="A324" s="52">
        <f t="shared" si="74"/>
        <v>21006001</v>
      </c>
      <c r="B324" s="37">
        <v>319</v>
      </c>
      <c r="C324" s="53" t="str">
        <f>VLOOKUP(E324,缘分配置!A:P,4,0)</f>
        <v>中军而立</v>
      </c>
      <c r="D324" s="53">
        <f>VLOOKUP(F324,武将ID!A:B,2,0)</f>
        <v>21006</v>
      </c>
      <c r="E324" s="40" t="str">
        <f>缘分配置!A273</f>
        <v>夏侯惇1</v>
      </c>
      <c r="F324" s="37" t="str">
        <f t="shared" si="69"/>
        <v>、夏侯惇</v>
      </c>
      <c r="G324" s="40" t="str">
        <f>缘分配置!E273</f>
        <v>夏侯惇</v>
      </c>
      <c r="H324" s="40" t="str">
        <f t="shared" si="75"/>
        <v>1</v>
      </c>
      <c r="I324" s="40">
        <v>1</v>
      </c>
      <c r="J324" s="53">
        <f>VLOOKUP(K324,武将ID!$A:$B,2,0)</f>
        <v>21305</v>
      </c>
      <c r="K324" s="40" t="str">
        <f>VLOOKUP(E324,缘分配置!A:M,6,0)</f>
        <v>、张辽</v>
      </c>
      <c r="L324" s="53" t="str">
        <f>IFERROR(VLOOKUP(M324,武将ID!$A:$B,2,0),"")</f>
        <v/>
      </c>
      <c r="M324" s="40" t="str">
        <f>IF(VLOOKUP($E324,缘分配置!$A:$M,7,0)=0,"",VLOOKUP($E324,缘分配置!$A:$M,7,0))</f>
        <v/>
      </c>
      <c r="N324" s="53" t="str">
        <f>IFERROR(VLOOKUP(O324,武将ID!$A:$B,2,0),"")</f>
        <v/>
      </c>
      <c r="O324" s="40" t="str">
        <f>IF(VLOOKUP($E324,缘分配置!$A:$M,8,0)=0,"",VLOOKUP($E324,缘分配置!$A:$M,8,0))</f>
        <v/>
      </c>
      <c r="P324" s="53" t="str">
        <f>IFERROR(VLOOKUP(Q324,武将ID!$A:$B,2,0),"")</f>
        <v/>
      </c>
      <c r="Q324" s="40" t="str">
        <f>IF(VLOOKUP($E324,缘分配置!$A:$M,9,0)=0,"",VLOOKUP($E324,缘分配置!$A:$M,9,0))</f>
        <v/>
      </c>
      <c r="R324" s="40" t="str">
        <f t="shared" si="76"/>
        <v/>
      </c>
      <c r="S324" s="40" t="str">
        <f>IF(VLOOKUP($E324,缘分配置!$A:$M,10,0)=0,"",VLOOKUP($E324,缘分配置!$A:$M,10,0))</f>
        <v/>
      </c>
      <c r="T324" s="40" t="str">
        <f>IFERROR(VLOOKUP(R324,武将ID!F$1:G$18,2,0),"")</f>
        <v/>
      </c>
      <c r="U324" s="40" t="str">
        <f t="shared" si="70"/>
        <v/>
      </c>
      <c r="V324" s="40">
        <f t="shared" si="77"/>
        <v>5</v>
      </c>
      <c r="W324" s="40">
        <f>IF(VLOOKUP($E324,缘分配置!$A:$M,11,0)=0,"",VLOOKUP($E324,缘分配置!$A:$M,11,0))</f>
        <v>100</v>
      </c>
      <c r="X324" s="40" t="str">
        <f>IFERROR(VLOOKUP(V324,武将ID!$F$1:$G$18,2,0),"")</f>
        <v>，攻击提高</v>
      </c>
      <c r="Y324" s="40" t="str">
        <f t="shared" si="71"/>
        <v>10%</v>
      </c>
      <c r="Z324" s="40">
        <f t="shared" si="68"/>
        <v>6</v>
      </c>
      <c r="AA324" s="40">
        <f>IF(VLOOKUP($E324,缘分配置!$A:$M,12,0)=0,"",VLOOKUP($E324,缘分配置!$A:$M,12,0))</f>
        <v>30</v>
      </c>
      <c r="AB324" s="40" t="str">
        <f>IFERROR(VLOOKUP(Z324,武将ID!$F$1:$G$18,2,0),"")</f>
        <v>，防御提高</v>
      </c>
      <c r="AC324" s="40" t="str">
        <f t="shared" si="72"/>
        <v>3%</v>
      </c>
      <c r="AD324" s="56" t="str">
        <f t="shared" si="73"/>
        <v>集齐“夏侯惇、张辽”，攻击提高10%，防御提高3%。</v>
      </c>
    </row>
    <row r="325" spans="1:30" ht="15" x14ac:dyDescent="0.25">
      <c r="A325" s="52">
        <f t="shared" si="74"/>
        <v>21006002</v>
      </c>
      <c r="B325" s="37">
        <v>320</v>
      </c>
      <c r="C325" s="53" t="str">
        <f>VLOOKUP(E325,缘分配置!A:P,4,0)</f>
        <v>勇猛过人</v>
      </c>
      <c r="D325" s="53">
        <f>VLOOKUP(F325,武将ID!A:B,2,0)</f>
        <v>21006</v>
      </c>
      <c r="E325" s="40" t="str">
        <f>缘分配置!A274</f>
        <v>夏侯惇2</v>
      </c>
      <c r="F325" s="37" t="str">
        <f t="shared" si="69"/>
        <v>、夏侯惇</v>
      </c>
      <c r="G325" s="40" t="str">
        <f>缘分配置!E274</f>
        <v>夏侯惇</v>
      </c>
      <c r="H325" s="40" t="str">
        <f t="shared" si="75"/>
        <v>2</v>
      </c>
      <c r="I325" s="40">
        <v>1</v>
      </c>
      <c r="J325" s="53">
        <f>VLOOKUP(K325,武将ID!$A:$B,2,0)</f>
        <v>21005</v>
      </c>
      <c r="K325" s="40" t="str">
        <f>VLOOKUP(E325,缘分配置!A:M,6,0)</f>
        <v>、许褚</v>
      </c>
      <c r="L325" s="53" t="str">
        <f>IFERROR(VLOOKUP(M325,武将ID!$A:$B,2,0),"")</f>
        <v/>
      </c>
      <c r="M325" s="40" t="str">
        <f>IF(VLOOKUP($E325,缘分配置!$A:$M,7,0)=0,"",VLOOKUP($E325,缘分配置!$A:$M,7,0))</f>
        <v/>
      </c>
      <c r="N325" s="53" t="str">
        <f>IFERROR(VLOOKUP(O325,武将ID!$A:$B,2,0),"")</f>
        <v/>
      </c>
      <c r="O325" s="40" t="str">
        <f>IF(VLOOKUP($E325,缘分配置!$A:$M,8,0)=0,"",VLOOKUP($E325,缘分配置!$A:$M,8,0))</f>
        <v/>
      </c>
      <c r="P325" s="53" t="str">
        <f>IFERROR(VLOOKUP(Q325,武将ID!$A:$B,2,0),"")</f>
        <v/>
      </c>
      <c r="Q325" s="40" t="str">
        <f>IF(VLOOKUP($E325,缘分配置!$A:$M,9,0)=0,"",VLOOKUP($E325,缘分配置!$A:$M,9,0))</f>
        <v/>
      </c>
      <c r="R325" s="40" t="str">
        <f t="shared" si="76"/>
        <v/>
      </c>
      <c r="S325" s="40" t="str">
        <f>IF(VLOOKUP($E325,缘分配置!$A:$M,10,0)=0,"",VLOOKUP($E325,缘分配置!$A:$M,10,0))</f>
        <v/>
      </c>
      <c r="T325" s="40" t="str">
        <f>IFERROR(VLOOKUP(R325,武将ID!F$1:G$18,2,0),"")</f>
        <v/>
      </c>
      <c r="U325" s="40" t="str">
        <f t="shared" si="70"/>
        <v/>
      </c>
      <c r="V325" s="40">
        <f t="shared" si="77"/>
        <v>5</v>
      </c>
      <c r="W325" s="40">
        <f>IF(VLOOKUP($E325,缘分配置!$A:$M,11,0)=0,"",VLOOKUP($E325,缘分配置!$A:$M,11,0))</f>
        <v>90</v>
      </c>
      <c r="X325" s="40" t="str">
        <f>IFERROR(VLOOKUP(V325,武将ID!$F$1:$G$18,2,0),"")</f>
        <v>，攻击提高</v>
      </c>
      <c r="Y325" s="40" t="str">
        <f t="shared" si="71"/>
        <v>9%</v>
      </c>
      <c r="Z325" s="40">
        <f t="shared" si="68"/>
        <v>6</v>
      </c>
      <c r="AA325" s="40">
        <f>IF(VLOOKUP($E325,缘分配置!$A:$M,12,0)=0,"",VLOOKUP($E325,缘分配置!$A:$M,12,0))</f>
        <v>30</v>
      </c>
      <c r="AB325" s="40" t="str">
        <f>IFERROR(VLOOKUP(Z325,武将ID!$F$1:$G$18,2,0),"")</f>
        <v>，防御提高</v>
      </c>
      <c r="AC325" s="40" t="str">
        <f t="shared" si="72"/>
        <v>3%</v>
      </c>
      <c r="AD325" s="56" t="str">
        <f t="shared" si="73"/>
        <v>集齐“夏侯惇、许褚”，攻击提高9%，防御提高3%。</v>
      </c>
    </row>
    <row r="326" spans="1:30" ht="15" x14ac:dyDescent="0.25">
      <c r="A326" s="52">
        <f t="shared" si="74"/>
        <v>21006003</v>
      </c>
      <c r="B326" s="37">
        <v>321</v>
      </c>
      <c r="C326" s="53" t="str">
        <f>VLOOKUP(E326,缘分配置!A:P,4,0)</f>
        <v>一击必杀</v>
      </c>
      <c r="D326" s="53">
        <f>VLOOKUP(F326,武将ID!A:B,2,0)</f>
        <v>21006</v>
      </c>
      <c r="E326" s="40" t="str">
        <f>缘分配置!A275</f>
        <v>夏侯惇3</v>
      </c>
      <c r="F326" s="37" t="str">
        <f t="shared" si="69"/>
        <v>、夏侯惇</v>
      </c>
      <c r="G326" s="40" t="str">
        <f>缘分配置!E275</f>
        <v>夏侯惇</v>
      </c>
      <c r="H326" s="40" t="str">
        <f t="shared" si="75"/>
        <v>3</v>
      </c>
      <c r="I326" s="40">
        <v>1</v>
      </c>
      <c r="J326" s="53">
        <f>VLOOKUP(K326,武将ID!$A:$B,2,0)</f>
        <v>21008</v>
      </c>
      <c r="K326" s="40" t="str">
        <f>VLOOKUP(E326,缘分配置!A:M,6,0)</f>
        <v>、黄忠</v>
      </c>
      <c r="L326" s="53" t="str">
        <f>IFERROR(VLOOKUP(M326,武将ID!$A:$B,2,0),"")</f>
        <v/>
      </c>
      <c r="M326" s="40" t="str">
        <f>IF(VLOOKUP($E326,缘分配置!$A:$M,7,0)=0,"",VLOOKUP($E326,缘分配置!$A:$M,7,0))</f>
        <v/>
      </c>
      <c r="N326" s="53" t="str">
        <f>IFERROR(VLOOKUP(O326,武将ID!$A:$B,2,0),"")</f>
        <v/>
      </c>
      <c r="O326" s="40" t="str">
        <f>IF(VLOOKUP($E326,缘分配置!$A:$M,8,0)=0,"",VLOOKUP($E326,缘分配置!$A:$M,8,0))</f>
        <v/>
      </c>
      <c r="P326" s="53" t="str">
        <f>IFERROR(VLOOKUP(Q326,武将ID!$A:$B,2,0),"")</f>
        <v/>
      </c>
      <c r="Q326" s="40" t="str">
        <f>IF(VLOOKUP($E326,缘分配置!$A:$M,9,0)=0,"",VLOOKUP($E326,缘分配置!$A:$M,9,0))</f>
        <v/>
      </c>
      <c r="R326" s="40" t="str">
        <f t="shared" si="76"/>
        <v/>
      </c>
      <c r="S326" s="40" t="str">
        <f>IF(VLOOKUP($E326,缘分配置!$A:$M,10,0)=0,"",VLOOKUP($E326,缘分配置!$A:$M,10,0))</f>
        <v/>
      </c>
      <c r="T326" s="40" t="str">
        <f>IFERROR(VLOOKUP(R326,武将ID!F$1:G$18,2,0),"")</f>
        <v/>
      </c>
      <c r="U326" s="40" t="str">
        <f t="shared" si="70"/>
        <v/>
      </c>
      <c r="V326" s="40">
        <f t="shared" si="77"/>
        <v>5</v>
      </c>
      <c r="W326" s="40">
        <f>IF(VLOOKUP($E326,缘分配置!$A:$M,11,0)=0,"",VLOOKUP($E326,缘分配置!$A:$M,11,0))</f>
        <v>90</v>
      </c>
      <c r="X326" s="40" t="str">
        <f>IFERROR(VLOOKUP(V326,武将ID!$F$1:$G$18,2,0),"")</f>
        <v>，攻击提高</v>
      </c>
      <c r="Y326" s="40" t="str">
        <f t="shared" si="71"/>
        <v>9%</v>
      </c>
      <c r="Z326" s="40">
        <f t="shared" si="68"/>
        <v>6</v>
      </c>
      <c r="AA326" s="40">
        <f>IF(VLOOKUP($E326,缘分配置!$A:$M,12,0)=0,"",VLOOKUP($E326,缘分配置!$A:$M,12,0))</f>
        <v>30</v>
      </c>
      <c r="AB326" s="40" t="str">
        <f>IFERROR(VLOOKUP(Z326,武将ID!$F$1:$G$18,2,0),"")</f>
        <v>，防御提高</v>
      </c>
      <c r="AC326" s="40" t="str">
        <f t="shared" si="72"/>
        <v>3%</v>
      </c>
      <c r="AD326" s="56" t="str">
        <f t="shared" si="73"/>
        <v>集齐“夏侯惇、黄忠”，攻击提高9%，防御提高3%。</v>
      </c>
    </row>
    <row r="327" spans="1:30" ht="15" x14ac:dyDescent="0.25">
      <c r="A327" s="52">
        <f t="shared" si="74"/>
        <v>21006004</v>
      </c>
      <c r="B327" s="37">
        <v>322</v>
      </c>
      <c r="C327" s="53" t="str">
        <f>VLOOKUP(E327,缘分配置!A:P,4,0)</f>
        <v>魏之肱股</v>
      </c>
      <c r="D327" s="53">
        <f>VLOOKUP(F327,武将ID!A:B,2,0)</f>
        <v>21006</v>
      </c>
      <c r="E327" s="40" t="str">
        <f>缘分配置!A276</f>
        <v>夏侯惇4</v>
      </c>
      <c r="F327" s="37" t="str">
        <f t="shared" si="69"/>
        <v>、夏侯惇</v>
      </c>
      <c r="G327" s="40" t="str">
        <f>缘分配置!E276</f>
        <v>夏侯惇</v>
      </c>
      <c r="H327" s="40" t="str">
        <f t="shared" si="75"/>
        <v>4</v>
      </c>
      <c r="I327" s="40">
        <v>1</v>
      </c>
      <c r="J327" s="53">
        <f>VLOOKUP(K327,武将ID!$A:$B,2,0)</f>
        <v>21004</v>
      </c>
      <c r="K327" s="40" t="str">
        <f>VLOOKUP(E327,缘分配置!A:M,6,0)</f>
        <v>、司马懿</v>
      </c>
      <c r="L327" s="53">
        <f>IFERROR(VLOOKUP(M327,武将ID!$A:$B,2,0),"")</f>
        <v>21005</v>
      </c>
      <c r="M327" s="40" t="str">
        <f>IF(VLOOKUP($E327,缘分配置!$A:$M,7,0)=0,"",VLOOKUP($E327,缘分配置!$A:$M,7,0))</f>
        <v>、许褚</v>
      </c>
      <c r="N327" s="53" t="str">
        <f>IFERROR(VLOOKUP(O327,武将ID!$A:$B,2,0),"")</f>
        <v/>
      </c>
      <c r="O327" s="40" t="str">
        <f>IF(VLOOKUP($E327,缘分配置!$A:$M,8,0)=0,"",VLOOKUP($E327,缘分配置!$A:$M,8,0))</f>
        <v/>
      </c>
      <c r="P327" s="53" t="str">
        <f>IFERROR(VLOOKUP(Q327,武将ID!$A:$B,2,0),"")</f>
        <v/>
      </c>
      <c r="Q327" s="40" t="str">
        <f>IF(VLOOKUP($E327,缘分配置!$A:$M,9,0)=0,"",VLOOKUP($E327,缘分配置!$A:$M,9,0))</f>
        <v/>
      </c>
      <c r="R327" s="40">
        <f t="shared" si="76"/>
        <v>4</v>
      </c>
      <c r="S327" s="40">
        <f>IF(VLOOKUP($E327,缘分配置!$A:$M,10,0)=0,"",VLOOKUP($E327,缘分配置!$A:$M,10,0))</f>
        <v>130</v>
      </c>
      <c r="T327" s="40" t="str">
        <f>IFERROR(VLOOKUP(R327,武将ID!F$1:G$18,2,0),"")</f>
        <v>，生命提高</v>
      </c>
      <c r="U327" s="40" t="str">
        <f t="shared" si="70"/>
        <v>13%</v>
      </c>
      <c r="V327" s="40">
        <f t="shared" si="77"/>
        <v>5</v>
      </c>
      <c r="W327" s="40">
        <f>IF(VLOOKUP($E327,缘分配置!$A:$M,11,0)=0,"",VLOOKUP($E327,缘分配置!$A:$M,11,0))</f>
        <v>100</v>
      </c>
      <c r="X327" s="40" t="str">
        <f>IFERROR(VLOOKUP(V327,武将ID!$F$1:$G$18,2,0),"")</f>
        <v>，攻击提高</v>
      </c>
      <c r="Y327" s="40" t="str">
        <f t="shared" si="71"/>
        <v>10%</v>
      </c>
      <c r="Z327" s="40">
        <f t="shared" ref="Z327:Z390" si="78">IF(AA327="","",6)</f>
        <v>6</v>
      </c>
      <c r="AA327" s="40">
        <f>IF(VLOOKUP($E327,缘分配置!$A:$M,12,0)=0,"",VLOOKUP($E327,缘分配置!$A:$M,12,0))</f>
        <v>30</v>
      </c>
      <c r="AB327" s="40" t="str">
        <f>IFERROR(VLOOKUP(Z327,武将ID!$F$1:$G$18,2,0),"")</f>
        <v>，防御提高</v>
      </c>
      <c r="AC327" s="40" t="str">
        <f t="shared" si="72"/>
        <v>3%</v>
      </c>
      <c r="AD327" s="56" t="str">
        <f t="shared" si="73"/>
        <v>集齐“夏侯惇、司马懿、许褚”，生命提高13%，攻击提高10%，防御提高3%。</v>
      </c>
    </row>
    <row r="328" spans="1:30" ht="15" x14ac:dyDescent="0.25">
      <c r="A328" s="52">
        <f t="shared" si="74"/>
        <v>21006005</v>
      </c>
      <c r="B328" s="37">
        <v>323</v>
      </c>
      <c r="C328" s="53" t="str">
        <f>VLOOKUP(E328,缘分配置!A:P,4,0)</f>
        <v>文武双全</v>
      </c>
      <c r="D328" s="53">
        <f>VLOOKUP(F328,武将ID!A:B,2,0)</f>
        <v>21006</v>
      </c>
      <c r="E328" s="40" t="str">
        <f>缘分配置!A277</f>
        <v>夏侯惇5</v>
      </c>
      <c r="F328" s="37" t="str">
        <f t="shared" si="69"/>
        <v>、夏侯惇</v>
      </c>
      <c r="G328" s="40" t="str">
        <f>缘分配置!E277</f>
        <v>夏侯惇</v>
      </c>
      <c r="H328" s="40" t="str">
        <f t="shared" si="75"/>
        <v>5</v>
      </c>
      <c r="I328" s="40">
        <v>1</v>
      </c>
      <c r="J328" s="53">
        <f>VLOOKUP(K328,武将ID!$A:$B,2,0)</f>
        <v>21004</v>
      </c>
      <c r="K328" s="40" t="str">
        <f>VLOOKUP(E328,缘分配置!A:M,6,0)</f>
        <v>、司马懿</v>
      </c>
      <c r="L328" s="53">
        <f>IFERROR(VLOOKUP(M328,武将ID!$A:$B,2,0),"")</f>
        <v>21007</v>
      </c>
      <c r="M328" s="40" t="str">
        <f>IF(VLOOKUP($E328,缘分配置!$A:$M,7,0)=0,"",VLOOKUP($E328,缘分配置!$A:$M,7,0))</f>
        <v>、大乔</v>
      </c>
      <c r="N328" s="53" t="str">
        <f>IFERROR(VLOOKUP(O328,武将ID!$A:$B,2,0),"")</f>
        <v/>
      </c>
      <c r="O328" s="40" t="str">
        <f>IF(VLOOKUP($E328,缘分配置!$A:$M,8,0)=0,"",VLOOKUP($E328,缘分配置!$A:$M,8,0))</f>
        <v/>
      </c>
      <c r="P328" s="53" t="str">
        <f>IFERROR(VLOOKUP(Q328,武将ID!$A:$B,2,0),"")</f>
        <v/>
      </c>
      <c r="Q328" s="40" t="str">
        <f>IF(VLOOKUP($E328,缘分配置!$A:$M,9,0)=0,"",VLOOKUP($E328,缘分配置!$A:$M,9,0))</f>
        <v/>
      </c>
      <c r="R328" s="40">
        <f t="shared" si="76"/>
        <v>4</v>
      </c>
      <c r="S328" s="40">
        <f>IF(VLOOKUP($E328,缘分配置!$A:$M,10,0)=0,"",VLOOKUP($E328,缘分配置!$A:$M,10,0))</f>
        <v>130</v>
      </c>
      <c r="T328" s="40" t="str">
        <f>IFERROR(VLOOKUP(R328,武将ID!F$1:G$18,2,0),"")</f>
        <v>，生命提高</v>
      </c>
      <c r="U328" s="40" t="str">
        <f t="shared" si="70"/>
        <v>13%</v>
      </c>
      <c r="V328" s="40">
        <f t="shared" si="77"/>
        <v>5</v>
      </c>
      <c r="W328" s="40">
        <f>IF(VLOOKUP($E328,缘分配置!$A:$M,11,0)=0,"",VLOOKUP($E328,缘分配置!$A:$M,11,0))</f>
        <v>100</v>
      </c>
      <c r="X328" s="40" t="str">
        <f>IFERROR(VLOOKUP(V328,武将ID!$F$1:$G$18,2,0),"")</f>
        <v>，攻击提高</v>
      </c>
      <c r="Y328" s="40" t="str">
        <f t="shared" si="71"/>
        <v>10%</v>
      </c>
      <c r="Z328" s="40">
        <f t="shared" si="78"/>
        <v>6</v>
      </c>
      <c r="AA328" s="40">
        <f>IF(VLOOKUP($E328,缘分配置!$A:$M,12,0)=0,"",VLOOKUP($E328,缘分配置!$A:$M,12,0))</f>
        <v>30</v>
      </c>
      <c r="AB328" s="40" t="str">
        <f>IFERROR(VLOOKUP(Z328,武将ID!$F$1:$G$18,2,0),"")</f>
        <v>，防御提高</v>
      </c>
      <c r="AC328" s="40" t="str">
        <f t="shared" si="72"/>
        <v>3%</v>
      </c>
      <c r="AD328" s="56" t="str">
        <f t="shared" si="73"/>
        <v>集齐“夏侯惇、司马懿、大乔”，生命提高13%，攻击提高10%，防御提高3%。</v>
      </c>
    </row>
    <row r="329" spans="1:30" ht="15" x14ac:dyDescent="0.25">
      <c r="A329" s="52">
        <f t="shared" si="74"/>
        <v>21006006</v>
      </c>
      <c r="B329" s="37">
        <v>324</v>
      </c>
      <c r="C329" s="53" t="str">
        <f>VLOOKUP(E329,缘分配置!A:P,4,0)</f>
        <v>出奇制胜</v>
      </c>
      <c r="D329" s="53">
        <f>VLOOKUP(F329,武将ID!A:B,2,0)</f>
        <v>21006</v>
      </c>
      <c r="E329" s="40" t="str">
        <f>缘分配置!A278</f>
        <v>夏侯惇6</v>
      </c>
      <c r="F329" s="37" t="str">
        <f t="shared" si="69"/>
        <v>、夏侯惇</v>
      </c>
      <c r="G329" s="40" t="str">
        <f>缘分配置!E278</f>
        <v>夏侯惇</v>
      </c>
      <c r="H329" s="40" t="str">
        <f t="shared" si="75"/>
        <v>6</v>
      </c>
      <c r="I329" s="40">
        <v>1</v>
      </c>
      <c r="J329" s="53">
        <f>VLOOKUP(K329,武将ID!$A:$B,2,0)</f>
        <v>21005</v>
      </c>
      <c r="K329" s="40" t="str">
        <f>VLOOKUP(E329,缘分配置!A:M,6,0)</f>
        <v>、许褚</v>
      </c>
      <c r="L329" s="53">
        <f>IFERROR(VLOOKUP(M329,武将ID!$A:$B,2,0),"")</f>
        <v>21008</v>
      </c>
      <c r="M329" s="40" t="str">
        <f>IF(VLOOKUP($E329,缘分配置!$A:$M,7,0)=0,"",VLOOKUP($E329,缘分配置!$A:$M,7,0))</f>
        <v>、黄忠</v>
      </c>
      <c r="N329" s="53" t="str">
        <f>IFERROR(VLOOKUP(O329,武将ID!$A:$B,2,0),"")</f>
        <v/>
      </c>
      <c r="O329" s="40" t="str">
        <f>IF(VLOOKUP($E329,缘分配置!$A:$M,8,0)=0,"",VLOOKUP($E329,缘分配置!$A:$M,8,0))</f>
        <v/>
      </c>
      <c r="P329" s="53" t="str">
        <f>IFERROR(VLOOKUP(Q329,武将ID!$A:$B,2,0),"")</f>
        <v/>
      </c>
      <c r="Q329" s="40" t="str">
        <f>IF(VLOOKUP($E329,缘分配置!$A:$M,9,0)=0,"",VLOOKUP($E329,缘分配置!$A:$M,9,0))</f>
        <v/>
      </c>
      <c r="R329" s="40">
        <f t="shared" si="76"/>
        <v>4</v>
      </c>
      <c r="S329" s="40">
        <f>IF(VLOOKUP($E329,缘分配置!$A:$M,10,0)=0,"",VLOOKUP($E329,缘分配置!$A:$M,10,0))</f>
        <v>130</v>
      </c>
      <c r="T329" s="40" t="str">
        <f>IFERROR(VLOOKUP(R329,武将ID!F$1:G$18,2,0),"")</f>
        <v>，生命提高</v>
      </c>
      <c r="U329" s="40" t="str">
        <f t="shared" si="70"/>
        <v>13%</v>
      </c>
      <c r="V329" s="40">
        <f t="shared" si="77"/>
        <v>5</v>
      </c>
      <c r="W329" s="40">
        <f>IF(VLOOKUP($E329,缘分配置!$A:$M,11,0)=0,"",VLOOKUP($E329,缘分配置!$A:$M,11,0))</f>
        <v>100</v>
      </c>
      <c r="X329" s="40" t="str">
        <f>IFERROR(VLOOKUP(V329,武将ID!$F$1:$G$18,2,0),"")</f>
        <v>，攻击提高</v>
      </c>
      <c r="Y329" s="40" t="str">
        <f t="shared" si="71"/>
        <v>10%</v>
      </c>
      <c r="Z329" s="40">
        <f t="shared" si="78"/>
        <v>6</v>
      </c>
      <c r="AA329" s="40">
        <f>IF(VLOOKUP($E329,缘分配置!$A:$M,12,0)=0,"",VLOOKUP($E329,缘分配置!$A:$M,12,0))</f>
        <v>30</v>
      </c>
      <c r="AB329" s="40" t="str">
        <f>IFERROR(VLOOKUP(Z329,武将ID!$F$1:$G$18,2,0),"")</f>
        <v>，防御提高</v>
      </c>
      <c r="AC329" s="40" t="str">
        <f t="shared" si="72"/>
        <v>3%</v>
      </c>
      <c r="AD329" s="56" t="str">
        <f t="shared" si="73"/>
        <v>集齐“夏侯惇、许褚、黄忠”，生命提高13%，攻击提高10%，防御提高3%。</v>
      </c>
    </row>
    <row r="330" spans="1:30" ht="15" x14ac:dyDescent="0.25">
      <c r="A330" s="52">
        <f t="shared" si="74"/>
        <v>21007001</v>
      </c>
      <c r="B330" s="37">
        <v>325</v>
      </c>
      <c r="C330" s="53" t="str">
        <f>VLOOKUP(E330,缘分配置!A:P,4,0)</f>
        <v>天生丽质</v>
      </c>
      <c r="D330" s="53">
        <f>VLOOKUP(F330,武将ID!A:B,2,0)</f>
        <v>21007</v>
      </c>
      <c r="E330" s="40" t="str">
        <f>缘分配置!A279</f>
        <v>大乔1</v>
      </c>
      <c r="F330" s="37" t="str">
        <f t="shared" si="69"/>
        <v>、大乔</v>
      </c>
      <c r="G330" s="40" t="str">
        <f>缘分配置!E279</f>
        <v>大乔</v>
      </c>
      <c r="H330" s="40" t="str">
        <f t="shared" si="75"/>
        <v>1</v>
      </c>
      <c r="I330" s="40">
        <v>1</v>
      </c>
      <c r="J330" s="53">
        <f>VLOOKUP(K330,武将ID!$A:$B,2,0)</f>
        <v>21301</v>
      </c>
      <c r="K330" s="40" t="str">
        <f>VLOOKUP(E330,缘分配置!A:M,6,0)</f>
        <v>、貂蝉</v>
      </c>
      <c r="L330" s="53" t="str">
        <f>IFERROR(VLOOKUP(M330,武将ID!$A:$B,2,0),"")</f>
        <v/>
      </c>
      <c r="M330" s="40" t="str">
        <f>IF(VLOOKUP($E330,缘分配置!$A:$M,7,0)=0,"",VLOOKUP($E330,缘分配置!$A:$M,7,0))</f>
        <v/>
      </c>
      <c r="N330" s="53" t="str">
        <f>IFERROR(VLOOKUP(O330,武将ID!$A:$B,2,0),"")</f>
        <v/>
      </c>
      <c r="O330" s="40" t="str">
        <f>IF(VLOOKUP($E330,缘分配置!$A:$M,8,0)=0,"",VLOOKUP($E330,缘分配置!$A:$M,8,0))</f>
        <v/>
      </c>
      <c r="P330" s="53" t="str">
        <f>IFERROR(VLOOKUP(Q330,武将ID!$A:$B,2,0),"")</f>
        <v/>
      </c>
      <c r="Q330" s="40" t="str">
        <f>IF(VLOOKUP($E330,缘分配置!$A:$M,9,0)=0,"",VLOOKUP($E330,缘分配置!$A:$M,9,0))</f>
        <v/>
      </c>
      <c r="R330" s="40">
        <f t="shared" si="76"/>
        <v>4</v>
      </c>
      <c r="S330" s="40">
        <f>IF(VLOOKUP($E330,缘分配置!$A:$M,10,0)=0,"",VLOOKUP($E330,缘分配置!$A:$M,10,0))</f>
        <v>130</v>
      </c>
      <c r="T330" s="40" t="str">
        <f>IFERROR(VLOOKUP(R330,武将ID!F$1:G$18,2,0),"")</f>
        <v>，生命提高</v>
      </c>
      <c r="U330" s="40" t="str">
        <f t="shared" si="70"/>
        <v>13%</v>
      </c>
      <c r="V330" s="40" t="str">
        <f t="shared" si="77"/>
        <v/>
      </c>
      <c r="W330" s="40" t="str">
        <f>IF(VLOOKUP($E330,缘分配置!$A:$M,11,0)=0,"",VLOOKUP($E330,缘分配置!$A:$M,11,0))</f>
        <v/>
      </c>
      <c r="X330" s="40" t="str">
        <f>IFERROR(VLOOKUP(V330,武将ID!$F$1:$G$18,2,0),"")</f>
        <v/>
      </c>
      <c r="Y330" s="40" t="str">
        <f t="shared" si="71"/>
        <v/>
      </c>
      <c r="Z330" s="40" t="str">
        <f t="shared" si="78"/>
        <v/>
      </c>
      <c r="AA330" s="40" t="str">
        <f>IF(VLOOKUP($E330,缘分配置!$A:$M,12,0)=0,"",VLOOKUP($E330,缘分配置!$A:$M,12,0))</f>
        <v/>
      </c>
      <c r="AB330" s="40" t="str">
        <f>IFERROR(VLOOKUP(Z330,武将ID!$F$1:$G$18,2,0),"")</f>
        <v/>
      </c>
      <c r="AC330" s="40" t="str">
        <f t="shared" si="72"/>
        <v/>
      </c>
      <c r="AD330" s="56" t="str">
        <f t="shared" si="73"/>
        <v>集齐“大乔、貂蝉”，生命提高13%。</v>
      </c>
    </row>
    <row r="331" spans="1:30" ht="15" x14ac:dyDescent="0.25">
      <c r="A331" s="52">
        <f t="shared" si="74"/>
        <v>21007002</v>
      </c>
      <c r="B331" s="37">
        <v>326</v>
      </c>
      <c r="C331" s="53" t="str">
        <f>VLOOKUP(E331,缘分配置!A:P,4,0)</f>
        <v>勠力同心</v>
      </c>
      <c r="D331" s="53">
        <f>VLOOKUP(F331,武将ID!A:B,2,0)</f>
        <v>21007</v>
      </c>
      <c r="E331" s="40" t="str">
        <f>缘分配置!A280</f>
        <v>大乔2</v>
      </c>
      <c r="F331" s="37" t="str">
        <f t="shared" si="69"/>
        <v>、大乔</v>
      </c>
      <c r="G331" s="40" t="str">
        <f>缘分配置!E280</f>
        <v>大乔</v>
      </c>
      <c r="H331" s="40" t="str">
        <f t="shared" si="75"/>
        <v>2</v>
      </c>
      <c r="I331" s="40">
        <v>1</v>
      </c>
      <c r="J331" s="53">
        <f>VLOOKUP(K331,武将ID!$A:$B,2,0)</f>
        <v>21003</v>
      </c>
      <c r="K331" s="40" t="str">
        <f>VLOOKUP(E331,缘分配置!A:M,6,0)</f>
        <v>、陆逊</v>
      </c>
      <c r="L331" s="53" t="str">
        <f>IFERROR(VLOOKUP(M331,武将ID!$A:$B,2,0),"")</f>
        <v/>
      </c>
      <c r="M331" s="40" t="str">
        <f>IF(VLOOKUP($E331,缘分配置!$A:$M,7,0)=0,"",VLOOKUP($E331,缘分配置!$A:$M,7,0))</f>
        <v/>
      </c>
      <c r="N331" s="53" t="str">
        <f>IFERROR(VLOOKUP(O331,武将ID!$A:$B,2,0),"")</f>
        <v/>
      </c>
      <c r="O331" s="40" t="str">
        <f>IF(VLOOKUP($E331,缘分配置!$A:$M,8,0)=0,"",VLOOKUP($E331,缘分配置!$A:$M,8,0))</f>
        <v/>
      </c>
      <c r="P331" s="53" t="str">
        <f>IFERROR(VLOOKUP(Q331,武将ID!$A:$B,2,0),"")</f>
        <v/>
      </c>
      <c r="Q331" s="40" t="str">
        <f>IF(VLOOKUP($E331,缘分配置!$A:$M,9,0)=0,"",VLOOKUP($E331,缘分配置!$A:$M,9,0))</f>
        <v/>
      </c>
      <c r="R331" s="40">
        <f t="shared" si="76"/>
        <v>4</v>
      </c>
      <c r="S331" s="40">
        <f>IF(VLOOKUP($E331,缘分配置!$A:$M,10,0)=0,"",VLOOKUP($E331,缘分配置!$A:$M,10,0))</f>
        <v>120</v>
      </c>
      <c r="T331" s="40" t="str">
        <f>IFERROR(VLOOKUP(R331,武将ID!F$1:G$18,2,0),"")</f>
        <v>，生命提高</v>
      </c>
      <c r="U331" s="40" t="str">
        <f t="shared" si="70"/>
        <v>12%</v>
      </c>
      <c r="V331" s="40" t="str">
        <f t="shared" si="77"/>
        <v/>
      </c>
      <c r="W331" s="40" t="str">
        <f>IF(VLOOKUP($E331,缘分配置!$A:$M,11,0)=0,"",VLOOKUP($E331,缘分配置!$A:$M,11,0))</f>
        <v/>
      </c>
      <c r="X331" s="40" t="str">
        <f>IFERROR(VLOOKUP(V331,武将ID!$F$1:$G$18,2,0),"")</f>
        <v/>
      </c>
      <c r="Y331" s="40" t="str">
        <f t="shared" si="71"/>
        <v/>
      </c>
      <c r="Z331" s="40" t="str">
        <f t="shared" si="78"/>
        <v/>
      </c>
      <c r="AA331" s="40" t="str">
        <f>IF(VLOOKUP($E331,缘分配置!$A:$M,12,0)=0,"",VLOOKUP($E331,缘分配置!$A:$M,12,0))</f>
        <v/>
      </c>
      <c r="AB331" s="40" t="str">
        <f>IFERROR(VLOOKUP(Z331,武将ID!$F$1:$G$18,2,0),"")</f>
        <v/>
      </c>
      <c r="AC331" s="40" t="str">
        <f t="shared" si="72"/>
        <v/>
      </c>
      <c r="AD331" s="56" t="str">
        <f t="shared" si="73"/>
        <v>集齐“大乔、陆逊”，生命提高12%。</v>
      </c>
    </row>
    <row r="332" spans="1:30" ht="15" x14ac:dyDescent="0.25">
      <c r="A332" s="52">
        <f t="shared" si="74"/>
        <v>21007003</v>
      </c>
      <c r="B332" s="37">
        <v>327</v>
      </c>
      <c r="C332" s="53" t="str">
        <f>VLOOKUP(E332,缘分配置!A:P,4,0)</f>
        <v>能文能武</v>
      </c>
      <c r="D332" s="53">
        <f>VLOOKUP(F332,武将ID!A:B,2,0)</f>
        <v>21007</v>
      </c>
      <c r="E332" s="40" t="str">
        <f>缘分配置!A281</f>
        <v>大乔3</v>
      </c>
      <c r="F332" s="37" t="str">
        <f t="shared" si="69"/>
        <v>、大乔</v>
      </c>
      <c r="G332" s="40" t="str">
        <f>缘分配置!E281</f>
        <v>大乔</v>
      </c>
      <c r="H332" s="40" t="str">
        <f t="shared" si="75"/>
        <v>3</v>
      </c>
      <c r="I332" s="40">
        <v>1</v>
      </c>
      <c r="J332" s="53">
        <f>VLOOKUP(K332,武将ID!$A:$B,2,0)</f>
        <v>21008</v>
      </c>
      <c r="K332" s="40" t="str">
        <f>VLOOKUP(E332,缘分配置!A:M,6,0)</f>
        <v>、黄忠</v>
      </c>
      <c r="L332" s="53" t="str">
        <f>IFERROR(VLOOKUP(M332,武将ID!$A:$B,2,0),"")</f>
        <v/>
      </c>
      <c r="M332" s="40" t="str">
        <f>IF(VLOOKUP($E332,缘分配置!$A:$M,7,0)=0,"",VLOOKUP($E332,缘分配置!$A:$M,7,0))</f>
        <v/>
      </c>
      <c r="N332" s="53" t="str">
        <f>IFERROR(VLOOKUP(O332,武将ID!$A:$B,2,0),"")</f>
        <v/>
      </c>
      <c r="O332" s="40" t="str">
        <f>IF(VLOOKUP($E332,缘分配置!$A:$M,8,0)=0,"",VLOOKUP($E332,缘分配置!$A:$M,8,0))</f>
        <v/>
      </c>
      <c r="P332" s="53" t="str">
        <f>IFERROR(VLOOKUP(Q332,武将ID!$A:$B,2,0),"")</f>
        <v/>
      </c>
      <c r="Q332" s="40" t="str">
        <f>IF(VLOOKUP($E332,缘分配置!$A:$M,9,0)=0,"",VLOOKUP($E332,缘分配置!$A:$M,9,0))</f>
        <v/>
      </c>
      <c r="R332" s="40">
        <f t="shared" si="76"/>
        <v>4</v>
      </c>
      <c r="S332" s="40">
        <f>IF(VLOOKUP($E332,缘分配置!$A:$M,10,0)=0,"",VLOOKUP($E332,缘分配置!$A:$M,10,0))</f>
        <v>120</v>
      </c>
      <c r="T332" s="40" t="str">
        <f>IFERROR(VLOOKUP(R332,武将ID!F$1:G$18,2,0),"")</f>
        <v>，生命提高</v>
      </c>
      <c r="U332" s="40" t="str">
        <f t="shared" si="70"/>
        <v>12%</v>
      </c>
      <c r="V332" s="40" t="str">
        <f t="shared" si="77"/>
        <v/>
      </c>
      <c r="W332" s="40" t="str">
        <f>IF(VLOOKUP($E332,缘分配置!$A:$M,11,0)=0,"",VLOOKUP($E332,缘分配置!$A:$M,11,0))</f>
        <v/>
      </c>
      <c r="X332" s="40" t="str">
        <f>IFERROR(VLOOKUP(V332,武将ID!$F$1:$G$18,2,0),"")</f>
        <v/>
      </c>
      <c r="Y332" s="40" t="str">
        <f t="shared" si="71"/>
        <v/>
      </c>
      <c r="Z332" s="40" t="str">
        <f t="shared" si="78"/>
        <v/>
      </c>
      <c r="AA332" s="40" t="str">
        <f>IF(VLOOKUP($E332,缘分配置!$A:$M,12,0)=0,"",VLOOKUP($E332,缘分配置!$A:$M,12,0))</f>
        <v/>
      </c>
      <c r="AB332" s="40" t="str">
        <f>IFERROR(VLOOKUP(Z332,武将ID!$F$1:$G$18,2,0),"")</f>
        <v/>
      </c>
      <c r="AC332" s="40" t="str">
        <f t="shared" si="72"/>
        <v/>
      </c>
      <c r="AD332" s="56" t="str">
        <f t="shared" si="73"/>
        <v>集齐“大乔、黄忠”，生命提高12%。</v>
      </c>
    </row>
    <row r="333" spans="1:30" ht="15" x14ac:dyDescent="0.25">
      <c r="A333" s="52">
        <f t="shared" si="74"/>
        <v>21007004</v>
      </c>
      <c r="B333" s="37">
        <v>328</v>
      </c>
      <c r="C333" s="53" t="str">
        <f>VLOOKUP(E333,缘分配置!A:P,4,0)</f>
        <v>雄姿英发</v>
      </c>
      <c r="D333" s="53">
        <f>VLOOKUP(F333,武将ID!A:B,2,0)</f>
        <v>21007</v>
      </c>
      <c r="E333" s="40" t="str">
        <f>缘分配置!A282</f>
        <v>大乔4</v>
      </c>
      <c r="F333" s="37" t="str">
        <f t="shared" si="69"/>
        <v>、大乔</v>
      </c>
      <c r="G333" s="40" t="str">
        <f>缘分配置!E282</f>
        <v>大乔</v>
      </c>
      <c r="H333" s="40" t="str">
        <f t="shared" si="75"/>
        <v>4</v>
      </c>
      <c r="I333" s="40">
        <v>1</v>
      </c>
      <c r="J333" s="53">
        <f>VLOOKUP(K333,武将ID!$A:$B,2,0)</f>
        <v>21003</v>
      </c>
      <c r="K333" s="40" t="str">
        <f>VLOOKUP(E333,缘分配置!A:M,6,0)</f>
        <v>、陆逊</v>
      </c>
      <c r="L333" s="53">
        <f>IFERROR(VLOOKUP(M333,武将ID!$A:$B,2,0),"")</f>
        <v>21008</v>
      </c>
      <c r="M333" s="40" t="str">
        <f>IF(VLOOKUP($E333,缘分配置!$A:$M,7,0)=0,"",VLOOKUP($E333,缘分配置!$A:$M,7,0))</f>
        <v>、黄忠</v>
      </c>
      <c r="N333" s="53" t="str">
        <f>IFERROR(VLOOKUP(O333,武将ID!$A:$B,2,0),"")</f>
        <v/>
      </c>
      <c r="O333" s="40" t="str">
        <f>IF(VLOOKUP($E333,缘分配置!$A:$M,8,0)=0,"",VLOOKUP($E333,缘分配置!$A:$M,8,0))</f>
        <v/>
      </c>
      <c r="P333" s="53" t="str">
        <f>IFERROR(VLOOKUP(Q333,武将ID!$A:$B,2,0),"")</f>
        <v/>
      </c>
      <c r="Q333" s="40" t="str">
        <f>IF(VLOOKUP($E333,缘分配置!$A:$M,9,0)=0,"",VLOOKUP($E333,缘分配置!$A:$M,9,0))</f>
        <v/>
      </c>
      <c r="R333" s="40">
        <f t="shared" si="76"/>
        <v>4</v>
      </c>
      <c r="S333" s="40">
        <f>IF(VLOOKUP($E333,缘分配置!$A:$M,10,0)=0,"",VLOOKUP($E333,缘分配置!$A:$M,10,0))</f>
        <v>130</v>
      </c>
      <c r="T333" s="40" t="str">
        <f>IFERROR(VLOOKUP(R333,武将ID!F$1:G$18,2,0),"")</f>
        <v>，生命提高</v>
      </c>
      <c r="U333" s="40" t="str">
        <f t="shared" si="70"/>
        <v>13%</v>
      </c>
      <c r="V333" s="40">
        <f t="shared" si="77"/>
        <v>5</v>
      </c>
      <c r="W333" s="40">
        <f>IF(VLOOKUP($E333,缘分配置!$A:$M,11,0)=0,"",VLOOKUP($E333,缘分配置!$A:$M,11,0))</f>
        <v>100</v>
      </c>
      <c r="X333" s="40" t="str">
        <f>IFERROR(VLOOKUP(V333,武将ID!$F$1:$G$18,2,0),"")</f>
        <v>，攻击提高</v>
      </c>
      <c r="Y333" s="40" t="str">
        <f t="shared" si="71"/>
        <v>10%</v>
      </c>
      <c r="Z333" s="40">
        <f t="shared" si="78"/>
        <v>6</v>
      </c>
      <c r="AA333" s="40">
        <f>IF(VLOOKUP($E333,缘分配置!$A:$M,12,0)=0,"",VLOOKUP($E333,缘分配置!$A:$M,12,0))</f>
        <v>30</v>
      </c>
      <c r="AB333" s="40" t="str">
        <f>IFERROR(VLOOKUP(Z333,武将ID!$F$1:$G$18,2,0),"")</f>
        <v>，防御提高</v>
      </c>
      <c r="AC333" s="40" t="str">
        <f t="shared" si="72"/>
        <v>3%</v>
      </c>
      <c r="AD333" s="56" t="str">
        <f t="shared" si="73"/>
        <v>集齐“大乔、陆逊、黄忠”，生命提高13%，攻击提高10%，防御提高3%。</v>
      </c>
    </row>
    <row r="334" spans="1:30" ht="15" x14ac:dyDescent="0.25">
      <c r="A334" s="52">
        <f t="shared" si="74"/>
        <v>21007005</v>
      </c>
      <c r="B334" s="37">
        <v>329</v>
      </c>
      <c r="C334" s="53" t="str">
        <f>VLOOKUP(E334,缘分配置!A:P,4,0)</f>
        <v>文武双全</v>
      </c>
      <c r="D334" s="53">
        <f>VLOOKUP(F334,武将ID!A:B,2,0)</f>
        <v>21007</v>
      </c>
      <c r="E334" s="40" t="str">
        <f>缘分配置!A283</f>
        <v>大乔5</v>
      </c>
      <c r="F334" s="37" t="str">
        <f t="shared" si="69"/>
        <v>、大乔</v>
      </c>
      <c r="G334" s="40" t="str">
        <f>缘分配置!E283</f>
        <v>大乔</v>
      </c>
      <c r="H334" s="40" t="str">
        <f t="shared" si="75"/>
        <v>5</v>
      </c>
      <c r="I334" s="40">
        <v>1</v>
      </c>
      <c r="J334" s="53">
        <f>VLOOKUP(K334,武将ID!$A:$B,2,0)</f>
        <v>21004</v>
      </c>
      <c r="K334" s="40" t="str">
        <f>VLOOKUP(E334,缘分配置!A:M,6,0)</f>
        <v>、司马懿</v>
      </c>
      <c r="L334" s="53">
        <f>IFERROR(VLOOKUP(M334,武将ID!$A:$B,2,0),"")</f>
        <v>21006</v>
      </c>
      <c r="M334" s="40" t="str">
        <f>IF(VLOOKUP($E334,缘分配置!$A:$M,7,0)=0,"",VLOOKUP($E334,缘分配置!$A:$M,7,0))</f>
        <v>、夏侯惇</v>
      </c>
      <c r="N334" s="53" t="str">
        <f>IFERROR(VLOOKUP(O334,武将ID!$A:$B,2,0),"")</f>
        <v/>
      </c>
      <c r="O334" s="40" t="str">
        <f>IF(VLOOKUP($E334,缘分配置!$A:$M,8,0)=0,"",VLOOKUP($E334,缘分配置!$A:$M,8,0))</f>
        <v/>
      </c>
      <c r="P334" s="53" t="str">
        <f>IFERROR(VLOOKUP(Q334,武将ID!$A:$B,2,0),"")</f>
        <v/>
      </c>
      <c r="Q334" s="40" t="str">
        <f>IF(VLOOKUP($E334,缘分配置!$A:$M,9,0)=0,"",VLOOKUP($E334,缘分配置!$A:$M,9,0))</f>
        <v/>
      </c>
      <c r="R334" s="40">
        <f t="shared" si="76"/>
        <v>4</v>
      </c>
      <c r="S334" s="40">
        <f>IF(VLOOKUP($E334,缘分配置!$A:$M,10,0)=0,"",VLOOKUP($E334,缘分配置!$A:$M,10,0))</f>
        <v>130</v>
      </c>
      <c r="T334" s="40" t="str">
        <f>IFERROR(VLOOKUP(R334,武将ID!F$1:G$18,2,0),"")</f>
        <v>，生命提高</v>
      </c>
      <c r="U334" s="40" t="str">
        <f t="shared" si="70"/>
        <v>13%</v>
      </c>
      <c r="V334" s="40">
        <f t="shared" si="77"/>
        <v>5</v>
      </c>
      <c r="W334" s="40">
        <f>IF(VLOOKUP($E334,缘分配置!$A:$M,11,0)=0,"",VLOOKUP($E334,缘分配置!$A:$M,11,0))</f>
        <v>100</v>
      </c>
      <c r="X334" s="40" t="str">
        <f>IFERROR(VLOOKUP(V334,武将ID!$F$1:$G$18,2,0),"")</f>
        <v>，攻击提高</v>
      </c>
      <c r="Y334" s="40" t="str">
        <f t="shared" si="71"/>
        <v>10%</v>
      </c>
      <c r="Z334" s="40">
        <f t="shared" si="78"/>
        <v>6</v>
      </c>
      <c r="AA334" s="40">
        <f>IF(VLOOKUP($E334,缘分配置!$A:$M,12,0)=0,"",VLOOKUP($E334,缘分配置!$A:$M,12,0))</f>
        <v>30</v>
      </c>
      <c r="AB334" s="40" t="str">
        <f>IFERROR(VLOOKUP(Z334,武将ID!$F$1:$G$18,2,0),"")</f>
        <v>，防御提高</v>
      </c>
      <c r="AC334" s="40" t="str">
        <f t="shared" si="72"/>
        <v>3%</v>
      </c>
      <c r="AD334" s="56" t="str">
        <f t="shared" si="73"/>
        <v>集齐“大乔、司马懿、夏侯惇”，生命提高13%，攻击提高10%，防御提高3%。</v>
      </c>
    </row>
    <row r="335" spans="1:30" ht="15" x14ac:dyDescent="0.25">
      <c r="A335" s="52">
        <f t="shared" si="74"/>
        <v>21007006</v>
      </c>
      <c r="B335" s="37">
        <v>330</v>
      </c>
      <c r="C335" s="53" t="str">
        <f>VLOOKUP(E335,缘分配置!A:P,4,0)</f>
        <v>英姿勃发</v>
      </c>
      <c r="D335" s="53">
        <f>VLOOKUP(F335,武将ID!A:B,2,0)</f>
        <v>21007</v>
      </c>
      <c r="E335" s="40" t="str">
        <f>缘分配置!A284</f>
        <v>大乔6</v>
      </c>
      <c r="F335" s="37" t="str">
        <f t="shared" si="69"/>
        <v>、大乔</v>
      </c>
      <c r="G335" s="40" t="str">
        <f>缘分配置!E284</f>
        <v>大乔</v>
      </c>
      <c r="H335" s="40" t="str">
        <f t="shared" si="75"/>
        <v>6</v>
      </c>
      <c r="I335" s="40">
        <v>1</v>
      </c>
      <c r="J335" s="53">
        <f>VLOOKUP(K335,武将ID!$A:$B,2,0)</f>
        <v>21003</v>
      </c>
      <c r="K335" s="40" t="str">
        <f>VLOOKUP(E335,缘分配置!A:M,6,0)</f>
        <v>、陆逊</v>
      </c>
      <c r="L335" s="53">
        <f>IFERROR(VLOOKUP(M335,武将ID!$A:$B,2,0),"")</f>
        <v>21004</v>
      </c>
      <c r="M335" s="40" t="str">
        <f>IF(VLOOKUP($E335,缘分配置!$A:$M,7,0)=0,"",VLOOKUP($E335,缘分配置!$A:$M,7,0))</f>
        <v>、司马懿</v>
      </c>
      <c r="N335" s="53" t="str">
        <f>IFERROR(VLOOKUP(O335,武将ID!$A:$B,2,0),"")</f>
        <v/>
      </c>
      <c r="O335" s="40" t="str">
        <f>IF(VLOOKUP($E335,缘分配置!$A:$M,8,0)=0,"",VLOOKUP($E335,缘分配置!$A:$M,8,0))</f>
        <v/>
      </c>
      <c r="P335" s="53" t="str">
        <f>IFERROR(VLOOKUP(Q335,武将ID!$A:$B,2,0),"")</f>
        <v/>
      </c>
      <c r="Q335" s="40" t="str">
        <f>IF(VLOOKUP($E335,缘分配置!$A:$M,9,0)=0,"",VLOOKUP($E335,缘分配置!$A:$M,9,0))</f>
        <v/>
      </c>
      <c r="R335" s="40">
        <f t="shared" si="76"/>
        <v>4</v>
      </c>
      <c r="S335" s="40">
        <f>IF(VLOOKUP($E335,缘分配置!$A:$M,10,0)=0,"",VLOOKUP($E335,缘分配置!$A:$M,10,0))</f>
        <v>130</v>
      </c>
      <c r="T335" s="40" t="str">
        <f>IFERROR(VLOOKUP(R335,武将ID!F$1:G$18,2,0),"")</f>
        <v>，生命提高</v>
      </c>
      <c r="U335" s="40" t="str">
        <f t="shared" si="70"/>
        <v>13%</v>
      </c>
      <c r="V335" s="40">
        <f t="shared" si="77"/>
        <v>5</v>
      </c>
      <c r="W335" s="40">
        <f>IF(VLOOKUP($E335,缘分配置!$A:$M,11,0)=0,"",VLOOKUP($E335,缘分配置!$A:$M,11,0))</f>
        <v>100</v>
      </c>
      <c r="X335" s="40" t="str">
        <f>IFERROR(VLOOKUP(V335,武将ID!$F$1:$G$18,2,0),"")</f>
        <v>，攻击提高</v>
      </c>
      <c r="Y335" s="40" t="str">
        <f t="shared" si="71"/>
        <v>10%</v>
      </c>
      <c r="Z335" s="40">
        <f t="shared" si="78"/>
        <v>6</v>
      </c>
      <c r="AA335" s="40">
        <f>IF(VLOOKUP($E335,缘分配置!$A:$M,12,0)=0,"",VLOOKUP($E335,缘分配置!$A:$M,12,0))</f>
        <v>30</v>
      </c>
      <c r="AB335" s="40" t="str">
        <f>IFERROR(VLOOKUP(Z335,武将ID!$F$1:$G$18,2,0),"")</f>
        <v>，防御提高</v>
      </c>
      <c r="AC335" s="40" t="str">
        <f t="shared" si="72"/>
        <v>3%</v>
      </c>
      <c r="AD335" s="56" t="str">
        <f t="shared" si="73"/>
        <v>集齐“大乔、陆逊、司马懿”，生命提高13%，攻击提高10%，防御提高3%。</v>
      </c>
    </row>
    <row r="336" spans="1:30" ht="15" x14ac:dyDescent="0.25">
      <c r="A336" s="52">
        <f t="shared" si="74"/>
        <v>21008001</v>
      </c>
      <c r="B336" s="37">
        <v>331</v>
      </c>
      <c r="C336" s="53" t="str">
        <f>VLOOKUP(E336,缘分配置!A:P,4,0)</f>
        <v>蜀之上将</v>
      </c>
      <c r="D336" s="53">
        <f>VLOOKUP(F336,武将ID!A:B,2,0)</f>
        <v>21008</v>
      </c>
      <c r="E336" s="40" t="str">
        <f>缘分配置!A285</f>
        <v>黄忠1</v>
      </c>
      <c r="F336" s="37" t="str">
        <f t="shared" si="69"/>
        <v>、黄忠</v>
      </c>
      <c r="G336" s="40" t="str">
        <f>缘分配置!E285</f>
        <v>黄忠</v>
      </c>
      <c r="H336" s="40" t="str">
        <f t="shared" si="75"/>
        <v>1</v>
      </c>
      <c r="I336" s="40">
        <v>1</v>
      </c>
      <c r="J336" s="53">
        <f>VLOOKUP(K336,武将ID!$A:$B,2,0)</f>
        <v>21306</v>
      </c>
      <c r="K336" s="40" t="str">
        <f>VLOOKUP(E336,缘分配置!A:M,6,0)</f>
        <v>、马超</v>
      </c>
      <c r="L336" s="53" t="str">
        <f>IFERROR(VLOOKUP(M336,武将ID!$A:$B,2,0),"")</f>
        <v/>
      </c>
      <c r="M336" s="40" t="str">
        <f>IF(VLOOKUP($E336,缘分配置!$A:$M,7,0)=0,"",VLOOKUP($E336,缘分配置!$A:$M,7,0))</f>
        <v/>
      </c>
      <c r="N336" s="53" t="str">
        <f>IFERROR(VLOOKUP(O336,武将ID!$A:$B,2,0),"")</f>
        <v/>
      </c>
      <c r="O336" s="40" t="str">
        <f>IF(VLOOKUP($E336,缘分配置!$A:$M,8,0)=0,"",VLOOKUP($E336,缘分配置!$A:$M,8,0))</f>
        <v/>
      </c>
      <c r="P336" s="53" t="str">
        <f>IFERROR(VLOOKUP(Q336,武将ID!$A:$B,2,0),"")</f>
        <v/>
      </c>
      <c r="Q336" s="40" t="str">
        <f>IF(VLOOKUP($E336,缘分配置!$A:$M,9,0)=0,"",VLOOKUP($E336,缘分配置!$A:$M,9,0))</f>
        <v/>
      </c>
      <c r="R336" s="40" t="str">
        <f t="shared" si="76"/>
        <v/>
      </c>
      <c r="S336" s="40" t="str">
        <f>IF(VLOOKUP($E336,缘分配置!$A:$M,10,0)=0,"",VLOOKUP($E336,缘分配置!$A:$M,10,0))</f>
        <v/>
      </c>
      <c r="T336" s="40" t="str">
        <f>IFERROR(VLOOKUP(R336,武将ID!F$1:G$18,2,0),"")</f>
        <v/>
      </c>
      <c r="U336" s="40" t="str">
        <f t="shared" si="70"/>
        <v/>
      </c>
      <c r="V336" s="40">
        <f t="shared" si="77"/>
        <v>5</v>
      </c>
      <c r="W336" s="40">
        <f>IF(VLOOKUP($E336,缘分配置!$A:$M,11,0)=0,"",VLOOKUP($E336,缘分配置!$A:$M,11,0))</f>
        <v>100</v>
      </c>
      <c r="X336" s="40" t="str">
        <f>IFERROR(VLOOKUP(V336,武将ID!$F$1:$G$18,2,0),"")</f>
        <v>，攻击提高</v>
      </c>
      <c r="Y336" s="40" t="str">
        <f t="shared" si="71"/>
        <v>10%</v>
      </c>
      <c r="Z336" s="40">
        <f t="shared" si="78"/>
        <v>6</v>
      </c>
      <c r="AA336" s="40">
        <f>IF(VLOOKUP($E336,缘分配置!$A:$M,12,0)=0,"",VLOOKUP($E336,缘分配置!$A:$M,12,0))</f>
        <v>30</v>
      </c>
      <c r="AB336" s="40" t="str">
        <f>IFERROR(VLOOKUP(Z336,武将ID!$F$1:$G$18,2,0),"")</f>
        <v>，防御提高</v>
      </c>
      <c r="AC336" s="40" t="str">
        <f t="shared" si="72"/>
        <v>3%</v>
      </c>
      <c r="AD336" s="56" t="str">
        <f t="shared" si="73"/>
        <v>集齐“黄忠、马超”，攻击提高10%，防御提高3%。</v>
      </c>
    </row>
    <row r="337" spans="1:30" ht="15" x14ac:dyDescent="0.25">
      <c r="A337" s="52">
        <f t="shared" si="74"/>
        <v>21008002</v>
      </c>
      <c r="B337" s="37">
        <v>332</v>
      </c>
      <c r="C337" s="53" t="str">
        <f>VLOOKUP(E337,缘分配置!A:P,4,0)</f>
        <v>一击必杀</v>
      </c>
      <c r="D337" s="53">
        <f>VLOOKUP(F337,武将ID!A:B,2,0)</f>
        <v>21008</v>
      </c>
      <c r="E337" s="40" t="str">
        <f>缘分配置!A286</f>
        <v>黄忠2</v>
      </c>
      <c r="F337" s="37" t="str">
        <f t="shared" si="69"/>
        <v>、黄忠</v>
      </c>
      <c r="G337" s="40" t="str">
        <f>缘分配置!E286</f>
        <v>黄忠</v>
      </c>
      <c r="H337" s="40" t="str">
        <f t="shared" si="75"/>
        <v>2</v>
      </c>
      <c r="I337" s="40">
        <v>1</v>
      </c>
      <c r="J337" s="53">
        <f>VLOOKUP(K337,武将ID!$A:$B,2,0)</f>
        <v>21006</v>
      </c>
      <c r="K337" s="40" t="str">
        <f>VLOOKUP(E337,缘分配置!A:M,6,0)</f>
        <v>、夏侯惇</v>
      </c>
      <c r="L337" s="53" t="str">
        <f>IFERROR(VLOOKUP(M337,武将ID!$A:$B,2,0),"")</f>
        <v/>
      </c>
      <c r="M337" s="40" t="str">
        <f>IF(VLOOKUP($E337,缘分配置!$A:$M,7,0)=0,"",VLOOKUP($E337,缘分配置!$A:$M,7,0))</f>
        <v/>
      </c>
      <c r="N337" s="53" t="str">
        <f>IFERROR(VLOOKUP(O337,武将ID!$A:$B,2,0),"")</f>
        <v/>
      </c>
      <c r="O337" s="40" t="str">
        <f>IF(VLOOKUP($E337,缘分配置!$A:$M,8,0)=0,"",VLOOKUP($E337,缘分配置!$A:$M,8,0))</f>
        <v/>
      </c>
      <c r="P337" s="53" t="str">
        <f>IFERROR(VLOOKUP(Q337,武将ID!$A:$B,2,0),"")</f>
        <v/>
      </c>
      <c r="Q337" s="40" t="str">
        <f>IF(VLOOKUP($E337,缘分配置!$A:$M,9,0)=0,"",VLOOKUP($E337,缘分配置!$A:$M,9,0))</f>
        <v/>
      </c>
      <c r="R337" s="40" t="str">
        <f t="shared" si="76"/>
        <v/>
      </c>
      <c r="S337" s="40" t="str">
        <f>IF(VLOOKUP($E337,缘分配置!$A:$M,10,0)=0,"",VLOOKUP($E337,缘分配置!$A:$M,10,0))</f>
        <v/>
      </c>
      <c r="T337" s="40" t="str">
        <f>IFERROR(VLOOKUP(R337,武将ID!F$1:G$18,2,0),"")</f>
        <v/>
      </c>
      <c r="U337" s="40" t="str">
        <f t="shared" si="70"/>
        <v/>
      </c>
      <c r="V337" s="40">
        <f t="shared" si="77"/>
        <v>5</v>
      </c>
      <c r="W337" s="40">
        <f>IF(VLOOKUP($E337,缘分配置!$A:$M,11,0)=0,"",VLOOKUP($E337,缘分配置!$A:$M,11,0))</f>
        <v>90</v>
      </c>
      <c r="X337" s="40" t="str">
        <f>IFERROR(VLOOKUP(V337,武将ID!$F$1:$G$18,2,0),"")</f>
        <v>，攻击提高</v>
      </c>
      <c r="Y337" s="40" t="str">
        <f t="shared" si="71"/>
        <v>9%</v>
      </c>
      <c r="Z337" s="40">
        <f t="shared" si="78"/>
        <v>6</v>
      </c>
      <c r="AA337" s="40">
        <f>IF(VLOOKUP($E337,缘分配置!$A:$M,12,0)=0,"",VLOOKUP($E337,缘分配置!$A:$M,12,0))</f>
        <v>30</v>
      </c>
      <c r="AB337" s="40" t="str">
        <f>IFERROR(VLOOKUP(Z337,武将ID!$F$1:$G$18,2,0),"")</f>
        <v>，防御提高</v>
      </c>
      <c r="AC337" s="40" t="str">
        <f t="shared" si="72"/>
        <v>3%</v>
      </c>
      <c r="AD337" s="56" t="str">
        <f t="shared" si="73"/>
        <v>集齐“黄忠、夏侯惇”，攻击提高9%，防御提高3%。</v>
      </c>
    </row>
    <row r="338" spans="1:30" ht="15" x14ac:dyDescent="0.25">
      <c r="A338" s="52">
        <f t="shared" si="74"/>
        <v>21008003</v>
      </c>
      <c r="B338" s="37">
        <v>333</v>
      </c>
      <c r="C338" s="53" t="str">
        <f>VLOOKUP(E338,缘分配置!A:P,4,0)</f>
        <v>能文能武</v>
      </c>
      <c r="D338" s="53">
        <f>VLOOKUP(F338,武将ID!A:B,2,0)</f>
        <v>21008</v>
      </c>
      <c r="E338" s="40" t="str">
        <f>缘分配置!A287</f>
        <v>黄忠3</v>
      </c>
      <c r="F338" s="37" t="str">
        <f t="shared" si="69"/>
        <v>、黄忠</v>
      </c>
      <c r="G338" s="40" t="str">
        <f>缘分配置!E287</f>
        <v>黄忠</v>
      </c>
      <c r="H338" s="40" t="str">
        <f t="shared" si="75"/>
        <v>3</v>
      </c>
      <c r="I338" s="40">
        <v>1</v>
      </c>
      <c r="J338" s="53">
        <f>VLOOKUP(K338,武将ID!$A:$B,2,0)</f>
        <v>21007</v>
      </c>
      <c r="K338" s="40" t="str">
        <f>VLOOKUP(E338,缘分配置!A:M,6,0)</f>
        <v>、大乔</v>
      </c>
      <c r="L338" s="53" t="str">
        <f>IFERROR(VLOOKUP(M338,武将ID!$A:$B,2,0),"")</f>
        <v/>
      </c>
      <c r="M338" s="40" t="str">
        <f>IF(VLOOKUP($E338,缘分配置!$A:$M,7,0)=0,"",VLOOKUP($E338,缘分配置!$A:$M,7,0))</f>
        <v/>
      </c>
      <c r="N338" s="53" t="str">
        <f>IFERROR(VLOOKUP(O338,武将ID!$A:$B,2,0),"")</f>
        <v/>
      </c>
      <c r="O338" s="40" t="str">
        <f>IF(VLOOKUP($E338,缘分配置!$A:$M,8,0)=0,"",VLOOKUP($E338,缘分配置!$A:$M,8,0))</f>
        <v/>
      </c>
      <c r="P338" s="53" t="str">
        <f>IFERROR(VLOOKUP(Q338,武将ID!$A:$B,2,0),"")</f>
        <v/>
      </c>
      <c r="Q338" s="40" t="str">
        <f>IF(VLOOKUP($E338,缘分配置!$A:$M,9,0)=0,"",VLOOKUP($E338,缘分配置!$A:$M,9,0))</f>
        <v/>
      </c>
      <c r="R338" s="40" t="str">
        <f t="shared" si="76"/>
        <v/>
      </c>
      <c r="S338" s="40" t="str">
        <f>IF(VLOOKUP($E338,缘分配置!$A:$M,10,0)=0,"",VLOOKUP($E338,缘分配置!$A:$M,10,0))</f>
        <v/>
      </c>
      <c r="T338" s="40" t="str">
        <f>IFERROR(VLOOKUP(R338,武将ID!F$1:G$18,2,0),"")</f>
        <v/>
      </c>
      <c r="U338" s="40" t="str">
        <f t="shared" si="70"/>
        <v/>
      </c>
      <c r="V338" s="40">
        <f t="shared" si="77"/>
        <v>5</v>
      </c>
      <c r="W338" s="40">
        <f>IF(VLOOKUP($E338,缘分配置!$A:$M,11,0)=0,"",VLOOKUP($E338,缘分配置!$A:$M,11,0))</f>
        <v>90</v>
      </c>
      <c r="X338" s="40" t="str">
        <f>IFERROR(VLOOKUP(V338,武将ID!$F$1:$G$18,2,0),"")</f>
        <v>，攻击提高</v>
      </c>
      <c r="Y338" s="40" t="str">
        <f t="shared" si="71"/>
        <v>9%</v>
      </c>
      <c r="Z338" s="40">
        <f t="shared" si="78"/>
        <v>6</v>
      </c>
      <c r="AA338" s="40">
        <f>IF(VLOOKUP($E338,缘分配置!$A:$M,12,0)=0,"",VLOOKUP($E338,缘分配置!$A:$M,12,0))</f>
        <v>30</v>
      </c>
      <c r="AB338" s="40" t="str">
        <f>IFERROR(VLOOKUP(Z338,武将ID!$F$1:$G$18,2,0),"")</f>
        <v>，防御提高</v>
      </c>
      <c r="AC338" s="40" t="str">
        <f t="shared" si="72"/>
        <v>3%</v>
      </c>
      <c r="AD338" s="56" t="str">
        <f t="shared" si="73"/>
        <v>集齐“黄忠、大乔”，攻击提高9%，防御提高3%。</v>
      </c>
    </row>
    <row r="339" spans="1:30" ht="15" x14ac:dyDescent="0.25">
      <c r="A339" s="52">
        <f t="shared" si="74"/>
        <v>21008004</v>
      </c>
      <c r="B339" s="37">
        <v>334</v>
      </c>
      <c r="C339" s="53" t="str">
        <f>VLOOKUP(E339,缘分配置!A:P,4,0)</f>
        <v>雄姿英发</v>
      </c>
      <c r="D339" s="53">
        <f>VLOOKUP(F339,武将ID!A:B,2,0)</f>
        <v>21008</v>
      </c>
      <c r="E339" s="40" t="str">
        <f>缘分配置!A288</f>
        <v>黄忠4</v>
      </c>
      <c r="F339" s="37" t="str">
        <f t="shared" si="69"/>
        <v>、黄忠</v>
      </c>
      <c r="G339" s="40" t="str">
        <f>缘分配置!E288</f>
        <v>黄忠</v>
      </c>
      <c r="H339" s="40" t="str">
        <f t="shared" si="75"/>
        <v>4</v>
      </c>
      <c r="I339" s="40">
        <v>1</v>
      </c>
      <c r="J339" s="53">
        <f>VLOOKUP(K339,武将ID!$A:$B,2,0)</f>
        <v>21003</v>
      </c>
      <c r="K339" s="40" t="str">
        <f>VLOOKUP(E339,缘分配置!A:M,6,0)</f>
        <v>、陆逊</v>
      </c>
      <c r="L339" s="53">
        <f>IFERROR(VLOOKUP(M339,武将ID!$A:$B,2,0),"")</f>
        <v>21007</v>
      </c>
      <c r="M339" s="40" t="str">
        <f>IF(VLOOKUP($E339,缘分配置!$A:$M,7,0)=0,"",VLOOKUP($E339,缘分配置!$A:$M,7,0))</f>
        <v>、大乔</v>
      </c>
      <c r="N339" s="53" t="str">
        <f>IFERROR(VLOOKUP(O339,武将ID!$A:$B,2,0),"")</f>
        <v/>
      </c>
      <c r="O339" s="40" t="str">
        <f>IF(VLOOKUP($E339,缘分配置!$A:$M,8,0)=0,"",VLOOKUP($E339,缘分配置!$A:$M,8,0))</f>
        <v/>
      </c>
      <c r="P339" s="53" t="str">
        <f>IFERROR(VLOOKUP(Q339,武将ID!$A:$B,2,0),"")</f>
        <v/>
      </c>
      <c r="Q339" s="40" t="str">
        <f>IF(VLOOKUP($E339,缘分配置!$A:$M,9,0)=0,"",VLOOKUP($E339,缘分配置!$A:$M,9,0))</f>
        <v/>
      </c>
      <c r="R339" s="40">
        <f t="shared" si="76"/>
        <v>4</v>
      </c>
      <c r="S339" s="40">
        <f>IF(VLOOKUP($E339,缘分配置!$A:$M,10,0)=0,"",VLOOKUP($E339,缘分配置!$A:$M,10,0))</f>
        <v>130</v>
      </c>
      <c r="T339" s="40" t="str">
        <f>IFERROR(VLOOKUP(R339,武将ID!F$1:G$18,2,0),"")</f>
        <v>，生命提高</v>
      </c>
      <c r="U339" s="40" t="str">
        <f t="shared" si="70"/>
        <v>13%</v>
      </c>
      <c r="V339" s="40">
        <f t="shared" si="77"/>
        <v>5</v>
      </c>
      <c r="W339" s="40">
        <f>IF(VLOOKUP($E339,缘分配置!$A:$M,11,0)=0,"",VLOOKUP($E339,缘分配置!$A:$M,11,0))</f>
        <v>100</v>
      </c>
      <c r="X339" s="40" t="str">
        <f>IFERROR(VLOOKUP(V339,武将ID!$F$1:$G$18,2,0),"")</f>
        <v>，攻击提高</v>
      </c>
      <c r="Y339" s="40" t="str">
        <f t="shared" si="71"/>
        <v>10%</v>
      </c>
      <c r="Z339" s="40">
        <f t="shared" si="78"/>
        <v>6</v>
      </c>
      <c r="AA339" s="40">
        <f>IF(VLOOKUP($E339,缘分配置!$A:$M,12,0)=0,"",VLOOKUP($E339,缘分配置!$A:$M,12,0))</f>
        <v>30</v>
      </c>
      <c r="AB339" s="40" t="str">
        <f>IFERROR(VLOOKUP(Z339,武将ID!$F$1:$G$18,2,0),"")</f>
        <v>，防御提高</v>
      </c>
      <c r="AC339" s="40" t="str">
        <f t="shared" si="72"/>
        <v>3%</v>
      </c>
      <c r="AD339" s="56" t="str">
        <f t="shared" si="73"/>
        <v>集齐“黄忠、陆逊、大乔”，生命提高13%，攻击提高10%，防御提高3%。</v>
      </c>
    </row>
    <row r="340" spans="1:30" ht="15" x14ac:dyDescent="0.25">
      <c r="A340" s="52">
        <f t="shared" si="74"/>
        <v>21008005</v>
      </c>
      <c r="B340" s="37">
        <v>335</v>
      </c>
      <c r="C340" s="53" t="str">
        <f>VLOOKUP(E340,缘分配置!A:P,4,0)</f>
        <v>功勋卓著</v>
      </c>
      <c r="D340" s="53">
        <f>VLOOKUP(F340,武将ID!A:B,2,0)</f>
        <v>21008</v>
      </c>
      <c r="E340" s="40" t="str">
        <f>缘分配置!A289</f>
        <v>黄忠5</v>
      </c>
      <c r="F340" s="37" t="str">
        <f t="shared" si="69"/>
        <v>、黄忠</v>
      </c>
      <c r="G340" s="40" t="str">
        <f>缘分配置!E289</f>
        <v>黄忠</v>
      </c>
      <c r="H340" s="40" t="str">
        <f t="shared" si="75"/>
        <v>5</v>
      </c>
      <c r="I340" s="40">
        <v>1</v>
      </c>
      <c r="J340" s="53">
        <f>VLOOKUP(K340,武将ID!$A:$B,2,0)</f>
        <v>21003</v>
      </c>
      <c r="K340" s="40" t="str">
        <f>VLOOKUP(E340,缘分配置!A:M,6,0)</f>
        <v>、陆逊</v>
      </c>
      <c r="L340" s="53">
        <f>IFERROR(VLOOKUP(M340,武将ID!$A:$B,2,0),"")</f>
        <v>21005</v>
      </c>
      <c r="M340" s="40" t="str">
        <f>IF(VLOOKUP($E340,缘分配置!$A:$M,7,0)=0,"",VLOOKUP($E340,缘分配置!$A:$M,7,0))</f>
        <v>、许褚</v>
      </c>
      <c r="N340" s="53" t="str">
        <f>IFERROR(VLOOKUP(O340,武将ID!$A:$B,2,0),"")</f>
        <v/>
      </c>
      <c r="O340" s="40" t="str">
        <f>IF(VLOOKUP($E340,缘分配置!$A:$M,8,0)=0,"",VLOOKUP($E340,缘分配置!$A:$M,8,0))</f>
        <v/>
      </c>
      <c r="P340" s="53" t="str">
        <f>IFERROR(VLOOKUP(Q340,武将ID!$A:$B,2,0),"")</f>
        <v/>
      </c>
      <c r="Q340" s="40" t="str">
        <f>IF(VLOOKUP($E340,缘分配置!$A:$M,9,0)=0,"",VLOOKUP($E340,缘分配置!$A:$M,9,0))</f>
        <v/>
      </c>
      <c r="R340" s="40">
        <f t="shared" si="76"/>
        <v>4</v>
      </c>
      <c r="S340" s="40">
        <f>IF(VLOOKUP($E340,缘分配置!$A:$M,10,0)=0,"",VLOOKUP($E340,缘分配置!$A:$M,10,0))</f>
        <v>130</v>
      </c>
      <c r="T340" s="40" t="str">
        <f>IFERROR(VLOOKUP(R340,武将ID!F$1:G$18,2,0),"")</f>
        <v>，生命提高</v>
      </c>
      <c r="U340" s="40" t="str">
        <f t="shared" si="70"/>
        <v>13%</v>
      </c>
      <c r="V340" s="40">
        <f t="shared" si="77"/>
        <v>5</v>
      </c>
      <c r="W340" s="40">
        <f>IF(VLOOKUP($E340,缘分配置!$A:$M,11,0)=0,"",VLOOKUP($E340,缘分配置!$A:$M,11,0))</f>
        <v>100</v>
      </c>
      <c r="X340" s="40" t="str">
        <f>IFERROR(VLOOKUP(V340,武将ID!$F$1:$G$18,2,0),"")</f>
        <v>，攻击提高</v>
      </c>
      <c r="Y340" s="40" t="str">
        <f t="shared" si="71"/>
        <v>10%</v>
      </c>
      <c r="Z340" s="40">
        <f t="shared" si="78"/>
        <v>6</v>
      </c>
      <c r="AA340" s="40">
        <f>IF(VLOOKUP($E340,缘分配置!$A:$M,12,0)=0,"",VLOOKUP($E340,缘分配置!$A:$M,12,0))</f>
        <v>30</v>
      </c>
      <c r="AB340" s="40" t="str">
        <f>IFERROR(VLOOKUP(Z340,武将ID!$F$1:$G$18,2,0),"")</f>
        <v>，防御提高</v>
      </c>
      <c r="AC340" s="40" t="str">
        <f t="shared" si="72"/>
        <v>3%</v>
      </c>
      <c r="AD340" s="56" t="str">
        <f t="shared" si="73"/>
        <v>集齐“黄忠、陆逊、许褚”，生命提高13%，攻击提高10%，防御提高3%。</v>
      </c>
    </row>
    <row r="341" spans="1:30" ht="15" x14ac:dyDescent="0.25">
      <c r="A341" s="52">
        <f t="shared" si="74"/>
        <v>21008006</v>
      </c>
      <c r="B341" s="37">
        <v>336</v>
      </c>
      <c r="C341" s="53" t="str">
        <f>VLOOKUP(E341,缘分配置!A:P,4,0)</f>
        <v>出奇制胜</v>
      </c>
      <c r="D341" s="53">
        <f>VLOOKUP(F341,武将ID!A:B,2,0)</f>
        <v>21008</v>
      </c>
      <c r="E341" s="40" t="str">
        <f>缘分配置!A290</f>
        <v>黄忠6</v>
      </c>
      <c r="F341" s="37" t="str">
        <f t="shared" si="69"/>
        <v>、黄忠</v>
      </c>
      <c r="G341" s="40" t="str">
        <f>缘分配置!E290</f>
        <v>黄忠</v>
      </c>
      <c r="H341" s="40" t="str">
        <f t="shared" si="75"/>
        <v>6</v>
      </c>
      <c r="I341" s="40">
        <v>1</v>
      </c>
      <c r="J341" s="53">
        <f>VLOOKUP(K341,武将ID!$A:$B,2,0)</f>
        <v>21005</v>
      </c>
      <c r="K341" s="40" t="str">
        <f>VLOOKUP(E341,缘分配置!A:M,6,0)</f>
        <v>、许褚</v>
      </c>
      <c r="L341" s="53">
        <f>IFERROR(VLOOKUP(M341,武将ID!$A:$B,2,0),"")</f>
        <v>21006</v>
      </c>
      <c r="M341" s="40" t="str">
        <f>IF(VLOOKUP($E341,缘分配置!$A:$M,7,0)=0,"",VLOOKUP($E341,缘分配置!$A:$M,7,0))</f>
        <v>、夏侯惇</v>
      </c>
      <c r="N341" s="53" t="str">
        <f>IFERROR(VLOOKUP(O341,武将ID!$A:$B,2,0),"")</f>
        <v/>
      </c>
      <c r="O341" s="40" t="str">
        <f>IF(VLOOKUP($E341,缘分配置!$A:$M,8,0)=0,"",VLOOKUP($E341,缘分配置!$A:$M,8,0))</f>
        <v/>
      </c>
      <c r="P341" s="53" t="str">
        <f>IFERROR(VLOOKUP(Q341,武将ID!$A:$B,2,0),"")</f>
        <v/>
      </c>
      <c r="Q341" s="40" t="str">
        <f>IF(VLOOKUP($E341,缘分配置!$A:$M,9,0)=0,"",VLOOKUP($E341,缘分配置!$A:$M,9,0))</f>
        <v/>
      </c>
      <c r="R341" s="40">
        <f t="shared" si="76"/>
        <v>4</v>
      </c>
      <c r="S341" s="40">
        <f>IF(VLOOKUP($E341,缘分配置!$A:$M,10,0)=0,"",VLOOKUP($E341,缘分配置!$A:$M,10,0))</f>
        <v>130</v>
      </c>
      <c r="T341" s="40" t="str">
        <f>IFERROR(VLOOKUP(R341,武将ID!F$1:G$18,2,0),"")</f>
        <v>，生命提高</v>
      </c>
      <c r="U341" s="40" t="str">
        <f t="shared" si="70"/>
        <v>13%</v>
      </c>
      <c r="V341" s="40">
        <f t="shared" si="77"/>
        <v>5</v>
      </c>
      <c r="W341" s="40">
        <f>IF(VLOOKUP($E341,缘分配置!$A:$M,11,0)=0,"",VLOOKUP($E341,缘分配置!$A:$M,11,0))</f>
        <v>100</v>
      </c>
      <c r="X341" s="40" t="str">
        <f>IFERROR(VLOOKUP(V341,武将ID!$F$1:$G$18,2,0),"")</f>
        <v>，攻击提高</v>
      </c>
      <c r="Y341" s="40" t="str">
        <f t="shared" si="71"/>
        <v>10%</v>
      </c>
      <c r="Z341" s="40">
        <f t="shared" si="78"/>
        <v>6</v>
      </c>
      <c r="AA341" s="40">
        <f>IF(VLOOKUP($E341,缘分配置!$A:$M,12,0)=0,"",VLOOKUP($E341,缘分配置!$A:$M,12,0))</f>
        <v>30</v>
      </c>
      <c r="AB341" s="40" t="str">
        <f>IFERROR(VLOOKUP(Z341,武将ID!$F$1:$G$18,2,0),"")</f>
        <v>，防御提高</v>
      </c>
      <c r="AC341" s="40" t="str">
        <f t="shared" si="72"/>
        <v>3%</v>
      </c>
      <c r="AD341" s="56" t="str">
        <f t="shared" si="73"/>
        <v>集齐“黄忠、许褚、夏侯惇”，生命提高13%，攻击提高10%，防御提高3%。</v>
      </c>
    </row>
    <row r="342" spans="1:30" ht="15" x14ac:dyDescent="0.25">
      <c r="A342" s="52">
        <f t="shared" si="74"/>
        <v>20801001</v>
      </c>
      <c r="B342" s="37">
        <v>337</v>
      </c>
      <c r="C342" s="53" t="str">
        <f>VLOOKUP(E342,缘分配置!A:P,4,0)</f>
        <v>用兵之道</v>
      </c>
      <c r="D342" s="53">
        <f>VLOOKUP(F342,武将ID!A:B,2,0)</f>
        <v>20801</v>
      </c>
      <c r="E342" s="40" t="str">
        <f>缘分配置!A291</f>
        <v>荀彧1</v>
      </c>
      <c r="F342" s="37" t="str">
        <f t="shared" si="69"/>
        <v>、荀彧</v>
      </c>
      <c r="G342" s="40" t="str">
        <f>缘分配置!E291</f>
        <v>荀彧</v>
      </c>
      <c r="H342" s="40" t="str">
        <f t="shared" si="75"/>
        <v>1</v>
      </c>
      <c r="I342" s="40">
        <v>1</v>
      </c>
      <c r="J342" s="53">
        <f>VLOOKUP(K342,武将ID!$A:$B,2,0)</f>
        <v>20805</v>
      </c>
      <c r="K342" s="40" t="str">
        <f>VLOOKUP(E342,缘分配置!A:M,6,0)</f>
        <v>、张郃</v>
      </c>
      <c r="L342" s="53" t="str">
        <f>IFERROR(VLOOKUP(M342,武将ID!$A:$B,2,0),"")</f>
        <v/>
      </c>
      <c r="M342" s="40" t="str">
        <f>IF(VLOOKUP($E342,缘分配置!$A:$M,7,0)=0,"",VLOOKUP($E342,缘分配置!$A:$M,7,0))</f>
        <v/>
      </c>
      <c r="N342" s="53" t="str">
        <f>IFERROR(VLOOKUP(O342,武将ID!$A:$B,2,0),"")</f>
        <v/>
      </c>
      <c r="O342" s="40" t="str">
        <f>IF(VLOOKUP($E342,缘分配置!$A:$M,8,0)=0,"",VLOOKUP($E342,缘分配置!$A:$M,8,0))</f>
        <v/>
      </c>
      <c r="P342" s="53" t="str">
        <f>IFERROR(VLOOKUP(Q342,武将ID!$A:$B,2,0),"")</f>
        <v/>
      </c>
      <c r="Q342" s="40" t="str">
        <f>IF(VLOOKUP($E342,缘分配置!$A:$M,9,0)=0,"",VLOOKUP($E342,缘分配置!$A:$M,9,0))</f>
        <v/>
      </c>
      <c r="R342" s="40" t="str">
        <f t="shared" si="76"/>
        <v/>
      </c>
      <c r="S342" s="40" t="str">
        <f>IF(VLOOKUP($E342,缘分配置!$A:$M,10,0)=0,"",VLOOKUP($E342,缘分配置!$A:$M,10,0))</f>
        <v/>
      </c>
      <c r="T342" s="40" t="str">
        <f>IFERROR(VLOOKUP(R342,武将ID!F$1:G$18,2,0),"")</f>
        <v/>
      </c>
      <c r="U342" s="40" t="str">
        <f t="shared" si="70"/>
        <v/>
      </c>
      <c r="V342" s="40">
        <f t="shared" si="77"/>
        <v>5</v>
      </c>
      <c r="W342" s="40">
        <f>IF(VLOOKUP($E342,缘分配置!$A:$M,11,0)=0,"",VLOOKUP($E342,缘分配置!$A:$M,11,0))</f>
        <v>80</v>
      </c>
      <c r="X342" s="40" t="str">
        <f>IFERROR(VLOOKUP(V342,武将ID!$F$1:$G$18,2,0),"")</f>
        <v>，攻击提高</v>
      </c>
      <c r="Y342" s="40" t="str">
        <f t="shared" si="71"/>
        <v>8%</v>
      </c>
      <c r="Z342" s="40">
        <f t="shared" si="78"/>
        <v>6</v>
      </c>
      <c r="AA342" s="40">
        <f>IF(VLOOKUP($E342,缘分配置!$A:$M,12,0)=0,"",VLOOKUP($E342,缘分配置!$A:$M,12,0))</f>
        <v>30</v>
      </c>
      <c r="AB342" s="40" t="str">
        <f>IFERROR(VLOOKUP(Z342,武将ID!$F$1:$G$18,2,0),"")</f>
        <v>，防御提高</v>
      </c>
      <c r="AC342" s="40" t="str">
        <f t="shared" si="72"/>
        <v>3%</v>
      </c>
      <c r="AD342" s="56" t="str">
        <f t="shared" si="73"/>
        <v>集齐“荀彧、张郃”，攻击提高8%，防御提高3%。</v>
      </c>
    </row>
    <row r="343" spans="1:30" ht="15" x14ac:dyDescent="0.25">
      <c r="A343" s="52">
        <f t="shared" si="74"/>
        <v>20801002</v>
      </c>
      <c r="B343" s="37">
        <v>338</v>
      </c>
      <c r="C343" s="53" t="str">
        <f>VLOOKUP(E343,缘分配置!A:P,4,0)</f>
        <v>深谋远虑</v>
      </c>
      <c r="D343" s="53">
        <f>VLOOKUP(F343,武将ID!A:B,2,0)</f>
        <v>20801</v>
      </c>
      <c r="E343" s="40" t="str">
        <f>缘分配置!A292</f>
        <v>荀彧2</v>
      </c>
      <c r="F343" s="37" t="str">
        <f t="shared" si="69"/>
        <v>、荀彧</v>
      </c>
      <c r="G343" s="40" t="str">
        <f>缘分配置!E292</f>
        <v>荀彧</v>
      </c>
      <c r="H343" s="40" t="str">
        <f t="shared" si="75"/>
        <v>2</v>
      </c>
      <c r="I343" s="40">
        <v>1</v>
      </c>
      <c r="J343" s="53">
        <f>VLOOKUP(K343,武将ID!$A:$B,2,0)</f>
        <v>20807</v>
      </c>
      <c r="K343" s="40" t="str">
        <f>VLOOKUP(E343,缘分配置!A:M,6,0)</f>
        <v>、鲁肃</v>
      </c>
      <c r="L343" s="53">
        <f>IFERROR(VLOOKUP(M343,武将ID!$A:$B,2,0),"")</f>
        <v>20805</v>
      </c>
      <c r="M343" s="40" t="str">
        <f>IF(VLOOKUP($E343,缘分配置!$A:$M,7,0)=0,"",VLOOKUP($E343,缘分配置!$A:$M,7,0))</f>
        <v>、张郃</v>
      </c>
      <c r="N343" s="53" t="str">
        <f>IFERROR(VLOOKUP(O343,武将ID!$A:$B,2,0),"")</f>
        <v/>
      </c>
      <c r="O343" s="40" t="str">
        <f>IF(VLOOKUP($E343,缘分配置!$A:$M,8,0)=0,"",VLOOKUP($E343,缘分配置!$A:$M,8,0))</f>
        <v/>
      </c>
      <c r="P343" s="53" t="str">
        <f>IFERROR(VLOOKUP(Q343,武将ID!$A:$B,2,0),"")</f>
        <v/>
      </c>
      <c r="Q343" s="40" t="str">
        <f>IF(VLOOKUP($E343,缘分配置!$A:$M,9,0)=0,"",VLOOKUP($E343,缘分配置!$A:$M,9,0))</f>
        <v/>
      </c>
      <c r="R343" s="40">
        <f t="shared" si="76"/>
        <v>4</v>
      </c>
      <c r="S343" s="40">
        <f>IF(VLOOKUP($E343,缘分配置!$A:$M,10,0)=0,"",VLOOKUP($E343,缘分配置!$A:$M,10,0))</f>
        <v>110</v>
      </c>
      <c r="T343" s="40" t="str">
        <f>IFERROR(VLOOKUP(R343,武将ID!F$1:G$18,2,0),"")</f>
        <v>，生命提高</v>
      </c>
      <c r="U343" s="40" t="str">
        <f t="shared" si="70"/>
        <v>11%</v>
      </c>
      <c r="V343" s="40">
        <f t="shared" si="77"/>
        <v>5</v>
      </c>
      <c r="W343" s="40">
        <f>IF(VLOOKUP($E343,缘分配置!$A:$M,11,0)=0,"",VLOOKUP($E343,缘分配置!$A:$M,11,0))</f>
        <v>80</v>
      </c>
      <c r="X343" s="40" t="str">
        <f>IFERROR(VLOOKUP(V343,武将ID!$F$1:$G$18,2,0),"")</f>
        <v>，攻击提高</v>
      </c>
      <c r="Y343" s="40" t="str">
        <f t="shared" si="71"/>
        <v>8%</v>
      </c>
      <c r="Z343" s="40">
        <f t="shared" si="78"/>
        <v>6</v>
      </c>
      <c r="AA343" s="40">
        <f>IF(VLOOKUP($E343,缘分配置!$A:$M,12,0)=0,"",VLOOKUP($E343,缘分配置!$A:$M,12,0))</f>
        <v>30</v>
      </c>
      <c r="AB343" s="40" t="str">
        <f>IFERROR(VLOOKUP(Z343,武将ID!$F$1:$G$18,2,0),"")</f>
        <v>，防御提高</v>
      </c>
      <c r="AC343" s="40" t="str">
        <f t="shared" si="72"/>
        <v>3%</v>
      </c>
      <c r="AD343" s="56" t="str">
        <f t="shared" si="73"/>
        <v>集齐“荀彧、鲁肃、张郃”，生命提高11%，攻击提高8%，防御提高3%。</v>
      </c>
    </row>
    <row r="344" spans="1:30" ht="15" x14ac:dyDescent="0.25">
      <c r="A344" s="52">
        <f t="shared" si="74"/>
        <v>20802001</v>
      </c>
      <c r="B344" s="37">
        <v>339</v>
      </c>
      <c r="C344" s="53" t="str">
        <f>VLOOKUP(E344,缘分配置!A:P,4,0)</f>
        <v>东吴斗将</v>
      </c>
      <c r="D344" s="53">
        <f>VLOOKUP(F344,武将ID!A:B,2,0)</f>
        <v>20802</v>
      </c>
      <c r="E344" s="40" t="str">
        <f>缘分配置!A293</f>
        <v>甘宁1</v>
      </c>
      <c r="F344" s="37" t="str">
        <f t="shared" si="69"/>
        <v>、甘宁</v>
      </c>
      <c r="G344" s="40" t="str">
        <f>缘分配置!E293</f>
        <v>甘宁</v>
      </c>
      <c r="H344" s="40" t="str">
        <f t="shared" si="75"/>
        <v>1</v>
      </c>
      <c r="I344" s="40">
        <v>1</v>
      </c>
      <c r="J344" s="53">
        <f>VLOOKUP(K344,武将ID!$A:$B,2,0)</f>
        <v>20505</v>
      </c>
      <c r="K344" s="40" t="str">
        <f>VLOOKUP(E344,缘分配置!A:M,6,0)</f>
        <v>、黄盖</v>
      </c>
      <c r="L344" s="53" t="str">
        <f>IFERROR(VLOOKUP(M344,武将ID!$A:$B,2,0),"")</f>
        <v/>
      </c>
      <c r="M344" s="40" t="str">
        <f>IF(VLOOKUP($E344,缘分配置!$A:$M,7,0)=0,"",VLOOKUP($E344,缘分配置!$A:$M,7,0))</f>
        <v/>
      </c>
      <c r="N344" s="53" t="str">
        <f>IFERROR(VLOOKUP(O344,武将ID!$A:$B,2,0),"")</f>
        <v/>
      </c>
      <c r="O344" s="40" t="str">
        <f>IF(VLOOKUP($E344,缘分配置!$A:$M,8,0)=0,"",VLOOKUP($E344,缘分配置!$A:$M,8,0))</f>
        <v/>
      </c>
      <c r="P344" s="53" t="str">
        <f>IFERROR(VLOOKUP(Q344,武将ID!$A:$B,2,0),"")</f>
        <v/>
      </c>
      <c r="Q344" s="40" t="str">
        <f>IF(VLOOKUP($E344,缘分配置!$A:$M,9,0)=0,"",VLOOKUP($E344,缘分配置!$A:$M,9,0))</f>
        <v/>
      </c>
      <c r="R344" s="40" t="str">
        <f t="shared" si="76"/>
        <v/>
      </c>
      <c r="S344" s="40" t="str">
        <f>IF(VLOOKUP($E344,缘分配置!$A:$M,10,0)=0,"",VLOOKUP($E344,缘分配置!$A:$M,10,0))</f>
        <v/>
      </c>
      <c r="T344" s="40" t="str">
        <f>IFERROR(VLOOKUP(R344,武将ID!F$1:G$18,2,0),"")</f>
        <v/>
      </c>
      <c r="U344" s="40" t="str">
        <f t="shared" si="70"/>
        <v/>
      </c>
      <c r="V344" s="40">
        <f t="shared" si="77"/>
        <v>5</v>
      </c>
      <c r="W344" s="40">
        <f>IF(VLOOKUP($E344,缘分配置!$A:$M,11,0)=0,"",VLOOKUP($E344,缘分配置!$A:$M,11,0))</f>
        <v>90</v>
      </c>
      <c r="X344" s="40" t="str">
        <f>IFERROR(VLOOKUP(V344,武将ID!$F$1:$G$18,2,0),"")</f>
        <v>，攻击提高</v>
      </c>
      <c r="Y344" s="40" t="str">
        <f t="shared" si="71"/>
        <v>9%</v>
      </c>
      <c r="Z344" s="40">
        <f t="shared" si="78"/>
        <v>6</v>
      </c>
      <c r="AA344" s="40">
        <f>IF(VLOOKUP($E344,缘分配置!$A:$M,12,0)=0,"",VLOOKUP($E344,缘分配置!$A:$M,12,0))</f>
        <v>30</v>
      </c>
      <c r="AB344" s="40" t="str">
        <f>IFERROR(VLOOKUP(Z344,武将ID!$F$1:$G$18,2,0),"")</f>
        <v>，防御提高</v>
      </c>
      <c r="AC344" s="40" t="str">
        <f t="shared" si="72"/>
        <v>3%</v>
      </c>
      <c r="AD344" s="56" t="str">
        <f t="shared" si="73"/>
        <v>集齐“甘宁、黄盖”，攻击提高9%，防御提高3%。</v>
      </c>
    </row>
    <row r="345" spans="1:30" ht="15" x14ac:dyDescent="0.25">
      <c r="A345" s="52">
        <f t="shared" si="74"/>
        <v>20802002</v>
      </c>
      <c r="B345" s="37">
        <v>340</v>
      </c>
      <c r="C345" s="53" t="str">
        <f>VLOOKUP(E345,缘分配置!A:P,4,0)</f>
        <v>东吴猛将</v>
      </c>
      <c r="D345" s="53">
        <f>VLOOKUP(F345,武将ID!A:B,2,0)</f>
        <v>20802</v>
      </c>
      <c r="E345" s="40" t="str">
        <f>缘分配置!A294</f>
        <v>甘宁2</v>
      </c>
      <c r="F345" s="37" t="str">
        <f t="shared" si="69"/>
        <v>、甘宁</v>
      </c>
      <c r="G345" s="40" t="str">
        <f>缘分配置!E294</f>
        <v>甘宁</v>
      </c>
      <c r="H345" s="40" t="str">
        <f t="shared" si="75"/>
        <v>2</v>
      </c>
      <c r="I345" s="40">
        <v>1</v>
      </c>
      <c r="J345" s="53">
        <f>VLOOKUP(K345,武将ID!$A:$B,2,0)</f>
        <v>20804</v>
      </c>
      <c r="K345" s="40" t="str">
        <f>VLOOKUP(E345,缘分配置!A:M,6,0)</f>
        <v>、太史慈</v>
      </c>
      <c r="L345" s="53">
        <f>IFERROR(VLOOKUP(M345,武将ID!$A:$B,2,0),"")</f>
        <v>20803</v>
      </c>
      <c r="M345" s="40" t="str">
        <f>IF(VLOOKUP($E345,缘分配置!$A:$M,7,0)=0,"",VLOOKUP($E345,缘分配置!$A:$M,7,0))</f>
        <v>、周泰</v>
      </c>
      <c r="N345" s="53" t="str">
        <f>IFERROR(VLOOKUP(O345,武将ID!$A:$B,2,0),"")</f>
        <v/>
      </c>
      <c r="O345" s="40" t="str">
        <f>IF(VLOOKUP($E345,缘分配置!$A:$M,8,0)=0,"",VLOOKUP($E345,缘分配置!$A:$M,8,0))</f>
        <v/>
      </c>
      <c r="P345" s="53" t="str">
        <f>IFERROR(VLOOKUP(Q345,武将ID!$A:$B,2,0),"")</f>
        <v/>
      </c>
      <c r="Q345" s="40" t="str">
        <f>IF(VLOOKUP($E345,缘分配置!$A:$M,9,0)=0,"",VLOOKUP($E345,缘分配置!$A:$M,9,0))</f>
        <v/>
      </c>
      <c r="R345" s="40">
        <f t="shared" si="76"/>
        <v>4</v>
      </c>
      <c r="S345" s="40">
        <f>IF(VLOOKUP($E345,缘分配置!$A:$M,10,0)=0,"",VLOOKUP($E345,缘分配置!$A:$M,10,0))</f>
        <v>120</v>
      </c>
      <c r="T345" s="40" t="str">
        <f>IFERROR(VLOOKUP(R345,武将ID!F$1:G$18,2,0),"")</f>
        <v>，生命提高</v>
      </c>
      <c r="U345" s="40" t="str">
        <f t="shared" si="70"/>
        <v>12%</v>
      </c>
      <c r="V345" s="40">
        <f t="shared" si="77"/>
        <v>5</v>
      </c>
      <c r="W345" s="40">
        <f>IF(VLOOKUP($E345,缘分配置!$A:$M,11,0)=0,"",VLOOKUP($E345,缘分配置!$A:$M,11,0))</f>
        <v>90</v>
      </c>
      <c r="X345" s="40" t="str">
        <f>IFERROR(VLOOKUP(V345,武将ID!$F$1:$G$18,2,0),"")</f>
        <v>，攻击提高</v>
      </c>
      <c r="Y345" s="40" t="str">
        <f t="shared" si="71"/>
        <v>9%</v>
      </c>
      <c r="Z345" s="40">
        <f t="shared" si="78"/>
        <v>6</v>
      </c>
      <c r="AA345" s="40">
        <f>IF(VLOOKUP($E345,缘分配置!$A:$M,12,0)=0,"",VLOOKUP($E345,缘分配置!$A:$M,12,0))</f>
        <v>30</v>
      </c>
      <c r="AB345" s="40" t="str">
        <f>IFERROR(VLOOKUP(Z345,武将ID!$F$1:$G$18,2,0),"")</f>
        <v>，防御提高</v>
      </c>
      <c r="AC345" s="40" t="str">
        <f t="shared" si="72"/>
        <v>3%</v>
      </c>
      <c r="AD345" s="56" t="str">
        <f t="shared" si="73"/>
        <v>集齐“甘宁、太史慈、周泰”，生命提高12%，攻击提高9%，防御提高3%。</v>
      </c>
    </row>
    <row r="346" spans="1:30" ht="15" x14ac:dyDescent="0.25">
      <c r="A346" s="52">
        <f t="shared" si="74"/>
        <v>20803001</v>
      </c>
      <c r="B346" s="37">
        <v>341</v>
      </c>
      <c r="C346" s="53" t="str">
        <f>VLOOKUP(E346,缘分配置!A:P,4,0)</f>
        <v>舍生忘死</v>
      </c>
      <c r="D346" s="53">
        <f>VLOOKUP(F346,武将ID!A:B,2,0)</f>
        <v>20803</v>
      </c>
      <c r="E346" s="40" t="str">
        <f>缘分配置!A295</f>
        <v>周泰1</v>
      </c>
      <c r="F346" s="37" t="str">
        <f t="shared" si="69"/>
        <v>、周泰</v>
      </c>
      <c r="G346" s="40" t="str">
        <f>缘分配置!E295</f>
        <v>周泰</v>
      </c>
      <c r="H346" s="40" t="str">
        <f t="shared" si="75"/>
        <v>1</v>
      </c>
      <c r="I346" s="40">
        <v>1</v>
      </c>
      <c r="J346" s="53">
        <f>VLOOKUP(K346,武将ID!$A:$B,2,0)</f>
        <v>20804</v>
      </c>
      <c r="K346" s="40" t="str">
        <f>VLOOKUP(E346,缘分配置!A:M,6,0)</f>
        <v>、太史慈</v>
      </c>
      <c r="L346" s="53" t="str">
        <f>IFERROR(VLOOKUP(M346,武将ID!$A:$B,2,0),"")</f>
        <v/>
      </c>
      <c r="M346" s="40" t="str">
        <f>IF(VLOOKUP($E346,缘分配置!$A:$M,7,0)=0,"",VLOOKUP($E346,缘分配置!$A:$M,7,0))</f>
        <v/>
      </c>
      <c r="N346" s="53" t="str">
        <f>IFERROR(VLOOKUP(O346,武将ID!$A:$B,2,0),"")</f>
        <v/>
      </c>
      <c r="O346" s="40" t="str">
        <f>IF(VLOOKUP($E346,缘分配置!$A:$M,8,0)=0,"",VLOOKUP($E346,缘分配置!$A:$M,8,0))</f>
        <v/>
      </c>
      <c r="P346" s="53" t="str">
        <f>IFERROR(VLOOKUP(Q346,武将ID!$A:$B,2,0),"")</f>
        <v/>
      </c>
      <c r="Q346" s="40" t="str">
        <f>IF(VLOOKUP($E346,缘分配置!$A:$M,9,0)=0,"",VLOOKUP($E346,缘分配置!$A:$M,9,0))</f>
        <v/>
      </c>
      <c r="R346" s="40">
        <f t="shared" si="76"/>
        <v>4</v>
      </c>
      <c r="S346" s="40">
        <f>IF(VLOOKUP($E346,缘分配置!$A:$M,10,0)=0,"",VLOOKUP($E346,缘分配置!$A:$M,10,0))</f>
        <v>110</v>
      </c>
      <c r="T346" s="40" t="str">
        <f>IFERROR(VLOOKUP(R346,武将ID!F$1:G$18,2,0),"")</f>
        <v>，生命提高</v>
      </c>
      <c r="U346" s="40" t="str">
        <f t="shared" si="70"/>
        <v>11%</v>
      </c>
      <c r="V346" s="40" t="str">
        <f t="shared" si="77"/>
        <v/>
      </c>
      <c r="W346" s="40" t="str">
        <f>IF(VLOOKUP($E346,缘分配置!$A:$M,11,0)=0,"",VLOOKUP($E346,缘分配置!$A:$M,11,0))</f>
        <v/>
      </c>
      <c r="X346" s="40" t="str">
        <f>IFERROR(VLOOKUP(V346,武将ID!$F$1:$G$18,2,0),"")</f>
        <v/>
      </c>
      <c r="Y346" s="40" t="str">
        <f t="shared" si="71"/>
        <v/>
      </c>
      <c r="Z346" s="40" t="str">
        <f t="shared" si="78"/>
        <v/>
      </c>
      <c r="AA346" s="40" t="str">
        <f>IF(VLOOKUP($E346,缘分配置!$A:$M,12,0)=0,"",VLOOKUP($E346,缘分配置!$A:$M,12,0))</f>
        <v/>
      </c>
      <c r="AB346" s="40" t="str">
        <f>IFERROR(VLOOKUP(Z346,武将ID!$F$1:$G$18,2,0),"")</f>
        <v/>
      </c>
      <c r="AC346" s="40" t="str">
        <f t="shared" si="72"/>
        <v/>
      </c>
      <c r="AD346" s="56" t="str">
        <f t="shared" si="73"/>
        <v>集齐“周泰、太史慈”，生命提高11%。</v>
      </c>
    </row>
    <row r="347" spans="1:30" ht="15" x14ac:dyDescent="0.25">
      <c r="A347" s="52">
        <f t="shared" si="74"/>
        <v>20803002</v>
      </c>
      <c r="B347" s="37">
        <v>342</v>
      </c>
      <c r="C347" s="53" t="str">
        <f>VLOOKUP(E347,缘分配置!A:P,4,0)</f>
        <v>东吴猛将</v>
      </c>
      <c r="D347" s="53">
        <f>VLOOKUP(F347,武将ID!A:B,2,0)</f>
        <v>20803</v>
      </c>
      <c r="E347" s="40" t="str">
        <f>缘分配置!A296</f>
        <v>周泰2</v>
      </c>
      <c r="F347" s="37" t="str">
        <f t="shared" si="69"/>
        <v>、周泰</v>
      </c>
      <c r="G347" s="40" t="str">
        <f>缘分配置!E296</f>
        <v>周泰</v>
      </c>
      <c r="H347" s="40" t="str">
        <f t="shared" si="75"/>
        <v>2</v>
      </c>
      <c r="I347" s="40">
        <v>1</v>
      </c>
      <c r="J347" s="53">
        <f>VLOOKUP(K347,武将ID!$A:$B,2,0)</f>
        <v>20802</v>
      </c>
      <c r="K347" s="40" t="str">
        <f>VLOOKUP(E347,缘分配置!A:M,6,0)</f>
        <v>、甘宁</v>
      </c>
      <c r="L347" s="53">
        <f>IFERROR(VLOOKUP(M347,武将ID!$A:$B,2,0),"")</f>
        <v>20804</v>
      </c>
      <c r="M347" s="40" t="str">
        <f>IF(VLOOKUP($E347,缘分配置!$A:$M,7,0)=0,"",VLOOKUP($E347,缘分配置!$A:$M,7,0))</f>
        <v>、太史慈</v>
      </c>
      <c r="N347" s="53" t="str">
        <f>IFERROR(VLOOKUP(O347,武将ID!$A:$B,2,0),"")</f>
        <v/>
      </c>
      <c r="O347" s="40" t="str">
        <f>IF(VLOOKUP($E347,缘分配置!$A:$M,8,0)=0,"",VLOOKUP($E347,缘分配置!$A:$M,8,0))</f>
        <v/>
      </c>
      <c r="P347" s="53" t="str">
        <f>IFERROR(VLOOKUP(Q347,武将ID!$A:$B,2,0),"")</f>
        <v/>
      </c>
      <c r="Q347" s="40" t="str">
        <f>IF(VLOOKUP($E347,缘分配置!$A:$M,9,0)=0,"",VLOOKUP($E347,缘分配置!$A:$M,9,0))</f>
        <v/>
      </c>
      <c r="R347" s="40">
        <f t="shared" si="76"/>
        <v>4</v>
      </c>
      <c r="S347" s="40">
        <f>IF(VLOOKUP($E347,缘分配置!$A:$M,10,0)=0,"",VLOOKUP($E347,缘分配置!$A:$M,10,0))</f>
        <v>120</v>
      </c>
      <c r="T347" s="40" t="str">
        <f>IFERROR(VLOOKUP(R347,武将ID!F$1:G$18,2,0),"")</f>
        <v>，生命提高</v>
      </c>
      <c r="U347" s="40" t="str">
        <f t="shared" si="70"/>
        <v>12%</v>
      </c>
      <c r="V347" s="40">
        <f t="shared" si="77"/>
        <v>5</v>
      </c>
      <c r="W347" s="40">
        <f>IF(VLOOKUP($E347,缘分配置!$A:$M,11,0)=0,"",VLOOKUP($E347,缘分配置!$A:$M,11,0))</f>
        <v>40</v>
      </c>
      <c r="X347" s="40" t="str">
        <f>IFERROR(VLOOKUP(V347,武将ID!$F$1:$G$18,2,0),"")</f>
        <v>，攻击提高</v>
      </c>
      <c r="Y347" s="40" t="str">
        <f t="shared" si="71"/>
        <v>4%</v>
      </c>
      <c r="Z347" s="40">
        <f t="shared" si="78"/>
        <v>6</v>
      </c>
      <c r="AA347" s="40">
        <f>IF(VLOOKUP($E347,缘分配置!$A:$M,12,0)=0,"",VLOOKUP($E347,缘分配置!$A:$M,12,0))</f>
        <v>80</v>
      </c>
      <c r="AB347" s="40" t="str">
        <f>IFERROR(VLOOKUP(Z347,武将ID!$F$1:$G$18,2,0),"")</f>
        <v>，防御提高</v>
      </c>
      <c r="AC347" s="40" t="str">
        <f t="shared" si="72"/>
        <v>8%</v>
      </c>
      <c r="AD347" s="56" t="str">
        <f t="shared" si="73"/>
        <v>集齐“周泰、甘宁、太史慈”，生命提高12%，攻击提高4%，防御提高8%。</v>
      </c>
    </row>
    <row r="348" spans="1:30" ht="15" x14ac:dyDescent="0.25">
      <c r="A348" s="52">
        <f t="shared" si="74"/>
        <v>20804001</v>
      </c>
      <c r="B348" s="37">
        <v>343</v>
      </c>
      <c r="C348" s="53" t="str">
        <f>VLOOKUP(E348,缘分配置!A:P,4,0)</f>
        <v>舍生忘死</v>
      </c>
      <c r="D348" s="53">
        <f>VLOOKUP(F348,武将ID!A:B,2,0)</f>
        <v>20804</v>
      </c>
      <c r="E348" s="40" t="str">
        <f>缘分配置!A297</f>
        <v>太史慈1</v>
      </c>
      <c r="F348" s="37" t="str">
        <f t="shared" si="69"/>
        <v>、太史慈</v>
      </c>
      <c r="G348" s="40" t="str">
        <f>缘分配置!E297</f>
        <v>太史慈</v>
      </c>
      <c r="H348" s="40" t="str">
        <f t="shared" si="75"/>
        <v>1</v>
      </c>
      <c r="I348" s="40">
        <v>1</v>
      </c>
      <c r="J348" s="53">
        <f>VLOOKUP(K348,武将ID!$A:$B,2,0)</f>
        <v>20803</v>
      </c>
      <c r="K348" s="40" t="str">
        <f>VLOOKUP(E348,缘分配置!A:M,6,0)</f>
        <v>、周泰</v>
      </c>
      <c r="L348" s="53" t="str">
        <f>IFERROR(VLOOKUP(M348,武将ID!$A:$B,2,0),"")</f>
        <v/>
      </c>
      <c r="M348" s="40" t="str">
        <f>IF(VLOOKUP($E348,缘分配置!$A:$M,7,0)=0,"",VLOOKUP($E348,缘分配置!$A:$M,7,0))</f>
        <v/>
      </c>
      <c r="N348" s="53" t="str">
        <f>IFERROR(VLOOKUP(O348,武将ID!$A:$B,2,0),"")</f>
        <v/>
      </c>
      <c r="O348" s="40" t="str">
        <f>IF(VLOOKUP($E348,缘分配置!$A:$M,8,0)=0,"",VLOOKUP($E348,缘分配置!$A:$M,8,0))</f>
        <v/>
      </c>
      <c r="P348" s="53" t="str">
        <f>IFERROR(VLOOKUP(Q348,武将ID!$A:$B,2,0),"")</f>
        <v/>
      </c>
      <c r="Q348" s="40" t="str">
        <f>IF(VLOOKUP($E348,缘分配置!$A:$M,9,0)=0,"",VLOOKUP($E348,缘分配置!$A:$M,9,0))</f>
        <v/>
      </c>
      <c r="R348" s="40" t="str">
        <f t="shared" si="76"/>
        <v/>
      </c>
      <c r="S348" s="40" t="str">
        <f>IF(VLOOKUP($E348,缘分配置!$A:$M,10,0)=0,"",VLOOKUP($E348,缘分配置!$A:$M,10,0))</f>
        <v/>
      </c>
      <c r="T348" s="40" t="str">
        <f>IFERROR(VLOOKUP(R348,武将ID!F$1:G$18,2,0),"")</f>
        <v/>
      </c>
      <c r="U348" s="40" t="str">
        <f t="shared" si="70"/>
        <v/>
      </c>
      <c r="V348" s="40">
        <f t="shared" si="77"/>
        <v>5</v>
      </c>
      <c r="W348" s="40">
        <f>IF(VLOOKUP($E348,缘分配置!$A:$M,11,0)=0,"",VLOOKUP($E348,缘分配置!$A:$M,11,0))</f>
        <v>90</v>
      </c>
      <c r="X348" s="40" t="str">
        <f>IFERROR(VLOOKUP(V348,武将ID!$F$1:$G$18,2,0),"")</f>
        <v>，攻击提高</v>
      </c>
      <c r="Y348" s="40" t="str">
        <f t="shared" si="71"/>
        <v>9%</v>
      </c>
      <c r="Z348" s="40">
        <f t="shared" si="78"/>
        <v>6</v>
      </c>
      <c r="AA348" s="40">
        <f>IF(VLOOKUP($E348,缘分配置!$A:$M,12,0)=0,"",VLOOKUP($E348,缘分配置!$A:$M,12,0))</f>
        <v>30</v>
      </c>
      <c r="AB348" s="40" t="str">
        <f>IFERROR(VLOOKUP(Z348,武将ID!$F$1:$G$18,2,0),"")</f>
        <v>，防御提高</v>
      </c>
      <c r="AC348" s="40" t="str">
        <f t="shared" si="72"/>
        <v>3%</v>
      </c>
      <c r="AD348" s="56" t="str">
        <f t="shared" si="73"/>
        <v>集齐“太史慈、周泰”，攻击提高9%，防御提高3%。</v>
      </c>
    </row>
    <row r="349" spans="1:30" ht="15" x14ac:dyDescent="0.25">
      <c r="A349" s="52">
        <f t="shared" si="74"/>
        <v>20804002</v>
      </c>
      <c r="B349" s="37">
        <v>344</v>
      </c>
      <c r="C349" s="53" t="str">
        <f>VLOOKUP(E349,缘分配置!A:P,4,0)</f>
        <v>东吴猛将</v>
      </c>
      <c r="D349" s="53">
        <f>VLOOKUP(F349,武将ID!A:B,2,0)</f>
        <v>20804</v>
      </c>
      <c r="E349" s="40" t="str">
        <f>缘分配置!A298</f>
        <v>太史慈2</v>
      </c>
      <c r="F349" s="37" t="str">
        <f t="shared" si="69"/>
        <v>、太史慈</v>
      </c>
      <c r="G349" s="40" t="str">
        <f>缘分配置!E298</f>
        <v>太史慈</v>
      </c>
      <c r="H349" s="40" t="str">
        <f t="shared" si="75"/>
        <v>2</v>
      </c>
      <c r="I349" s="40">
        <v>1</v>
      </c>
      <c r="J349" s="53">
        <f>VLOOKUP(K349,武将ID!$A:$B,2,0)</f>
        <v>20802</v>
      </c>
      <c r="K349" s="40" t="str">
        <f>VLOOKUP(E349,缘分配置!A:M,6,0)</f>
        <v>、甘宁</v>
      </c>
      <c r="L349" s="53">
        <f>IFERROR(VLOOKUP(M349,武将ID!$A:$B,2,0),"")</f>
        <v>20803</v>
      </c>
      <c r="M349" s="40" t="str">
        <f>IF(VLOOKUP($E349,缘分配置!$A:$M,7,0)=0,"",VLOOKUP($E349,缘分配置!$A:$M,7,0))</f>
        <v>、周泰</v>
      </c>
      <c r="N349" s="53" t="str">
        <f>IFERROR(VLOOKUP(O349,武将ID!$A:$B,2,0),"")</f>
        <v/>
      </c>
      <c r="O349" s="40" t="str">
        <f>IF(VLOOKUP($E349,缘分配置!$A:$M,8,0)=0,"",VLOOKUP($E349,缘分配置!$A:$M,8,0))</f>
        <v/>
      </c>
      <c r="P349" s="53" t="str">
        <f>IFERROR(VLOOKUP(Q349,武将ID!$A:$B,2,0),"")</f>
        <v/>
      </c>
      <c r="Q349" s="40" t="str">
        <f>IF(VLOOKUP($E349,缘分配置!$A:$M,9,0)=0,"",VLOOKUP($E349,缘分配置!$A:$M,9,0))</f>
        <v/>
      </c>
      <c r="R349" s="40">
        <f t="shared" si="76"/>
        <v>4</v>
      </c>
      <c r="S349" s="40">
        <f>IF(VLOOKUP($E349,缘分配置!$A:$M,10,0)=0,"",VLOOKUP($E349,缘分配置!$A:$M,10,0))</f>
        <v>120</v>
      </c>
      <c r="T349" s="40" t="str">
        <f>IFERROR(VLOOKUP(R349,武将ID!F$1:G$18,2,0),"")</f>
        <v>，生命提高</v>
      </c>
      <c r="U349" s="40" t="str">
        <f t="shared" si="70"/>
        <v>12%</v>
      </c>
      <c r="V349" s="40">
        <f t="shared" si="77"/>
        <v>5</v>
      </c>
      <c r="W349" s="40">
        <f>IF(VLOOKUP($E349,缘分配置!$A:$M,11,0)=0,"",VLOOKUP($E349,缘分配置!$A:$M,11,0))</f>
        <v>90</v>
      </c>
      <c r="X349" s="40" t="str">
        <f>IFERROR(VLOOKUP(V349,武将ID!$F$1:$G$18,2,0),"")</f>
        <v>，攻击提高</v>
      </c>
      <c r="Y349" s="40" t="str">
        <f t="shared" si="71"/>
        <v>9%</v>
      </c>
      <c r="Z349" s="40">
        <f t="shared" si="78"/>
        <v>6</v>
      </c>
      <c r="AA349" s="40">
        <f>IF(VLOOKUP($E349,缘分配置!$A:$M,12,0)=0,"",VLOOKUP($E349,缘分配置!$A:$M,12,0))</f>
        <v>30</v>
      </c>
      <c r="AB349" s="40" t="str">
        <f>IFERROR(VLOOKUP(Z349,武将ID!$F$1:$G$18,2,0),"")</f>
        <v>，防御提高</v>
      </c>
      <c r="AC349" s="40" t="str">
        <f t="shared" si="72"/>
        <v>3%</v>
      </c>
      <c r="AD349" s="56" t="str">
        <f t="shared" si="73"/>
        <v>集齐“太史慈、甘宁、周泰”，生命提高12%，攻击提高9%，防御提高3%。</v>
      </c>
    </row>
    <row r="350" spans="1:30" ht="15" x14ac:dyDescent="0.25">
      <c r="A350" s="52">
        <f t="shared" si="74"/>
        <v>20805001</v>
      </c>
      <c r="B350" s="37">
        <v>345</v>
      </c>
      <c r="C350" s="53" t="str">
        <f>VLOOKUP(E350,缘分配置!A:P,4,0)</f>
        <v>用兵之道</v>
      </c>
      <c r="D350" s="53">
        <f>VLOOKUP(F350,武将ID!A:B,2,0)</f>
        <v>20805</v>
      </c>
      <c r="E350" s="40" t="str">
        <f>缘分配置!A299</f>
        <v>张郃1</v>
      </c>
      <c r="F350" s="37" t="str">
        <f t="shared" si="69"/>
        <v>、张郃</v>
      </c>
      <c r="G350" s="40" t="str">
        <f>缘分配置!E299</f>
        <v>张郃</v>
      </c>
      <c r="H350" s="40" t="str">
        <f t="shared" si="75"/>
        <v>1</v>
      </c>
      <c r="I350" s="40">
        <v>1</v>
      </c>
      <c r="J350" s="53">
        <f>VLOOKUP(K350,武将ID!$A:$B,2,0)</f>
        <v>20801</v>
      </c>
      <c r="K350" s="40" t="str">
        <f>VLOOKUP(E350,缘分配置!A:M,6,0)</f>
        <v>、荀彧</v>
      </c>
      <c r="L350" s="53" t="str">
        <f>IFERROR(VLOOKUP(M350,武将ID!$A:$B,2,0),"")</f>
        <v/>
      </c>
      <c r="M350" s="40" t="str">
        <f>IF(VLOOKUP($E350,缘分配置!$A:$M,7,0)=0,"",VLOOKUP($E350,缘分配置!$A:$M,7,0))</f>
        <v/>
      </c>
      <c r="N350" s="53" t="str">
        <f>IFERROR(VLOOKUP(O350,武将ID!$A:$B,2,0),"")</f>
        <v/>
      </c>
      <c r="O350" s="40" t="str">
        <f>IF(VLOOKUP($E350,缘分配置!$A:$M,8,0)=0,"",VLOOKUP($E350,缘分配置!$A:$M,8,0))</f>
        <v/>
      </c>
      <c r="P350" s="53" t="str">
        <f>IFERROR(VLOOKUP(Q350,武将ID!$A:$B,2,0),"")</f>
        <v/>
      </c>
      <c r="Q350" s="40" t="str">
        <f>IF(VLOOKUP($E350,缘分配置!$A:$M,9,0)=0,"",VLOOKUP($E350,缘分配置!$A:$M,9,0))</f>
        <v/>
      </c>
      <c r="R350" s="40" t="str">
        <f t="shared" si="76"/>
        <v/>
      </c>
      <c r="S350" s="40" t="str">
        <f>IF(VLOOKUP($E350,缘分配置!$A:$M,10,0)=0,"",VLOOKUP($E350,缘分配置!$A:$M,10,0))</f>
        <v/>
      </c>
      <c r="T350" s="40" t="str">
        <f>IFERROR(VLOOKUP(R350,武将ID!F$1:G$18,2,0),"")</f>
        <v/>
      </c>
      <c r="U350" s="40" t="str">
        <f t="shared" si="70"/>
        <v/>
      </c>
      <c r="V350" s="40">
        <f t="shared" si="77"/>
        <v>5</v>
      </c>
      <c r="W350" s="40">
        <f>IF(VLOOKUP($E350,缘分配置!$A:$M,11,0)=0,"",VLOOKUP($E350,缘分配置!$A:$M,11,0))</f>
        <v>80</v>
      </c>
      <c r="X350" s="40" t="str">
        <f>IFERROR(VLOOKUP(V350,武将ID!$F$1:$G$18,2,0),"")</f>
        <v>，攻击提高</v>
      </c>
      <c r="Y350" s="40" t="str">
        <f t="shared" si="71"/>
        <v>8%</v>
      </c>
      <c r="Z350" s="40">
        <f t="shared" si="78"/>
        <v>6</v>
      </c>
      <c r="AA350" s="40">
        <f>IF(VLOOKUP($E350,缘分配置!$A:$M,12,0)=0,"",VLOOKUP($E350,缘分配置!$A:$M,12,0))</f>
        <v>30</v>
      </c>
      <c r="AB350" s="40" t="str">
        <f>IFERROR(VLOOKUP(Z350,武将ID!$F$1:$G$18,2,0),"")</f>
        <v>，防御提高</v>
      </c>
      <c r="AC350" s="40" t="str">
        <f t="shared" si="72"/>
        <v>3%</v>
      </c>
      <c r="AD350" s="56" t="str">
        <f t="shared" si="73"/>
        <v>集齐“张郃、荀彧”，攻击提高8%，防御提高3%。</v>
      </c>
    </row>
    <row r="351" spans="1:30" ht="15" x14ac:dyDescent="0.25">
      <c r="A351" s="52">
        <f t="shared" si="74"/>
        <v>20805002</v>
      </c>
      <c r="B351" s="37">
        <v>346</v>
      </c>
      <c r="C351" s="53" t="str">
        <f>VLOOKUP(E351,缘分配置!A:P,4,0)</f>
        <v>深谋远虑</v>
      </c>
      <c r="D351" s="53">
        <f>VLOOKUP(F351,武将ID!A:B,2,0)</f>
        <v>20805</v>
      </c>
      <c r="E351" s="40" t="str">
        <f>缘分配置!A300</f>
        <v>张郃2</v>
      </c>
      <c r="F351" s="37" t="str">
        <f t="shared" si="69"/>
        <v>、张郃</v>
      </c>
      <c r="G351" s="40" t="str">
        <f>缘分配置!E300</f>
        <v>张郃</v>
      </c>
      <c r="H351" s="40" t="str">
        <f t="shared" si="75"/>
        <v>2</v>
      </c>
      <c r="I351" s="40">
        <v>1</v>
      </c>
      <c r="J351" s="53">
        <f>VLOOKUP(K351,武将ID!$A:$B,2,0)</f>
        <v>20807</v>
      </c>
      <c r="K351" s="40" t="str">
        <f>VLOOKUP(E351,缘分配置!A:M,6,0)</f>
        <v>、鲁肃</v>
      </c>
      <c r="L351" s="53">
        <f>IFERROR(VLOOKUP(M351,武将ID!$A:$B,2,0),"")</f>
        <v>20801</v>
      </c>
      <c r="M351" s="40" t="str">
        <f>IF(VLOOKUP($E351,缘分配置!$A:$M,7,0)=0,"",VLOOKUP($E351,缘分配置!$A:$M,7,0))</f>
        <v>、荀彧</v>
      </c>
      <c r="N351" s="53" t="str">
        <f>IFERROR(VLOOKUP(O351,武将ID!$A:$B,2,0),"")</f>
        <v/>
      </c>
      <c r="O351" s="40" t="str">
        <f>IF(VLOOKUP($E351,缘分配置!$A:$M,8,0)=0,"",VLOOKUP($E351,缘分配置!$A:$M,8,0))</f>
        <v/>
      </c>
      <c r="P351" s="53" t="str">
        <f>IFERROR(VLOOKUP(Q351,武将ID!$A:$B,2,0),"")</f>
        <v/>
      </c>
      <c r="Q351" s="40" t="str">
        <f>IF(VLOOKUP($E351,缘分配置!$A:$M,9,0)=0,"",VLOOKUP($E351,缘分配置!$A:$M,9,0))</f>
        <v/>
      </c>
      <c r="R351" s="40">
        <f t="shared" si="76"/>
        <v>4</v>
      </c>
      <c r="S351" s="40">
        <f>IF(VLOOKUP($E351,缘分配置!$A:$M,10,0)=0,"",VLOOKUP($E351,缘分配置!$A:$M,10,0))</f>
        <v>120</v>
      </c>
      <c r="T351" s="40" t="str">
        <f>IFERROR(VLOOKUP(R351,武将ID!F$1:G$18,2,0),"")</f>
        <v>，生命提高</v>
      </c>
      <c r="U351" s="40" t="str">
        <f t="shared" si="70"/>
        <v>12%</v>
      </c>
      <c r="V351" s="40">
        <f t="shared" si="77"/>
        <v>5</v>
      </c>
      <c r="W351" s="40">
        <f>IF(VLOOKUP($E351,缘分配置!$A:$M,11,0)=0,"",VLOOKUP($E351,缘分配置!$A:$M,11,0))</f>
        <v>90</v>
      </c>
      <c r="X351" s="40" t="str">
        <f>IFERROR(VLOOKUP(V351,武将ID!$F$1:$G$18,2,0),"")</f>
        <v>，攻击提高</v>
      </c>
      <c r="Y351" s="40" t="str">
        <f t="shared" si="71"/>
        <v>9%</v>
      </c>
      <c r="Z351" s="40">
        <f t="shared" si="78"/>
        <v>6</v>
      </c>
      <c r="AA351" s="40">
        <f>IF(VLOOKUP($E351,缘分配置!$A:$M,12,0)=0,"",VLOOKUP($E351,缘分配置!$A:$M,12,0))</f>
        <v>30</v>
      </c>
      <c r="AB351" s="40" t="str">
        <f>IFERROR(VLOOKUP(Z351,武将ID!$F$1:$G$18,2,0),"")</f>
        <v>，防御提高</v>
      </c>
      <c r="AC351" s="40" t="str">
        <f t="shared" si="72"/>
        <v>3%</v>
      </c>
      <c r="AD351" s="56" t="str">
        <f t="shared" si="73"/>
        <v>集齐“张郃、鲁肃、荀彧”，生命提高12%，攻击提高9%，防御提高3%。</v>
      </c>
    </row>
    <row r="352" spans="1:30" ht="15" x14ac:dyDescent="0.25">
      <c r="A352" s="52">
        <f t="shared" si="74"/>
        <v>20806001</v>
      </c>
      <c r="B352" s="37">
        <v>347</v>
      </c>
      <c r="C352" s="53" t="str">
        <f>VLOOKUP(E352,缘分配置!A:P,4,0)</f>
        <v>志存高远</v>
      </c>
      <c r="D352" s="53">
        <f>VLOOKUP(F352,武将ID!A:B,2,0)</f>
        <v>20806</v>
      </c>
      <c r="E352" s="40" t="str">
        <f>缘分配置!A301</f>
        <v>孙尚香1</v>
      </c>
      <c r="F352" s="37" t="str">
        <f t="shared" si="69"/>
        <v>、孙尚香</v>
      </c>
      <c r="G352" s="40" t="str">
        <f>缘分配置!E301</f>
        <v>孙尚香</v>
      </c>
      <c r="H352" s="40" t="str">
        <f t="shared" si="75"/>
        <v>1</v>
      </c>
      <c r="I352" s="40">
        <v>1</v>
      </c>
      <c r="J352" s="53">
        <f>VLOOKUP(K352,武将ID!$A:$B,2,0)</f>
        <v>10808</v>
      </c>
      <c r="K352" s="40" t="str">
        <f>VLOOKUP(E352,缘分配置!A:M,6,0)</f>
        <v>、郦食其</v>
      </c>
      <c r="L352" s="53" t="str">
        <f>IFERROR(VLOOKUP(M352,武将ID!$A:$B,2,0),"")</f>
        <v/>
      </c>
      <c r="M352" s="40" t="str">
        <f>IF(VLOOKUP($E352,缘分配置!$A:$M,7,0)=0,"",VLOOKUP($E352,缘分配置!$A:$M,7,0))</f>
        <v/>
      </c>
      <c r="N352" s="53" t="str">
        <f>IFERROR(VLOOKUP(O352,武将ID!$A:$B,2,0),"")</f>
        <v/>
      </c>
      <c r="O352" s="40" t="str">
        <f>IF(VLOOKUP($E352,缘分配置!$A:$M,8,0)=0,"",VLOOKUP($E352,缘分配置!$A:$M,8,0))</f>
        <v/>
      </c>
      <c r="P352" s="53" t="str">
        <f>IFERROR(VLOOKUP(Q352,武将ID!$A:$B,2,0),"")</f>
        <v/>
      </c>
      <c r="Q352" s="40" t="str">
        <f>IF(VLOOKUP($E352,缘分配置!$A:$M,9,0)=0,"",VLOOKUP($E352,缘分配置!$A:$M,9,0))</f>
        <v/>
      </c>
      <c r="R352" s="40" t="str">
        <f t="shared" si="76"/>
        <v/>
      </c>
      <c r="S352" s="40" t="str">
        <f>IF(VLOOKUP($E352,缘分配置!$A:$M,10,0)=0,"",VLOOKUP($E352,缘分配置!$A:$M,10,0))</f>
        <v/>
      </c>
      <c r="T352" s="40" t="str">
        <f>IFERROR(VLOOKUP(R352,武将ID!F$1:G$18,2,0),"")</f>
        <v/>
      </c>
      <c r="U352" s="40" t="str">
        <f t="shared" si="70"/>
        <v/>
      </c>
      <c r="V352" s="40">
        <f t="shared" si="77"/>
        <v>5</v>
      </c>
      <c r="W352" s="40">
        <f>IF(VLOOKUP($E352,缘分配置!$A:$M,11,0)=0,"",VLOOKUP($E352,缘分配置!$A:$M,11,0))</f>
        <v>80</v>
      </c>
      <c r="X352" s="40" t="str">
        <f>IFERROR(VLOOKUP(V352,武将ID!$F$1:$G$18,2,0),"")</f>
        <v>，攻击提高</v>
      </c>
      <c r="Y352" s="40" t="str">
        <f t="shared" si="71"/>
        <v>8%</v>
      </c>
      <c r="Z352" s="40">
        <f t="shared" si="78"/>
        <v>6</v>
      </c>
      <c r="AA352" s="40">
        <f>IF(VLOOKUP($E352,缘分配置!$A:$M,12,0)=0,"",VLOOKUP($E352,缘分配置!$A:$M,12,0))</f>
        <v>30</v>
      </c>
      <c r="AB352" s="40" t="str">
        <f>IFERROR(VLOOKUP(Z352,武将ID!$F$1:$G$18,2,0),"")</f>
        <v>，防御提高</v>
      </c>
      <c r="AC352" s="40" t="str">
        <f t="shared" si="72"/>
        <v>3%</v>
      </c>
      <c r="AD352" s="56" t="str">
        <f t="shared" si="73"/>
        <v>集齐“孙尚香、郦食其”，攻击提高8%，防御提高3%。</v>
      </c>
    </row>
    <row r="353" spans="1:30" ht="15" x14ac:dyDescent="0.25">
      <c r="A353" s="52">
        <f t="shared" si="74"/>
        <v>20806002</v>
      </c>
      <c r="B353" s="37">
        <v>348</v>
      </c>
      <c r="C353" s="53" t="str">
        <f>VLOOKUP(E353,缘分配置!A:P,4,0)</f>
        <v>与世无争</v>
      </c>
      <c r="D353" s="53">
        <f>VLOOKUP(F353,武将ID!A:B,2,0)</f>
        <v>20806</v>
      </c>
      <c r="E353" s="40" t="str">
        <f>缘分配置!A302</f>
        <v>孙尚香2</v>
      </c>
      <c r="F353" s="37" t="str">
        <f t="shared" si="69"/>
        <v>、孙尚香</v>
      </c>
      <c r="G353" s="40" t="str">
        <f>缘分配置!E302</f>
        <v>孙尚香</v>
      </c>
      <c r="H353" s="40" t="str">
        <f t="shared" si="75"/>
        <v>2</v>
      </c>
      <c r="I353" s="40">
        <v>1</v>
      </c>
      <c r="J353" s="53">
        <f>VLOOKUP(K353,武将ID!$A:$B,2,0)</f>
        <v>10807</v>
      </c>
      <c r="K353" s="40" t="str">
        <f>VLOOKUP(E353,缘分配置!A:M,6,0)</f>
        <v>、薄姬</v>
      </c>
      <c r="L353" s="53">
        <f>IFERROR(VLOOKUP(M353,武将ID!$A:$B,2,0),"")</f>
        <v>20808</v>
      </c>
      <c r="M353" s="40" t="str">
        <f>IF(VLOOKUP($E353,缘分配置!$A:$M,7,0)=0,"",VLOOKUP($E353,缘分配置!$A:$M,7,0))</f>
        <v>、华佗</v>
      </c>
      <c r="N353" s="53" t="str">
        <f>IFERROR(VLOOKUP(O353,武将ID!$A:$B,2,0),"")</f>
        <v/>
      </c>
      <c r="O353" s="40" t="str">
        <f>IF(VLOOKUP($E353,缘分配置!$A:$M,8,0)=0,"",VLOOKUP($E353,缘分配置!$A:$M,8,0))</f>
        <v/>
      </c>
      <c r="P353" s="53" t="str">
        <f>IFERROR(VLOOKUP(Q353,武将ID!$A:$B,2,0),"")</f>
        <v/>
      </c>
      <c r="Q353" s="40" t="str">
        <f>IF(VLOOKUP($E353,缘分配置!$A:$M,9,0)=0,"",VLOOKUP($E353,缘分配置!$A:$M,9,0))</f>
        <v/>
      </c>
      <c r="R353" s="40">
        <f t="shared" si="76"/>
        <v>4</v>
      </c>
      <c r="S353" s="40">
        <f>IF(VLOOKUP($E353,缘分配置!$A:$M,10,0)=0,"",VLOOKUP($E353,缘分配置!$A:$M,10,0))</f>
        <v>120</v>
      </c>
      <c r="T353" s="40" t="str">
        <f>IFERROR(VLOOKUP(R353,武将ID!F$1:G$18,2,0),"")</f>
        <v>，生命提高</v>
      </c>
      <c r="U353" s="40" t="str">
        <f t="shared" si="70"/>
        <v>12%</v>
      </c>
      <c r="V353" s="40">
        <f t="shared" si="77"/>
        <v>5</v>
      </c>
      <c r="W353" s="40">
        <f>IF(VLOOKUP($E353,缘分配置!$A:$M,11,0)=0,"",VLOOKUP($E353,缘分配置!$A:$M,11,0))</f>
        <v>90</v>
      </c>
      <c r="X353" s="40" t="str">
        <f>IFERROR(VLOOKUP(V353,武将ID!$F$1:$G$18,2,0),"")</f>
        <v>，攻击提高</v>
      </c>
      <c r="Y353" s="40" t="str">
        <f t="shared" si="71"/>
        <v>9%</v>
      </c>
      <c r="Z353" s="40">
        <f t="shared" si="78"/>
        <v>6</v>
      </c>
      <c r="AA353" s="40">
        <f>IF(VLOOKUP($E353,缘分配置!$A:$M,12,0)=0,"",VLOOKUP($E353,缘分配置!$A:$M,12,0))</f>
        <v>30</v>
      </c>
      <c r="AB353" s="40" t="str">
        <f>IFERROR(VLOOKUP(Z353,武将ID!$F$1:$G$18,2,0),"")</f>
        <v>，防御提高</v>
      </c>
      <c r="AC353" s="40" t="str">
        <f t="shared" si="72"/>
        <v>3%</v>
      </c>
      <c r="AD353" s="56" t="str">
        <f t="shared" si="73"/>
        <v>集齐“孙尚香、薄姬、华佗”，生命提高12%，攻击提高9%，防御提高3%。</v>
      </c>
    </row>
    <row r="354" spans="1:30" ht="15" x14ac:dyDescent="0.25">
      <c r="A354" s="52">
        <f t="shared" si="74"/>
        <v>20807001</v>
      </c>
      <c r="B354" s="37">
        <v>349</v>
      </c>
      <c r="C354" s="53" t="str">
        <f>VLOOKUP(E354,缘分配置!A:P,4,0)</f>
        <v>以和为贵</v>
      </c>
      <c r="D354" s="53">
        <f>VLOOKUP(F354,武将ID!A:B,2,0)</f>
        <v>20807</v>
      </c>
      <c r="E354" s="40" t="str">
        <f>缘分配置!A303</f>
        <v>鲁肃1</v>
      </c>
      <c r="F354" s="37" t="str">
        <f t="shared" si="69"/>
        <v>、鲁肃</v>
      </c>
      <c r="G354" s="40" t="str">
        <f>缘分配置!E303</f>
        <v>鲁肃</v>
      </c>
      <c r="H354" s="40" t="str">
        <f t="shared" si="75"/>
        <v>1</v>
      </c>
      <c r="I354" s="40">
        <v>1</v>
      </c>
      <c r="J354" s="53">
        <f>VLOOKUP(K354,武将ID!$A:$B,2,0)</f>
        <v>40804</v>
      </c>
      <c r="K354" s="40" t="str">
        <f>VLOOKUP(E354,缘分配置!A:M,6,0)</f>
        <v>、郑和</v>
      </c>
      <c r="L354" s="53" t="str">
        <f>IFERROR(VLOOKUP(M354,武将ID!$A:$B,2,0),"")</f>
        <v/>
      </c>
      <c r="M354" s="40" t="str">
        <f>IF(VLOOKUP($E354,缘分配置!$A:$M,7,0)=0,"",VLOOKUP($E354,缘分配置!$A:$M,7,0))</f>
        <v/>
      </c>
      <c r="N354" s="53" t="str">
        <f>IFERROR(VLOOKUP(O354,武将ID!$A:$B,2,0),"")</f>
        <v/>
      </c>
      <c r="O354" s="40" t="str">
        <f>IF(VLOOKUP($E354,缘分配置!$A:$M,8,0)=0,"",VLOOKUP($E354,缘分配置!$A:$M,8,0))</f>
        <v/>
      </c>
      <c r="P354" s="53" t="str">
        <f>IFERROR(VLOOKUP(Q354,武将ID!$A:$B,2,0),"")</f>
        <v/>
      </c>
      <c r="Q354" s="40" t="str">
        <f>IF(VLOOKUP($E354,缘分配置!$A:$M,9,0)=0,"",VLOOKUP($E354,缘分配置!$A:$M,9,0))</f>
        <v/>
      </c>
      <c r="R354" s="40" t="str">
        <f t="shared" si="76"/>
        <v/>
      </c>
      <c r="S354" s="40" t="str">
        <f>IF(VLOOKUP($E354,缘分配置!$A:$M,10,0)=0,"",VLOOKUP($E354,缘分配置!$A:$M,10,0))</f>
        <v/>
      </c>
      <c r="T354" s="40" t="str">
        <f>IFERROR(VLOOKUP(R354,武将ID!F$1:G$18,2,0),"")</f>
        <v/>
      </c>
      <c r="U354" s="40" t="str">
        <f t="shared" si="70"/>
        <v/>
      </c>
      <c r="V354" s="40">
        <f t="shared" si="77"/>
        <v>5</v>
      </c>
      <c r="W354" s="40">
        <f>IF(VLOOKUP($E354,缘分配置!$A:$M,11,0)=0,"",VLOOKUP($E354,缘分配置!$A:$M,11,0))</f>
        <v>90</v>
      </c>
      <c r="X354" s="40" t="str">
        <f>IFERROR(VLOOKUP(V354,武将ID!$F$1:$G$18,2,0),"")</f>
        <v>，攻击提高</v>
      </c>
      <c r="Y354" s="40" t="str">
        <f t="shared" si="71"/>
        <v>9%</v>
      </c>
      <c r="Z354" s="40">
        <f t="shared" si="78"/>
        <v>6</v>
      </c>
      <c r="AA354" s="40">
        <f>IF(VLOOKUP($E354,缘分配置!$A:$M,12,0)=0,"",VLOOKUP($E354,缘分配置!$A:$M,12,0))</f>
        <v>30</v>
      </c>
      <c r="AB354" s="40" t="str">
        <f>IFERROR(VLOOKUP(Z354,武将ID!$F$1:$G$18,2,0),"")</f>
        <v>，防御提高</v>
      </c>
      <c r="AC354" s="40" t="str">
        <f t="shared" si="72"/>
        <v>3%</v>
      </c>
      <c r="AD354" s="56" t="str">
        <f t="shared" si="73"/>
        <v>集齐“鲁肃、郑和”，攻击提高9%，防御提高3%。</v>
      </c>
    </row>
    <row r="355" spans="1:30" ht="15" x14ac:dyDescent="0.25">
      <c r="A355" s="52">
        <f t="shared" si="74"/>
        <v>20807002</v>
      </c>
      <c r="B355" s="37">
        <v>350</v>
      </c>
      <c r="C355" s="53" t="str">
        <f>VLOOKUP(E355,缘分配置!A:P,4,0)</f>
        <v>深谋远虑</v>
      </c>
      <c r="D355" s="53">
        <f>VLOOKUP(F355,武将ID!A:B,2,0)</f>
        <v>20807</v>
      </c>
      <c r="E355" s="40" t="str">
        <f>缘分配置!A304</f>
        <v>鲁肃2</v>
      </c>
      <c r="F355" s="37" t="str">
        <f t="shared" si="69"/>
        <v>、鲁肃</v>
      </c>
      <c r="G355" s="40" t="str">
        <f>缘分配置!E304</f>
        <v>鲁肃</v>
      </c>
      <c r="H355" s="40" t="str">
        <f t="shared" si="75"/>
        <v>2</v>
      </c>
      <c r="I355" s="40">
        <v>1</v>
      </c>
      <c r="J355" s="53">
        <f>VLOOKUP(K355,武将ID!$A:$B,2,0)</f>
        <v>20801</v>
      </c>
      <c r="K355" s="40" t="str">
        <f>VLOOKUP(E355,缘分配置!A:M,6,0)</f>
        <v>、荀彧</v>
      </c>
      <c r="L355" s="53">
        <f>IFERROR(VLOOKUP(M355,武将ID!$A:$B,2,0),"")</f>
        <v>20805</v>
      </c>
      <c r="M355" s="40" t="str">
        <f>IF(VLOOKUP($E355,缘分配置!$A:$M,7,0)=0,"",VLOOKUP($E355,缘分配置!$A:$M,7,0))</f>
        <v>、张郃</v>
      </c>
      <c r="N355" s="53" t="str">
        <f>IFERROR(VLOOKUP(O355,武将ID!$A:$B,2,0),"")</f>
        <v/>
      </c>
      <c r="O355" s="40" t="str">
        <f>IF(VLOOKUP($E355,缘分配置!$A:$M,8,0)=0,"",VLOOKUP($E355,缘分配置!$A:$M,8,0))</f>
        <v/>
      </c>
      <c r="P355" s="53" t="str">
        <f>IFERROR(VLOOKUP(Q355,武将ID!$A:$B,2,0),"")</f>
        <v/>
      </c>
      <c r="Q355" s="40" t="str">
        <f>IF(VLOOKUP($E355,缘分配置!$A:$M,9,0)=0,"",VLOOKUP($E355,缘分配置!$A:$M,9,0))</f>
        <v/>
      </c>
      <c r="R355" s="40">
        <f t="shared" si="76"/>
        <v>4</v>
      </c>
      <c r="S355" s="40">
        <f>IF(VLOOKUP($E355,缘分配置!$A:$M,10,0)=0,"",VLOOKUP($E355,缘分配置!$A:$M,10,0))</f>
        <v>120</v>
      </c>
      <c r="T355" s="40" t="str">
        <f>IFERROR(VLOOKUP(R355,武将ID!F$1:G$18,2,0),"")</f>
        <v>，生命提高</v>
      </c>
      <c r="U355" s="40" t="str">
        <f t="shared" si="70"/>
        <v>12%</v>
      </c>
      <c r="V355" s="40">
        <f t="shared" si="77"/>
        <v>5</v>
      </c>
      <c r="W355" s="40">
        <f>IF(VLOOKUP($E355,缘分配置!$A:$M,11,0)=0,"",VLOOKUP($E355,缘分配置!$A:$M,11,0))</f>
        <v>90</v>
      </c>
      <c r="X355" s="40" t="str">
        <f>IFERROR(VLOOKUP(V355,武将ID!$F$1:$G$18,2,0),"")</f>
        <v>，攻击提高</v>
      </c>
      <c r="Y355" s="40" t="str">
        <f t="shared" si="71"/>
        <v>9%</v>
      </c>
      <c r="Z355" s="40">
        <f t="shared" si="78"/>
        <v>6</v>
      </c>
      <c r="AA355" s="40">
        <f>IF(VLOOKUP($E355,缘分配置!$A:$M,12,0)=0,"",VLOOKUP($E355,缘分配置!$A:$M,12,0))</f>
        <v>30</v>
      </c>
      <c r="AB355" s="40" t="str">
        <f>IFERROR(VLOOKUP(Z355,武将ID!$F$1:$G$18,2,0),"")</f>
        <v>，防御提高</v>
      </c>
      <c r="AC355" s="40" t="str">
        <f t="shared" si="72"/>
        <v>3%</v>
      </c>
      <c r="AD355" s="56" t="str">
        <f t="shared" si="73"/>
        <v>集齐“鲁肃、荀彧、张郃”，生命提高12%，攻击提高9%，防御提高3%。</v>
      </c>
    </row>
    <row r="356" spans="1:30" ht="15" x14ac:dyDescent="0.25">
      <c r="A356" s="52">
        <f t="shared" si="74"/>
        <v>20808001</v>
      </c>
      <c r="B356" s="37">
        <v>351</v>
      </c>
      <c r="C356" s="53" t="str">
        <f>VLOOKUP(E356,缘分配置!A:P,4,0)</f>
        <v>医者仁心</v>
      </c>
      <c r="D356" s="53">
        <f>VLOOKUP(F356,武将ID!A:B,2,0)</f>
        <v>20808</v>
      </c>
      <c r="E356" s="40" t="str">
        <f>缘分配置!A305</f>
        <v>华佗1</v>
      </c>
      <c r="F356" s="37" t="str">
        <f t="shared" si="69"/>
        <v>、华佗</v>
      </c>
      <c r="G356" s="40" t="str">
        <f>缘分配置!E305</f>
        <v>华佗</v>
      </c>
      <c r="H356" s="40" t="str">
        <f t="shared" si="75"/>
        <v>1</v>
      </c>
      <c r="I356" s="40">
        <v>1</v>
      </c>
      <c r="J356" s="53">
        <f>VLOOKUP(K356,武将ID!$A:$B,2,0)</f>
        <v>30802</v>
      </c>
      <c r="K356" s="40" t="str">
        <f>VLOOKUP(E356,缘分配置!A:M,6,0)</f>
        <v>、徐世勣</v>
      </c>
      <c r="L356" s="53" t="str">
        <f>IFERROR(VLOOKUP(M356,武将ID!$A:$B,2,0),"")</f>
        <v/>
      </c>
      <c r="M356" s="40" t="str">
        <f>IF(VLOOKUP($E356,缘分配置!$A:$M,7,0)=0,"",VLOOKUP($E356,缘分配置!$A:$M,7,0))</f>
        <v/>
      </c>
      <c r="N356" s="53" t="str">
        <f>IFERROR(VLOOKUP(O356,武将ID!$A:$B,2,0),"")</f>
        <v/>
      </c>
      <c r="O356" s="40" t="str">
        <f>IF(VLOOKUP($E356,缘分配置!$A:$M,8,0)=0,"",VLOOKUP($E356,缘分配置!$A:$M,8,0))</f>
        <v/>
      </c>
      <c r="P356" s="53" t="str">
        <f>IFERROR(VLOOKUP(Q356,武将ID!$A:$B,2,0),"")</f>
        <v/>
      </c>
      <c r="Q356" s="40" t="str">
        <f>IF(VLOOKUP($E356,缘分配置!$A:$M,9,0)=0,"",VLOOKUP($E356,缘分配置!$A:$M,9,0))</f>
        <v/>
      </c>
      <c r="R356" s="40">
        <f t="shared" si="76"/>
        <v>4</v>
      </c>
      <c r="S356" s="40">
        <f>IF(VLOOKUP($E356,缘分配置!$A:$M,10,0)=0,"",VLOOKUP($E356,缘分配置!$A:$M,10,0))</f>
        <v>120</v>
      </c>
      <c r="T356" s="40" t="str">
        <f>IFERROR(VLOOKUP(R356,武将ID!F$1:G$18,2,0),"")</f>
        <v>，生命提高</v>
      </c>
      <c r="U356" s="40" t="str">
        <f t="shared" si="70"/>
        <v>12%</v>
      </c>
      <c r="V356" s="40" t="str">
        <f t="shared" si="77"/>
        <v/>
      </c>
      <c r="W356" s="40" t="str">
        <f>IF(VLOOKUP($E356,缘分配置!$A:$M,11,0)=0,"",VLOOKUP($E356,缘分配置!$A:$M,11,0))</f>
        <v/>
      </c>
      <c r="X356" s="40" t="str">
        <f>IFERROR(VLOOKUP(V356,武将ID!$F$1:$G$18,2,0),"")</f>
        <v/>
      </c>
      <c r="Y356" s="40" t="str">
        <f t="shared" si="71"/>
        <v/>
      </c>
      <c r="Z356" s="40" t="str">
        <f t="shared" si="78"/>
        <v/>
      </c>
      <c r="AA356" s="40" t="str">
        <f>IF(VLOOKUP($E356,缘分配置!$A:$M,12,0)=0,"",VLOOKUP($E356,缘分配置!$A:$M,12,0))</f>
        <v/>
      </c>
      <c r="AB356" s="40" t="str">
        <f>IFERROR(VLOOKUP(Z356,武将ID!$F$1:$G$18,2,0),"")</f>
        <v/>
      </c>
      <c r="AC356" s="40" t="str">
        <f t="shared" si="72"/>
        <v/>
      </c>
      <c r="AD356" s="56" t="str">
        <f t="shared" si="73"/>
        <v>集齐“华佗、徐世勣”，生命提高12%。</v>
      </c>
    </row>
    <row r="357" spans="1:30" ht="15" x14ac:dyDescent="0.25">
      <c r="A357" s="52">
        <f t="shared" si="74"/>
        <v>20808002</v>
      </c>
      <c r="B357" s="37">
        <v>352</v>
      </c>
      <c r="C357" s="53" t="str">
        <f>VLOOKUP(E357,缘分配置!A:P,4,0)</f>
        <v>与世无争</v>
      </c>
      <c r="D357" s="53">
        <f>VLOOKUP(F357,武将ID!A:B,2,0)</f>
        <v>20808</v>
      </c>
      <c r="E357" s="40" t="str">
        <f>缘分配置!A306</f>
        <v>华佗2</v>
      </c>
      <c r="F357" s="37" t="str">
        <f t="shared" si="69"/>
        <v>、华佗</v>
      </c>
      <c r="G357" s="40" t="str">
        <f>缘分配置!E306</f>
        <v>华佗</v>
      </c>
      <c r="H357" s="40" t="str">
        <f t="shared" si="75"/>
        <v>2</v>
      </c>
      <c r="I357" s="40">
        <v>1</v>
      </c>
      <c r="J357" s="53">
        <f>VLOOKUP(K357,武将ID!$A:$B,2,0)</f>
        <v>10807</v>
      </c>
      <c r="K357" s="40" t="str">
        <f>VLOOKUP(E357,缘分配置!A:M,6,0)</f>
        <v>、薄姬</v>
      </c>
      <c r="L357" s="53">
        <f>IFERROR(VLOOKUP(M357,武将ID!$A:$B,2,0),"")</f>
        <v>20806</v>
      </c>
      <c r="M357" s="40" t="str">
        <f>IF(VLOOKUP($E357,缘分配置!$A:$M,7,0)=0,"",VLOOKUP($E357,缘分配置!$A:$M,7,0))</f>
        <v>、孙尚香</v>
      </c>
      <c r="N357" s="53" t="str">
        <f>IFERROR(VLOOKUP(O357,武将ID!$A:$B,2,0),"")</f>
        <v/>
      </c>
      <c r="O357" s="40" t="str">
        <f>IF(VLOOKUP($E357,缘分配置!$A:$M,8,0)=0,"",VLOOKUP($E357,缘分配置!$A:$M,8,0))</f>
        <v/>
      </c>
      <c r="P357" s="53" t="str">
        <f>IFERROR(VLOOKUP(Q357,武将ID!$A:$B,2,0),"")</f>
        <v/>
      </c>
      <c r="Q357" s="40" t="str">
        <f>IF(VLOOKUP($E357,缘分配置!$A:$M,9,0)=0,"",VLOOKUP($E357,缘分配置!$A:$M,9,0))</f>
        <v/>
      </c>
      <c r="R357" s="40">
        <f t="shared" si="76"/>
        <v>4</v>
      </c>
      <c r="S357" s="40">
        <f>IF(VLOOKUP($E357,缘分配置!$A:$M,10,0)=0,"",VLOOKUP($E357,缘分配置!$A:$M,10,0))</f>
        <v>120</v>
      </c>
      <c r="T357" s="40" t="str">
        <f>IFERROR(VLOOKUP(R357,武将ID!F$1:G$18,2,0),"")</f>
        <v>，生命提高</v>
      </c>
      <c r="U357" s="40" t="str">
        <f t="shared" si="70"/>
        <v>12%</v>
      </c>
      <c r="V357" s="40">
        <f t="shared" si="77"/>
        <v>5</v>
      </c>
      <c r="W357" s="40">
        <f>IF(VLOOKUP($E357,缘分配置!$A:$M,11,0)=0,"",VLOOKUP($E357,缘分配置!$A:$M,11,0))</f>
        <v>90</v>
      </c>
      <c r="X357" s="40" t="str">
        <f>IFERROR(VLOOKUP(V357,武将ID!$F$1:$G$18,2,0),"")</f>
        <v>，攻击提高</v>
      </c>
      <c r="Y357" s="40" t="str">
        <f t="shared" si="71"/>
        <v>9%</v>
      </c>
      <c r="Z357" s="40">
        <f t="shared" si="78"/>
        <v>6</v>
      </c>
      <c r="AA357" s="40">
        <f>IF(VLOOKUP($E357,缘分配置!$A:$M,12,0)=0,"",VLOOKUP($E357,缘分配置!$A:$M,12,0))</f>
        <v>30</v>
      </c>
      <c r="AB357" s="40" t="str">
        <f>IFERROR(VLOOKUP(Z357,武将ID!$F$1:$G$18,2,0),"")</f>
        <v>，防御提高</v>
      </c>
      <c r="AC357" s="40" t="str">
        <f t="shared" si="72"/>
        <v>3%</v>
      </c>
      <c r="AD357" s="56" t="str">
        <f t="shared" si="73"/>
        <v>集齐“华佗、薄姬、孙尚香”，生命提高12%，攻击提高9%，防御提高3%。</v>
      </c>
    </row>
    <row r="358" spans="1:30" ht="15" x14ac:dyDescent="0.25">
      <c r="A358" s="52">
        <f t="shared" si="74"/>
        <v>20501001</v>
      </c>
      <c r="B358" s="37">
        <v>353</v>
      </c>
      <c r="C358" s="53" t="str">
        <f>VLOOKUP(E358,缘分配置!A:P,4,0)</f>
        <v>揭竿而起</v>
      </c>
      <c r="D358" s="53">
        <f>VLOOKUP(F358,武将ID!A:B,2,0)</f>
        <v>20501</v>
      </c>
      <c r="E358" s="40" t="str">
        <f>缘分配置!A307</f>
        <v>张角1</v>
      </c>
      <c r="F358" s="37" t="str">
        <f t="shared" si="69"/>
        <v>、张角</v>
      </c>
      <c r="G358" s="40" t="str">
        <f>缘分配置!E307</f>
        <v>张角</v>
      </c>
      <c r="H358" s="40" t="str">
        <f t="shared" si="75"/>
        <v>1</v>
      </c>
      <c r="I358" s="40">
        <v>1</v>
      </c>
      <c r="J358" s="53">
        <f>VLOOKUP(K358,武将ID!$A:$B,2,0)</f>
        <v>40507</v>
      </c>
      <c r="K358" s="40" t="str">
        <f>VLOOKUP(E358,缘分配置!A:M,6,0)</f>
        <v>、洪秀全</v>
      </c>
      <c r="L358" s="53" t="str">
        <f>IFERROR(VLOOKUP(M358,武将ID!$A:$B,2,0),"")</f>
        <v/>
      </c>
      <c r="M358" s="40" t="str">
        <f>IF(VLOOKUP($E358,缘分配置!$A:$M,7,0)=0,"",VLOOKUP($E358,缘分配置!$A:$M,7,0))</f>
        <v/>
      </c>
      <c r="N358" s="53" t="str">
        <f>IFERROR(VLOOKUP(O358,武将ID!$A:$B,2,0),"")</f>
        <v/>
      </c>
      <c r="O358" s="40" t="str">
        <f>IF(VLOOKUP($E358,缘分配置!$A:$M,8,0)=0,"",VLOOKUP($E358,缘分配置!$A:$M,8,0))</f>
        <v/>
      </c>
      <c r="P358" s="53" t="str">
        <f>IFERROR(VLOOKUP(Q358,武将ID!$A:$B,2,0),"")</f>
        <v/>
      </c>
      <c r="Q358" s="40" t="str">
        <f>IF(VLOOKUP($E358,缘分配置!$A:$M,9,0)=0,"",VLOOKUP($E358,缘分配置!$A:$M,9,0))</f>
        <v/>
      </c>
      <c r="R358" s="40" t="str">
        <f t="shared" si="76"/>
        <v/>
      </c>
      <c r="S358" s="40" t="str">
        <f>IF(VLOOKUP($E358,缘分配置!$A:$M,10,0)=0,"",VLOOKUP($E358,缘分配置!$A:$M,10,0))</f>
        <v/>
      </c>
      <c r="T358" s="40" t="str">
        <f>IFERROR(VLOOKUP(R358,武将ID!F$1:G$18,2,0),"")</f>
        <v/>
      </c>
      <c r="U358" s="40" t="str">
        <f t="shared" si="70"/>
        <v/>
      </c>
      <c r="V358" s="40">
        <f t="shared" si="77"/>
        <v>5</v>
      </c>
      <c r="W358" s="40">
        <f>IF(VLOOKUP($E358,缘分配置!$A:$M,11,0)=0,"",VLOOKUP($E358,缘分配置!$A:$M,11,0))</f>
        <v>70</v>
      </c>
      <c r="X358" s="40" t="str">
        <f>IFERROR(VLOOKUP(V358,武将ID!$F$1:$G$18,2,0),"")</f>
        <v>，攻击提高</v>
      </c>
      <c r="Y358" s="40" t="str">
        <f t="shared" si="71"/>
        <v>7%</v>
      </c>
      <c r="Z358" s="40">
        <f t="shared" si="78"/>
        <v>6</v>
      </c>
      <c r="AA358" s="40">
        <f>IF(VLOOKUP($E358,缘分配置!$A:$M,12,0)=0,"",VLOOKUP($E358,缘分配置!$A:$M,12,0))</f>
        <v>20</v>
      </c>
      <c r="AB358" s="40" t="str">
        <f>IFERROR(VLOOKUP(Z358,武将ID!$F$1:$G$18,2,0),"")</f>
        <v>，防御提高</v>
      </c>
      <c r="AC358" s="40" t="str">
        <f t="shared" si="72"/>
        <v>2%</v>
      </c>
      <c r="AD358" s="56" t="str">
        <f t="shared" si="73"/>
        <v>集齐“张角、洪秀全”，攻击提高7%，防御提高2%。</v>
      </c>
    </row>
    <row r="359" spans="1:30" ht="15" x14ac:dyDescent="0.25">
      <c r="A359" s="52">
        <f t="shared" si="74"/>
        <v>20502001</v>
      </c>
      <c r="B359" s="37">
        <v>354</v>
      </c>
      <c r="C359" s="53" t="str">
        <f>VLOOKUP(E359,缘分配置!A:P,4,0)</f>
        <v>十八诸侯</v>
      </c>
      <c r="D359" s="53">
        <f>VLOOKUP(F359,武将ID!A:B,2,0)</f>
        <v>20502</v>
      </c>
      <c r="E359" s="40" t="str">
        <f>缘分配置!A308</f>
        <v>袁绍1</v>
      </c>
      <c r="F359" s="37" t="str">
        <f t="shared" si="69"/>
        <v>、袁绍</v>
      </c>
      <c r="G359" s="40" t="str">
        <f>缘分配置!E308</f>
        <v>袁绍</v>
      </c>
      <c r="H359" s="40" t="str">
        <f t="shared" si="75"/>
        <v>1</v>
      </c>
      <c r="I359" s="40">
        <v>1</v>
      </c>
      <c r="J359" s="53">
        <f>VLOOKUP(K359,武将ID!$A:$B,2,0)</f>
        <v>20504</v>
      </c>
      <c r="K359" s="40" t="str">
        <f>VLOOKUP(E359,缘分配置!A:M,6,0)</f>
        <v>、公孙瓒</v>
      </c>
      <c r="L359" s="53" t="str">
        <f>IFERROR(VLOOKUP(M359,武将ID!$A:$B,2,0),"")</f>
        <v/>
      </c>
      <c r="M359" s="40" t="str">
        <f>IF(VLOOKUP($E359,缘分配置!$A:$M,7,0)=0,"",VLOOKUP($E359,缘分配置!$A:$M,7,0))</f>
        <v/>
      </c>
      <c r="N359" s="53" t="str">
        <f>IFERROR(VLOOKUP(O359,武将ID!$A:$B,2,0),"")</f>
        <v/>
      </c>
      <c r="O359" s="40" t="str">
        <f>IF(VLOOKUP($E359,缘分配置!$A:$M,8,0)=0,"",VLOOKUP($E359,缘分配置!$A:$M,8,0))</f>
        <v/>
      </c>
      <c r="P359" s="53" t="str">
        <f>IFERROR(VLOOKUP(Q359,武将ID!$A:$B,2,0),"")</f>
        <v/>
      </c>
      <c r="Q359" s="40" t="str">
        <f>IF(VLOOKUP($E359,缘分配置!$A:$M,9,0)=0,"",VLOOKUP($E359,缘分配置!$A:$M,9,0))</f>
        <v/>
      </c>
      <c r="R359" s="40" t="str">
        <f t="shared" si="76"/>
        <v/>
      </c>
      <c r="S359" s="40" t="str">
        <f>IF(VLOOKUP($E359,缘分配置!$A:$M,10,0)=0,"",VLOOKUP($E359,缘分配置!$A:$M,10,0))</f>
        <v/>
      </c>
      <c r="T359" s="40" t="str">
        <f>IFERROR(VLOOKUP(R359,武将ID!F$1:G$18,2,0),"")</f>
        <v/>
      </c>
      <c r="U359" s="40" t="str">
        <f t="shared" si="70"/>
        <v/>
      </c>
      <c r="V359" s="40">
        <f t="shared" si="77"/>
        <v>5</v>
      </c>
      <c r="W359" s="40">
        <f>IF(VLOOKUP($E359,缘分配置!$A:$M,11,0)=0,"",VLOOKUP($E359,缘分配置!$A:$M,11,0))</f>
        <v>70</v>
      </c>
      <c r="X359" s="40" t="str">
        <f>IFERROR(VLOOKUP(V359,武将ID!$F$1:$G$18,2,0),"")</f>
        <v>，攻击提高</v>
      </c>
      <c r="Y359" s="40" t="str">
        <f t="shared" si="71"/>
        <v>7%</v>
      </c>
      <c r="Z359" s="40">
        <f t="shared" si="78"/>
        <v>6</v>
      </c>
      <c r="AA359" s="40">
        <f>IF(VLOOKUP($E359,缘分配置!$A:$M,12,0)=0,"",VLOOKUP($E359,缘分配置!$A:$M,12,0))</f>
        <v>20</v>
      </c>
      <c r="AB359" s="40" t="str">
        <f>IFERROR(VLOOKUP(Z359,武将ID!$F$1:$G$18,2,0),"")</f>
        <v>，防御提高</v>
      </c>
      <c r="AC359" s="40" t="str">
        <f t="shared" si="72"/>
        <v>2%</v>
      </c>
      <c r="AD359" s="56" t="str">
        <f t="shared" si="73"/>
        <v>集齐“袁绍、公孙瓒”，攻击提高7%，防御提高2%。</v>
      </c>
    </row>
    <row r="360" spans="1:30" ht="15" x14ac:dyDescent="0.25">
      <c r="A360" s="52">
        <f t="shared" si="74"/>
        <v>20503001</v>
      </c>
      <c r="B360" s="37">
        <v>355</v>
      </c>
      <c r="C360" s="53" t="str">
        <f>VLOOKUP(E360,缘分配置!A:P,4,0)</f>
        <v>笑里藏刀</v>
      </c>
      <c r="D360" s="53">
        <f>VLOOKUP(F360,武将ID!A:B,2,0)</f>
        <v>20503</v>
      </c>
      <c r="E360" s="40" t="str">
        <f>缘分配置!A309</f>
        <v>王允1</v>
      </c>
      <c r="F360" s="37" t="str">
        <f t="shared" si="69"/>
        <v>、王允</v>
      </c>
      <c r="G360" s="40" t="str">
        <f>缘分配置!E309</f>
        <v>王允</v>
      </c>
      <c r="H360" s="40" t="str">
        <f t="shared" si="75"/>
        <v>1</v>
      </c>
      <c r="I360" s="40">
        <v>1</v>
      </c>
      <c r="J360" s="53">
        <f>VLOOKUP(K360,武将ID!$A:$B,2,0)</f>
        <v>20508</v>
      </c>
      <c r="K360" s="40" t="str">
        <f>VLOOKUP(E360,缘分配置!A:M,6,0)</f>
        <v>、华雄</v>
      </c>
      <c r="L360" s="53" t="str">
        <f>IFERROR(VLOOKUP(M360,武将ID!$A:$B,2,0),"")</f>
        <v/>
      </c>
      <c r="M360" s="40" t="str">
        <f>IF(VLOOKUP($E360,缘分配置!$A:$M,7,0)=0,"",VLOOKUP($E360,缘分配置!$A:$M,7,0))</f>
        <v/>
      </c>
      <c r="N360" s="53" t="str">
        <f>IFERROR(VLOOKUP(O360,武将ID!$A:$B,2,0),"")</f>
        <v/>
      </c>
      <c r="O360" s="40" t="str">
        <f>IF(VLOOKUP($E360,缘分配置!$A:$M,8,0)=0,"",VLOOKUP($E360,缘分配置!$A:$M,8,0))</f>
        <v/>
      </c>
      <c r="P360" s="53" t="str">
        <f>IFERROR(VLOOKUP(Q360,武将ID!$A:$B,2,0),"")</f>
        <v/>
      </c>
      <c r="Q360" s="40" t="str">
        <f>IF(VLOOKUP($E360,缘分配置!$A:$M,9,0)=0,"",VLOOKUP($E360,缘分配置!$A:$M,9,0))</f>
        <v/>
      </c>
      <c r="R360" s="40" t="str">
        <f t="shared" si="76"/>
        <v/>
      </c>
      <c r="S360" s="40" t="str">
        <f>IF(VLOOKUP($E360,缘分配置!$A:$M,10,0)=0,"",VLOOKUP($E360,缘分配置!$A:$M,10,0))</f>
        <v/>
      </c>
      <c r="T360" s="40" t="str">
        <f>IFERROR(VLOOKUP(R360,武将ID!F$1:G$18,2,0),"")</f>
        <v/>
      </c>
      <c r="U360" s="40" t="str">
        <f t="shared" si="70"/>
        <v/>
      </c>
      <c r="V360" s="40">
        <f t="shared" si="77"/>
        <v>5</v>
      </c>
      <c r="W360" s="40">
        <f>IF(VLOOKUP($E360,缘分配置!$A:$M,11,0)=0,"",VLOOKUP($E360,缘分配置!$A:$M,11,0))</f>
        <v>70</v>
      </c>
      <c r="X360" s="40" t="str">
        <f>IFERROR(VLOOKUP(V360,武将ID!$F$1:$G$18,2,0),"")</f>
        <v>，攻击提高</v>
      </c>
      <c r="Y360" s="40" t="str">
        <f t="shared" si="71"/>
        <v>7%</v>
      </c>
      <c r="Z360" s="40">
        <f t="shared" si="78"/>
        <v>6</v>
      </c>
      <c r="AA360" s="40">
        <f>IF(VLOOKUP($E360,缘分配置!$A:$M,12,0)=0,"",VLOOKUP($E360,缘分配置!$A:$M,12,0))</f>
        <v>20</v>
      </c>
      <c r="AB360" s="40" t="str">
        <f>IFERROR(VLOOKUP(Z360,武将ID!$F$1:$G$18,2,0),"")</f>
        <v>，防御提高</v>
      </c>
      <c r="AC360" s="40" t="str">
        <f t="shared" si="72"/>
        <v>2%</v>
      </c>
      <c r="AD360" s="56" t="str">
        <f t="shared" si="73"/>
        <v>集齐“王允、华雄”，攻击提高7%，防御提高2%。</v>
      </c>
    </row>
    <row r="361" spans="1:30" ht="15" x14ac:dyDescent="0.25">
      <c r="A361" s="52">
        <f t="shared" si="74"/>
        <v>20504001</v>
      </c>
      <c r="B361" s="37">
        <v>356</v>
      </c>
      <c r="C361" s="53" t="str">
        <f>VLOOKUP(E361,缘分配置!A:P,4,0)</f>
        <v>十八诸侯</v>
      </c>
      <c r="D361" s="53">
        <f>VLOOKUP(F361,武将ID!A:B,2,0)</f>
        <v>20504</v>
      </c>
      <c r="E361" s="40" t="str">
        <f>缘分配置!A310</f>
        <v>公孙瓒1</v>
      </c>
      <c r="F361" s="37" t="str">
        <f t="shared" si="69"/>
        <v>、公孙瓒</v>
      </c>
      <c r="G361" s="40" t="str">
        <f>缘分配置!E310</f>
        <v>公孙瓒</v>
      </c>
      <c r="H361" s="40" t="str">
        <f t="shared" si="75"/>
        <v>1</v>
      </c>
      <c r="I361" s="40">
        <v>1</v>
      </c>
      <c r="J361" s="53">
        <f>VLOOKUP(K361,武将ID!$A:$B,2,0)</f>
        <v>20502</v>
      </c>
      <c r="K361" s="40" t="str">
        <f>VLOOKUP(E361,缘分配置!A:M,6,0)</f>
        <v>、袁绍</v>
      </c>
      <c r="L361" s="53" t="str">
        <f>IFERROR(VLOOKUP(M361,武将ID!$A:$B,2,0),"")</f>
        <v/>
      </c>
      <c r="M361" s="40" t="str">
        <f>IF(VLOOKUP($E361,缘分配置!$A:$M,7,0)=0,"",VLOOKUP($E361,缘分配置!$A:$M,7,0))</f>
        <v/>
      </c>
      <c r="N361" s="53" t="str">
        <f>IFERROR(VLOOKUP(O361,武将ID!$A:$B,2,0),"")</f>
        <v/>
      </c>
      <c r="O361" s="40" t="str">
        <f>IF(VLOOKUP($E361,缘分配置!$A:$M,8,0)=0,"",VLOOKUP($E361,缘分配置!$A:$M,8,0))</f>
        <v/>
      </c>
      <c r="P361" s="53" t="str">
        <f>IFERROR(VLOOKUP(Q361,武将ID!$A:$B,2,0),"")</f>
        <v/>
      </c>
      <c r="Q361" s="40" t="str">
        <f>IF(VLOOKUP($E361,缘分配置!$A:$M,9,0)=0,"",VLOOKUP($E361,缘分配置!$A:$M,9,0))</f>
        <v/>
      </c>
      <c r="R361" s="40" t="str">
        <f t="shared" si="76"/>
        <v/>
      </c>
      <c r="S361" s="40" t="str">
        <f>IF(VLOOKUP($E361,缘分配置!$A:$M,10,0)=0,"",VLOOKUP($E361,缘分配置!$A:$M,10,0))</f>
        <v/>
      </c>
      <c r="T361" s="40" t="str">
        <f>IFERROR(VLOOKUP(R361,武将ID!F$1:G$18,2,0),"")</f>
        <v/>
      </c>
      <c r="U361" s="40" t="str">
        <f t="shared" si="70"/>
        <v/>
      </c>
      <c r="V361" s="40">
        <f t="shared" si="77"/>
        <v>5</v>
      </c>
      <c r="W361" s="40">
        <f>IF(VLOOKUP($E361,缘分配置!$A:$M,11,0)=0,"",VLOOKUP($E361,缘分配置!$A:$M,11,0))</f>
        <v>70</v>
      </c>
      <c r="X361" s="40" t="str">
        <f>IFERROR(VLOOKUP(V361,武将ID!$F$1:$G$18,2,0),"")</f>
        <v>，攻击提高</v>
      </c>
      <c r="Y361" s="40" t="str">
        <f t="shared" si="71"/>
        <v>7%</v>
      </c>
      <c r="Z361" s="40">
        <f t="shared" si="78"/>
        <v>6</v>
      </c>
      <c r="AA361" s="40">
        <f>IF(VLOOKUP($E361,缘分配置!$A:$M,12,0)=0,"",VLOOKUP($E361,缘分配置!$A:$M,12,0))</f>
        <v>20</v>
      </c>
      <c r="AB361" s="40" t="str">
        <f>IFERROR(VLOOKUP(Z361,武将ID!$F$1:$G$18,2,0),"")</f>
        <v>，防御提高</v>
      </c>
      <c r="AC361" s="40" t="str">
        <f t="shared" si="72"/>
        <v>2%</v>
      </c>
      <c r="AD361" s="56" t="str">
        <f t="shared" si="73"/>
        <v>集齐“公孙瓒、袁绍”，攻击提高7%，防御提高2%。</v>
      </c>
    </row>
    <row r="362" spans="1:30" ht="15" x14ac:dyDescent="0.25">
      <c r="A362" s="52">
        <f t="shared" si="74"/>
        <v>20505001</v>
      </c>
      <c r="B362" s="37">
        <v>357</v>
      </c>
      <c r="C362" s="53" t="str">
        <f>VLOOKUP(E362,缘分配置!A:P,4,0)</f>
        <v>东吴斗将</v>
      </c>
      <c r="D362" s="53">
        <f>VLOOKUP(F362,武将ID!A:B,2,0)</f>
        <v>20505</v>
      </c>
      <c r="E362" s="40" t="str">
        <f>缘分配置!A311</f>
        <v>黄盖1</v>
      </c>
      <c r="F362" s="37" t="str">
        <f t="shared" si="69"/>
        <v>、黄盖</v>
      </c>
      <c r="G362" s="40" t="str">
        <f>缘分配置!E311</f>
        <v>黄盖</v>
      </c>
      <c r="H362" s="40" t="str">
        <f t="shared" si="75"/>
        <v>1</v>
      </c>
      <c r="I362" s="40">
        <v>1</v>
      </c>
      <c r="J362" s="53">
        <f>VLOOKUP(K362,武将ID!$A:$B,2,0)</f>
        <v>20802</v>
      </c>
      <c r="K362" s="40" t="str">
        <f>VLOOKUP(E362,缘分配置!A:M,6,0)</f>
        <v>、甘宁</v>
      </c>
      <c r="L362" s="53" t="str">
        <f>IFERROR(VLOOKUP(M362,武将ID!$A:$B,2,0),"")</f>
        <v/>
      </c>
      <c r="M362" s="40" t="str">
        <f>IF(VLOOKUP($E362,缘分配置!$A:$M,7,0)=0,"",VLOOKUP($E362,缘分配置!$A:$M,7,0))</f>
        <v/>
      </c>
      <c r="N362" s="53" t="str">
        <f>IFERROR(VLOOKUP(O362,武将ID!$A:$B,2,0),"")</f>
        <v/>
      </c>
      <c r="O362" s="40" t="str">
        <f>IF(VLOOKUP($E362,缘分配置!$A:$M,8,0)=0,"",VLOOKUP($E362,缘分配置!$A:$M,8,0))</f>
        <v/>
      </c>
      <c r="P362" s="53" t="str">
        <f>IFERROR(VLOOKUP(Q362,武将ID!$A:$B,2,0),"")</f>
        <v/>
      </c>
      <c r="Q362" s="40" t="str">
        <f>IF(VLOOKUP($E362,缘分配置!$A:$M,9,0)=0,"",VLOOKUP($E362,缘分配置!$A:$M,9,0))</f>
        <v/>
      </c>
      <c r="R362" s="40" t="str">
        <f t="shared" si="76"/>
        <v/>
      </c>
      <c r="S362" s="40" t="str">
        <f>IF(VLOOKUP($E362,缘分配置!$A:$M,10,0)=0,"",VLOOKUP($E362,缘分配置!$A:$M,10,0))</f>
        <v/>
      </c>
      <c r="T362" s="40" t="str">
        <f>IFERROR(VLOOKUP(R362,武将ID!F$1:G$18,2,0),"")</f>
        <v/>
      </c>
      <c r="U362" s="40" t="str">
        <f t="shared" si="70"/>
        <v/>
      </c>
      <c r="V362" s="40">
        <f t="shared" si="77"/>
        <v>5</v>
      </c>
      <c r="W362" s="40">
        <f>IF(VLOOKUP($E362,缘分配置!$A:$M,11,0)=0,"",VLOOKUP($E362,缘分配置!$A:$M,11,0))</f>
        <v>80</v>
      </c>
      <c r="X362" s="40" t="str">
        <f>IFERROR(VLOOKUP(V362,武将ID!$F$1:$G$18,2,0),"")</f>
        <v>，攻击提高</v>
      </c>
      <c r="Y362" s="40" t="str">
        <f t="shared" si="71"/>
        <v>8%</v>
      </c>
      <c r="Z362" s="40">
        <f t="shared" si="78"/>
        <v>6</v>
      </c>
      <c r="AA362" s="40">
        <f>IF(VLOOKUP($E362,缘分配置!$A:$M,12,0)=0,"",VLOOKUP($E362,缘分配置!$A:$M,12,0))</f>
        <v>20</v>
      </c>
      <c r="AB362" s="40" t="str">
        <f>IFERROR(VLOOKUP(Z362,武将ID!$F$1:$G$18,2,0),"")</f>
        <v>，防御提高</v>
      </c>
      <c r="AC362" s="40" t="str">
        <f t="shared" si="72"/>
        <v>2%</v>
      </c>
      <c r="AD362" s="56" t="str">
        <f t="shared" si="73"/>
        <v>集齐“黄盖、甘宁”，攻击提高8%，防御提高2%。</v>
      </c>
    </row>
    <row r="363" spans="1:30" ht="15" x14ac:dyDescent="0.25">
      <c r="A363" s="52">
        <f t="shared" si="74"/>
        <v>20506001</v>
      </c>
      <c r="B363" s="37">
        <v>358</v>
      </c>
      <c r="C363" s="53" t="str">
        <f>VLOOKUP(E363,缘分配置!A:P,4,0)</f>
        <v>河北上将</v>
      </c>
      <c r="D363" s="53">
        <f>VLOOKUP(F363,武将ID!A:B,2,0)</f>
        <v>20506</v>
      </c>
      <c r="E363" s="40" t="str">
        <f>缘分配置!A312</f>
        <v>颜良1</v>
      </c>
      <c r="F363" s="37" t="str">
        <f t="shared" si="69"/>
        <v>、颜良</v>
      </c>
      <c r="G363" s="40" t="str">
        <f>缘分配置!E312</f>
        <v>颜良</v>
      </c>
      <c r="H363" s="40" t="str">
        <f t="shared" si="75"/>
        <v>1</v>
      </c>
      <c r="I363" s="40">
        <v>1</v>
      </c>
      <c r="J363" s="53">
        <f>VLOOKUP(K363,武将ID!$A:$B,2,0)</f>
        <v>20507</v>
      </c>
      <c r="K363" s="40" t="str">
        <f>VLOOKUP(E363,缘分配置!A:M,6,0)</f>
        <v>、文丑</v>
      </c>
      <c r="L363" s="53" t="str">
        <f>IFERROR(VLOOKUP(M363,武将ID!$A:$B,2,0),"")</f>
        <v/>
      </c>
      <c r="M363" s="40" t="str">
        <f>IF(VLOOKUP($E363,缘分配置!$A:$M,7,0)=0,"",VLOOKUP($E363,缘分配置!$A:$M,7,0))</f>
        <v/>
      </c>
      <c r="N363" s="53" t="str">
        <f>IFERROR(VLOOKUP(O363,武将ID!$A:$B,2,0),"")</f>
        <v/>
      </c>
      <c r="O363" s="40" t="str">
        <f>IF(VLOOKUP($E363,缘分配置!$A:$M,8,0)=0,"",VLOOKUP($E363,缘分配置!$A:$M,8,0))</f>
        <v/>
      </c>
      <c r="P363" s="53" t="str">
        <f>IFERROR(VLOOKUP(Q363,武将ID!$A:$B,2,0),"")</f>
        <v/>
      </c>
      <c r="Q363" s="40" t="str">
        <f>IF(VLOOKUP($E363,缘分配置!$A:$M,9,0)=0,"",VLOOKUP($E363,缘分配置!$A:$M,9,0))</f>
        <v/>
      </c>
      <c r="R363" s="40" t="str">
        <f t="shared" si="76"/>
        <v/>
      </c>
      <c r="S363" s="40" t="str">
        <f>IF(VLOOKUP($E363,缘分配置!$A:$M,10,0)=0,"",VLOOKUP($E363,缘分配置!$A:$M,10,0))</f>
        <v/>
      </c>
      <c r="T363" s="40" t="str">
        <f>IFERROR(VLOOKUP(R363,武将ID!F$1:G$18,2,0),"")</f>
        <v/>
      </c>
      <c r="U363" s="40" t="str">
        <f t="shared" si="70"/>
        <v/>
      </c>
      <c r="V363" s="40">
        <f t="shared" si="77"/>
        <v>5</v>
      </c>
      <c r="W363" s="40">
        <f>IF(VLOOKUP($E363,缘分配置!$A:$M,11,0)=0,"",VLOOKUP($E363,缘分配置!$A:$M,11,0))</f>
        <v>80</v>
      </c>
      <c r="X363" s="40" t="str">
        <f>IFERROR(VLOOKUP(V363,武将ID!$F$1:$G$18,2,0),"")</f>
        <v>，攻击提高</v>
      </c>
      <c r="Y363" s="40" t="str">
        <f t="shared" si="71"/>
        <v>8%</v>
      </c>
      <c r="Z363" s="40">
        <f t="shared" si="78"/>
        <v>6</v>
      </c>
      <c r="AA363" s="40">
        <f>IF(VLOOKUP($E363,缘分配置!$A:$M,12,0)=0,"",VLOOKUP($E363,缘分配置!$A:$M,12,0))</f>
        <v>20</v>
      </c>
      <c r="AB363" s="40" t="str">
        <f>IFERROR(VLOOKUP(Z363,武将ID!$F$1:$G$18,2,0),"")</f>
        <v>，防御提高</v>
      </c>
      <c r="AC363" s="40" t="str">
        <f t="shared" si="72"/>
        <v>2%</v>
      </c>
      <c r="AD363" s="56" t="str">
        <f t="shared" si="73"/>
        <v>集齐“颜良、文丑”，攻击提高8%，防御提高2%。</v>
      </c>
    </row>
    <row r="364" spans="1:30" ht="15" x14ac:dyDescent="0.25">
      <c r="A364" s="52">
        <f t="shared" si="74"/>
        <v>20507001</v>
      </c>
      <c r="B364" s="37">
        <v>359</v>
      </c>
      <c r="C364" s="53" t="str">
        <f>VLOOKUP(E364,缘分配置!A:P,4,0)</f>
        <v>河北上将</v>
      </c>
      <c r="D364" s="53">
        <f>VLOOKUP(F364,武将ID!A:B,2,0)</f>
        <v>20507</v>
      </c>
      <c r="E364" s="40" t="str">
        <f>缘分配置!A313</f>
        <v>文丑1</v>
      </c>
      <c r="F364" s="37" t="str">
        <f t="shared" si="69"/>
        <v>、文丑</v>
      </c>
      <c r="G364" s="40" t="str">
        <f>缘分配置!E313</f>
        <v>文丑</v>
      </c>
      <c r="H364" s="40" t="str">
        <f t="shared" si="75"/>
        <v>1</v>
      </c>
      <c r="I364" s="40">
        <v>1</v>
      </c>
      <c r="J364" s="53">
        <f>VLOOKUP(K364,武将ID!$A:$B,2,0)</f>
        <v>20506</v>
      </c>
      <c r="K364" s="40" t="str">
        <f>VLOOKUP(E364,缘分配置!A:M,6,0)</f>
        <v>、颜良</v>
      </c>
      <c r="L364" s="53" t="str">
        <f>IFERROR(VLOOKUP(M364,武将ID!$A:$B,2,0),"")</f>
        <v/>
      </c>
      <c r="M364" s="40" t="str">
        <f>IF(VLOOKUP($E364,缘分配置!$A:$M,7,0)=0,"",VLOOKUP($E364,缘分配置!$A:$M,7,0))</f>
        <v/>
      </c>
      <c r="N364" s="53" t="str">
        <f>IFERROR(VLOOKUP(O364,武将ID!$A:$B,2,0),"")</f>
        <v/>
      </c>
      <c r="O364" s="40" t="str">
        <f>IF(VLOOKUP($E364,缘分配置!$A:$M,8,0)=0,"",VLOOKUP($E364,缘分配置!$A:$M,8,0))</f>
        <v/>
      </c>
      <c r="P364" s="53" t="str">
        <f>IFERROR(VLOOKUP(Q364,武将ID!$A:$B,2,0),"")</f>
        <v/>
      </c>
      <c r="Q364" s="40" t="str">
        <f>IF(VLOOKUP($E364,缘分配置!$A:$M,9,0)=0,"",VLOOKUP($E364,缘分配置!$A:$M,9,0))</f>
        <v/>
      </c>
      <c r="R364" s="40">
        <f t="shared" si="76"/>
        <v>4</v>
      </c>
      <c r="S364" s="40">
        <f>IF(VLOOKUP($E364,缘分配置!$A:$M,10,0)=0,"",VLOOKUP($E364,缘分配置!$A:$M,10,0))</f>
        <v>100</v>
      </c>
      <c r="T364" s="40" t="str">
        <f>IFERROR(VLOOKUP(R364,武将ID!F$1:G$18,2,0),"")</f>
        <v>，生命提高</v>
      </c>
      <c r="U364" s="40" t="str">
        <f t="shared" si="70"/>
        <v>10%</v>
      </c>
      <c r="V364" s="40" t="str">
        <f t="shared" si="77"/>
        <v/>
      </c>
      <c r="W364" s="40" t="str">
        <f>IF(VLOOKUP($E364,缘分配置!$A:$M,11,0)=0,"",VLOOKUP($E364,缘分配置!$A:$M,11,0))</f>
        <v/>
      </c>
      <c r="X364" s="40" t="str">
        <f>IFERROR(VLOOKUP(V364,武将ID!$F$1:$G$18,2,0),"")</f>
        <v/>
      </c>
      <c r="Y364" s="40" t="str">
        <f t="shared" si="71"/>
        <v/>
      </c>
      <c r="Z364" s="40" t="str">
        <f t="shared" si="78"/>
        <v/>
      </c>
      <c r="AA364" s="40" t="str">
        <f>IF(VLOOKUP($E364,缘分配置!$A:$M,12,0)=0,"",VLOOKUP($E364,缘分配置!$A:$M,12,0))</f>
        <v/>
      </c>
      <c r="AB364" s="40" t="str">
        <f>IFERROR(VLOOKUP(Z364,武将ID!$F$1:$G$18,2,0),"")</f>
        <v/>
      </c>
      <c r="AC364" s="40" t="str">
        <f t="shared" si="72"/>
        <v/>
      </c>
      <c r="AD364" s="56" t="str">
        <f t="shared" si="73"/>
        <v>集齐“文丑、颜良”，生命提高10%。</v>
      </c>
    </row>
    <row r="365" spans="1:30" ht="15" x14ac:dyDescent="0.25">
      <c r="A365" s="52">
        <f t="shared" si="74"/>
        <v>20508001</v>
      </c>
      <c r="B365" s="37">
        <v>360</v>
      </c>
      <c r="C365" s="53" t="str">
        <f>VLOOKUP(E365,缘分配置!A:P,4,0)</f>
        <v>笑里藏刀</v>
      </c>
      <c r="D365" s="53">
        <f>VLOOKUP(F365,武将ID!A:B,2,0)</f>
        <v>20508</v>
      </c>
      <c r="E365" s="40" t="str">
        <f>缘分配置!A314</f>
        <v>华雄1</v>
      </c>
      <c r="F365" s="37" t="str">
        <f t="shared" si="69"/>
        <v>、华雄</v>
      </c>
      <c r="G365" s="40" t="str">
        <f>缘分配置!E314</f>
        <v>华雄</v>
      </c>
      <c r="H365" s="40" t="str">
        <f t="shared" si="75"/>
        <v>1</v>
      </c>
      <c r="I365" s="40">
        <v>1</v>
      </c>
      <c r="J365" s="53">
        <f>VLOOKUP(K365,武将ID!$A:$B,2,0)</f>
        <v>20503</v>
      </c>
      <c r="K365" s="40" t="str">
        <f>VLOOKUP(E365,缘分配置!A:M,6,0)</f>
        <v>、王允</v>
      </c>
      <c r="L365" s="53" t="str">
        <f>IFERROR(VLOOKUP(M365,武将ID!$A:$B,2,0),"")</f>
        <v/>
      </c>
      <c r="M365" s="40" t="str">
        <f>IF(VLOOKUP($E365,缘分配置!$A:$M,7,0)=0,"",VLOOKUP($E365,缘分配置!$A:$M,7,0))</f>
        <v/>
      </c>
      <c r="N365" s="53" t="str">
        <f>IFERROR(VLOOKUP(O365,武将ID!$A:$B,2,0),"")</f>
        <v/>
      </c>
      <c r="O365" s="40" t="str">
        <f>IF(VLOOKUP($E365,缘分配置!$A:$M,8,0)=0,"",VLOOKUP($E365,缘分配置!$A:$M,8,0))</f>
        <v/>
      </c>
      <c r="P365" s="53" t="str">
        <f>IFERROR(VLOOKUP(Q365,武将ID!$A:$B,2,0),"")</f>
        <v/>
      </c>
      <c r="Q365" s="40" t="str">
        <f>IF(VLOOKUP($E365,缘分配置!$A:$M,9,0)=0,"",VLOOKUP($E365,缘分配置!$A:$M,9,0))</f>
        <v/>
      </c>
      <c r="R365" s="40" t="str">
        <f t="shared" si="76"/>
        <v/>
      </c>
      <c r="S365" s="40" t="str">
        <f>IF(VLOOKUP($E365,缘分配置!$A:$M,10,0)=0,"",VLOOKUP($E365,缘分配置!$A:$M,10,0))</f>
        <v/>
      </c>
      <c r="T365" s="40" t="str">
        <f>IFERROR(VLOOKUP(R365,武将ID!F$1:G$18,2,0),"")</f>
        <v/>
      </c>
      <c r="U365" s="40" t="str">
        <f t="shared" si="70"/>
        <v/>
      </c>
      <c r="V365" s="40">
        <f t="shared" si="77"/>
        <v>5</v>
      </c>
      <c r="W365" s="40">
        <f>IF(VLOOKUP($E365,缘分配置!$A:$M,11,0)=0,"",VLOOKUP($E365,缘分配置!$A:$M,11,0))</f>
        <v>80</v>
      </c>
      <c r="X365" s="40" t="str">
        <f>IFERROR(VLOOKUP(V365,武将ID!$F$1:$G$18,2,0),"")</f>
        <v>，攻击提高</v>
      </c>
      <c r="Y365" s="40" t="str">
        <f t="shared" si="71"/>
        <v>8%</v>
      </c>
      <c r="Z365" s="40">
        <f t="shared" si="78"/>
        <v>6</v>
      </c>
      <c r="AA365" s="40">
        <f>IF(VLOOKUP($E365,缘分配置!$A:$M,12,0)=0,"",VLOOKUP($E365,缘分配置!$A:$M,12,0))</f>
        <v>20</v>
      </c>
      <c r="AB365" s="40" t="str">
        <f>IFERROR(VLOOKUP(Z365,武将ID!$F$1:$G$18,2,0),"")</f>
        <v>，防御提高</v>
      </c>
      <c r="AC365" s="40" t="str">
        <f t="shared" si="72"/>
        <v>2%</v>
      </c>
      <c r="AD365" s="56" t="str">
        <f t="shared" si="73"/>
        <v>集齐“华雄、王允”，攻击提高8%，防御提高2%。</v>
      </c>
    </row>
    <row r="366" spans="1:30" ht="15" x14ac:dyDescent="0.25">
      <c r="A366" s="52">
        <f t="shared" si="74"/>
        <v>31801001</v>
      </c>
      <c r="B366" s="37">
        <v>361</v>
      </c>
      <c r="C366" s="53" t="str">
        <f>VLOOKUP(E366,缘分配置!A:P,4,0)</f>
        <v>猛将门神</v>
      </c>
      <c r="D366" s="53">
        <f>VLOOKUP(F366,武将ID!A:B,2,0)</f>
        <v>31801</v>
      </c>
      <c r="E366" s="40" t="str">
        <f>缘分配置!A319</f>
        <v>秦琼1</v>
      </c>
      <c r="F366" s="37" t="str">
        <f t="shared" si="69"/>
        <v>、秦琼</v>
      </c>
      <c r="G366" s="40" t="str">
        <f>缘分配置!E319</f>
        <v>秦琼</v>
      </c>
      <c r="H366" s="40" t="str">
        <f t="shared" si="75"/>
        <v>1</v>
      </c>
      <c r="I366" s="40">
        <v>1</v>
      </c>
      <c r="J366" s="53">
        <f>VLOOKUP(K366,武将ID!$A:$B,2,0)</f>
        <v>31502</v>
      </c>
      <c r="K366" s="40" t="str">
        <f>VLOOKUP(E366,缘分配置!A:M,6,0)</f>
        <v>、尉迟恭</v>
      </c>
      <c r="L366" s="53" t="str">
        <f>IFERROR(VLOOKUP(M366,武将ID!$A:$B,2,0),"")</f>
        <v/>
      </c>
      <c r="M366" s="40" t="str">
        <f>IF(VLOOKUP($E366,缘分配置!$A:$M,7,0)=0,"",VLOOKUP($E366,缘分配置!$A:$M,7,0))</f>
        <v/>
      </c>
      <c r="N366" s="53" t="str">
        <f>IFERROR(VLOOKUP(O366,武将ID!$A:$B,2,0),"")</f>
        <v/>
      </c>
      <c r="O366" s="40" t="str">
        <f>IF(VLOOKUP($E366,缘分配置!$A:$M,8,0)=0,"",VLOOKUP($E366,缘分配置!$A:$M,8,0))</f>
        <v/>
      </c>
      <c r="P366" s="53" t="str">
        <f>IFERROR(VLOOKUP(Q366,武将ID!$A:$B,2,0),"")</f>
        <v/>
      </c>
      <c r="Q366" s="40" t="str">
        <f>IF(VLOOKUP($E366,缘分配置!$A:$M,9,0)=0,"",VLOOKUP($E366,缘分配置!$A:$M,9,0))</f>
        <v/>
      </c>
      <c r="R366" s="40">
        <f t="shared" si="76"/>
        <v>4</v>
      </c>
      <c r="S366" s="40">
        <f>IF(VLOOKUP($E366,缘分配置!$A:$M,10,0)=0,"",VLOOKUP($E366,缘分配置!$A:$M,10,0))</f>
        <v>180</v>
      </c>
      <c r="T366" s="40" t="str">
        <f>IFERROR(VLOOKUP(R366,武将ID!F$1:G$18,2,0),"")</f>
        <v>，生命提高</v>
      </c>
      <c r="U366" s="40" t="str">
        <f t="shared" si="70"/>
        <v>18%</v>
      </c>
      <c r="V366" s="40" t="str">
        <f t="shared" si="77"/>
        <v/>
      </c>
      <c r="W366" s="40" t="str">
        <f>IF(VLOOKUP($E366,缘分配置!$A:$M,11,0)=0,"",VLOOKUP($E366,缘分配置!$A:$M,11,0))</f>
        <v/>
      </c>
      <c r="X366" s="40" t="str">
        <f>IFERROR(VLOOKUP(V366,武将ID!$F$1:$G$18,2,0),"")</f>
        <v/>
      </c>
      <c r="Y366" s="40" t="str">
        <f t="shared" si="71"/>
        <v/>
      </c>
      <c r="Z366" s="40" t="str">
        <f t="shared" si="78"/>
        <v/>
      </c>
      <c r="AA366" s="40" t="str">
        <f>IF(VLOOKUP($E366,缘分配置!$A:$M,12,0)=0,"",VLOOKUP($E366,缘分配置!$A:$M,12,0))</f>
        <v/>
      </c>
      <c r="AB366" s="40" t="str">
        <f>IFERROR(VLOOKUP(Z366,武将ID!$F$1:$G$18,2,0),"")</f>
        <v/>
      </c>
      <c r="AC366" s="40" t="str">
        <f t="shared" si="72"/>
        <v/>
      </c>
      <c r="AD366" s="56" t="str">
        <f t="shared" si="73"/>
        <v>集齐“秦琼、尉迟恭”，生命提高18%。</v>
      </c>
    </row>
    <row r="367" spans="1:30" ht="15" x14ac:dyDescent="0.25">
      <c r="A367" s="52">
        <f t="shared" si="74"/>
        <v>31801002</v>
      </c>
      <c r="B367" s="37">
        <v>362</v>
      </c>
      <c r="C367" s="53" t="str">
        <f>VLOOKUP(E367,缘分配置!A:P,4,0)</f>
        <v>隋唐好汉</v>
      </c>
      <c r="D367" s="53">
        <f>VLOOKUP(F367,武将ID!A:B,2,0)</f>
        <v>31801</v>
      </c>
      <c r="E367" s="40" t="str">
        <f>缘分配置!A320</f>
        <v>秦琼2</v>
      </c>
      <c r="F367" s="37" t="str">
        <f t="shared" si="69"/>
        <v>、秦琼</v>
      </c>
      <c r="G367" s="40" t="str">
        <f>缘分配置!E320</f>
        <v>秦琼</v>
      </c>
      <c r="H367" s="40" t="str">
        <f t="shared" si="75"/>
        <v>2</v>
      </c>
      <c r="I367" s="40">
        <v>1</v>
      </c>
      <c r="J367" s="53">
        <f>VLOOKUP(K367,武将ID!$A:$B,2,0)</f>
        <v>31802</v>
      </c>
      <c r="K367" s="40" t="str">
        <f>VLOOKUP(E367,缘分配置!A:M,6,0)</f>
        <v>、李元霸</v>
      </c>
      <c r="L367" s="53" t="str">
        <f>IFERROR(VLOOKUP(M367,武将ID!$A:$B,2,0),"")</f>
        <v/>
      </c>
      <c r="M367" s="40" t="str">
        <f>IF(VLOOKUP($E367,缘分配置!$A:$M,7,0)=0,"",VLOOKUP($E367,缘分配置!$A:$M,7,0))</f>
        <v/>
      </c>
      <c r="N367" s="53" t="str">
        <f>IFERROR(VLOOKUP(O367,武将ID!$A:$B,2,0),"")</f>
        <v/>
      </c>
      <c r="O367" s="40" t="str">
        <f>IF(VLOOKUP($E367,缘分配置!$A:$M,8,0)=0,"",VLOOKUP($E367,缘分配置!$A:$M,8,0))</f>
        <v/>
      </c>
      <c r="P367" s="53" t="str">
        <f>IFERROR(VLOOKUP(Q367,武将ID!$A:$B,2,0),"")</f>
        <v/>
      </c>
      <c r="Q367" s="40" t="str">
        <f>IF(VLOOKUP($E367,缘分配置!$A:$M,9,0)=0,"",VLOOKUP($E367,缘分配置!$A:$M,9,0))</f>
        <v/>
      </c>
      <c r="R367" s="40">
        <f t="shared" si="76"/>
        <v>4</v>
      </c>
      <c r="S367" s="40">
        <f>IF(VLOOKUP($E367,缘分配置!$A:$M,10,0)=0,"",VLOOKUP($E367,缘分配置!$A:$M,10,0))</f>
        <v>210</v>
      </c>
      <c r="T367" s="40" t="str">
        <f>IFERROR(VLOOKUP(R367,武将ID!F$1:G$18,2,0),"")</f>
        <v>，生命提高</v>
      </c>
      <c r="U367" s="40" t="str">
        <f t="shared" si="70"/>
        <v>21%</v>
      </c>
      <c r="V367" s="40" t="str">
        <f t="shared" si="77"/>
        <v/>
      </c>
      <c r="W367" s="40" t="str">
        <f>IF(VLOOKUP($E367,缘分配置!$A:$M,11,0)=0,"",VLOOKUP($E367,缘分配置!$A:$M,11,0))</f>
        <v/>
      </c>
      <c r="X367" s="40" t="str">
        <f>IFERROR(VLOOKUP(V367,武将ID!$F$1:$G$18,2,0),"")</f>
        <v/>
      </c>
      <c r="Y367" s="40" t="str">
        <f t="shared" si="71"/>
        <v/>
      </c>
      <c r="Z367" s="40" t="str">
        <f t="shared" si="78"/>
        <v/>
      </c>
      <c r="AA367" s="40" t="str">
        <f>IF(VLOOKUP($E367,缘分配置!$A:$M,12,0)=0,"",VLOOKUP($E367,缘分配置!$A:$M,12,0))</f>
        <v/>
      </c>
      <c r="AB367" s="40" t="str">
        <f>IFERROR(VLOOKUP(Z367,武将ID!$F$1:$G$18,2,0),"")</f>
        <v/>
      </c>
      <c r="AC367" s="40" t="str">
        <f t="shared" si="72"/>
        <v/>
      </c>
      <c r="AD367" s="56" t="str">
        <f t="shared" si="73"/>
        <v>集齐“秦琼、李元霸”，生命提高21%。</v>
      </c>
    </row>
    <row r="368" spans="1:30" ht="15" x14ac:dyDescent="0.25">
      <c r="A368" s="52">
        <f t="shared" si="74"/>
        <v>31801003</v>
      </c>
      <c r="B368" s="37">
        <v>363</v>
      </c>
      <c r="C368" s="53" t="str">
        <f>VLOOKUP(E368,缘分配置!A:P,4,0)</f>
        <v>开国功臣</v>
      </c>
      <c r="D368" s="53">
        <f>VLOOKUP(F368,武将ID!A:B,2,0)</f>
        <v>31801</v>
      </c>
      <c r="E368" s="40" t="str">
        <f>缘分配置!A321</f>
        <v>秦琼3</v>
      </c>
      <c r="F368" s="37" t="str">
        <f t="shared" si="69"/>
        <v>、秦琼</v>
      </c>
      <c r="G368" s="40" t="str">
        <f>缘分配置!E321</f>
        <v>秦琼</v>
      </c>
      <c r="H368" s="40" t="str">
        <f t="shared" si="75"/>
        <v>3</v>
      </c>
      <c r="I368" s="40">
        <v>1</v>
      </c>
      <c r="J368" s="53">
        <f>VLOOKUP(K368,武将ID!$A:$B,2,0)</f>
        <v>11504</v>
      </c>
      <c r="K368" s="40" t="str">
        <f>VLOOKUP(E368,缘分配置!A:M,6,0)</f>
        <v>、萧何</v>
      </c>
      <c r="L368" s="53">
        <f>IFERROR(VLOOKUP(M368,武将ID!$A:$B,2,0),"")</f>
        <v>31501</v>
      </c>
      <c r="M368" s="40" t="str">
        <f>IF(VLOOKUP($E368,缘分配置!$A:$M,7,0)=0,"",VLOOKUP($E368,缘分配置!$A:$M,7,0))</f>
        <v>、程咬金</v>
      </c>
      <c r="N368" s="53" t="str">
        <f>IFERROR(VLOOKUP(O368,武将ID!$A:$B,2,0),"")</f>
        <v/>
      </c>
      <c r="O368" s="40" t="str">
        <f>IF(VLOOKUP($E368,缘分配置!$A:$M,8,0)=0,"",VLOOKUP($E368,缘分配置!$A:$M,8,0))</f>
        <v/>
      </c>
      <c r="P368" s="53" t="str">
        <f>IFERROR(VLOOKUP(Q368,武将ID!$A:$B,2,0),"")</f>
        <v/>
      </c>
      <c r="Q368" s="40" t="str">
        <f>IF(VLOOKUP($E368,缘分配置!$A:$M,9,0)=0,"",VLOOKUP($E368,缘分配置!$A:$M,9,0))</f>
        <v/>
      </c>
      <c r="R368" s="40">
        <f t="shared" si="76"/>
        <v>4</v>
      </c>
      <c r="S368" s="40">
        <f>IF(VLOOKUP($E368,缘分配置!$A:$M,10,0)=0,"",VLOOKUP($E368,缘分配置!$A:$M,10,0))</f>
        <v>180</v>
      </c>
      <c r="T368" s="40" t="str">
        <f>IFERROR(VLOOKUP(R368,武将ID!F$1:G$18,2,0),"")</f>
        <v>，生命提高</v>
      </c>
      <c r="U368" s="40" t="str">
        <f t="shared" si="70"/>
        <v>18%</v>
      </c>
      <c r="V368" s="40">
        <f t="shared" si="77"/>
        <v>5</v>
      </c>
      <c r="W368" s="40">
        <f>IF(VLOOKUP($E368,缘分配置!$A:$M,11,0)=0,"",VLOOKUP($E368,缘分配置!$A:$M,11,0))</f>
        <v>70</v>
      </c>
      <c r="X368" s="40" t="str">
        <f>IFERROR(VLOOKUP(V368,武将ID!$F$1:$G$18,2,0),"")</f>
        <v>，攻击提高</v>
      </c>
      <c r="Y368" s="40" t="str">
        <f t="shared" si="71"/>
        <v>7%</v>
      </c>
      <c r="Z368" s="40">
        <f t="shared" si="78"/>
        <v>6</v>
      </c>
      <c r="AA368" s="40">
        <f>IF(VLOOKUP($E368,缘分配置!$A:$M,12,0)=0,"",VLOOKUP($E368,缘分配置!$A:$M,12,0))</f>
        <v>110</v>
      </c>
      <c r="AB368" s="40" t="str">
        <f>IFERROR(VLOOKUP(Z368,武将ID!$F$1:$G$18,2,0),"")</f>
        <v>，防御提高</v>
      </c>
      <c r="AC368" s="40" t="str">
        <f t="shared" si="72"/>
        <v>11%</v>
      </c>
      <c r="AD368" s="56" t="str">
        <f t="shared" si="73"/>
        <v>集齐“秦琼、萧何、程咬金”，生命提高18%，攻击提高7%，防御提高11%。</v>
      </c>
    </row>
    <row r="369" spans="1:30" ht="15" x14ac:dyDescent="0.25">
      <c r="A369" s="2">
        <f t="shared" si="74"/>
        <v>31801004</v>
      </c>
      <c r="B369" s="37">
        <v>364</v>
      </c>
      <c r="C369" s="57" t="str">
        <f>VLOOKUP(E369,缘分配置!A:P,4,0)</f>
        <v>两肋插刀</v>
      </c>
      <c r="D369" s="53">
        <f>VLOOKUP(F369,武将ID!A:B,2,0)</f>
        <v>31801</v>
      </c>
      <c r="E369" s="40" t="str">
        <f>缘分配置!A322</f>
        <v>秦琼4</v>
      </c>
      <c r="F369" s="37" t="str">
        <f t="shared" si="69"/>
        <v>、秦琼</v>
      </c>
      <c r="G369" s="40" t="str">
        <f>缘分配置!E322</f>
        <v>秦琼</v>
      </c>
      <c r="H369" s="58" t="str">
        <f t="shared" si="75"/>
        <v>4</v>
      </c>
      <c r="I369" s="58">
        <v>1</v>
      </c>
      <c r="J369" s="57">
        <f>VLOOKUP(K369,武将ID!$A:$B,2,0)</f>
        <v>11507</v>
      </c>
      <c r="K369" s="40" t="str">
        <f>VLOOKUP(E369,缘分配置!A:M,6,0)</f>
        <v>、樊哙</v>
      </c>
      <c r="L369" s="57">
        <f>IFERROR(VLOOKUP(M369,武将ID!$A:$B,2,0),"")</f>
        <v>21507</v>
      </c>
      <c r="M369" s="58" t="str">
        <f>IF(VLOOKUP($E369,缘分配置!$A:$M,7,0)=0,"",VLOOKUP($E369,缘分配置!$A:$M,7,0))</f>
        <v>、典韦</v>
      </c>
      <c r="N369" s="57" t="str">
        <f>IFERROR(VLOOKUP(O369,武将ID!$A:$B,2,0),"")</f>
        <v/>
      </c>
      <c r="O369" s="58" t="str">
        <f>IF(VLOOKUP($E369,缘分配置!$A:$M,8,0)=0,"",VLOOKUP($E369,缘分配置!$A:$M,8,0))</f>
        <v/>
      </c>
      <c r="P369" s="57" t="str">
        <f>IFERROR(VLOOKUP(Q369,武将ID!$A:$B,2,0),"")</f>
        <v/>
      </c>
      <c r="Q369" s="58" t="str">
        <f>IF(VLOOKUP($E369,缘分配置!$A:$M,9,0)=0,"",VLOOKUP($E369,缘分配置!$A:$M,9,0))</f>
        <v/>
      </c>
      <c r="R369" s="58">
        <f t="shared" si="76"/>
        <v>4</v>
      </c>
      <c r="S369" s="58">
        <f>IF(VLOOKUP($E369,缘分配置!$A:$M,10,0)=0,"",VLOOKUP($E369,缘分配置!$A:$M,10,0))</f>
        <v>180</v>
      </c>
      <c r="T369" s="58" t="str">
        <f>IFERROR(VLOOKUP(R369,武将ID!F$1:G$18,2,0),"")</f>
        <v>，生命提高</v>
      </c>
      <c r="U369" s="40" t="str">
        <f t="shared" si="70"/>
        <v>18%</v>
      </c>
      <c r="V369" s="58">
        <f t="shared" si="77"/>
        <v>5</v>
      </c>
      <c r="W369" s="58">
        <f>IF(VLOOKUP($E369,缘分配置!$A:$M,11,0)=0,"",VLOOKUP($E369,缘分配置!$A:$M,11,0))</f>
        <v>70</v>
      </c>
      <c r="X369" s="58" t="str">
        <f>IFERROR(VLOOKUP(V369,武将ID!$F$1:$G$18,2,0),"")</f>
        <v>，攻击提高</v>
      </c>
      <c r="Y369" s="40" t="str">
        <f t="shared" si="71"/>
        <v>7%</v>
      </c>
      <c r="Z369" s="58">
        <f t="shared" si="78"/>
        <v>6</v>
      </c>
      <c r="AA369" s="58">
        <f>IF(VLOOKUP($E369,缘分配置!$A:$M,12,0)=0,"",VLOOKUP($E369,缘分配置!$A:$M,12,0))</f>
        <v>110</v>
      </c>
      <c r="AB369" s="58" t="str">
        <f>IFERROR(VLOOKUP(Z369,武将ID!$F$1:$G$18,2,0),"")</f>
        <v>，防御提高</v>
      </c>
      <c r="AC369" s="40" t="str">
        <f t="shared" si="72"/>
        <v>11%</v>
      </c>
      <c r="AD369" s="56" t="str">
        <f t="shared" si="73"/>
        <v>集齐“秦琼、樊哙、典韦”，生命提高18%，攻击提高7%，防御提高11%。</v>
      </c>
    </row>
    <row r="370" spans="1:30" ht="15" x14ac:dyDescent="0.25">
      <c r="A370" s="2">
        <f t="shared" si="74"/>
        <v>31801005</v>
      </c>
      <c r="B370" s="37">
        <v>365</v>
      </c>
      <c r="C370" s="57" t="str">
        <f>VLOOKUP(E370,缘分配置!A:P,4,0)</f>
        <v>文武双全</v>
      </c>
      <c r="D370" s="53">
        <f>VLOOKUP(F370,武将ID!A:B,2,0)</f>
        <v>31801</v>
      </c>
      <c r="E370" s="40" t="str">
        <f>缘分配置!A323</f>
        <v>秦琼5</v>
      </c>
      <c r="F370" s="37" t="str">
        <f t="shared" si="69"/>
        <v>、秦琼</v>
      </c>
      <c r="G370" s="40" t="str">
        <f>缘分配置!E323</f>
        <v>秦琼</v>
      </c>
      <c r="H370" s="58" t="str">
        <f t="shared" si="75"/>
        <v>5</v>
      </c>
      <c r="I370" s="58">
        <v>1</v>
      </c>
      <c r="J370" s="57">
        <f>VLOOKUP(K370,武将ID!$A:$B,2,0)</f>
        <v>31503</v>
      </c>
      <c r="K370" s="40" t="str">
        <f>VLOOKUP(E370,缘分配置!A:M,6,0)</f>
        <v>、罗成</v>
      </c>
      <c r="L370" s="57">
        <f>IFERROR(VLOOKUP(M370,武将ID!$A:$B,2,0),"")</f>
        <v>41504</v>
      </c>
      <c r="M370" s="58" t="str">
        <f>IF(VLOOKUP($E370,缘分配置!$A:$M,7,0)=0,"",VLOOKUP($E370,缘分配置!$A:$M,7,0))</f>
        <v>、岳飞</v>
      </c>
      <c r="N370" s="57">
        <f>IFERROR(VLOOKUP(O370,武将ID!$A:$B,2,0),"")</f>
        <v>41305</v>
      </c>
      <c r="O370" s="58" t="str">
        <f>IF(VLOOKUP($E370,缘分配置!$A:$M,8,0)=0,"",VLOOKUP($E370,缘分配置!$A:$M,8,0))</f>
        <v>、陈庆之</v>
      </c>
      <c r="P370" s="57" t="str">
        <f>IFERROR(VLOOKUP(Q370,武将ID!$A:$B,2,0),"")</f>
        <v/>
      </c>
      <c r="Q370" s="58" t="str">
        <f>IF(VLOOKUP($E370,缘分配置!$A:$M,9,0)=0,"",VLOOKUP($E370,缘分配置!$A:$M,9,0))</f>
        <v/>
      </c>
      <c r="R370" s="58">
        <f t="shared" si="76"/>
        <v>4</v>
      </c>
      <c r="S370" s="58">
        <f>IF(VLOOKUP($E370,缘分配置!$A:$M,10,0)=0,"",VLOOKUP($E370,缘分配置!$A:$M,10,0))</f>
        <v>210</v>
      </c>
      <c r="T370" s="58" t="str">
        <f>IFERROR(VLOOKUP(R370,武将ID!F$1:G$18,2,0),"")</f>
        <v>，生命提高</v>
      </c>
      <c r="U370" s="40" t="str">
        <f t="shared" si="70"/>
        <v>21%</v>
      </c>
      <c r="V370" s="58">
        <f t="shared" si="77"/>
        <v>5</v>
      </c>
      <c r="W370" s="58">
        <f>IF(VLOOKUP($E370,缘分配置!$A:$M,11,0)=0,"",VLOOKUP($E370,缘分配置!$A:$M,11,0))</f>
        <v>80</v>
      </c>
      <c r="X370" s="58" t="str">
        <f>IFERROR(VLOOKUP(V370,武将ID!$F$1:$G$18,2,0),"")</f>
        <v>，攻击提高</v>
      </c>
      <c r="Y370" s="40" t="str">
        <f t="shared" si="71"/>
        <v>8%</v>
      </c>
      <c r="Z370" s="58">
        <f t="shared" si="78"/>
        <v>6</v>
      </c>
      <c r="AA370" s="58">
        <f>IF(VLOOKUP($E370,缘分配置!$A:$M,12,0)=0,"",VLOOKUP($E370,缘分配置!$A:$M,12,0))</f>
        <v>140</v>
      </c>
      <c r="AB370" s="58" t="str">
        <f>IFERROR(VLOOKUP(Z370,武将ID!$F$1:$G$18,2,0),"")</f>
        <v>，防御提高</v>
      </c>
      <c r="AC370" s="40" t="str">
        <f t="shared" si="72"/>
        <v>14%</v>
      </c>
      <c r="AD370" s="56" t="str">
        <f t="shared" si="73"/>
        <v>集齐“秦琼、罗成、岳飞、陈庆之”，生命提高21%，攻击提高8%，防御提高14%。</v>
      </c>
    </row>
    <row r="371" spans="1:30" ht="15" x14ac:dyDescent="0.25">
      <c r="A371" s="2">
        <f t="shared" si="74"/>
        <v>31801006</v>
      </c>
      <c r="B371" s="37">
        <v>366</v>
      </c>
      <c r="C371" s="57" t="str">
        <f>VLOOKUP(E371,缘分配置!A:P,4,0)</f>
        <v>独步天下</v>
      </c>
      <c r="D371" s="53">
        <f>VLOOKUP(F371,武将ID!A:B,2,0)</f>
        <v>31801</v>
      </c>
      <c r="E371" s="40" t="str">
        <f>缘分配置!A324</f>
        <v>秦琼6</v>
      </c>
      <c r="F371" s="37" t="str">
        <f t="shared" si="69"/>
        <v>、秦琼</v>
      </c>
      <c r="G371" s="40" t="str">
        <f>缘分配置!E324</f>
        <v>秦琼</v>
      </c>
      <c r="H371" s="58" t="str">
        <f t="shared" si="75"/>
        <v>6</v>
      </c>
      <c r="I371" s="58">
        <v>1</v>
      </c>
      <c r="J371" s="57">
        <f>VLOOKUP(K371,武将ID!$A:$B,2,0)</f>
        <v>11801</v>
      </c>
      <c r="K371" s="40" t="str">
        <f>VLOOKUP(E371,缘分配置!A:M,6,0)</f>
        <v>、张良</v>
      </c>
      <c r="L371" s="57">
        <f>IFERROR(VLOOKUP(M371,武将ID!$A:$B,2,0),"")</f>
        <v>21801</v>
      </c>
      <c r="M371" s="58" t="str">
        <f>IF(VLOOKUP($E371,缘分配置!$A:$M,7,0)=0,"",VLOOKUP($E371,缘分配置!$A:$M,7,0))</f>
        <v>、关羽</v>
      </c>
      <c r="N371" s="57">
        <f>IFERROR(VLOOKUP(O371,武将ID!$A:$B,2,0),"")</f>
        <v>41801</v>
      </c>
      <c r="O371" s="58" t="str">
        <f>IF(VLOOKUP($E371,缘分配置!$A:$M,8,0)=0,"",VLOOKUP($E371,缘分配置!$A:$M,8,0))</f>
        <v>、后羿</v>
      </c>
      <c r="P371" s="57" t="str">
        <f>IFERROR(VLOOKUP(Q371,武将ID!$A:$B,2,0),"")</f>
        <v/>
      </c>
      <c r="Q371" s="58" t="str">
        <f>IF(VLOOKUP($E371,缘分配置!$A:$M,9,0)=0,"",VLOOKUP($E371,缘分配置!$A:$M,9,0))</f>
        <v/>
      </c>
      <c r="R371" s="58">
        <f t="shared" si="76"/>
        <v>4</v>
      </c>
      <c r="S371" s="58">
        <f>IF(VLOOKUP($E371,缘分配置!$A:$M,10,0)=0,"",VLOOKUP($E371,缘分配置!$A:$M,10,0))</f>
        <v>240</v>
      </c>
      <c r="T371" s="58" t="str">
        <f>IFERROR(VLOOKUP(R371,武将ID!F$1:G$18,2,0),"")</f>
        <v>，生命提高</v>
      </c>
      <c r="U371" s="40" t="str">
        <f t="shared" si="70"/>
        <v>24%</v>
      </c>
      <c r="V371" s="58">
        <f t="shared" si="77"/>
        <v>5</v>
      </c>
      <c r="W371" s="58">
        <f>IF(VLOOKUP($E371,缘分配置!$A:$M,11,0)=0,"",VLOOKUP($E371,缘分配置!$A:$M,11,0))</f>
        <v>90</v>
      </c>
      <c r="X371" s="58" t="str">
        <f>IFERROR(VLOOKUP(V371,武将ID!$F$1:$G$18,2,0),"")</f>
        <v>，攻击提高</v>
      </c>
      <c r="Y371" s="40" t="str">
        <f t="shared" si="71"/>
        <v>9%</v>
      </c>
      <c r="Z371" s="58">
        <f t="shared" si="78"/>
        <v>6</v>
      </c>
      <c r="AA371" s="58">
        <f>IF(VLOOKUP($E371,缘分配置!$A:$M,12,0)=0,"",VLOOKUP($E371,缘分配置!$A:$M,12,0))</f>
        <v>150</v>
      </c>
      <c r="AB371" s="58" t="str">
        <f>IFERROR(VLOOKUP(Z371,武将ID!$F$1:$G$18,2,0),"")</f>
        <v>，防御提高</v>
      </c>
      <c r="AC371" s="40" t="str">
        <f t="shared" si="72"/>
        <v>15%</v>
      </c>
      <c r="AD371" s="56" t="str">
        <f t="shared" si="73"/>
        <v>集齐“秦琼、张良、关羽、后羿”，生命提高24%，攻击提高9%，防御提高15%。</v>
      </c>
    </row>
    <row r="372" spans="1:30" ht="15" x14ac:dyDescent="0.25">
      <c r="A372" s="52">
        <f t="shared" si="74"/>
        <v>31802001</v>
      </c>
      <c r="B372" s="37">
        <v>367</v>
      </c>
      <c r="C372" s="53" t="str">
        <f>VLOOKUP(E372,缘分配置!A:P,4,0)</f>
        <v>棋逢对手</v>
      </c>
      <c r="D372" s="53">
        <f>VLOOKUP(F372,武将ID!A:B,2,0)</f>
        <v>31802</v>
      </c>
      <c r="E372" s="40" t="str">
        <f>缘分配置!A325</f>
        <v>李元霸1</v>
      </c>
      <c r="F372" s="37" t="str">
        <f t="shared" si="69"/>
        <v>、李元霸</v>
      </c>
      <c r="G372" s="40" t="str">
        <f>缘分配置!E325</f>
        <v>李元霸</v>
      </c>
      <c r="H372" s="40" t="str">
        <f t="shared" si="75"/>
        <v>1</v>
      </c>
      <c r="I372" s="40">
        <v>1</v>
      </c>
      <c r="J372" s="53">
        <f>VLOOKUP(K372,武将ID!$A:$B,2,0)</f>
        <v>31504</v>
      </c>
      <c r="K372" s="40" t="str">
        <f>VLOOKUP(E372,缘分配置!A:M,6,0)</f>
        <v>、宇文成都</v>
      </c>
      <c r="L372" s="53" t="str">
        <f>IFERROR(VLOOKUP(M372,武将ID!$A:$B,2,0),"")</f>
        <v/>
      </c>
      <c r="M372" s="40" t="str">
        <f>IF(VLOOKUP($E372,缘分配置!$A:$M,7,0)=0,"",VLOOKUP($E372,缘分配置!$A:$M,7,0))</f>
        <v/>
      </c>
      <c r="N372" s="53" t="str">
        <f>IFERROR(VLOOKUP(O372,武将ID!$A:$B,2,0),"")</f>
        <v/>
      </c>
      <c r="O372" s="40" t="str">
        <f>IF(VLOOKUP($E372,缘分配置!$A:$M,8,0)=0,"",VLOOKUP($E372,缘分配置!$A:$M,8,0))</f>
        <v/>
      </c>
      <c r="P372" s="53" t="str">
        <f>IFERROR(VLOOKUP(Q372,武将ID!$A:$B,2,0),"")</f>
        <v/>
      </c>
      <c r="Q372" s="40" t="str">
        <f>IF(VLOOKUP($E372,缘分配置!$A:$M,9,0)=0,"",VLOOKUP($E372,缘分配置!$A:$M,9,0))</f>
        <v/>
      </c>
      <c r="R372" s="40" t="str">
        <f t="shared" si="76"/>
        <v/>
      </c>
      <c r="S372" s="40" t="str">
        <f>IF(VLOOKUP($E372,缘分配置!$A:$M,10,0)=0,"",VLOOKUP($E372,缘分配置!$A:$M,10,0))</f>
        <v/>
      </c>
      <c r="T372" s="40" t="str">
        <f>IFERROR(VLOOKUP(R372,武将ID!F$1:G$18,2,0),"")</f>
        <v/>
      </c>
      <c r="U372" s="40" t="str">
        <f t="shared" si="70"/>
        <v/>
      </c>
      <c r="V372" s="40">
        <f t="shared" si="77"/>
        <v>5</v>
      </c>
      <c r="W372" s="40">
        <f>IF(VLOOKUP($E372,缘分配置!$A:$M,11,0)=0,"",VLOOKUP($E372,缘分配置!$A:$M,11,0))</f>
        <v>140</v>
      </c>
      <c r="X372" s="40" t="str">
        <f>IFERROR(VLOOKUP(V372,武将ID!$F$1:$G$18,2,0),"")</f>
        <v>，攻击提高</v>
      </c>
      <c r="Y372" s="40" t="str">
        <f t="shared" si="71"/>
        <v>14%</v>
      </c>
      <c r="Z372" s="40">
        <f t="shared" si="78"/>
        <v>6</v>
      </c>
      <c r="AA372" s="40">
        <f>IF(VLOOKUP($E372,缘分配置!$A:$M,12,0)=0,"",VLOOKUP($E372,缘分配置!$A:$M,12,0))</f>
        <v>40</v>
      </c>
      <c r="AB372" s="40" t="str">
        <f>IFERROR(VLOOKUP(Z372,武将ID!$F$1:$G$18,2,0),"")</f>
        <v>，防御提高</v>
      </c>
      <c r="AC372" s="40" t="str">
        <f t="shared" si="72"/>
        <v>4%</v>
      </c>
      <c r="AD372" s="56" t="str">
        <f t="shared" si="73"/>
        <v>集齐“李元霸、宇文成都”，攻击提高14%，防御提高4%。</v>
      </c>
    </row>
    <row r="373" spans="1:30" ht="15" x14ac:dyDescent="0.25">
      <c r="A373" s="52">
        <f t="shared" si="74"/>
        <v>31802002</v>
      </c>
      <c r="B373" s="37">
        <v>368</v>
      </c>
      <c r="C373" s="53" t="str">
        <f>VLOOKUP(E373,缘分配置!A:P,4,0)</f>
        <v>龙腾虎跃</v>
      </c>
      <c r="D373" s="53">
        <f>VLOOKUP(F373,武将ID!A:B,2,0)</f>
        <v>31802</v>
      </c>
      <c r="E373" s="40" t="str">
        <f>缘分配置!A326</f>
        <v>李元霸2</v>
      </c>
      <c r="F373" s="37" t="str">
        <f t="shared" si="69"/>
        <v>、李元霸</v>
      </c>
      <c r="G373" s="40" t="str">
        <f>缘分配置!E326</f>
        <v>李元霸</v>
      </c>
      <c r="H373" s="40" t="str">
        <f t="shared" si="75"/>
        <v>2</v>
      </c>
      <c r="I373" s="40">
        <v>1</v>
      </c>
      <c r="J373" s="53">
        <f>VLOOKUP(K373,武将ID!$A:$B,2,0)</f>
        <v>31507</v>
      </c>
      <c r="K373" s="40" t="str">
        <f>VLOOKUP(E373,缘分配置!A:M,6,0)</f>
        <v>、裴元庆</v>
      </c>
      <c r="L373" s="53" t="str">
        <f>IFERROR(VLOOKUP(M373,武将ID!$A:$B,2,0),"")</f>
        <v/>
      </c>
      <c r="M373" s="40" t="str">
        <f>IF(VLOOKUP($E373,缘分配置!$A:$M,7,0)=0,"",VLOOKUP($E373,缘分配置!$A:$M,7,0))</f>
        <v/>
      </c>
      <c r="N373" s="53" t="str">
        <f>IFERROR(VLOOKUP(O373,武将ID!$A:$B,2,0),"")</f>
        <v/>
      </c>
      <c r="O373" s="40" t="str">
        <f>IF(VLOOKUP($E373,缘分配置!$A:$M,8,0)=0,"",VLOOKUP($E373,缘分配置!$A:$M,8,0))</f>
        <v/>
      </c>
      <c r="P373" s="53" t="str">
        <f>IFERROR(VLOOKUP(Q373,武将ID!$A:$B,2,0),"")</f>
        <v/>
      </c>
      <c r="Q373" s="40" t="str">
        <f>IF(VLOOKUP($E373,缘分配置!$A:$M,9,0)=0,"",VLOOKUP($E373,缘分配置!$A:$M,9,0))</f>
        <v/>
      </c>
      <c r="R373" s="40" t="str">
        <f t="shared" si="76"/>
        <v/>
      </c>
      <c r="S373" s="40" t="str">
        <f>IF(VLOOKUP($E373,缘分配置!$A:$M,10,0)=0,"",VLOOKUP($E373,缘分配置!$A:$M,10,0))</f>
        <v/>
      </c>
      <c r="T373" s="40" t="str">
        <f>IFERROR(VLOOKUP(R373,武将ID!F$1:G$18,2,0),"")</f>
        <v/>
      </c>
      <c r="U373" s="40" t="str">
        <f t="shared" si="70"/>
        <v/>
      </c>
      <c r="V373" s="40">
        <f t="shared" si="77"/>
        <v>5</v>
      </c>
      <c r="W373" s="40">
        <f>IF(VLOOKUP($E373,缘分配置!$A:$M,11,0)=0,"",VLOOKUP($E373,缘分配置!$A:$M,11,0))</f>
        <v>140</v>
      </c>
      <c r="X373" s="40" t="str">
        <f>IFERROR(VLOOKUP(V373,武将ID!$F$1:$G$18,2,0),"")</f>
        <v>，攻击提高</v>
      </c>
      <c r="Y373" s="40" t="str">
        <f t="shared" si="71"/>
        <v>14%</v>
      </c>
      <c r="Z373" s="40">
        <f t="shared" si="78"/>
        <v>6</v>
      </c>
      <c r="AA373" s="40">
        <f>IF(VLOOKUP($E373,缘分配置!$A:$M,12,0)=0,"",VLOOKUP($E373,缘分配置!$A:$M,12,0))</f>
        <v>40</v>
      </c>
      <c r="AB373" s="40" t="str">
        <f>IFERROR(VLOOKUP(Z373,武将ID!$F$1:$G$18,2,0),"")</f>
        <v>，防御提高</v>
      </c>
      <c r="AC373" s="40" t="str">
        <f t="shared" si="72"/>
        <v>4%</v>
      </c>
      <c r="AD373" s="56" t="str">
        <f t="shared" si="73"/>
        <v>集齐“李元霸、裴元庆”，攻击提高14%，防御提高4%。</v>
      </c>
    </row>
    <row r="374" spans="1:30" ht="15" x14ac:dyDescent="0.25">
      <c r="A374" s="52">
        <f t="shared" si="74"/>
        <v>31802003</v>
      </c>
      <c r="B374" s="37">
        <v>369</v>
      </c>
      <c r="C374" s="53" t="str">
        <f>VLOOKUP(E374,缘分配置!A:P,4,0)</f>
        <v>嫉恶如仇</v>
      </c>
      <c r="D374" s="53">
        <f>VLOOKUP(F374,武将ID!A:B,2,0)</f>
        <v>31802</v>
      </c>
      <c r="E374" s="40" t="str">
        <f>缘分配置!A327</f>
        <v>李元霸3</v>
      </c>
      <c r="F374" s="37" t="str">
        <f t="shared" si="69"/>
        <v>、李元霸</v>
      </c>
      <c r="G374" s="40" t="str">
        <f>缘分配置!E327</f>
        <v>李元霸</v>
      </c>
      <c r="H374" s="40" t="str">
        <f t="shared" si="75"/>
        <v>3</v>
      </c>
      <c r="I374" s="40">
        <v>1</v>
      </c>
      <c r="J374" s="53">
        <f>VLOOKUP(K374,武将ID!$A:$B,2,0)</f>
        <v>11502</v>
      </c>
      <c r="K374" s="40" t="str">
        <f>VLOOKUP(E374,缘分配置!A:M,6,0)</f>
        <v>、韩信</v>
      </c>
      <c r="L374" s="53">
        <f>IFERROR(VLOOKUP(M374,武将ID!$A:$B,2,0),"")</f>
        <v>31501</v>
      </c>
      <c r="M374" s="40" t="str">
        <f>IF(VLOOKUP($E374,缘分配置!$A:$M,7,0)=0,"",VLOOKUP($E374,缘分配置!$A:$M,7,0))</f>
        <v>、程咬金</v>
      </c>
      <c r="N374" s="53" t="str">
        <f>IFERROR(VLOOKUP(O374,武将ID!$A:$B,2,0),"")</f>
        <v/>
      </c>
      <c r="O374" s="40" t="str">
        <f>IF(VLOOKUP($E374,缘分配置!$A:$M,8,0)=0,"",VLOOKUP($E374,缘分配置!$A:$M,8,0))</f>
        <v/>
      </c>
      <c r="P374" s="53" t="str">
        <f>IFERROR(VLOOKUP(Q374,武将ID!$A:$B,2,0),"")</f>
        <v/>
      </c>
      <c r="Q374" s="40" t="str">
        <f>IF(VLOOKUP($E374,缘分配置!$A:$M,9,0)=0,"",VLOOKUP($E374,缘分配置!$A:$M,9,0))</f>
        <v/>
      </c>
      <c r="R374" s="40">
        <f t="shared" si="76"/>
        <v>4</v>
      </c>
      <c r="S374" s="40">
        <f>IF(VLOOKUP($E374,缘分配置!$A:$M,10,0)=0,"",VLOOKUP($E374,缘分配置!$A:$M,10,0))</f>
        <v>180</v>
      </c>
      <c r="T374" s="40" t="str">
        <f>IFERROR(VLOOKUP(R374,武将ID!F$1:G$18,2,0),"")</f>
        <v>，生命提高</v>
      </c>
      <c r="U374" s="40" t="str">
        <f t="shared" si="70"/>
        <v>18%</v>
      </c>
      <c r="V374" s="40">
        <f t="shared" si="77"/>
        <v>5</v>
      </c>
      <c r="W374" s="40">
        <f>IF(VLOOKUP($E374,缘分配置!$A:$M,11,0)=0,"",VLOOKUP($E374,缘分配置!$A:$M,11,0))</f>
        <v>140</v>
      </c>
      <c r="X374" s="40" t="str">
        <f>IFERROR(VLOOKUP(V374,武将ID!$F$1:$G$18,2,0),"")</f>
        <v>，攻击提高</v>
      </c>
      <c r="Y374" s="40" t="str">
        <f t="shared" si="71"/>
        <v>14%</v>
      </c>
      <c r="Z374" s="40">
        <f t="shared" si="78"/>
        <v>6</v>
      </c>
      <c r="AA374" s="40">
        <f>IF(VLOOKUP($E374,缘分配置!$A:$M,12,0)=0,"",VLOOKUP($E374,缘分配置!$A:$M,12,0))</f>
        <v>40</v>
      </c>
      <c r="AB374" s="40" t="str">
        <f>IFERROR(VLOOKUP(Z374,武将ID!$F$1:$G$18,2,0),"")</f>
        <v>，防御提高</v>
      </c>
      <c r="AC374" s="40" t="str">
        <f t="shared" si="72"/>
        <v>4%</v>
      </c>
      <c r="AD374" s="56" t="str">
        <f t="shared" si="73"/>
        <v>集齐“李元霸、韩信、程咬金”，生命提高18%，攻击提高14%，防御提高4%。</v>
      </c>
    </row>
    <row r="375" spans="1:30" ht="15" x14ac:dyDescent="0.25">
      <c r="A375" s="52">
        <f t="shared" si="74"/>
        <v>31802004</v>
      </c>
      <c r="B375" s="37">
        <v>370</v>
      </c>
      <c r="C375" s="53" t="str">
        <f>VLOOKUP(E375,缘分配置!A:P,4,0)</f>
        <v>剑指苍穹</v>
      </c>
      <c r="D375" s="53">
        <f>VLOOKUP(F375,武将ID!A:B,2,0)</f>
        <v>31802</v>
      </c>
      <c r="E375" s="40" t="str">
        <f>缘分配置!A328</f>
        <v>李元霸4</v>
      </c>
      <c r="F375" s="37" t="str">
        <f t="shared" ref="F375:F438" si="79">"、"&amp;G375</f>
        <v>、李元霸</v>
      </c>
      <c r="G375" s="40" t="str">
        <f>缘分配置!E328</f>
        <v>李元霸</v>
      </c>
      <c r="H375" s="40" t="str">
        <f t="shared" si="75"/>
        <v>4</v>
      </c>
      <c r="I375" s="40">
        <v>1</v>
      </c>
      <c r="J375" s="53">
        <f>VLOOKUP(K375,武将ID!$A:$B,2,0)</f>
        <v>31503</v>
      </c>
      <c r="K375" s="40" t="str">
        <f>VLOOKUP(E375,缘分配置!A:M,6,0)</f>
        <v>、罗成</v>
      </c>
      <c r="L375" s="53">
        <f>IFERROR(VLOOKUP(M375,武将ID!$A:$B,2,0),"")</f>
        <v>41501</v>
      </c>
      <c r="M375" s="40" t="str">
        <f>IF(VLOOKUP($E375,缘分配置!$A:$M,7,0)=0,"",VLOOKUP($E375,缘分配置!$A:$M,7,0))</f>
        <v>、成吉思汗</v>
      </c>
      <c r="N375" s="53" t="str">
        <f>IFERROR(VLOOKUP(O375,武将ID!$A:$B,2,0),"")</f>
        <v/>
      </c>
      <c r="O375" s="40" t="str">
        <f>IF(VLOOKUP($E375,缘分配置!$A:$M,8,0)=0,"",VLOOKUP($E375,缘分配置!$A:$M,8,0))</f>
        <v/>
      </c>
      <c r="P375" s="53" t="str">
        <f>IFERROR(VLOOKUP(Q375,武将ID!$A:$B,2,0),"")</f>
        <v/>
      </c>
      <c r="Q375" s="40" t="str">
        <f>IF(VLOOKUP($E375,缘分配置!$A:$M,9,0)=0,"",VLOOKUP($E375,缘分配置!$A:$M,9,0))</f>
        <v/>
      </c>
      <c r="R375" s="40">
        <f t="shared" si="76"/>
        <v>4</v>
      </c>
      <c r="S375" s="40">
        <f>IF(VLOOKUP($E375,缘分配置!$A:$M,10,0)=0,"",VLOOKUP($E375,缘分配置!$A:$M,10,0))</f>
        <v>180</v>
      </c>
      <c r="T375" s="40" t="str">
        <f>IFERROR(VLOOKUP(R375,武将ID!F$1:G$18,2,0),"")</f>
        <v>，生命提高</v>
      </c>
      <c r="U375" s="40" t="str">
        <f t="shared" ref="U375:U438" si="80">IFERROR(IF(S375=0,"",S375/10&amp;"%"),"")</f>
        <v>18%</v>
      </c>
      <c r="V375" s="40">
        <f t="shared" si="77"/>
        <v>5</v>
      </c>
      <c r="W375" s="40">
        <f>IF(VLOOKUP($E375,缘分配置!$A:$M,11,0)=0,"",VLOOKUP($E375,缘分配置!$A:$M,11,0))</f>
        <v>140</v>
      </c>
      <c r="X375" s="40" t="str">
        <f>IFERROR(VLOOKUP(V375,武将ID!$F$1:$G$18,2,0),"")</f>
        <v>，攻击提高</v>
      </c>
      <c r="Y375" s="40" t="str">
        <f t="shared" ref="Y375:Y438" si="81">IFERROR(IF(W375=0,"",W375/10&amp;"%"),"")</f>
        <v>14%</v>
      </c>
      <c r="Z375" s="40">
        <f t="shared" si="78"/>
        <v>6</v>
      </c>
      <c r="AA375" s="40">
        <f>IF(VLOOKUP($E375,缘分配置!$A:$M,12,0)=0,"",VLOOKUP($E375,缘分配置!$A:$M,12,0))</f>
        <v>40</v>
      </c>
      <c r="AB375" s="40" t="str">
        <f>IFERROR(VLOOKUP(Z375,武将ID!$F$1:$G$18,2,0),"")</f>
        <v>，防御提高</v>
      </c>
      <c r="AC375" s="40" t="str">
        <f t="shared" ref="AC375:AC438" si="82">IFERROR(IF(AA375=0,"",AA375/10&amp;"%"),"")</f>
        <v>4%</v>
      </c>
      <c r="AD375" s="56" t="str">
        <f t="shared" ref="AD375:AD438" si="83">"集齐“"&amp;G375&amp;K375&amp;M375&amp;O375&amp;Q375&amp;"”"&amp;T375&amp;U375&amp;X375&amp;Y375&amp;AB375&amp;AC375&amp;"。"</f>
        <v>集齐“李元霸、罗成、成吉思汗”，生命提高18%，攻击提高14%，防御提高4%。</v>
      </c>
    </row>
    <row r="376" spans="1:30" ht="15" x14ac:dyDescent="0.25">
      <c r="A376" s="52">
        <f t="shared" si="74"/>
        <v>31802005</v>
      </c>
      <c r="B376" s="37">
        <v>371</v>
      </c>
      <c r="C376" s="53" t="str">
        <f>VLOOKUP(E376,缘分配置!A:P,4,0)</f>
        <v>霸绝天下</v>
      </c>
      <c r="D376" s="53">
        <f>VLOOKUP(F376,武将ID!A:B,2,0)</f>
        <v>31802</v>
      </c>
      <c r="E376" s="40" t="str">
        <f>缘分配置!A329</f>
        <v>李元霸5</v>
      </c>
      <c r="F376" s="37" t="str">
        <f t="shared" si="79"/>
        <v>、李元霸</v>
      </c>
      <c r="G376" s="40" t="str">
        <f>缘分配置!E329</f>
        <v>李元霸</v>
      </c>
      <c r="H376" s="40" t="str">
        <f t="shared" si="75"/>
        <v>5</v>
      </c>
      <c r="I376" s="40">
        <v>1</v>
      </c>
      <c r="J376" s="53">
        <f>VLOOKUP(K376,武将ID!$A:$B,2,0)</f>
        <v>11506</v>
      </c>
      <c r="K376" s="40" t="str">
        <f>VLOOKUP(E376,缘分配置!A:M,6,0)</f>
        <v>、龙且</v>
      </c>
      <c r="L376" s="53">
        <f>IFERROR(VLOOKUP(M376,武将ID!$A:$B,2,0),"")</f>
        <v>21505</v>
      </c>
      <c r="M376" s="40" t="str">
        <f>IF(VLOOKUP($E376,缘分配置!$A:$M,7,0)=0,"",VLOOKUP($E376,缘分配置!$A:$M,7,0))</f>
        <v>、赵云</v>
      </c>
      <c r="N376" s="53">
        <f>IFERROR(VLOOKUP(O376,武将ID!$A:$B,2,0),"")</f>
        <v>31502</v>
      </c>
      <c r="O376" s="40" t="str">
        <f>IF(VLOOKUP($E376,缘分配置!$A:$M,8,0)=0,"",VLOOKUP($E376,缘分配置!$A:$M,8,0))</f>
        <v>、尉迟恭</v>
      </c>
      <c r="P376" s="53" t="str">
        <f>IFERROR(VLOOKUP(Q376,武将ID!$A:$B,2,0),"")</f>
        <v/>
      </c>
      <c r="Q376" s="40" t="str">
        <f>IF(VLOOKUP($E376,缘分配置!$A:$M,9,0)=0,"",VLOOKUP($E376,缘分配置!$A:$M,9,0))</f>
        <v/>
      </c>
      <c r="R376" s="40">
        <f t="shared" si="76"/>
        <v>4</v>
      </c>
      <c r="S376" s="40">
        <f>IF(VLOOKUP($E376,缘分配置!$A:$M,10,0)=0,"",VLOOKUP($E376,缘分配置!$A:$M,10,0))</f>
        <v>210</v>
      </c>
      <c r="T376" s="40" t="str">
        <f>IFERROR(VLOOKUP(R376,武将ID!F$1:G$18,2,0),"")</f>
        <v>，生命提高</v>
      </c>
      <c r="U376" s="40" t="str">
        <f t="shared" si="80"/>
        <v>21%</v>
      </c>
      <c r="V376" s="40">
        <f t="shared" si="77"/>
        <v>5</v>
      </c>
      <c r="W376" s="40">
        <f>IF(VLOOKUP($E376,缘分配置!$A:$M,11,0)=0,"",VLOOKUP($E376,缘分配置!$A:$M,11,0))</f>
        <v>160</v>
      </c>
      <c r="X376" s="40" t="str">
        <f>IFERROR(VLOOKUP(V376,武将ID!$F$1:$G$18,2,0),"")</f>
        <v>，攻击提高</v>
      </c>
      <c r="Y376" s="40" t="str">
        <f t="shared" si="81"/>
        <v>16%</v>
      </c>
      <c r="Z376" s="40">
        <f t="shared" si="78"/>
        <v>6</v>
      </c>
      <c r="AA376" s="40">
        <f>IF(VLOOKUP($E376,缘分配置!$A:$M,12,0)=0,"",VLOOKUP($E376,缘分配置!$A:$M,12,0))</f>
        <v>50</v>
      </c>
      <c r="AB376" s="40" t="str">
        <f>IFERROR(VLOOKUP(Z376,武将ID!$F$1:$G$18,2,0),"")</f>
        <v>，防御提高</v>
      </c>
      <c r="AC376" s="40" t="str">
        <f t="shared" si="82"/>
        <v>5%</v>
      </c>
      <c r="AD376" s="56" t="str">
        <f t="shared" si="83"/>
        <v>集齐“李元霸、龙且、赵云、尉迟恭”，生命提高21%，攻击提高16%，防御提高5%。</v>
      </c>
    </row>
    <row r="377" spans="1:30" ht="15" x14ac:dyDescent="0.25">
      <c r="A377" s="52">
        <f t="shared" si="74"/>
        <v>31802006</v>
      </c>
      <c r="B377" s="37">
        <v>372</v>
      </c>
      <c r="C377" s="53" t="str">
        <f>VLOOKUP(E377,缘分配置!A:P,4,0)</f>
        <v>四大战神</v>
      </c>
      <c r="D377" s="53">
        <f>VLOOKUP(F377,武将ID!A:B,2,0)</f>
        <v>31802</v>
      </c>
      <c r="E377" s="40" t="str">
        <f>缘分配置!A330</f>
        <v>李元霸6</v>
      </c>
      <c r="F377" s="37" t="str">
        <f t="shared" si="79"/>
        <v>、李元霸</v>
      </c>
      <c r="G377" s="40" t="str">
        <f>缘分配置!E330</f>
        <v>李元霸</v>
      </c>
      <c r="H377" s="40" t="str">
        <f t="shared" si="75"/>
        <v>6</v>
      </c>
      <c r="I377" s="40">
        <v>1</v>
      </c>
      <c r="J377" s="53">
        <f>VLOOKUP(K377,武将ID!$A:$B,2,0)</f>
        <v>11802</v>
      </c>
      <c r="K377" s="40" t="str">
        <f>VLOOKUP(E377,缘分配置!A:M,6,0)</f>
        <v>、项羽</v>
      </c>
      <c r="L377" s="53">
        <f>IFERROR(VLOOKUP(M377,武将ID!$A:$B,2,0),"")</f>
        <v>21802</v>
      </c>
      <c r="M377" s="40" t="str">
        <f>IF(VLOOKUP($E377,缘分配置!$A:$M,7,0)=0,"",VLOOKUP($E377,缘分配置!$A:$M,7,0))</f>
        <v>、吕布</v>
      </c>
      <c r="N377" s="53">
        <f>IFERROR(VLOOKUP(O377,武将ID!$A:$B,2,0),"")</f>
        <v>41802</v>
      </c>
      <c r="O377" s="40" t="str">
        <f>IF(VLOOKUP($E377,缘分配置!$A:$M,8,0)=0,"",VLOOKUP($E377,缘分配置!$A:$M,8,0))</f>
        <v>、蚩尤</v>
      </c>
      <c r="P377" s="53" t="str">
        <f>IFERROR(VLOOKUP(Q377,武将ID!$A:$B,2,0),"")</f>
        <v/>
      </c>
      <c r="Q377" s="40" t="str">
        <f>IF(VLOOKUP($E377,缘分配置!$A:$M,9,0)=0,"",VLOOKUP($E377,缘分配置!$A:$M,9,0))</f>
        <v/>
      </c>
      <c r="R377" s="40">
        <f t="shared" si="76"/>
        <v>4</v>
      </c>
      <c r="S377" s="40">
        <f>IF(VLOOKUP($E377,缘分配置!$A:$M,10,0)=0,"",VLOOKUP($E377,缘分配置!$A:$M,10,0))</f>
        <v>240</v>
      </c>
      <c r="T377" s="40" t="str">
        <f>IFERROR(VLOOKUP(R377,武将ID!F$1:G$18,2,0),"")</f>
        <v>，生命提高</v>
      </c>
      <c r="U377" s="40" t="str">
        <f t="shared" si="80"/>
        <v>24%</v>
      </c>
      <c r="V377" s="40">
        <f t="shared" si="77"/>
        <v>5</v>
      </c>
      <c r="W377" s="40">
        <f>IF(VLOOKUP($E377,缘分配置!$A:$M,11,0)=0,"",VLOOKUP($E377,缘分配置!$A:$M,11,0))</f>
        <v>190</v>
      </c>
      <c r="X377" s="40" t="str">
        <f>IFERROR(VLOOKUP(V377,武将ID!$F$1:$G$18,2,0),"")</f>
        <v>，攻击提高</v>
      </c>
      <c r="Y377" s="40" t="str">
        <f t="shared" si="81"/>
        <v>19%</v>
      </c>
      <c r="Z377" s="40">
        <f t="shared" si="78"/>
        <v>6</v>
      </c>
      <c r="AA377" s="40">
        <f>IF(VLOOKUP($E377,缘分配置!$A:$M,12,0)=0,"",VLOOKUP($E377,缘分配置!$A:$M,12,0))</f>
        <v>50</v>
      </c>
      <c r="AB377" s="40" t="str">
        <f>IFERROR(VLOOKUP(Z377,武将ID!$F$1:$G$18,2,0),"")</f>
        <v>，防御提高</v>
      </c>
      <c r="AC377" s="40" t="str">
        <f t="shared" si="82"/>
        <v>5%</v>
      </c>
      <c r="AD377" s="56" t="str">
        <f t="shared" si="83"/>
        <v>集齐“李元霸、项羽、吕布、蚩尤”，生命提高24%，攻击提高19%，防御提高5%。</v>
      </c>
    </row>
    <row r="378" spans="1:30" ht="15" x14ac:dyDescent="0.25">
      <c r="A378" s="52">
        <f t="shared" si="74"/>
        <v>31803001</v>
      </c>
      <c r="B378" s="37">
        <v>373</v>
      </c>
      <c r="C378" s="53" t="str">
        <f>VLOOKUP(E378,缘分配置!A:P,4,0)</f>
        <v>忠臣明君</v>
      </c>
      <c r="D378" s="53">
        <f>VLOOKUP(F378,武将ID!A:B,2,0)</f>
        <v>31803</v>
      </c>
      <c r="E378" s="40" t="str">
        <f>缘分配置!A331</f>
        <v>武则天1</v>
      </c>
      <c r="F378" s="37" t="str">
        <f t="shared" si="79"/>
        <v>、武则天</v>
      </c>
      <c r="G378" s="40" t="str">
        <f>缘分配置!E331</f>
        <v>武则天</v>
      </c>
      <c r="H378" s="40" t="str">
        <f t="shared" si="75"/>
        <v>1</v>
      </c>
      <c r="I378" s="40">
        <v>1</v>
      </c>
      <c r="J378" s="53">
        <f>VLOOKUP(K378,武将ID!$A:$B,2,0)</f>
        <v>31506</v>
      </c>
      <c r="K378" s="40" t="str">
        <f>VLOOKUP(E378,缘分配置!A:M,6,0)</f>
        <v>、狄仁杰</v>
      </c>
      <c r="L378" s="53" t="str">
        <f>IFERROR(VLOOKUP(M378,武将ID!$A:$B,2,0),"")</f>
        <v/>
      </c>
      <c r="M378" s="40" t="str">
        <f>IF(VLOOKUP($E378,缘分配置!$A:$M,7,0)=0,"",VLOOKUP($E378,缘分配置!$A:$M,7,0))</f>
        <v/>
      </c>
      <c r="N378" s="53" t="str">
        <f>IFERROR(VLOOKUP(O378,武将ID!$A:$B,2,0),"")</f>
        <v/>
      </c>
      <c r="O378" s="40" t="str">
        <f>IF(VLOOKUP($E378,缘分配置!$A:$M,8,0)=0,"",VLOOKUP($E378,缘分配置!$A:$M,8,0))</f>
        <v/>
      </c>
      <c r="P378" s="53" t="str">
        <f>IFERROR(VLOOKUP(Q378,武将ID!$A:$B,2,0),"")</f>
        <v/>
      </c>
      <c r="Q378" s="40" t="str">
        <f>IF(VLOOKUP($E378,缘分配置!$A:$M,9,0)=0,"",VLOOKUP($E378,缘分配置!$A:$M,9,0))</f>
        <v/>
      </c>
      <c r="R378" s="40" t="str">
        <f t="shared" si="76"/>
        <v/>
      </c>
      <c r="S378" s="40" t="str">
        <f>IF(VLOOKUP($E378,缘分配置!$A:$M,10,0)=0,"",VLOOKUP($E378,缘分配置!$A:$M,10,0))</f>
        <v/>
      </c>
      <c r="T378" s="40" t="str">
        <f>IFERROR(VLOOKUP(R378,武将ID!F$1:G$18,2,0),"")</f>
        <v/>
      </c>
      <c r="U378" s="40" t="str">
        <f t="shared" si="80"/>
        <v/>
      </c>
      <c r="V378" s="40">
        <f t="shared" si="77"/>
        <v>5</v>
      </c>
      <c r="W378" s="40">
        <f>IF(VLOOKUP($E378,缘分配置!$A:$M,11,0)=0,"",VLOOKUP($E378,缘分配置!$A:$M,11,0))</f>
        <v>140</v>
      </c>
      <c r="X378" s="40" t="str">
        <f>IFERROR(VLOOKUP(V378,武将ID!$F$1:$G$18,2,0),"")</f>
        <v>，攻击提高</v>
      </c>
      <c r="Y378" s="40" t="str">
        <f t="shared" si="81"/>
        <v>14%</v>
      </c>
      <c r="Z378" s="40">
        <f t="shared" si="78"/>
        <v>6</v>
      </c>
      <c r="AA378" s="40">
        <f>IF(VLOOKUP($E378,缘分配置!$A:$M,12,0)=0,"",VLOOKUP($E378,缘分配置!$A:$M,12,0))</f>
        <v>40</v>
      </c>
      <c r="AB378" s="40" t="str">
        <f>IFERROR(VLOOKUP(Z378,武将ID!$F$1:$G$18,2,0),"")</f>
        <v>，防御提高</v>
      </c>
      <c r="AC378" s="40" t="str">
        <f t="shared" si="82"/>
        <v>4%</v>
      </c>
      <c r="AD378" s="56" t="str">
        <f t="shared" si="83"/>
        <v>集齐“武则天、狄仁杰”，攻击提高14%，防御提高4%。</v>
      </c>
    </row>
    <row r="379" spans="1:30" ht="15" x14ac:dyDescent="0.25">
      <c r="A379" s="52">
        <f t="shared" ref="A379:A442" si="84">D379*1000+H379</f>
        <v>31803002</v>
      </c>
      <c r="B379" s="37">
        <v>374</v>
      </c>
      <c r="C379" s="53" t="str">
        <f>VLOOKUP(E379,缘分配置!A:P,4,0)</f>
        <v>顾全大局</v>
      </c>
      <c r="D379" s="53">
        <f>VLOOKUP(F379,武将ID!A:B,2,0)</f>
        <v>31803</v>
      </c>
      <c r="E379" s="40" t="str">
        <f>缘分配置!A332</f>
        <v>武则天2</v>
      </c>
      <c r="F379" s="37" t="str">
        <f t="shared" si="79"/>
        <v>、武则天</v>
      </c>
      <c r="G379" s="40" t="str">
        <f>缘分配置!E332</f>
        <v>武则天</v>
      </c>
      <c r="H379" s="40" t="str">
        <f t="shared" ref="H379:H442" si="85">RIGHT(E379,1)</f>
        <v>2</v>
      </c>
      <c r="I379" s="40">
        <v>1</v>
      </c>
      <c r="J379" s="53">
        <f>VLOOKUP(K379,武将ID!$A:$B,2,0)</f>
        <v>11804</v>
      </c>
      <c r="K379" s="40" t="str">
        <f>VLOOKUP(E379,缘分配置!A:M,6,0)</f>
        <v>、白起</v>
      </c>
      <c r="L379" s="53" t="str">
        <f>IFERROR(VLOOKUP(M379,武将ID!$A:$B,2,0),"")</f>
        <v/>
      </c>
      <c r="M379" s="40" t="str">
        <f>IF(VLOOKUP($E379,缘分配置!$A:$M,7,0)=0,"",VLOOKUP($E379,缘分配置!$A:$M,7,0))</f>
        <v/>
      </c>
      <c r="N379" s="53" t="str">
        <f>IFERROR(VLOOKUP(O379,武将ID!$A:$B,2,0),"")</f>
        <v/>
      </c>
      <c r="O379" s="40" t="str">
        <f>IF(VLOOKUP($E379,缘分配置!$A:$M,8,0)=0,"",VLOOKUP($E379,缘分配置!$A:$M,8,0))</f>
        <v/>
      </c>
      <c r="P379" s="53" t="str">
        <f>IFERROR(VLOOKUP(Q379,武将ID!$A:$B,2,0),"")</f>
        <v/>
      </c>
      <c r="Q379" s="40" t="str">
        <f>IF(VLOOKUP($E379,缘分配置!$A:$M,9,0)=0,"",VLOOKUP($E379,缘分配置!$A:$M,9,0))</f>
        <v/>
      </c>
      <c r="R379" s="40" t="str">
        <f t="shared" ref="R379:R442" si="86">IF(S379="","",4)</f>
        <v/>
      </c>
      <c r="S379" s="40" t="str">
        <f>IF(VLOOKUP($E379,缘分配置!$A:$M,10,0)=0,"",VLOOKUP($E379,缘分配置!$A:$M,10,0))</f>
        <v/>
      </c>
      <c r="T379" s="40" t="str">
        <f>IFERROR(VLOOKUP(R379,武将ID!F$1:G$18,2,0),"")</f>
        <v/>
      </c>
      <c r="U379" s="40" t="str">
        <f t="shared" si="80"/>
        <v/>
      </c>
      <c r="V379" s="40">
        <f t="shared" ref="V379:V442" si="87">IF(W379="","",5)</f>
        <v>5</v>
      </c>
      <c r="W379" s="40">
        <f>IF(VLOOKUP($E379,缘分配置!$A:$M,11,0)=0,"",VLOOKUP($E379,缘分配置!$A:$M,11,0))</f>
        <v>140</v>
      </c>
      <c r="X379" s="40" t="str">
        <f>IFERROR(VLOOKUP(V379,武将ID!$F$1:$G$18,2,0),"")</f>
        <v>，攻击提高</v>
      </c>
      <c r="Y379" s="40" t="str">
        <f t="shared" si="81"/>
        <v>14%</v>
      </c>
      <c r="Z379" s="40">
        <f t="shared" si="78"/>
        <v>6</v>
      </c>
      <c r="AA379" s="40">
        <f>IF(VLOOKUP($E379,缘分配置!$A:$M,12,0)=0,"",VLOOKUP($E379,缘分配置!$A:$M,12,0))</f>
        <v>40</v>
      </c>
      <c r="AB379" s="40" t="str">
        <f>IFERROR(VLOOKUP(Z379,武将ID!$F$1:$G$18,2,0),"")</f>
        <v>，防御提高</v>
      </c>
      <c r="AC379" s="40" t="str">
        <f t="shared" si="82"/>
        <v>4%</v>
      </c>
      <c r="AD379" s="56" t="str">
        <f t="shared" si="83"/>
        <v>集齐“武则天、白起”，攻击提高14%，防御提高4%。</v>
      </c>
    </row>
    <row r="380" spans="1:30" ht="15" x14ac:dyDescent="0.25">
      <c r="A380" s="52">
        <f t="shared" si="84"/>
        <v>31803003</v>
      </c>
      <c r="B380" s="37">
        <v>375</v>
      </c>
      <c r="C380" s="53" t="str">
        <f>VLOOKUP(E380,缘分配置!A:P,4,0)</f>
        <v>传奇帝皇</v>
      </c>
      <c r="D380" s="53">
        <f>VLOOKUP(F380,武将ID!A:B,2,0)</f>
        <v>31803</v>
      </c>
      <c r="E380" s="40" t="str">
        <f>缘分配置!A333</f>
        <v>武则天3</v>
      </c>
      <c r="F380" s="37" t="str">
        <f t="shared" si="79"/>
        <v>、武则天</v>
      </c>
      <c r="G380" s="40" t="str">
        <f>缘分配置!E333</f>
        <v>武则天</v>
      </c>
      <c r="H380" s="40" t="str">
        <f t="shared" si="85"/>
        <v>3</v>
      </c>
      <c r="I380" s="40">
        <v>1</v>
      </c>
      <c r="J380" s="53">
        <f>VLOOKUP(K380,武将ID!$A:$B,2,0)</f>
        <v>41501</v>
      </c>
      <c r="K380" s="40" t="str">
        <f>VLOOKUP(E380,缘分配置!A:M,6,0)</f>
        <v>、成吉思汗</v>
      </c>
      <c r="L380" s="53">
        <f>IFERROR(VLOOKUP(M380,武将ID!$A:$B,2,0),"")</f>
        <v>11803</v>
      </c>
      <c r="M380" s="40" t="str">
        <f>IF(VLOOKUP($E380,缘分配置!$A:$M,7,0)=0,"",VLOOKUP($E380,缘分配置!$A:$M,7,0))</f>
        <v>、秦始皇</v>
      </c>
      <c r="N380" s="53" t="str">
        <f>IFERROR(VLOOKUP(O380,武将ID!$A:$B,2,0),"")</f>
        <v/>
      </c>
      <c r="O380" s="40" t="str">
        <f>IF(VLOOKUP($E380,缘分配置!$A:$M,8,0)=0,"",VLOOKUP($E380,缘分配置!$A:$M,8,0))</f>
        <v/>
      </c>
      <c r="P380" s="53" t="str">
        <f>IFERROR(VLOOKUP(Q380,武将ID!$A:$B,2,0),"")</f>
        <v/>
      </c>
      <c r="Q380" s="40" t="str">
        <f>IF(VLOOKUP($E380,缘分配置!$A:$M,9,0)=0,"",VLOOKUP($E380,缘分配置!$A:$M,9,0))</f>
        <v/>
      </c>
      <c r="R380" s="40">
        <f t="shared" si="86"/>
        <v>4</v>
      </c>
      <c r="S380" s="40">
        <f>IF(VLOOKUP($E380,缘分配置!$A:$M,10,0)=0,"",VLOOKUP($E380,缘分配置!$A:$M,10,0))</f>
        <v>180</v>
      </c>
      <c r="T380" s="40" t="str">
        <f>IFERROR(VLOOKUP(R380,武将ID!F$1:G$18,2,0),"")</f>
        <v>，生命提高</v>
      </c>
      <c r="U380" s="40" t="str">
        <f t="shared" si="80"/>
        <v>18%</v>
      </c>
      <c r="V380" s="40">
        <f t="shared" si="87"/>
        <v>5</v>
      </c>
      <c r="W380" s="40">
        <f>IF(VLOOKUP($E380,缘分配置!$A:$M,11,0)=0,"",VLOOKUP($E380,缘分配置!$A:$M,11,0))</f>
        <v>140</v>
      </c>
      <c r="X380" s="40" t="str">
        <f>IFERROR(VLOOKUP(V380,武将ID!$F$1:$G$18,2,0),"")</f>
        <v>，攻击提高</v>
      </c>
      <c r="Y380" s="40" t="str">
        <f t="shared" si="81"/>
        <v>14%</v>
      </c>
      <c r="Z380" s="40">
        <f t="shared" si="78"/>
        <v>6</v>
      </c>
      <c r="AA380" s="40">
        <f>IF(VLOOKUP($E380,缘分配置!$A:$M,12,0)=0,"",VLOOKUP($E380,缘分配置!$A:$M,12,0))</f>
        <v>40</v>
      </c>
      <c r="AB380" s="40" t="str">
        <f>IFERROR(VLOOKUP(Z380,武将ID!$F$1:$G$18,2,0),"")</f>
        <v>，防御提高</v>
      </c>
      <c r="AC380" s="40" t="str">
        <f t="shared" si="82"/>
        <v>4%</v>
      </c>
      <c r="AD380" s="56" t="str">
        <f t="shared" si="83"/>
        <v>集齐“武则天、成吉思汗、秦始皇”，生命提高18%，攻击提高14%，防御提高4%。</v>
      </c>
    </row>
    <row r="381" spans="1:30" ht="15" x14ac:dyDescent="0.25">
      <c r="A381" s="52">
        <f t="shared" si="84"/>
        <v>31803004</v>
      </c>
      <c r="B381" s="37">
        <v>376</v>
      </c>
      <c r="C381" s="53" t="str">
        <f>VLOOKUP(E381,缘分配置!A:P,4,0)</f>
        <v>千古一帝</v>
      </c>
      <c r="D381" s="53">
        <f>VLOOKUP(F381,武将ID!A:B,2,0)</f>
        <v>31803</v>
      </c>
      <c r="E381" s="40" t="str">
        <f>缘分配置!A334</f>
        <v>武则天4</v>
      </c>
      <c r="F381" s="37" t="str">
        <f t="shared" si="79"/>
        <v>、武则天</v>
      </c>
      <c r="G381" s="40" t="str">
        <f>缘分配置!E334</f>
        <v>武则天</v>
      </c>
      <c r="H381" s="40" t="str">
        <f t="shared" si="85"/>
        <v>4</v>
      </c>
      <c r="I381" s="40">
        <v>1</v>
      </c>
      <c r="J381" s="53">
        <f>VLOOKUP(K381,武将ID!$A:$B,2,0)</f>
        <v>41803</v>
      </c>
      <c r="K381" s="40" t="str">
        <f>VLOOKUP(E381,缘分配置!A:M,6,0)</f>
        <v>、轩辕</v>
      </c>
      <c r="L381" s="53">
        <f>IFERROR(VLOOKUP(M381,武将ID!$A:$B,2,0),"")</f>
        <v>11803</v>
      </c>
      <c r="M381" s="40" t="str">
        <f>IF(VLOOKUP($E381,缘分配置!$A:$M,7,0)=0,"",VLOOKUP($E381,缘分配置!$A:$M,7,0))</f>
        <v>、秦始皇</v>
      </c>
      <c r="N381" s="53" t="str">
        <f>IFERROR(VLOOKUP(O381,武将ID!$A:$B,2,0),"")</f>
        <v/>
      </c>
      <c r="O381" s="40" t="str">
        <f>IF(VLOOKUP($E381,缘分配置!$A:$M,8,0)=0,"",VLOOKUP($E381,缘分配置!$A:$M,8,0))</f>
        <v/>
      </c>
      <c r="P381" s="53" t="str">
        <f>IFERROR(VLOOKUP(Q381,武将ID!$A:$B,2,0),"")</f>
        <v/>
      </c>
      <c r="Q381" s="40" t="str">
        <f>IF(VLOOKUP($E381,缘分配置!$A:$M,9,0)=0,"",VLOOKUP($E381,缘分配置!$A:$M,9,0))</f>
        <v/>
      </c>
      <c r="R381" s="40">
        <f t="shared" si="86"/>
        <v>4</v>
      </c>
      <c r="S381" s="40">
        <f>IF(VLOOKUP($E381,缘分配置!$A:$M,10,0)=0,"",VLOOKUP($E381,缘分配置!$A:$M,10,0))</f>
        <v>240</v>
      </c>
      <c r="T381" s="40" t="str">
        <f>IFERROR(VLOOKUP(R381,武将ID!F$1:G$18,2,0),"")</f>
        <v>，生命提高</v>
      </c>
      <c r="U381" s="40" t="str">
        <f t="shared" si="80"/>
        <v>24%</v>
      </c>
      <c r="V381" s="40">
        <f t="shared" si="87"/>
        <v>5</v>
      </c>
      <c r="W381" s="40">
        <f>IF(VLOOKUP($E381,缘分配置!$A:$M,11,0)=0,"",VLOOKUP($E381,缘分配置!$A:$M,11,0))</f>
        <v>190</v>
      </c>
      <c r="X381" s="40" t="str">
        <f>IFERROR(VLOOKUP(V381,武将ID!$F$1:$G$18,2,0),"")</f>
        <v>，攻击提高</v>
      </c>
      <c r="Y381" s="40" t="str">
        <f t="shared" si="81"/>
        <v>19%</v>
      </c>
      <c r="Z381" s="40">
        <f t="shared" si="78"/>
        <v>6</v>
      </c>
      <c r="AA381" s="40">
        <f>IF(VLOOKUP($E381,缘分配置!$A:$M,12,0)=0,"",VLOOKUP($E381,缘分配置!$A:$M,12,0))</f>
        <v>50</v>
      </c>
      <c r="AB381" s="40" t="str">
        <f>IFERROR(VLOOKUP(Z381,武将ID!$F$1:$G$18,2,0),"")</f>
        <v>，防御提高</v>
      </c>
      <c r="AC381" s="40" t="str">
        <f t="shared" si="82"/>
        <v>5%</v>
      </c>
      <c r="AD381" s="56" t="str">
        <f t="shared" si="83"/>
        <v>集齐“武则天、轩辕、秦始皇”，生命提高24%，攻击提高19%，防御提高5%。</v>
      </c>
    </row>
    <row r="382" spans="1:30" ht="15" x14ac:dyDescent="0.25">
      <c r="A382" s="52">
        <f t="shared" si="84"/>
        <v>31803005</v>
      </c>
      <c r="B382" s="37">
        <v>377</v>
      </c>
      <c r="C382" s="53" t="str">
        <f>VLOOKUP(E382,缘分配置!A:P,4,0)</f>
        <v>治国齐家</v>
      </c>
      <c r="D382" s="53">
        <f>VLOOKUP(F382,武将ID!A:B,2,0)</f>
        <v>31803</v>
      </c>
      <c r="E382" s="40" t="str">
        <f>缘分配置!A335</f>
        <v>武则天5</v>
      </c>
      <c r="F382" s="37" t="str">
        <f t="shared" si="79"/>
        <v>、武则天</v>
      </c>
      <c r="G382" s="40" t="str">
        <f>缘分配置!E335</f>
        <v>武则天</v>
      </c>
      <c r="H382" s="40" t="str">
        <f t="shared" si="85"/>
        <v>5</v>
      </c>
      <c r="I382" s="40">
        <v>1</v>
      </c>
      <c r="J382" s="53">
        <f>VLOOKUP(K382,武将ID!$A:$B,2,0)</f>
        <v>31804</v>
      </c>
      <c r="K382" s="40" t="str">
        <f>VLOOKUP(E382,缘分配置!A:M,6,0)</f>
        <v>、李世民</v>
      </c>
      <c r="L382" s="53">
        <f>IFERROR(VLOOKUP(M382,武将ID!$A:$B,2,0),"")</f>
        <v>31506</v>
      </c>
      <c r="M382" s="40" t="str">
        <f>IF(VLOOKUP($E382,缘分配置!$A:$M,7,0)=0,"",VLOOKUP($E382,缘分配置!$A:$M,7,0))</f>
        <v>、狄仁杰</v>
      </c>
      <c r="N382" s="53">
        <f>IFERROR(VLOOKUP(O382,武将ID!$A:$B,2,0),"")</f>
        <v>41503</v>
      </c>
      <c r="O382" s="40" t="str">
        <f>IF(VLOOKUP($E382,缘分配置!$A:$M,8,0)=0,"",VLOOKUP($E382,缘分配置!$A:$M,8,0))</f>
        <v>、孔子</v>
      </c>
      <c r="P382" s="53" t="str">
        <f>IFERROR(VLOOKUP(Q382,武将ID!$A:$B,2,0),"")</f>
        <v/>
      </c>
      <c r="Q382" s="40" t="str">
        <f>IF(VLOOKUP($E382,缘分配置!$A:$M,9,0)=0,"",VLOOKUP($E382,缘分配置!$A:$M,9,0))</f>
        <v/>
      </c>
      <c r="R382" s="40">
        <f t="shared" si="86"/>
        <v>4</v>
      </c>
      <c r="S382" s="40">
        <f>IF(VLOOKUP($E382,缘分配置!$A:$M,10,0)=0,"",VLOOKUP($E382,缘分配置!$A:$M,10,0))</f>
        <v>210</v>
      </c>
      <c r="T382" s="40" t="str">
        <f>IFERROR(VLOOKUP(R382,武将ID!F$1:G$18,2,0),"")</f>
        <v>，生命提高</v>
      </c>
      <c r="U382" s="40" t="str">
        <f t="shared" si="80"/>
        <v>21%</v>
      </c>
      <c r="V382" s="40">
        <f t="shared" si="87"/>
        <v>5</v>
      </c>
      <c r="W382" s="40">
        <f>IF(VLOOKUP($E382,缘分配置!$A:$M,11,0)=0,"",VLOOKUP($E382,缘分配置!$A:$M,11,0))</f>
        <v>160</v>
      </c>
      <c r="X382" s="40" t="str">
        <f>IFERROR(VLOOKUP(V382,武将ID!$F$1:$G$18,2,0),"")</f>
        <v>，攻击提高</v>
      </c>
      <c r="Y382" s="40" t="str">
        <f t="shared" si="81"/>
        <v>16%</v>
      </c>
      <c r="Z382" s="40">
        <f t="shared" si="78"/>
        <v>6</v>
      </c>
      <c r="AA382" s="40">
        <f>IF(VLOOKUP($E382,缘分配置!$A:$M,12,0)=0,"",VLOOKUP($E382,缘分配置!$A:$M,12,0))</f>
        <v>50</v>
      </c>
      <c r="AB382" s="40" t="str">
        <f>IFERROR(VLOOKUP(Z382,武将ID!$F$1:$G$18,2,0),"")</f>
        <v>，防御提高</v>
      </c>
      <c r="AC382" s="40" t="str">
        <f t="shared" si="82"/>
        <v>5%</v>
      </c>
      <c r="AD382" s="56" t="str">
        <f t="shared" si="83"/>
        <v>集齐“武则天、李世民、狄仁杰、孔子”，生命提高21%，攻击提高16%，防御提高5%。</v>
      </c>
    </row>
    <row r="383" spans="1:30" ht="15" x14ac:dyDescent="0.25">
      <c r="A383" s="2">
        <f t="shared" si="84"/>
        <v>31803006</v>
      </c>
      <c r="B383" s="37">
        <v>378</v>
      </c>
      <c r="C383" s="57" t="str">
        <f>VLOOKUP(E383,缘分配置!A:P,4,0)</f>
        <v>贞观长歌</v>
      </c>
      <c r="D383" s="53">
        <f>VLOOKUP(F383,武将ID!A:B,2,0)</f>
        <v>31803</v>
      </c>
      <c r="E383" s="40" t="str">
        <f>缘分配置!A336</f>
        <v>武则天6</v>
      </c>
      <c r="F383" s="37" t="str">
        <f t="shared" si="79"/>
        <v>、武则天</v>
      </c>
      <c r="G383" s="40" t="str">
        <f>缘分配置!E336</f>
        <v>武则天</v>
      </c>
      <c r="H383" s="58" t="str">
        <f t="shared" si="85"/>
        <v>6</v>
      </c>
      <c r="I383" s="58">
        <v>1</v>
      </c>
      <c r="J383" s="57">
        <f>VLOOKUP(K383,武将ID!$A:$B,2,0)</f>
        <v>31804</v>
      </c>
      <c r="K383" s="40" t="str">
        <f>VLOOKUP(E383,缘分配置!A:M,6,0)</f>
        <v>、李世民</v>
      </c>
      <c r="L383" s="57">
        <f>IFERROR(VLOOKUP(M383,武将ID!$A:$B,2,0),"")</f>
        <v>31501</v>
      </c>
      <c r="M383" s="58" t="str">
        <f>IF(VLOOKUP($E383,缘分配置!$A:$M,7,0)=0,"",VLOOKUP($E383,缘分配置!$A:$M,7,0))</f>
        <v>、程咬金</v>
      </c>
      <c r="N383" s="57">
        <f>IFERROR(VLOOKUP(O383,武将ID!$A:$B,2,0),"")</f>
        <v>31502</v>
      </c>
      <c r="O383" s="58" t="str">
        <f>IF(VLOOKUP($E383,缘分配置!$A:$M,8,0)=0,"",VLOOKUP($E383,缘分配置!$A:$M,8,0))</f>
        <v>、尉迟恭</v>
      </c>
      <c r="P383" s="57">
        <f>IFERROR(VLOOKUP(Q383,武将ID!$A:$B,2,0),"")</f>
        <v>31505</v>
      </c>
      <c r="Q383" s="58" t="str">
        <f>IF(VLOOKUP($E383,缘分配置!$A:$M,9,0)=0,"",VLOOKUP($E383,缘分配置!$A:$M,9,0))</f>
        <v>、薛仁贵</v>
      </c>
      <c r="R383" s="58">
        <f t="shared" si="86"/>
        <v>4</v>
      </c>
      <c r="S383" s="58">
        <f>IF(VLOOKUP($E383,缘分配置!$A:$M,10,0)=0,"",VLOOKUP($E383,缘分配置!$A:$M,10,0))</f>
        <v>240</v>
      </c>
      <c r="T383" s="58" t="str">
        <f>IFERROR(VLOOKUP(R383,武将ID!F$1:G$18,2,0),"")</f>
        <v>，生命提高</v>
      </c>
      <c r="U383" s="40" t="str">
        <f t="shared" si="80"/>
        <v>24%</v>
      </c>
      <c r="V383" s="58">
        <f t="shared" si="87"/>
        <v>5</v>
      </c>
      <c r="W383" s="58">
        <f>IF(VLOOKUP($E383,缘分配置!$A:$M,11,0)=0,"",VLOOKUP($E383,缘分配置!$A:$M,11,0))</f>
        <v>190</v>
      </c>
      <c r="X383" s="58" t="str">
        <f>IFERROR(VLOOKUP(V383,武将ID!$F$1:$G$18,2,0),"")</f>
        <v>，攻击提高</v>
      </c>
      <c r="Y383" s="40" t="str">
        <f t="shared" si="81"/>
        <v>19%</v>
      </c>
      <c r="Z383" s="58">
        <f t="shared" si="78"/>
        <v>6</v>
      </c>
      <c r="AA383" s="58">
        <f>IF(VLOOKUP($E383,缘分配置!$A:$M,12,0)=0,"",VLOOKUP($E383,缘分配置!$A:$M,12,0))</f>
        <v>50</v>
      </c>
      <c r="AB383" s="58" t="str">
        <f>IFERROR(VLOOKUP(Z383,武将ID!$F$1:$G$18,2,0),"")</f>
        <v>，防御提高</v>
      </c>
      <c r="AC383" s="40" t="str">
        <f t="shared" si="82"/>
        <v>5%</v>
      </c>
      <c r="AD383" s="56" t="str">
        <f t="shared" si="83"/>
        <v>集齐“武则天、李世民、程咬金、尉迟恭、薛仁贵”，生命提高24%，攻击提高19%，防御提高5%。</v>
      </c>
    </row>
    <row r="384" spans="1:30" ht="15" x14ac:dyDescent="0.25">
      <c r="A384" s="52">
        <f t="shared" si="84"/>
        <v>31804001</v>
      </c>
      <c r="B384" s="37">
        <v>379</v>
      </c>
      <c r="C384" s="53" t="str">
        <f>VLOOKUP(E384,缘分配置!A:P,4,0)</f>
        <v>明君贤后</v>
      </c>
      <c r="D384" s="53">
        <f>VLOOKUP(F384,武将ID!A:B,2,0)</f>
        <v>31804</v>
      </c>
      <c r="E384" s="40" t="str">
        <f>缘分配置!A337</f>
        <v>李世民1</v>
      </c>
      <c r="F384" s="37" t="str">
        <f t="shared" si="79"/>
        <v>、李世民</v>
      </c>
      <c r="G384" s="40" t="str">
        <f>缘分配置!E337</f>
        <v>李世民</v>
      </c>
      <c r="H384" s="40" t="str">
        <f t="shared" si="85"/>
        <v>1</v>
      </c>
      <c r="I384" s="40">
        <v>1</v>
      </c>
      <c r="J384" s="53">
        <f>VLOOKUP(K384,武将ID!$A:$B,2,0)</f>
        <v>31003</v>
      </c>
      <c r="K384" s="40" t="str">
        <f>VLOOKUP(E384,缘分配置!A:M,6,0)</f>
        <v>、长孙皇后</v>
      </c>
      <c r="L384" s="53" t="str">
        <f>IFERROR(VLOOKUP(M384,武将ID!$A:$B,2,0),"")</f>
        <v/>
      </c>
      <c r="M384" s="40" t="str">
        <f>IF(VLOOKUP($E384,缘分配置!$A:$M,7,0)=0,"",VLOOKUP($E384,缘分配置!$A:$M,7,0))</f>
        <v/>
      </c>
      <c r="N384" s="53" t="str">
        <f>IFERROR(VLOOKUP(O384,武将ID!$A:$B,2,0),"")</f>
        <v/>
      </c>
      <c r="O384" s="40" t="str">
        <f>IF(VLOOKUP($E384,缘分配置!$A:$M,8,0)=0,"",VLOOKUP($E384,缘分配置!$A:$M,8,0))</f>
        <v/>
      </c>
      <c r="P384" s="53" t="str">
        <f>IFERROR(VLOOKUP(Q384,武将ID!$A:$B,2,0),"")</f>
        <v/>
      </c>
      <c r="Q384" s="40" t="str">
        <f>IF(VLOOKUP($E384,缘分配置!$A:$M,9,0)=0,"",VLOOKUP($E384,缘分配置!$A:$M,9,0))</f>
        <v/>
      </c>
      <c r="R384" s="40">
        <f t="shared" si="86"/>
        <v>4</v>
      </c>
      <c r="S384" s="40">
        <f>IF(VLOOKUP($E384,缘分配置!$A:$M,10,0)=0,"",VLOOKUP($E384,缘分配置!$A:$M,10,0))</f>
        <v>180</v>
      </c>
      <c r="T384" s="40" t="str">
        <f>IFERROR(VLOOKUP(R384,武将ID!F$1:G$18,2,0),"")</f>
        <v>，生命提高</v>
      </c>
      <c r="U384" s="40" t="str">
        <f t="shared" si="80"/>
        <v>18%</v>
      </c>
      <c r="V384" s="40" t="str">
        <f t="shared" si="87"/>
        <v/>
      </c>
      <c r="W384" s="40" t="str">
        <f>IF(VLOOKUP($E384,缘分配置!$A:$M,11,0)=0,"",VLOOKUP($E384,缘分配置!$A:$M,11,0))</f>
        <v/>
      </c>
      <c r="X384" s="40" t="str">
        <f>IFERROR(VLOOKUP(V384,武将ID!$F$1:$G$18,2,0),"")</f>
        <v/>
      </c>
      <c r="Y384" s="40" t="str">
        <f t="shared" si="81"/>
        <v/>
      </c>
      <c r="Z384" s="40" t="str">
        <f t="shared" si="78"/>
        <v/>
      </c>
      <c r="AA384" s="40" t="str">
        <f>IF(VLOOKUP($E384,缘分配置!$A:$M,12,0)=0,"",VLOOKUP($E384,缘分配置!$A:$M,12,0))</f>
        <v/>
      </c>
      <c r="AB384" s="40" t="str">
        <f>IFERROR(VLOOKUP(Z384,武将ID!$F$1:$G$18,2,0),"")</f>
        <v/>
      </c>
      <c r="AC384" s="40" t="str">
        <f t="shared" si="82"/>
        <v/>
      </c>
      <c r="AD384" s="56" t="str">
        <f t="shared" si="83"/>
        <v>集齐“李世民、长孙皇后”，生命提高18%。</v>
      </c>
    </row>
    <row r="385" spans="1:30" ht="15" x14ac:dyDescent="0.25">
      <c r="A385" s="52">
        <f t="shared" si="84"/>
        <v>31804002</v>
      </c>
      <c r="B385" s="37">
        <v>380</v>
      </c>
      <c r="C385" s="53" t="str">
        <f>VLOOKUP(E385,缘分配置!A:P,4,0)</f>
        <v>李家父子</v>
      </c>
      <c r="D385" s="53">
        <f>VLOOKUP(F385,武将ID!A:B,2,0)</f>
        <v>31804</v>
      </c>
      <c r="E385" s="40" t="str">
        <f>缘分配置!A338</f>
        <v>李世民2</v>
      </c>
      <c r="F385" s="37" t="str">
        <f t="shared" si="79"/>
        <v>、李世民</v>
      </c>
      <c r="G385" s="40" t="str">
        <f>缘分配置!E338</f>
        <v>李世民</v>
      </c>
      <c r="H385" s="40" t="str">
        <f t="shared" si="85"/>
        <v>2</v>
      </c>
      <c r="I385" s="40">
        <v>1</v>
      </c>
      <c r="J385" s="53">
        <f>VLOOKUP(K385,武将ID!$A:$B,2,0)</f>
        <v>31002</v>
      </c>
      <c r="K385" s="40" t="str">
        <f>VLOOKUP(E385,缘分配置!A:M,6,0)</f>
        <v>、李渊</v>
      </c>
      <c r="L385" s="53">
        <f>IFERROR(VLOOKUP(M385,武将ID!$A:$B,2,0),"")</f>
        <v>31802</v>
      </c>
      <c r="M385" s="40" t="str">
        <f>IF(VLOOKUP($E385,缘分配置!$A:$M,7,0)=0,"",VLOOKUP($E385,缘分配置!$A:$M,7,0))</f>
        <v>、李元霸</v>
      </c>
      <c r="N385" s="53" t="str">
        <f>IFERROR(VLOOKUP(O385,武将ID!$A:$B,2,0),"")</f>
        <v/>
      </c>
      <c r="O385" s="40" t="str">
        <f>IF(VLOOKUP($E385,缘分配置!$A:$M,8,0)=0,"",VLOOKUP($E385,缘分配置!$A:$M,8,0))</f>
        <v/>
      </c>
      <c r="P385" s="53" t="str">
        <f>IFERROR(VLOOKUP(Q385,武将ID!$A:$B,2,0),"")</f>
        <v/>
      </c>
      <c r="Q385" s="40" t="str">
        <f>IF(VLOOKUP($E385,缘分配置!$A:$M,9,0)=0,"",VLOOKUP($E385,缘分配置!$A:$M,9,0))</f>
        <v/>
      </c>
      <c r="R385" s="40">
        <f t="shared" si="86"/>
        <v>4</v>
      </c>
      <c r="S385" s="40">
        <f>IF(VLOOKUP($E385,缘分配置!$A:$M,10,0)=0,"",VLOOKUP($E385,缘分配置!$A:$M,10,0))</f>
        <v>180</v>
      </c>
      <c r="T385" s="40" t="str">
        <f>IFERROR(VLOOKUP(R385,武将ID!F$1:G$18,2,0),"")</f>
        <v>，生命提高</v>
      </c>
      <c r="U385" s="40" t="str">
        <f t="shared" si="80"/>
        <v>18%</v>
      </c>
      <c r="V385" s="40">
        <f t="shared" si="87"/>
        <v>5</v>
      </c>
      <c r="W385" s="40">
        <f>IF(VLOOKUP($E385,缘分配置!$A:$M,11,0)=0,"",VLOOKUP($E385,缘分配置!$A:$M,11,0))</f>
        <v>140</v>
      </c>
      <c r="X385" s="40" t="str">
        <f>IFERROR(VLOOKUP(V385,武将ID!$F$1:$G$18,2,0),"")</f>
        <v>，攻击提高</v>
      </c>
      <c r="Y385" s="40" t="str">
        <f t="shared" si="81"/>
        <v>14%</v>
      </c>
      <c r="Z385" s="40">
        <f t="shared" si="78"/>
        <v>6</v>
      </c>
      <c r="AA385" s="40">
        <f>IF(VLOOKUP($E385,缘分配置!$A:$M,12,0)=0,"",VLOOKUP($E385,缘分配置!$A:$M,12,0))</f>
        <v>40</v>
      </c>
      <c r="AB385" s="40" t="str">
        <f>IFERROR(VLOOKUP(Z385,武将ID!$F$1:$G$18,2,0),"")</f>
        <v>，防御提高</v>
      </c>
      <c r="AC385" s="40" t="str">
        <f t="shared" si="82"/>
        <v>4%</v>
      </c>
      <c r="AD385" s="56" t="str">
        <f t="shared" si="83"/>
        <v>集齐“李世民、李渊、李元霸”，生命提高18%，攻击提高14%，防御提高4%。</v>
      </c>
    </row>
    <row r="386" spans="1:30" ht="15" x14ac:dyDescent="0.25">
      <c r="A386" s="52">
        <f t="shared" si="84"/>
        <v>31804003</v>
      </c>
      <c r="B386" s="37">
        <v>381</v>
      </c>
      <c r="C386" s="53" t="str">
        <f>VLOOKUP(E386,缘分配置!A:P,4,0)</f>
        <v>忠于职守</v>
      </c>
      <c r="D386" s="53">
        <f>VLOOKUP(F386,武将ID!A:B,2,0)</f>
        <v>31804</v>
      </c>
      <c r="E386" s="40" t="str">
        <f>缘分配置!A339</f>
        <v>李世民3</v>
      </c>
      <c r="F386" s="37" t="str">
        <f t="shared" si="79"/>
        <v>、李世民</v>
      </c>
      <c r="G386" s="40" t="str">
        <f>缘分配置!E339</f>
        <v>李世民</v>
      </c>
      <c r="H386" s="40" t="str">
        <f t="shared" si="85"/>
        <v>3</v>
      </c>
      <c r="I386" s="40">
        <v>1</v>
      </c>
      <c r="J386" s="53">
        <f>VLOOKUP(K386,武将ID!$A:$B,2,0)</f>
        <v>31801</v>
      </c>
      <c r="K386" s="40" t="str">
        <f>VLOOKUP(E386,缘分配置!A:M,6,0)</f>
        <v>、秦琼</v>
      </c>
      <c r="L386" s="53">
        <f>IFERROR(VLOOKUP(M386,武将ID!$A:$B,2,0),"")</f>
        <v>31502</v>
      </c>
      <c r="M386" s="40" t="str">
        <f>IF(VLOOKUP($E386,缘分配置!$A:$M,7,0)=0,"",VLOOKUP($E386,缘分配置!$A:$M,7,0))</f>
        <v>、尉迟恭</v>
      </c>
      <c r="N386" s="53" t="str">
        <f>IFERROR(VLOOKUP(O386,武将ID!$A:$B,2,0),"")</f>
        <v/>
      </c>
      <c r="O386" s="40" t="str">
        <f>IF(VLOOKUP($E386,缘分配置!$A:$M,8,0)=0,"",VLOOKUP($E386,缘分配置!$A:$M,8,0))</f>
        <v/>
      </c>
      <c r="P386" s="53" t="str">
        <f>IFERROR(VLOOKUP(Q386,武将ID!$A:$B,2,0),"")</f>
        <v/>
      </c>
      <c r="Q386" s="40" t="str">
        <f>IF(VLOOKUP($E386,缘分配置!$A:$M,9,0)=0,"",VLOOKUP($E386,缘分配置!$A:$M,9,0))</f>
        <v/>
      </c>
      <c r="R386" s="40">
        <f t="shared" si="86"/>
        <v>4</v>
      </c>
      <c r="S386" s="40">
        <f>IF(VLOOKUP($E386,缘分配置!$A:$M,10,0)=0,"",VLOOKUP($E386,缘分配置!$A:$M,10,0))</f>
        <v>180</v>
      </c>
      <c r="T386" s="40" t="str">
        <f>IFERROR(VLOOKUP(R386,武将ID!F$1:G$18,2,0),"")</f>
        <v>，生命提高</v>
      </c>
      <c r="U386" s="40" t="str">
        <f t="shared" si="80"/>
        <v>18%</v>
      </c>
      <c r="V386" s="40">
        <f t="shared" si="87"/>
        <v>5</v>
      </c>
      <c r="W386" s="40">
        <f>IF(VLOOKUP($E386,缘分配置!$A:$M,11,0)=0,"",VLOOKUP($E386,缘分配置!$A:$M,11,0))</f>
        <v>140</v>
      </c>
      <c r="X386" s="40" t="str">
        <f>IFERROR(VLOOKUP(V386,武将ID!$F$1:$G$18,2,0),"")</f>
        <v>，攻击提高</v>
      </c>
      <c r="Y386" s="40" t="str">
        <f t="shared" si="81"/>
        <v>14%</v>
      </c>
      <c r="Z386" s="40">
        <f t="shared" si="78"/>
        <v>6</v>
      </c>
      <c r="AA386" s="40">
        <f>IF(VLOOKUP($E386,缘分配置!$A:$M,12,0)=0,"",VLOOKUP($E386,缘分配置!$A:$M,12,0))</f>
        <v>40</v>
      </c>
      <c r="AB386" s="40" t="str">
        <f>IFERROR(VLOOKUP(Z386,武将ID!$F$1:$G$18,2,0),"")</f>
        <v>，防御提高</v>
      </c>
      <c r="AC386" s="40" t="str">
        <f t="shared" si="82"/>
        <v>4%</v>
      </c>
      <c r="AD386" s="56" t="str">
        <f t="shared" si="83"/>
        <v>集齐“李世民、秦琼、尉迟恭”，生命提高18%，攻击提高14%，防御提高4%。</v>
      </c>
    </row>
    <row r="387" spans="1:30" ht="15" x14ac:dyDescent="0.25">
      <c r="A387" s="52">
        <f t="shared" si="84"/>
        <v>31804004</v>
      </c>
      <c r="B387" s="37">
        <v>382</v>
      </c>
      <c r="C387" s="53" t="str">
        <f>VLOOKUP(E387,缘分配置!A:P,4,0)</f>
        <v>大唐股肱</v>
      </c>
      <c r="D387" s="53">
        <f>VLOOKUP(F387,武将ID!A:B,2,0)</f>
        <v>31804</v>
      </c>
      <c r="E387" s="40" t="str">
        <f>缘分配置!A340</f>
        <v>李世民4</v>
      </c>
      <c r="F387" s="37" t="str">
        <f t="shared" si="79"/>
        <v>、李世民</v>
      </c>
      <c r="G387" s="40" t="str">
        <f>缘分配置!E340</f>
        <v>李世民</v>
      </c>
      <c r="H387" s="40" t="str">
        <f t="shared" si="85"/>
        <v>4</v>
      </c>
      <c r="I387" s="40">
        <v>1</v>
      </c>
      <c r="J387" s="53">
        <f>VLOOKUP(K387,武将ID!$A:$B,2,0)</f>
        <v>31506</v>
      </c>
      <c r="K387" s="40" t="str">
        <f>VLOOKUP(E387,缘分配置!A:M,6,0)</f>
        <v>、狄仁杰</v>
      </c>
      <c r="L387" s="53">
        <f>IFERROR(VLOOKUP(M387,武将ID!$A:$B,2,0),"")</f>
        <v>31502</v>
      </c>
      <c r="M387" s="40" t="str">
        <f>IF(VLOOKUP($E387,缘分配置!$A:$M,7,0)=0,"",VLOOKUP($E387,缘分配置!$A:$M,7,0))</f>
        <v>、尉迟恭</v>
      </c>
      <c r="N387" s="53" t="str">
        <f>IFERROR(VLOOKUP(O387,武将ID!$A:$B,2,0),"")</f>
        <v/>
      </c>
      <c r="O387" s="40" t="str">
        <f>IF(VLOOKUP($E387,缘分配置!$A:$M,8,0)=0,"",VLOOKUP($E387,缘分配置!$A:$M,8,0))</f>
        <v/>
      </c>
      <c r="P387" s="53" t="str">
        <f>IFERROR(VLOOKUP(Q387,武将ID!$A:$B,2,0),"")</f>
        <v/>
      </c>
      <c r="Q387" s="40" t="str">
        <f>IF(VLOOKUP($E387,缘分配置!$A:$M,9,0)=0,"",VLOOKUP($E387,缘分配置!$A:$M,9,0))</f>
        <v/>
      </c>
      <c r="R387" s="40">
        <f t="shared" si="86"/>
        <v>4</v>
      </c>
      <c r="S387" s="40">
        <f>IF(VLOOKUP($E387,缘分配置!$A:$M,10,0)=0,"",VLOOKUP($E387,缘分配置!$A:$M,10,0))</f>
        <v>210</v>
      </c>
      <c r="T387" s="40" t="str">
        <f>IFERROR(VLOOKUP(R387,武将ID!F$1:G$18,2,0),"")</f>
        <v>，生命提高</v>
      </c>
      <c r="U387" s="40" t="str">
        <f t="shared" si="80"/>
        <v>21%</v>
      </c>
      <c r="V387" s="40">
        <f t="shared" si="87"/>
        <v>5</v>
      </c>
      <c r="W387" s="40">
        <f>IF(VLOOKUP($E387,缘分配置!$A:$M,11,0)=0,"",VLOOKUP($E387,缘分配置!$A:$M,11,0))</f>
        <v>160</v>
      </c>
      <c r="X387" s="40" t="str">
        <f>IFERROR(VLOOKUP(V387,武将ID!$F$1:$G$18,2,0),"")</f>
        <v>，攻击提高</v>
      </c>
      <c r="Y387" s="40" t="str">
        <f t="shared" si="81"/>
        <v>16%</v>
      </c>
      <c r="Z387" s="40">
        <f t="shared" si="78"/>
        <v>6</v>
      </c>
      <c r="AA387" s="40">
        <f>IF(VLOOKUP($E387,缘分配置!$A:$M,12,0)=0,"",VLOOKUP($E387,缘分配置!$A:$M,12,0))</f>
        <v>50</v>
      </c>
      <c r="AB387" s="40" t="str">
        <f>IFERROR(VLOOKUP(Z387,武将ID!$F$1:$G$18,2,0),"")</f>
        <v>，防御提高</v>
      </c>
      <c r="AC387" s="40" t="str">
        <f t="shared" si="82"/>
        <v>5%</v>
      </c>
      <c r="AD387" s="56" t="str">
        <f t="shared" si="83"/>
        <v>集齐“李世民、狄仁杰、尉迟恭”，生命提高21%，攻击提高16%，防御提高5%。</v>
      </c>
    </row>
    <row r="388" spans="1:30" ht="15" x14ac:dyDescent="0.25">
      <c r="A388" s="52">
        <f t="shared" si="84"/>
        <v>31804005</v>
      </c>
      <c r="B388" s="37">
        <v>383</v>
      </c>
      <c r="C388" s="53" t="str">
        <f>VLOOKUP(E388,缘分配置!A:P,4,0)</f>
        <v>治国齐家</v>
      </c>
      <c r="D388" s="53">
        <f>VLOOKUP(F388,武将ID!A:B,2,0)</f>
        <v>31804</v>
      </c>
      <c r="E388" s="40" t="str">
        <f>缘分配置!A341</f>
        <v>李世民5</v>
      </c>
      <c r="F388" s="37" t="str">
        <f t="shared" si="79"/>
        <v>、李世民</v>
      </c>
      <c r="G388" s="40" t="str">
        <f>缘分配置!E341</f>
        <v>李世民</v>
      </c>
      <c r="H388" s="40" t="str">
        <f t="shared" si="85"/>
        <v>5</v>
      </c>
      <c r="I388" s="40">
        <v>1</v>
      </c>
      <c r="J388" s="53">
        <f>VLOOKUP(K388,武将ID!$A:$B,2,0)</f>
        <v>31506</v>
      </c>
      <c r="K388" s="40" t="str">
        <f>VLOOKUP(E388,缘分配置!A:M,6,0)</f>
        <v>、狄仁杰</v>
      </c>
      <c r="L388" s="53">
        <f>IFERROR(VLOOKUP(M388,武将ID!$A:$B,2,0),"")</f>
        <v>41503</v>
      </c>
      <c r="M388" s="40" t="str">
        <f>IF(VLOOKUP($E388,缘分配置!$A:$M,7,0)=0,"",VLOOKUP($E388,缘分配置!$A:$M,7,0))</f>
        <v>、孔子</v>
      </c>
      <c r="N388" s="53">
        <f>IFERROR(VLOOKUP(O388,武将ID!$A:$B,2,0),"")</f>
        <v>31803</v>
      </c>
      <c r="O388" s="40" t="str">
        <f>IF(VLOOKUP($E388,缘分配置!$A:$M,8,0)=0,"",VLOOKUP($E388,缘分配置!$A:$M,8,0))</f>
        <v>、武则天</v>
      </c>
      <c r="P388" s="53" t="str">
        <f>IFERROR(VLOOKUP(Q388,武将ID!$A:$B,2,0),"")</f>
        <v/>
      </c>
      <c r="Q388" s="40" t="str">
        <f>IF(VLOOKUP($E388,缘分配置!$A:$M,9,0)=0,"",VLOOKUP($E388,缘分配置!$A:$M,9,0))</f>
        <v/>
      </c>
      <c r="R388" s="40">
        <f t="shared" si="86"/>
        <v>4</v>
      </c>
      <c r="S388" s="40">
        <f>IF(VLOOKUP($E388,缘分配置!$A:$M,10,0)=0,"",VLOOKUP($E388,缘分配置!$A:$M,10,0))</f>
        <v>210</v>
      </c>
      <c r="T388" s="40" t="str">
        <f>IFERROR(VLOOKUP(R388,武将ID!F$1:G$18,2,0),"")</f>
        <v>，生命提高</v>
      </c>
      <c r="U388" s="40" t="str">
        <f t="shared" si="80"/>
        <v>21%</v>
      </c>
      <c r="V388" s="40">
        <f t="shared" si="87"/>
        <v>5</v>
      </c>
      <c r="W388" s="40">
        <f>IF(VLOOKUP($E388,缘分配置!$A:$M,11,0)=0,"",VLOOKUP($E388,缘分配置!$A:$M,11,0))</f>
        <v>160</v>
      </c>
      <c r="X388" s="40" t="str">
        <f>IFERROR(VLOOKUP(V388,武将ID!$F$1:$G$18,2,0),"")</f>
        <v>，攻击提高</v>
      </c>
      <c r="Y388" s="40" t="str">
        <f t="shared" si="81"/>
        <v>16%</v>
      </c>
      <c r="Z388" s="40">
        <f t="shared" si="78"/>
        <v>6</v>
      </c>
      <c r="AA388" s="40">
        <f>IF(VLOOKUP($E388,缘分配置!$A:$M,12,0)=0,"",VLOOKUP($E388,缘分配置!$A:$M,12,0))</f>
        <v>50</v>
      </c>
      <c r="AB388" s="40" t="str">
        <f>IFERROR(VLOOKUP(Z388,武将ID!$F$1:$G$18,2,0),"")</f>
        <v>，防御提高</v>
      </c>
      <c r="AC388" s="40" t="str">
        <f t="shared" si="82"/>
        <v>5%</v>
      </c>
      <c r="AD388" s="56" t="str">
        <f t="shared" si="83"/>
        <v>集齐“李世民、狄仁杰、孔子、武则天”，生命提高21%，攻击提高16%，防御提高5%。</v>
      </c>
    </row>
    <row r="389" spans="1:30" ht="15" x14ac:dyDescent="0.25">
      <c r="A389" s="2">
        <f t="shared" si="84"/>
        <v>31804006</v>
      </c>
      <c r="B389" s="37">
        <v>384</v>
      </c>
      <c r="C389" s="57" t="str">
        <f>VLOOKUP(E389,缘分配置!A:P,4,0)</f>
        <v>贞观长歌</v>
      </c>
      <c r="D389" s="53">
        <f>VLOOKUP(F389,武将ID!A:B,2,0)</f>
        <v>31804</v>
      </c>
      <c r="E389" s="40" t="str">
        <f>缘分配置!A342</f>
        <v>李世民6</v>
      </c>
      <c r="F389" s="37" t="str">
        <f t="shared" si="79"/>
        <v>、李世民</v>
      </c>
      <c r="G389" s="40" t="str">
        <f>缘分配置!E342</f>
        <v>李世民</v>
      </c>
      <c r="H389" s="58" t="str">
        <f t="shared" si="85"/>
        <v>6</v>
      </c>
      <c r="I389" s="58">
        <v>1</v>
      </c>
      <c r="J389" s="57">
        <f>VLOOKUP(K389,武将ID!$A:$B,2,0)</f>
        <v>31803</v>
      </c>
      <c r="K389" s="40" t="str">
        <f>VLOOKUP(E389,缘分配置!A:M,6,0)</f>
        <v>、武则天</v>
      </c>
      <c r="L389" s="57">
        <f>IFERROR(VLOOKUP(M389,武将ID!$A:$B,2,0),"")</f>
        <v>31501</v>
      </c>
      <c r="M389" s="58" t="str">
        <f>IF(VLOOKUP($E389,缘分配置!$A:$M,7,0)=0,"",VLOOKUP($E389,缘分配置!$A:$M,7,0))</f>
        <v>、程咬金</v>
      </c>
      <c r="N389" s="57">
        <f>IFERROR(VLOOKUP(O389,武将ID!$A:$B,2,0),"")</f>
        <v>31502</v>
      </c>
      <c r="O389" s="58" t="str">
        <f>IF(VLOOKUP($E389,缘分配置!$A:$M,8,0)=0,"",VLOOKUP($E389,缘分配置!$A:$M,8,0))</f>
        <v>、尉迟恭</v>
      </c>
      <c r="P389" s="57">
        <f>IFERROR(VLOOKUP(Q389,武将ID!$A:$B,2,0),"")</f>
        <v>31505</v>
      </c>
      <c r="Q389" s="58" t="str">
        <f>IF(VLOOKUP($E389,缘分配置!$A:$M,9,0)=0,"",VLOOKUP($E389,缘分配置!$A:$M,9,0))</f>
        <v>、薛仁贵</v>
      </c>
      <c r="R389" s="58">
        <f t="shared" si="86"/>
        <v>4</v>
      </c>
      <c r="S389" s="58">
        <f>IF(VLOOKUP($E389,缘分配置!$A:$M,10,0)=0,"",VLOOKUP($E389,缘分配置!$A:$M,10,0))</f>
        <v>240</v>
      </c>
      <c r="T389" s="58" t="str">
        <f>IFERROR(VLOOKUP(R389,武将ID!F$1:G$18,2,0),"")</f>
        <v>，生命提高</v>
      </c>
      <c r="U389" s="40" t="str">
        <f t="shared" si="80"/>
        <v>24%</v>
      </c>
      <c r="V389" s="58">
        <f t="shared" si="87"/>
        <v>5</v>
      </c>
      <c r="W389" s="58">
        <f>IF(VLOOKUP($E389,缘分配置!$A:$M,11,0)=0,"",VLOOKUP($E389,缘分配置!$A:$M,11,0))</f>
        <v>190</v>
      </c>
      <c r="X389" s="58" t="str">
        <f>IFERROR(VLOOKUP(V389,武将ID!$F$1:$G$18,2,0),"")</f>
        <v>，攻击提高</v>
      </c>
      <c r="Y389" s="40" t="str">
        <f t="shared" si="81"/>
        <v>19%</v>
      </c>
      <c r="Z389" s="58">
        <f t="shared" si="78"/>
        <v>6</v>
      </c>
      <c r="AA389" s="58">
        <f>IF(VLOOKUP($E389,缘分配置!$A:$M,12,0)=0,"",VLOOKUP($E389,缘分配置!$A:$M,12,0))</f>
        <v>50</v>
      </c>
      <c r="AB389" s="58" t="str">
        <f>IFERROR(VLOOKUP(Z389,武将ID!$F$1:$G$18,2,0),"")</f>
        <v>，防御提高</v>
      </c>
      <c r="AC389" s="40" t="str">
        <f t="shared" si="82"/>
        <v>5%</v>
      </c>
      <c r="AD389" s="56" t="str">
        <f t="shared" si="83"/>
        <v>集齐“李世民、武则天、程咬金、尉迟恭、薛仁贵”，生命提高24%，攻击提高19%，防御提高5%。</v>
      </c>
    </row>
    <row r="390" spans="1:30" ht="15" x14ac:dyDescent="0.25">
      <c r="A390" s="52">
        <f t="shared" si="84"/>
        <v>31501001</v>
      </c>
      <c r="B390" s="37">
        <v>385</v>
      </c>
      <c r="C390" s="53" t="str">
        <f>VLOOKUP(E390,缘分配置!A:P,4,0)</f>
        <v>瓦岗英雄</v>
      </c>
      <c r="D390" s="53">
        <f>VLOOKUP(F390,武将ID!A:B,2,0)</f>
        <v>31501</v>
      </c>
      <c r="E390" s="40" t="str">
        <f>缘分配置!A343</f>
        <v>程咬金1</v>
      </c>
      <c r="F390" s="37" t="str">
        <f t="shared" si="79"/>
        <v>、程咬金</v>
      </c>
      <c r="G390" s="40" t="str">
        <f>缘分配置!E343</f>
        <v>程咬金</v>
      </c>
      <c r="H390" s="40" t="str">
        <f t="shared" si="85"/>
        <v>1</v>
      </c>
      <c r="I390" s="40">
        <v>1</v>
      </c>
      <c r="J390" s="53">
        <f>VLOOKUP(K390,武将ID!$A:$B,2,0)</f>
        <v>31306</v>
      </c>
      <c r="K390" s="40" t="str">
        <f>VLOOKUP(E390,缘分配置!A:M,6,0)</f>
        <v>、单雄信</v>
      </c>
      <c r="L390" s="53" t="str">
        <f>IFERROR(VLOOKUP(M390,武将ID!$A:$B,2,0),"")</f>
        <v/>
      </c>
      <c r="M390" s="40" t="str">
        <f>IF(VLOOKUP($E390,缘分配置!$A:$M,7,0)=0,"",VLOOKUP($E390,缘分配置!$A:$M,7,0))</f>
        <v/>
      </c>
      <c r="N390" s="53" t="str">
        <f>IFERROR(VLOOKUP(O390,武将ID!$A:$B,2,0),"")</f>
        <v/>
      </c>
      <c r="O390" s="40" t="str">
        <f>IF(VLOOKUP($E390,缘分配置!$A:$M,8,0)=0,"",VLOOKUP($E390,缘分配置!$A:$M,8,0))</f>
        <v/>
      </c>
      <c r="P390" s="53" t="str">
        <f>IFERROR(VLOOKUP(Q390,武将ID!$A:$B,2,0),"")</f>
        <v/>
      </c>
      <c r="Q390" s="40" t="str">
        <f>IF(VLOOKUP($E390,缘分配置!$A:$M,9,0)=0,"",VLOOKUP($E390,缘分配置!$A:$M,9,0))</f>
        <v/>
      </c>
      <c r="R390" s="40" t="str">
        <f t="shared" si="86"/>
        <v/>
      </c>
      <c r="S390" s="40" t="str">
        <f>IF(VLOOKUP($E390,缘分配置!$A:$M,10,0)=0,"",VLOOKUP($E390,缘分配置!$A:$M,10,0))</f>
        <v/>
      </c>
      <c r="T390" s="40" t="str">
        <f>IFERROR(VLOOKUP(R390,武将ID!F$1:G$18,2,0),"")</f>
        <v/>
      </c>
      <c r="U390" s="40" t="str">
        <f t="shared" si="80"/>
        <v/>
      </c>
      <c r="V390" s="40">
        <f t="shared" si="87"/>
        <v>5</v>
      </c>
      <c r="W390" s="40">
        <f>IF(VLOOKUP($E390,缘分配置!$A:$M,11,0)=0,"",VLOOKUP($E390,缘分配置!$A:$M,11,0))</f>
        <v>110</v>
      </c>
      <c r="X390" s="40" t="str">
        <f>IFERROR(VLOOKUP(V390,武将ID!$F$1:$G$18,2,0),"")</f>
        <v>，攻击提高</v>
      </c>
      <c r="Y390" s="40" t="str">
        <f t="shared" si="81"/>
        <v>11%</v>
      </c>
      <c r="Z390" s="40">
        <f t="shared" si="78"/>
        <v>6</v>
      </c>
      <c r="AA390" s="40">
        <f>IF(VLOOKUP($E390,缘分配置!$A:$M,12,0)=0,"",VLOOKUP($E390,缘分配置!$A:$M,12,0))</f>
        <v>30</v>
      </c>
      <c r="AB390" s="40" t="str">
        <f>IFERROR(VLOOKUP(Z390,武将ID!$F$1:$G$18,2,0),"")</f>
        <v>，防御提高</v>
      </c>
      <c r="AC390" s="40" t="str">
        <f t="shared" si="82"/>
        <v>3%</v>
      </c>
      <c r="AD390" s="56" t="str">
        <f t="shared" si="83"/>
        <v>集齐“程咬金、单雄信”，攻击提高11%，防御提高3%。</v>
      </c>
    </row>
    <row r="391" spans="1:30" ht="15" x14ac:dyDescent="0.25">
      <c r="A391" s="52">
        <f t="shared" si="84"/>
        <v>31501002</v>
      </c>
      <c r="B391" s="37">
        <v>386</v>
      </c>
      <c r="C391" s="53" t="str">
        <f>VLOOKUP(E391,缘分配置!A:P,4,0)</f>
        <v>结义兄弟</v>
      </c>
      <c r="D391" s="53">
        <f>VLOOKUP(F391,武将ID!A:B,2,0)</f>
        <v>31501</v>
      </c>
      <c r="E391" s="40" t="str">
        <f>缘分配置!A344</f>
        <v>程咬金2</v>
      </c>
      <c r="F391" s="37" t="str">
        <f t="shared" si="79"/>
        <v>、程咬金</v>
      </c>
      <c r="G391" s="40" t="str">
        <f>缘分配置!E344</f>
        <v>程咬金</v>
      </c>
      <c r="H391" s="40" t="str">
        <f t="shared" si="85"/>
        <v>2</v>
      </c>
      <c r="I391" s="40">
        <v>1</v>
      </c>
      <c r="J391" s="53">
        <f>VLOOKUP(K391,武将ID!$A:$B,2,0)</f>
        <v>31503</v>
      </c>
      <c r="K391" s="40" t="str">
        <f>VLOOKUP(E391,缘分配置!A:M,6,0)</f>
        <v>、罗成</v>
      </c>
      <c r="L391" s="53" t="str">
        <f>IFERROR(VLOOKUP(M391,武将ID!$A:$B,2,0),"")</f>
        <v/>
      </c>
      <c r="M391" s="40" t="str">
        <f>IF(VLOOKUP($E391,缘分配置!$A:$M,7,0)=0,"",VLOOKUP($E391,缘分配置!$A:$M,7,0))</f>
        <v/>
      </c>
      <c r="N391" s="53" t="str">
        <f>IFERROR(VLOOKUP(O391,武将ID!$A:$B,2,0),"")</f>
        <v/>
      </c>
      <c r="O391" s="40" t="str">
        <f>IF(VLOOKUP($E391,缘分配置!$A:$M,8,0)=0,"",VLOOKUP($E391,缘分配置!$A:$M,8,0))</f>
        <v/>
      </c>
      <c r="P391" s="53" t="str">
        <f>IFERROR(VLOOKUP(Q391,武将ID!$A:$B,2,0),"")</f>
        <v/>
      </c>
      <c r="Q391" s="40" t="str">
        <f>IF(VLOOKUP($E391,缘分配置!$A:$M,9,0)=0,"",VLOOKUP($E391,缘分配置!$A:$M,9,0))</f>
        <v/>
      </c>
      <c r="R391" s="40" t="str">
        <f t="shared" si="86"/>
        <v/>
      </c>
      <c r="S391" s="40" t="str">
        <f>IF(VLOOKUP($E391,缘分配置!$A:$M,10,0)=0,"",VLOOKUP($E391,缘分配置!$A:$M,10,0))</f>
        <v/>
      </c>
      <c r="T391" s="40" t="str">
        <f>IFERROR(VLOOKUP(R391,武将ID!F$1:G$18,2,0),"")</f>
        <v/>
      </c>
      <c r="U391" s="40" t="str">
        <f t="shared" si="80"/>
        <v/>
      </c>
      <c r="V391" s="40">
        <f t="shared" si="87"/>
        <v>5</v>
      </c>
      <c r="W391" s="40">
        <f>IF(VLOOKUP($E391,缘分配置!$A:$M,11,0)=0,"",VLOOKUP($E391,缘分配置!$A:$M,11,0))</f>
        <v>110</v>
      </c>
      <c r="X391" s="40" t="str">
        <f>IFERROR(VLOOKUP(V391,武将ID!$F$1:$G$18,2,0),"")</f>
        <v>，攻击提高</v>
      </c>
      <c r="Y391" s="40" t="str">
        <f t="shared" si="81"/>
        <v>11%</v>
      </c>
      <c r="Z391" s="40">
        <f t="shared" ref="Z391:Z454" si="88">IF(AA391="","",6)</f>
        <v>6</v>
      </c>
      <c r="AA391" s="40">
        <f>IF(VLOOKUP($E391,缘分配置!$A:$M,12,0)=0,"",VLOOKUP($E391,缘分配置!$A:$M,12,0))</f>
        <v>30</v>
      </c>
      <c r="AB391" s="40" t="str">
        <f>IFERROR(VLOOKUP(Z391,武将ID!$F$1:$G$18,2,0),"")</f>
        <v>，防御提高</v>
      </c>
      <c r="AC391" s="40" t="str">
        <f t="shared" si="82"/>
        <v>3%</v>
      </c>
      <c r="AD391" s="56" t="str">
        <f t="shared" si="83"/>
        <v>集齐“程咬金、罗成”，攻击提高11%，防御提高3%。</v>
      </c>
    </row>
    <row r="392" spans="1:30" ht="15" x14ac:dyDescent="0.25">
      <c r="A392" s="52">
        <f t="shared" si="84"/>
        <v>31501003</v>
      </c>
      <c r="B392" s="37">
        <v>387</v>
      </c>
      <c r="C392" s="53" t="str">
        <f>VLOOKUP(E392,缘分配置!A:P,4,0)</f>
        <v>一片丹心</v>
      </c>
      <c r="D392" s="53">
        <f>VLOOKUP(F392,武将ID!A:B,2,0)</f>
        <v>31501</v>
      </c>
      <c r="E392" s="40" t="str">
        <f>缘分配置!A345</f>
        <v>程咬金3</v>
      </c>
      <c r="F392" s="37" t="str">
        <f t="shared" si="79"/>
        <v>、程咬金</v>
      </c>
      <c r="G392" s="40" t="str">
        <f>缘分配置!E345</f>
        <v>程咬金</v>
      </c>
      <c r="H392" s="40" t="str">
        <f t="shared" si="85"/>
        <v>3</v>
      </c>
      <c r="I392" s="40">
        <v>1</v>
      </c>
      <c r="J392" s="53">
        <f>VLOOKUP(K392,武将ID!$A:$B,2,0)</f>
        <v>11506</v>
      </c>
      <c r="K392" s="40" t="str">
        <f>VLOOKUP(E392,缘分配置!A:M,6,0)</f>
        <v>、龙且</v>
      </c>
      <c r="L392" s="53" t="str">
        <f>IFERROR(VLOOKUP(M392,武将ID!$A:$B,2,0),"")</f>
        <v/>
      </c>
      <c r="M392" s="40" t="str">
        <f>IF(VLOOKUP($E392,缘分配置!$A:$M,7,0)=0,"",VLOOKUP($E392,缘分配置!$A:$M,7,0))</f>
        <v/>
      </c>
      <c r="N392" s="53" t="str">
        <f>IFERROR(VLOOKUP(O392,武将ID!$A:$B,2,0),"")</f>
        <v/>
      </c>
      <c r="O392" s="40" t="str">
        <f>IF(VLOOKUP($E392,缘分配置!$A:$M,8,0)=0,"",VLOOKUP($E392,缘分配置!$A:$M,8,0))</f>
        <v/>
      </c>
      <c r="P392" s="53" t="str">
        <f>IFERROR(VLOOKUP(Q392,武将ID!$A:$B,2,0),"")</f>
        <v/>
      </c>
      <c r="Q392" s="40" t="str">
        <f>IF(VLOOKUP($E392,缘分配置!$A:$M,9,0)=0,"",VLOOKUP($E392,缘分配置!$A:$M,9,0))</f>
        <v/>
      </c>
      <c r="R392" s="40" t="str">
        <f t="shared" si="86"/>
        <v/>
      </c>
      <c r="S392" s="40" t="str">
        <f>IF(VLOOKUP($E392,缘分配置!$A:$M,10,0)=0,"",VLOOKUP($E392,缘分配置!$A:$M,10,0))</f>
        <v/>
      </c>
      <c r="T392" s="40" t="str">
        <f>IFERROR(VLOOKUP(R392,武将ID!F$1:G$18,2,0),"")</f>
        <v/>
      </c>
      <c r="U392" s="40" t="str">
        <f t="shared" si="80"/>
        <v/>
      </c>
      <c r="V392" s="40">
        <f t="shared" si="87"/>
        <v>5</v>
      </c>
      <c r="W392" s="40">
        <f>IF(VLOOKUP($E392,缘分配置!$A:$M,11,0)=0,"",VLOOKUP($E392,缘分配置!$A:$M,11,0))</f>
        <v>110</v>
      </c>
      <c r="X392" s="40" t="str">
        <f>IFERROR(VLOOKUP(V392,武将ID!$F$1:$G$18,2,0),"")</f>
        <v>，攻击提高</v>
      </c>
      <c r="Y392" s="40" t="str">
        <f t="shared" si="81"/>
        <v>11%</v>
      </c>
      <c r="Z392" s="40">
        <f t="shared" si="88"/>
        <v>6</v>
      </c>
      <c r="AA392" s="40">
        <f>IF(VLOOKUP($E392,缘分配置!$A:$M,12,0)=0,"",VLOOKUP($E392,缘分配置!$A:$M,12,0))</f>
        <v>30</v>
      </c>
      <c r="AB392" s="40" t="str">
        <f>IFERROR(VLOOKUP(Z392,武将ID!$F$1:$G$18,2,0),"")</f>
        <v>，防御提高</v>
      </c>
      <c r="AC392" s="40" t="str">
        <f t="shared" si="82"/>
        <v>3%</v>
      </c>
      <c r="AD392" s="56" t="str">
        <f t="shared" si="83"/>
        <v>集齐“程咬金、龙且”，攻击提高11%，防御提高3%。</v>
      </c>
    </row>
    <row r="393" spans="1:30" ht="15" x14ac:dyDescent="0.25">
      <c r="A393" s="52">
        <f t="shared" si="84"/>
        <v>31501004</v>
      </c>
      <c r="B393" s="37">
        <v>388</v>
      </c>
      <c r="C393" s="53" t="str">
        <f>VLOOKUP(E393,缘分配置!A:P,4,0)</f>
        <v>横冲直撞</v>
      </c>
      <c r="D393" s="53">
        <f>VLOOKUP(F393,武将ID!A:B,2,0)</f>
        <v>31501</v>
      </c>
      <c r="E393" s="40" t="str">
        <f>缘分配置!A346</f>
        <v>程咬金4</v>
      </c>
      <c r="F393" s="37" t="str">
        <f t="shared" si="79"/>
        <v>、程咬金</v>
      </c>
      <c r="G393" s="40" t="str">
        <f>缘分配置!E346</f>
        <v>程咬金</v>
      </c>
      <c r="H393" s="40" t="str">
        <f t="shared" si="85"/>
        <v>4</v>
      </c>
      <c r="I393" s="40">
        <v>1</v>
      </c>
      <c r="J393" s="53">
        <f>VLOOKUP(K393,武将ID!$A:$B,2,0)</f>
        <v>11507</v>
      </c>
      <c r="K393" s="40" t="str">
        <f>VLOOKUP(E393,缘分配置!A:M,6,0)</f>
        <v>、樊哙</v>
      </c>
      <c r="L393" s="53">
        <f>IFERROR(VLOOKUP(M393,武将ID!$A:$B,2,0),"")</f>
        <v>21506</v>
      </c>
      <c r="M393" s="40" t="str">
        <f>IF(VLOOKUP($E393,缘分配置!$A:$M,7,0)=0,"",VLOOKUP($E393,缘分配置!$A:$M,7,0))</f>
        <v>、张飞</v>
      </c>
      <c r="N393" s="53" t="str">
        <f>IFERROR(VLOOKUP(O393,武将ID!$A:$B,2,0),"")</f>
        <v/>
      </c>
      <c r="O393" s="40" t="str">
        <f>IF(VLOOKUP($E393,缘分配置!$A:$M,8,0)=0,"",VLOOKUP($E393,缘分配置!$A:$M,8,0))</f>
        <v/>
      </c>
      <c r="P393" s="53" t="str">
        <f>IFERROR(VLOOKUP(Q393,武将ID!$A:$B,2,0),"")</f>
        <v/>
      </c>
      <c r="Q393" s="40" t="str">
        <f>IF(VLOOKUP($E393,缘分配置!$A:$M,9,0)=0,"",VLOOKUP($E393,缘分配置!$A:$M,9,0))</f>
        <v/>
      </c>
      <c r="R393" s="40">
        <f t="shared" si="86"/>
        <v>4</v>
      </c>
      <c r="S393" s="40">
        <f>IF(VLOOKUP($E393,缘分配置!$A:$M,10,0)=0,"",VLOOKUP($E393,缘分配置!$A:$M,10,0))</f>
        <v>150</v>
      </c>
      <c r="T393" s="40" t="str">
        <f>IFERROR(VLOOKUP(R393,武将ID!F$1:G$18,2,0),"")</f>
        <v>，生命提高</v>
      </c>
      <c r="U393" s="40" t="str">
        <f t="shared" si="80"/>
        <v>15%</v>
      </c>
      <c r="V393" s="40">
        <f t="shared" si="87"/>
        <v>5</v>
      </c>
      <c r="W393" s="40">
        <f>IF(VLOOKUP($E393,缘分配置!$A:$M,11,0)=0,"",VLOOKUP($E393,缘分配置!$A:$M,11,0))</f>
        <v>120</v>
      </c>
      <c r="X393" s="40" t="str">
        <f>IFERROR(VLOOKUP(V393,武将ID!$F$1:$G$18,2,0),"")</f>
        <v>，攻击提高</v>
      </c>
      <c r="Y393" s="40" t="str">
        <f t="shared" si="81"/>
        <v>12%</v>
      </c>
      <c r="Z393" s="40">
        <f t="shared" si="88"/>
        <v>6</v>
      </c>
      <c r="AA393" s="40">
        <f>IF(VLOOKUP($E393,缘分配置!$A:$M,12,0)=0,"",VLOOKUP($E393,缘分配置!$A:$M,12,0))</f>
        <v>30</v>
      </c>
      <c r="AB393" s="40" t="str">
        <f>IFERROR(VLOOKUP(Z393,武将ID!$F$1:$G$18,2,0),"")</f>
        <v>，防御提高</v>
      </c>
      <c r="AC393" s="40" t="str">
        <f t="shared" si="82"/>
        <v>3%</v>
      </c>
      <c r="AD393" s="56" t="str">
        <f t="shared" si="83"/>
        <v>集齐“程咬金、樊哙、张飞”，生命提高15%，攻击提高12%，防御提高3%。</v>
      </c>
    </row>
    <row r="394" spans="1:30" ht="15" x14ac:dyDescent="0.25">
      <c r="A394" s="52">
        <f t="shared" si="84"/>
        <v>31501005</v>
      </c>
      <c r="B394" s="37">
        <v>389</v>
      </c>
      <c r="C394" s="53" t="str">
        <f>VLOOKUP(E394,缘分配置!A:P,4,0)</f>
        <v>金戈铁马</v>
      </c>
      <c r="D394" s="53">
        <f>VLOOKUP(F394,武将ID!A:B,2,0)</f>
        <v>31501</v>
      </c>
      <c r="E394" s="40" t="str">
        <f>缘分配置!A347</f>
        <v>程咬金5</v>
      </c>
      <c r="F394" s="37" t="str">
        <f t="shared" si="79"/>
        <v>、程咬金</v>
      </c>
      <c r="G394" s="40" t="str">
        <f>缘分配置!E347</f>
        <v>程咬金</v>
      </c>
      <c r="H394" s="40" t="str">
        <f t="shared" si="85"/>
        <v>5</v>
      </c>
      <c r="I394" s="40">
        <v>1</v>
      </c>
      <c r="J394" s="53">
        <f>VLOOKUP(K394,武将ID!$A:$B,2,0)</f>
        <v>21507</v>
      </c>
      <c r="K394" s="40" t="str">
        <f>VLOOKUP(E394,缘分配置!A:M,6,0)</f>
        <v>、典韦</v>
      </c>
      <c r="L394" s="53">
        <f>IFERROR(VLOOKUP(M394,武将ID!$A:$B,2,0),"")</f>
        <v>31502</v>
      </c>
      <c r="M394" s="40" t="str">
        <f>IF(VLOOKUP($E394,缘分配置!$A:$M,7,0)=0,"",VLOOKUP($E394,缘分配置!$A:$M,7,0))</f>
        <v>、尉迟恭</v>
      </c>
      <c r="N394" s="53">
        <f>IFERROR(VLOOKUP(O394,武将ID!$A:$B,2,0),"")</f>
        <v>31505</v>
      </c>
      <c r="O394" s="40" t="str">
        <f>IF(VLOOKUP($E394,缘分配置!$A:$M,8,0)=0,"",VLOOKUP($E394,缘分配置!$A:$M,8,0))</f>
        <v>、薛仁贵</v>
      </c>
      <c r="P394" s="53" t="str">
        <f>IFERROR(VLOOKUP(Q394,武将ID!$A:$B,2,0),"")</f>
        <v/>
      </c>
      <c r="Q394" s="40" t="str">
        <f>IF(VLOOKUP($E394,缘分配置!$A:$M,9,0)=0,"",VLOOKUP($E394,缘分配置!$A:$M,9,0))</f>
        <v/>
      </c>
      <c r="R394" s="40">
        <f t="shared" si="86"/>
        <v>4</v>
      </c>
      <c r="S394" s="40">
        <f>IF(VLOOKUP($E394,缘分配置!$A:$M,10,0)=0,"",VLOOKUP($E394,缘分配置!$A:$M,10,0))</f>
        <v>180</v>
      </c>
      <c r="T394" s="40" t="str">
        <f>IFERROR(VLOOKUP(R394,武将ID!F$1:G$18,2,0),"")</f>
        <v>，生命提高</v>
      </c>
      <c r="U394" s="40" t="str">
        <f t="shared" si="80"/>
        <v>18%</v>
      </c>
      <c r="V394" s="40">
        <f t="shared" si="87"/>
        <v>5</v>
      </c>
      <c r="W394" s="40">
        <f>IF(VLOOKUP($E394,缘分配置!$A:$M,11,0)=0,"",VLOOKUP($E394,缘分配置!$A:$M,11,0))</f>
        <v>140</v>
      </c>
      <c r="X394" s="40" t="str">
        <f>IFERROR(VLOOKUP(V394,武将ID!$F$1:$G$18,2,0),"")</f>
        <v>，攻击提高</v>
      </c>
      <c r="Y394" s="40" t="str">
        <f t="shared" si="81"/>
        <v>14%</v>
      </c>
      <c r="Z394" s="40">
        <f t="shared" si="88"/>
        <v>6</v>
      </c>
      <c r="AA394" s="40">
        <f>IF(VLOOKUP($E394,缘分配置!$A:$M,12,0)=0,"",VLOOKUP($E394,缘分配置!$A:$M,12,0))</f>
        <v>40</v>
      </c>
      <c r="AB394" s="40" t="str">
        <f>IFERROR(VLOOKUP(Z394,武将ID!$F$1:$G$18,2,0),"")</f>
        <v>，防御提高</v>
      </c>
      <c r="AC394" s="40" t="str">
        <f t="shared" si="82"/>
        <v>4%</v>
      </c>
      <c r="AD394" s="56" t="str">
        <f t="shared" si="83"/>
        <v>集齐“程咬金、典韦、尉迟恭、薛仁贵”，生命提高18%，攻击提高14%，防御提高4%。</v>
      </c>
    </row>
    <row r="395" spans="1:30" ht="15" x14ac:dyDescent="0.25">
      <c r="A395" s="52">
        <f t="shared" si="84"/>
        <v>31501006</v>
      </c>
      <c r="B395" s="37">
        <v>390</v>
      </c>
      <c r="C395" s="53" t="str">
        <f>VLOOKUP(E395,缘分配置!A:P,4,0)</f>
        <v>出其不意</v>
      </c>
      <c r="D395" s="53">
        <f>VLOOKUP(F395,武将ID!A:B,2,0)</f>
        <v>31501</v>
      </c>
      <c r="E395" s="40" t="str">
        <f>缘分配置!A348</f>
        <v>程咬金6</v>
      </c>
      <c r="F395" s="37" t="str">
        <f t="shared" si="79"/>
        <v>、程咬金</v>
      </c>
      <c r="G395" s="40" t="str">
        <f>缘分配置!E348</f>
        <v>程咬金</v>
      </c>
      <c r="H395" s="40" t="str">
        <f t="shared" si="85"/>
        <v>6</v>
      </c>
      <c r="I395" s="40">
        <v>1</v>
      </c>
      <c r="J395" s="53">
        <f>VLOOKUP(K395,武将ID!$A:$B,2,0)</f>
        <v>11502</v>
      </c>
      <c r="K395" s="40" t="str">
        <f>VLOOKUP(E395,缘分配置!A:M,6,0)</f>
        <v>、韩信</v>
      </c>
      <c r="L395" s="53">
        <f>IFERROR(VLOOKUP(M395,武将ID!$A:$B,2,0),"")</f>
        <v>21505</v>
      </c>
      <c r="M395" s="40" t="str">
        <f>IF(VLOOKUP($E395,缘分配置!$A:$M,7,0)=0,"",VLOOKUP($E395,缘分配置!$A:$M,7,0))</f>
        <v>、赵云</v>
      </c>
      <c r="N395" s="53">
        <f>IFERROR(VLOOKUP(O395,武将ID!$A:$B,2,0),"")</f>
        <v>41504</v>
      </c>
      <c r="O395" s="40" t="str">
        <f>IF(VLOOKUP($E395,缘分配置!$A:$M,8,0)=0,"",VLOOKUP($E395,缘分配置!$A:$M,8,0))</f>
        <v>、岳飞</v>
      </c>
      <c r="P395" s="53" t="str">
        <f>IFERROR(VLOOKUP(Q395,武将ID!$A:$B,2,0),"")</f>
        <v/>
      </c>
      <c r="Q395" s="40" t="str">
        <f>IF(VLOOKUP($E395,缘分配置!$A:$M,9,0)=0,"",VLOOKUP($E395,缘分配置!$A:$M,9,0))</f>
        <v/>
      </c>
      <c r="R395" s="40">
        <f t="shared" si="86"/>
        <v>4</v>
      </c>
      <c r="S395" s="40">
        <f>IF(VLOOKUP($E395,缘分配置!$A:$M,10,0)=0,"",VLOOKUP($E395,缘分配置!$A:$M,10,0))</f>
        <v>180</v>
      </c>
      <c r="T395" s="40" t="str">
        <f>IFERROR(VLOOKUP(R395,武将ID!F$1:G$18,2,0),"")</f>
        <v>，生命提高</v>
      </c>
      <c r="U395" s="40" t="str">
        <f t="shared" si="80"/>
        <v>18%</v>
      </c>
      <c r="V395" s="40">
        <f t="shared" si="87"/>
        <v>5</v>
      </c>
      <c r="W395" s="40">
        <f>IF(VLOOKUP($E395,缘分配置!$A:$M,11,0)=0,"",VLOOKUP($E395,缘分配置!$A:$M,11,0))</f>
        <v>140</v>
      </c>
      <c r="X395" s="40" t="str">
        <f>IFERROR(VLOOKUP(V395,武将ID!$F$1:$G$18,2,0),"")</f>
        <v>，攻击提高</v>
      </c>
      <c r="Y395" s="40" t="str">
        <f t="shared" si="81"/>
        <v>14%</v>
      </c>
      <c r="Z395" s="40">
        <f t="shared" si="88"/>
        <v>6</v>
      </c>
      <c r="AA395" s="40">
        <f>IF(VLOOKUP($E395,缘分配置!$A:$M,12,0)=0,"",VLOOKUP($E395,缘分配置!$A:$M,12,0))</f>
        <v>40</v>
      </c>
      <c r="AB395" s="40" t="str">
        <f>IFERROR(VLOOKUP(Z395,武将ID!$F$1:$G$18,2,0),"")</f>
        <v>，防御提高</v>
      </c>
      <c r="AC395" s="40" t="str">
        <f t="shared" si="82"/>
        <v>4%</v>
      </c>
      <c r="AD395" s="56" t="str">
        <f t="shared" si="83"/>
        <v>集齐“程咬金、韩信、赵云、岳飞”，生命提高18%，攻击提高14%，防御提高4%。</v>
      </c>
    </row>
    <row r="396" spans="1:30" ht="15" x14ac:dyDescent="0.25">
      <c r="A396" s="52">
        <f t="shared" si="84"/>
        <v>31502001</v>
      </c>
      <c r="B396" s="37">
        <v>391</v>
      </c>
      <c r="C396" s="53" t="str">
        <f>VLOOKUP(E396,缘分配置!A:P,4,0)</f>
        <v>忠君爱国</v>
      </c>
      <c r="D396" s="53">
        <f>VLOOKUP(F396,武将ID!A:B,2,0)</f>
        <v>31502</v>
      </c>
      <c r="E396" s="40" t="str">
        <f>缘分配置!A349</f>
        <v>尉迟恭1</v>
      </c>
      <c r="F396" s="37" t="str">
        <f t="shared" si="79"/>
        <v>、尉迟恭</v>
      </c>
      <c r="G396" s="40" t="str">
        <f>缘分配置!E349</f>
        <v>尉迟恭</v>
      </c>
      <c r="H396" s="40" t="str">
        <f t="shared" si="85"/>
        <v>1</v>
      </c>
      <c r="I396" s="40">
        <v>1</v>
      </c>
      <c r="J396" s="53">
        <f>VLOOKUP(K396,武将ID!$A:$B,2,0)</f>
        <v>31305</v>
      </c>
      <c r="K396" s="40" t="str">
        <f>VLOOKUP(E396,缘分配置!A:M,6,0)</f>
        <v>、李靖</v>
      </c>
      <c r="L396" s="53" t="str">
        <f>IFERROR(VLOOKUP(M396,武将ID!$A:$B,2,0),"")</f>
        <v/>
      </c>
      <c r="M396" s="40" t="str">
        <f>IF(VLOOKUP($E396,缘分配置!$A:$M,7,0)=0,"",VLOOKUP($E396,缘分配置!$A:$M,7,0))</f>
        <v/>
      </c>
      <c r="N396" s="53" t="str">
        <f>IFERROR(VLOOKUP(O396,武将ID!$A:$B,2,0),"")</f>
        <v/>
      </c>
      <c r="O396" s="40" t="str">
        <f>IF(VLOOKUP($E396,缘分配置!$A:$M,8,0)=0,"",VLOOKUP($E396,缘分配置!$A:$M,8,0))</f>
        <v/>
      </c>
      <c r="P396" s="53" t="str">
        <f>IFERROR(VLOOKUP(Q396,武将ID!$A:$B,2,0),"")</f>
        <v/>
      </c>
      <c r="Q396" s="40" t="str">
        <f>IF(VLOOKUP($E396,缘分配置!$A:$M,9,0)=0,"",VLOOKUP($E396,缘分配置!$A:$M,9,0))</f>
        <v/>
      </c>
      <c r="R396" s="40">
        <f t="shared" si="86"/>
        <v>4</v>
      </c>
      <c r="S396" s="40">
        <f>IF(VLOOKUP($E396,缘分配置!$A:$M,10,0)=0,"",VLOOKUP($E396,缘分配置!$A:$M,10,0))</f>
        <v>140</v>
      </c>
      <c r="T396" s="40" t="str">
        <f>IFERROR(VLOOKUP(R396,武将ID!F$1:G$18,2,0),"")</f>
        <v>，生命提高</v>
      </c>
      <c r="U396" s="40" t="str">
        <f t="shared" si="80"/>
        <v>14%</v>
      </c>
      <c r="V396" s="40" t="str">
        <f t="shared" si="87"/>
        <v/>
      </c>
      <c r="W396" s="40" t="str">
        <f>IF(VLOOKUP($E396,缘分配置!$A:$M,11,0)=0,"",VLOOKUP($E396,缘分配置!$A:$M,11,0))</f>
        <v/>
      </c>
      <c r="X396" s="40" t="str">
        <f>IFERROR(VLOOKUP(V396,武将ID!$F$1:$G$18,2,0),"")</f>
        <v/>
      </c>
      <c r="Y396" s="40" t="str">
        <f t="shared" si="81"/>
        <v/>
      </c>
      <c r="Z396" s="40" t="str">
        <f t="shared" si="88"/>
        <v/>
      </c>
      <c r="AA396" s="40" t="str">
        <f>IF(VLOOKUP($E396,缘分配置!$A:$M,12,0)=0,"",VLOOKUP($E396,缘分配置!$A:$M,12,0))</f>
        <v/>
      </c>
      <c r="AB396" s="40" t="str">
        <f>IFERROR(VLOOKUP(Z396,武将ID!$F$1:$G$18,2,0),"")</f>
        <v/>
      </c>
      <c r="AC396" s="40" t="str">
        <f t="shared" si="82"/>
        <v/>
      </c>
      <c r="AD396" s="56" t="str">
        <f t="shared" si="83"/>
        <v>集齐“尉迟恭、李靖”，生命提高14%。</v>
      </c>
    </row>
    <row r="397" spans="1:30" ht="15" x14ac:dyDescent="0.25">
      <c r="A397" s="52">
        <f t="shared" si="84"/>
        <v>31502002</v>
      </c>
      <c r="B397" s="37">
        <v>392</v>
      </c>
      <c r="C397" s="53" t="str">
        <f>VLOOKUP(E397,缘分配置!A:P,4,0)</f>
        <v>勇往直前</v>
      </c>
      <c r="D397" s="53">
        <f>VLOOKUP(F397,武将ID!A:B,2,0)</f>
        <v>31502</v>
      </c>
      <c r="E397" s="40" t="str">
        <f>缘分配置!A350</f>
        <v>尉迟恭2</v>
      </c>
      <c r="F397" s="37" t="str">
        <f t="shared" si="79"/>
        <v>、尉迟恭</v>
      </c>
      <c r="G397" s="40" t="str">
        <f>缘分配置!E350</f>
        <v>尉迟恭</v>
      </c>
      <c r="H397" s="40" t="str">
        <f t="shared" si="85"/>
        <v>2</v>
      </c>
      <c r="I397" s="40">
        <v>1</v>
      </c>
      <c r="J397" s="53">
        <f>VLOOKUP(K397,武将ID!$A:$B,2,0)</f>
        <v>31507</v>
      </c>
      <c r="K397" s="40" t="str">
        <f>VLOOKUP(E397,缘分配置!A:M,6,0)</f>
        <v>、裴元庆</v>
      </c>
      <c r="L397" s="53" t="str">
        <f>IFERROR(VLOOKUP(M397,武将ID!$A:$B,2,0),"")</f>
        <v/>
      </c>
      <c r="M397" s="40" t="str">
        <f>IF(VLOOKUP($E397,缘分配置!$A:$M,7,0)=0,"",VLOOKUP($E397,缘分配置!$A:$M,7,0))</f>
        <v/>
      </c>
      <c r="N397" s="53" t="str">
        <f>IFERROR(VLOOKUP(O397,武将ID!$A:$B,2,0),"")</f>
        <v/>
      </c>
      <c r="O397" s="40" t="str">
        <f>IF(VLOOKUP($E397,缘分配置!$A:$M,8,0)=0,"",VLOOKUP($E397,缘分配置!$A:$M,8,0))</f>
        <v/>
      </c>
      <c r="P397" s="53" t="str">
        <f>IFERROR(VLOOKUP(Q397,武将ID!$A:$B,2,0),"")</f>
        <v/>
      </c>
      <c r="Q397" s="40" t="str">
        <f>IF(VLOOKUP($E397,缘分配置!$A:$M,9,0)=0,"",VLOOKUP($E397,缘分配置!$A:$M,9,0))</f>
        <v/>
      </c>
      <c r="R397" s="40">
        <f t="shared" si="86"/>
        <v>4</v>
      </c>
      <c r="S397" s="40">
        <f>IF(VLOOKUP($E397,缘分配置!$A:$M,10,0)=0,"",VLOOKUP($E397,缘分配置!$A:$M,10,0))</f>
        <v>140</v>
      </c>
      <c r="T397" s="40" t="str">
        <f>IFERROR(VLOOKUP(R397,武将ID!F$1:G$18,2,0),"")</f>
        <v>，生命提高</v>
      </c>
      <c r="U397" s="40" t="str">
        <f t="shared" si="80"/>
        <v>14%</v>
      </c>
      <c r="V397" s="40" t="str">
        <f t="shared" si="87"/>
        <v/>
      </c>
      <c r="W397" s="40" t="str">
        <f>IF(VLOOKUP($E397,缘分配置!$A:$M,11,0)=0,"",VLOOKUP($E397,缘分配置!$A:$M,11,0))</f>
        <v/>
      </c>
      <c r="X397" s="40" t="str">
        <f>IFERROR(VLOOKUP(V397,武将ID!$F$1:$G$18,2,0),"")</f>
        <v/>
      </c>
      <c r="Y397" s="40" t="str">
        <f t="shared" si="81"/>
        <v/>
      </c>
      <c r="Z397" s="40" t="str">
        <f t="shared" si="88"/>
        <v/>
      </c>
      <c r="AA397" s="40" t="str">
        <f>IF(VLOOKUP($E397,缘分配置!$A:$M,12,0)=0,"",VLOOKUP($E397,缘分配置!$A:$M,12,0))</f>
        <v/>
      </c>
      <c r="AB397" s="40" t="str">
        <f>IFERROR(VLOOKUP(Z397,武将ID!$F$1:$G$18,2,0),"")</f>
        <v/>
      </c>
      <c r="AC397" s="40" t="str">
        <f t="shared" si="82"/>
        <v/>
      </c>
      <c r="AD397" s="56" t="str">
        <f t="shared" si="83"/>
        <v>集齐“尉迟恭、裴元庆”，生命提高14%。</v>
      </c>
    </row>
    <row r="398" spans="1:30" ht="15" x14ac:dyDescent="0.25">
      <c r="A398" s="52">
        <f t="shared" si="84"/>
        <v>31502003</v>
      </c>
      <c r="B398" s="37">
        <v>393</v>
      </c>
      <c r="C398" s="53" t="str">
        <f>VLOOKUP(E398,缘分配置!A:P,4,0)</f>
        <v>勇冠天下</v>
      </c>
      <c r="D398" s="53">
        <f>VLOOKUP(F398,武将ID!A:B,2,0)</f>
        <v>31502</v>
      </c>
      <c r="E398" s="40" t="str">
        <f>缘分配置!A351</f>
        <v>尉迟恭3</v>
      </c>
      <c r="F398" s="37" t="str">
        <f t="shared" si="79"/>
        <v>、尉迟恭</v>
      </c>
      <c r="G398" s="40" t="str">
        <f>缘分配置!E351</f>
        <v>尉迟恭</v>
      </c>
      <c r="H398" s="40" t="str">
        <f t="shared" si="85"/>
        <v>3</v>
      </c>
      <c r="I398" s="40">
        <v>1</v>
      </c>
      <c r="J398" s="53">
        <f>VLOOKUP(K398,武将ID!$A:$B,2,0)</f>
        <v>21506</v>
      </c>
      <c r="K398" s="40" t="str">
        <f>VLOOKUP(E398,缘分配置!A:M,6,0)</f>
        <v>、张飞</v>
      </c>
      <c r="L398" s="53" t="str">
        <f>IFERROR(VLOOKUP(M398,武将ID!$A:$B,2,0),"")</f>
        <v/>
      </c>
      <c r="M398" s="40" t="str">
        <f>IF(VLOOKUP($E398,缘分配置!$A:$M,7,0)=0,"",VLOOKUP($E398,缘分配置!$A:$M,7,0))</f>
        <v/>
      </c>
      <c r="N398" s="53" t="str">
        <f>IFERROR(VLOOKUP(O398,武将ID!$A:$B,2,0),"")</f>
        <v/>
      </c>
      <c r="O398" s="40" t="str">
        <f>IF(VLOOKUP($E398,缘分配置!$A:$M,8,0)=0,"",VLOOKUP($E398,缘分配置!$A:$M,8,0))</f>
        <v/>
      </c>
      <c r="P398" s="53" t="str">
        <f>IFERROR(VLOOKUP(Q398,武将ID!$A:$B,2,0),"")</f>
        <v/>
      </c>
      <c r="Q398" s="40" t="str">
        <f>IF(VLOOKUP($E398,缘分配置!$A:$M,9,0)=0,"",VLOOKUP($E398,缘分配置!$A:$M,9,0))</f>
        <v/>
      </c>
      <c r="R398" s="40">
        <f t="shared" si="86"/>
        <v>4</v>
      </c>
      <c r="S398" s="40">
        <f>IF(VLOOKUP($E398,缘分配置!$A:$M,10,0)=0,"",VLOOKUP($E398,缘分配置!$A:$M,10,0))</f>
        <v>140</v>
      </c>
      <c r="T398" s="40" t="str">
        <f>IFERROR(VLOOKUP(R398,武将ID!F$1:G$18,2,0),"")</f>
        <v>，生命提高</v>
      </c>
      <c r="U398" s="40" t="str">
        <f t="shared" si="80"/>
        <v>14%</v>
      </c>
      <c r="V398" s="40" t="str">
        <f t="shared" si="87"/>
        <v/>
      </c>
      <c r="W398" s="40" t="str">
        <f>IF(VLOOKUP($E398,缘分配置!$A:$M,11,0)=0,"",VLOOKUP($E398,缘分配置!$A:$M,11,0))</f>
        <v/>
      </c>
      <c r="X398" s="40" t="str">
        <f>IFERROR(VLOOKUP(V398,武将ID!$F$1:$G$18,2,0),"")</f>
        <v/>
      </c>
      <c r="Y398" s="40" t="str">
        <f t="shared" si="81"/>
        <v/>
      </c>
      <c r="Z398" s="40" t="str">
        <f t="shared" si="88"/>
        <v/>
      </c>
      <c r="AA398" s="40" t="str">
        <f>IF(VLOOKUP($E398,缘分配置!$A:$M,12,0)=0,"",VLOOKUP($E398,缘分配置!$A:$M,12,0))</f>
        <v/>
      </c>
      <c r="AB398" s="40" t="str">
        <f>IFERROR(VLOOKUP(Z398,武将ID!$F$1:$G$18,2,0),"")</f>
        <v/>
      </c>
      <c r="AC398" s="40" t="str">
        <f t="shared" si="82"/>
        <v/>
      </c>
      <c r="AD398" s="56" t="str">
        <f t="shared" si="83"/>
        <v>集齐“尉迟恭、张飞”，生命提高14%。</v>
      </c>
    </row>
    <row r="399" spans="1:30" ht="15" x14ac:dyDescent="0.25">
      <c r="A399" s="52">
        <f t="shared" si="84"/>
        <v>31502004</v>
      </c>
      <c r="B399" s="37">
        <v>394</v>
      </c>
      <c r="C399" s="53" t="str">
        <f>VLOOKUP(E399,缘分配置!A:P,4,0)</f>
        <v>忠心救主</v>
      </c>
      <c r="D399" s="53">
        <f>VLOOKUP(F399,武将ID!A:B,2,0)</f>
        <v>31502</v>
      </c>
      <c r="E399" s="40" t="str">
        <f>缘分配置!A352</f>
        <v>尉迟恭4</v>
      </c>
      <c r="F399" s="37" t="str">
        <f t="shared" si="79"/>
        <v>、尉迟恭</v>
      </c>
      <c r="G399" s="40" t="str">
        <f>缘分配置!E352</f>
        <v>尉迟恭</v>
      </c>
      <c r="H399" s="40" t="str">
        <f t="shared" si="85"/>
        <v>4</v>
      </c>
      <c r="I399" s="40">
        <v>1</v>
      </c>
      <c r="J399" s="53">
        <f>VLOOKUP(K399,武将ID!$A:$B,2,0)</f>
        <v>11506</v>
      </c>
      <c r="K399" s="40" t="str">
        <f>VLOOKUP(E399,缘分配置!A:M,6,0)</f>
        <v>、龙且</v>
      </c>
      <c r="L399" s="53">
        <f>IFERROR(VLOOKUP(M399,武将ID!$A:$B,2,0),"")</f>
        <v>31504</v>
      </c>
      <c r="M399" s="40" t="str">
        <f>IF(VLOOKUP($E399,缘分配置!$A:$M,7,0)=0,"",VLOOKUP($E399,缘分配置!$A:$M,7,0))</f>
        <v>、宇文成都</v>
      </c>
      <c r="N399" s="53" t="str">
        <f>IFERROR(VLOOKUP(O399,武将ID!$A:$B,2,0),"")</f>
        <v/>
      </c>
      <c r="O399" s="40" t="str">
        <f>IF(VLOOKUP($E399,缘分配置!$A:$M,8,0)=0,"",VLOOKUP($E399,缘分配置!$A:$M,8,0))</f>
        <v/>
      </c>
      <c r="P399" s="53" t="str">
        <f>IFERROR(VLOOKUP(Q399,武将ID!$A:$B,2,0),"")</f>
        <v/>
      </c>
      <c r="Q399" s="40" t="str">
        <f>IF(VLOOKUP($E399,缘分配置!$A:$M,9,0)=0,"",VLOOKUP($E399,缘分配置!$A:$M,9,0))</f>
        <v/>
      </c>
      <c r="R399" s="40">
        <f t="shared" si="86"/>
        <v>4</v>
      </c>
      <c r="S399" s="40">
        <f>IF(VLOOKUP($E399,缘分配置!$A:$M,10,0)=0,"",VLOOKUP($E399,缘分配置!$A:$M,10,0))</f>
        <v>150</v>
      </c>
      <c r="T399" s="40" t="str">
        <f>IFERROR(VLOOKUP(R399,武将ID!F$1:G$18,2,0),"")</f>
        <v>，生命提高</v>
      </c>
      <c r="U399" s="40" t="str">
        <f t="shared" si="80"/>
        <v>15%</v>
      </c>
      <c r="V399" s="40">
        <f t="shared" si="87"/>
        <v>5</v>
      </c>
      <c r="W399" s="40">
        <f>IF(VLOOKUP($E399,缘分配置!$A:$M,11,0)=0,"",VLOOKUP($E399,缘分配置!$A:$M,11,0))</f>
        <v>60</v>
      </c>
      <c r="X399" s="40" t="str">
        <f>IFERROR(VLOOKUP(V399,武将ID!$F$1:$G$18,2,0),"")</f>
        <v>，攻击提高</v>
      </c>
      <c r="Y399" s="40" t="str">
        <f t="shared" si="81"/>
        <v>6%</v>
      </c>
      <c r="Z399" s="40">
        <f t="shared" si="88"/>
        <v>6</v>
      </c>
      <c r="AA399" s="40">
        <f>IF(VLOOKUP($E399,缘分配置!$A:$M,12,0)=0,"",VLOOKUP($E399,缘分配置!$A:$M,12,0))</f>
        <v>100</v>
      </c>
      <c r="AB399" s="40" t="str">
        <f>IFERROR(VLOOKUP(Z399,武将ID!$F$1:$G$18,2,0),"")</f>
        <v>，防御提高</v>
      </c>
      <c r="AC399" s="40" t="str">
        <f t="shared" si="82"/>
        <v>10%</v>
      </c>
      <c r="AD399" s="56" t="str">
        <f t="shared" si="83"/>
        <v>集齐“尉迟恭、龙且、宇文成都”，生命提高15%，攻击提高6%，防御提高10%。</v>
      </c>
    </row>
    <row r="400" spans="1:30" ht="15" x14ac:dyDescent="0.25">
      <c r="A400" s="52">
        <f t="shared" si="84"/>
        <v>31502005</v>
      </c>
      <c r="B400" s="37">
        <v>395</v>
      </c>
      <c r="C400" s="53" t="str">
        <f>VLOOKUP(E400,缘分配置!A:P,4,0)</f>
        <v>东征西讨</v>
      </c>
      <c r="D400" s="53">
        <f>VLOOKUP(F400,武将ID!A:B,2,0)</f>
        <v>31502</v>
      </c>
      <c r="E400" s="40" t="str">
        <f>缘分配置!A353</f>
        <v>尉迟恭5</v>
      </c>
      <c r="F400" s="37" t="str">
        <f t="shared" si="79"/>
        <v>、尉迟恭</v>
      </c>
      <c r="G400" s="40" t="str">
        <f>缘分配置!E353</f>
        <v>尉迟恭</v>
      </c>
      <c r="H400" s="40" t="str">
        <f t="shared" si="85"/>
        <v>5</v>
      </c>
      <c r="I400" s="40">
        <v>1</v>
      </c>
      <c r="J400" s="53">
        <f>VLOOKUP(K400,武将ID!$A:$B,2,0)</f>
        <v>31505</v>
      </c>
      <c r="K400" s="40" t="str">
        <f>VLOOKUP(E400,缘分配置!A:M,6,0)</f>
        <v>、薛仁贵</v>
      </c>
      <c r="L400" s="53">
        <f>IFERROR(VLOOKUP(M400,武将ID!$A:$B,2,0),"")</f>
        <v>41504</v>
      </c>
      <c r="M400" s="40" t="str">
        <f>IF(VLOOKUP($E400,缘分配置!$A:$M,7,0)=0,"",VLOOKUP($E400,缘分配置!$A:$M,7,0))</f>
        <v>、岳飞</v>
      </c>
      <c r="N400" s="53">
        <f>IFERROR(VLOOKUP(O400,武将ID!$A:$B,2,0),"")</f>
        <v>41507</v>
      </c>
      <c r="O400" s="40" t="str">
        <f>IF(VLOOKUP($E400,缘分配置!$A:$M,8,0)=0,"",VLOOKUP($E400,缘分配置!$A:$M,8,0))</f>
        <v>、霍去病</v>
      </c>
      <c r="P400" s="53" t="str">
        <f>IFERROR(VLOOKUP(Q400,武将ID!$A:$B,2,0),"")</f>
        <v/>
      </c>
      <c r="Q400" s="40" t="str">
        <f>IF(VLOOKUP($E400,缘分配置!$A:$M,9,0)=0,"",VLOOKUP($E400,缘分配置!$A:$M,9,0))</f>
        <v/>
      </c>
      <c r="R400" s="40">
        <f t="shared" si="86"/>
        <v>4</v>
      </c>
      <c r="S400" s="40">
        <f>IF(VLOOKUP($E400,缘分配置!$A:$M,10,0)=0,"",VLOOKUP($E400,缘分配置!$A:$M,10,0))</f>
        <v>180</v>
      </c>
      <c r="T400" s="40" t="str">
        <f>IFERROR(VLOOKUP(R400,武将ID!F$1:G$18,2,0),"")</f>
        <v>，生命提高</v>
      </c>
      <c r="U400" s="40" t="str">
        <f t="shared" si="80"/>
        <v>18%</v>
      </c>
      <c r="V400" s="40">
        <f t="shared" si="87"/>
        <v>5</v>
      </c>
      <c r="W400" s="40">
        <f>IF(VLOOKUP($E400,缘分配置!$A:$M,11,0)=0,"",VLOOKUP($E400,缘分配置!$A:$M,11,0))</f>
        <v>70</v>
      </c>
      <c r="X400" s="40" t="str">
        <f>IFERROR(VLOOKUP(V400,武将ID!$F$1:$G$18,2,0),"")</f>
        <v>，攻击提高</v>
      </c>
      <c r="Y400" s="40" t="str">
        <f t="shared" si="81"/>
        <v>7%</v>
      </c>
      <c r="Z400" s="40">
        <f t="shared" si="88"/>
        <v>6</v>
      </c>
      <c r="AA400" s="40">
        <f>IF(VLOOKUP($E400,缘分配置!$A:$M,12,0)=0,"",VLOOKUP($E400,缘分配置!$A:$M,12,0))</f>
        <v>110</v>
      </c>
      <c r="AB400" s="40" t="str">
        <f>IFERROR(VLOOKUP(Z400,武将ID!$F$1:$G$18,2,0),"")</f>
        <v>，防御提高</v>
      </c>
      <c r="AC400" s="40" t="str">
        <f t="shared" si="82"/>
        <v>11%</v>
      </c>
      <c r="AD400" s="56" t="str">
        <f t="shared" si="83"/>
        <v>集齐“尉迟恭、薛仁贵、岳飞、霍去病”，生命提高18%，攻击提高7%，防御提高11%。</v>
      </c>
    </row>
    <row r="401" spans="1:30" ht="15" x14ac:dyDescent="0.25">
      <c r="A401" s="52">
        <f t="shared" si="84"/>
        <v>31502006</v>
      </c>
      <c r="B401" s="37">
        <v>396</v>
      </c>
      <c r="C401" s="53" t="str">
        <f>VLOOKUP(E401,缘分配置!A:P,4,0)</f>
        <v>铜墙铁壁</v>
      </c>
      <c r="D401" s="53">
        <f>VLOOKUP(F401,武将ID!A:B,2,0)</f>
        <v>31502</v>
      </c>
      <c r="E401" s="40" t="str">
        <f>缘分配置!A354</f>
        <v>尉迟恭6</v>
      </c>
      <c r="F401" s="37" t="str">
        <f t="shared" si="79"/>
        <v>、尉迟恭</v>
      </c>
      <c r="G401" s="40" t="str">
        <f>缘分配置!E354</f>
        <v>尉迟恭</v>
      </c>
      <c r="H401" s="40" t="str">
        <f t="shared" si="85"/>
        <v>6</v>
      </c>
      <c r="I401" s="40">
        <v>1</v>
      </c>
      <c r="J401" s="53">
        <f>VLOOKUP(K401,武将ID!$A:$B,2,0)</f>
        <v>11507</v>
      </c>
      <c r="K401" s="40" t="str">
        <f>VLOOKUP(E401,缘分配置!A:M,6,0)</f>
        <v>、樊哙</v>
      </c>
      <c r="L401" s="53">
        <f>IFERROR(VLOOKUP(M401,武将ID!$A:$B,2,0),"")</f>
        <v>21507</v>
      </c>
      <c r="M401" s="40" t="str">
        <f>IF(VLOOKUP($E401,缘分配置!$A:$M,7,0)=0,"",VLOOKUP($E401,缘分配置!$A:$M,7,0))</f>
        <v>、典韦</v>
      </c>
      <c r="N401" s="53">
        <f>IFERROR(VLOOKUP(O401,武将ID!$A:$B,2,0),"")</f>
        <v>41506</v>
      </c>
      <c r="O401" s="40" t="str">
        <f>IF(VLOOKUP($E401,缘分配置!$A:$M,8,0)=0,"",VLOOKUP($E401,缘分配置!$A:$M,8,0))</f>
        <v>、武松</v>
      </c>
      <c r="P401" s="53" t="str">
        <f>IFERROR(VLOOKUP(Q401,武将ID!$A:$B,2,0),"")</f>
        <v/>
      </c>
      <c r="Q401" s="40" t="str">
        <f>IF(VLOOKUP($E401,缘分配置!$A:$M,9,0)=0,"",VLOOKUP($E401,缘分配置!$A:$M,9,0))</f>
        <v/>
      </c>
      <c r="R401" s="40">
        <f t="shared" si="86"/>
        <v>4</v>
      </c>
      <c r="S401" s="40">
        <f>IF(VLOOKUP($E401,缘分配置!$A:$M,10,0)=0,"",VLOOKUP($E401,缘分配置!$A:$M,10,0))</f>
        <v>180</v>
      </c>
      <c r="T401" s="40" t="str">
        <f>IFERROR(VLOOKUP(R401,武将ID!F$1:G$18,2,0),"")</f>
        <v>，生命提高</v>
      </c>
      <c r="U401" s="40" t="str">
        <f t="shared" si="80"/>
        <v>18%</v>
      </c>
      <c r="V401" s="40">
        <f t="shared" si="87"/>
        <v>5</v>
      </c>
      <c r="W401" s="40">
        <f>IF(VLOOKUP($E401,缘分配置!$A:$M,11,0)=0,"",VLOOKUP($E401,缘分配置!$A:$M,11,0))</f>
        <v>70</v>
      </c>
      <c r="X401" s="40" t="str">
        <f>IFERROR(VLOOKUP(V401,武将ID!$F$1:$G$18,2,0),"")</f>
        <v>，攻击提高</v>
      </c>
      <c r="Y401" s="40" t="str">
        <f t="shared" si="81"/>
        <v>7%</v>
      </c>
      <c r="Z401" s="40">
        <f t="shared" si="88"/>
        <v>6</v>
      </c>
      <c r="AA401" s="40">
        <f>IF(VLOOKUP($E401,缘分配置!$A:$M,12,0)=0,"",VLOOKUP($E401,缘分配置!$A:$M,12,0))</f>
        <v>110</v>
      </c>
      <c r="AB401" s="40" t="str">
        <f>IFERROR(VLOOKUP(Z401,武将ID!$F$1:$G$18,2,0),"")</f>
        <v>，防御提高</v>
      </c>
      <c r="AC401" s="40" t="str">
        <f t="shared" si="82"/>
        <v>11%</v>
      </c>
      <c r="AD401" s="56" t="str">
        <f t="shared" si="83"/>
        <v>集齐“尉迟恭、樊哙、典韦、武松”，生命提高18%，攻击提高7%，防御提高11%。</v>
      </c>
    </row>
    <row r="402" spans="1:30" ht="15" x14ac:dyDescent="0.25">
      <c r="A402" s="52">
        <f t="shared" si="84"/>
        <v>31503001</v>
      </c>
      <c r="B402" s="37">
        <v>397</v>
      </c>
      <c r="C402" s="53" t="str">
        <f>VLOOKUP(E402,缘分配置!A:P,4,0)</f>
        <v>一呼百应</v>
      </c>
      <c r="D402" s="53">
        <f>VLOOKUP(F402,武将ID!A:B,2,0)</f>
        <v>31503</v>
      </c>
      <c r="E402" s="40" t="str">
        <f>缘分配置!A355</f>
        <v>罗成1</v>
      </c>
      <c r="F402" s="37" t="str">
        <f t="shared" si="79"/>
        <v>、罗成</v>
      </c>
      <c r="G402" s="40" t="str">
        <f>缘分配置!E355</f>
        <v>罗成</v>
      </c>
      <c r="H402" s="40" t="str">
        <f t="shared" si="85"/>
        <v>1</v>
      </c>
      <c r="I402" s="40">
        <v>1</v>
      </c>
      <c r="J402" s="53">
        <f>VLOOKUP(K402,武将ID!$A:$B,2,0)</f>
        <v>31306</v>
      </c>
      <c r="K402" s="40" t="str">
        <f>VLOOKUP(E402,缘分配置!A:M,6,0)</f>
        <v>、单雄信</v>
      </c>
      <c r="L402" s="53" t="str">
        <f>IFERROR(VLOOKUP(M402,武将ID!$A:$B,2,0),"")</f>
        <v/>
      </c>
      <c r="M402" s="40" t="str">
        <f>IF(VLOOKUP($E402,缘分配置!$A:$M,7,0)=0,"",VLOOKUP($E402,缘分配置!$A:$M,7,0))</f>
        <v/>
      </c>
      <c r="N402" s="53" t="str">
        <f>IFERROR(VLOOKUP(O402,武将ID!$A:$B,2,0),"")</f>
        <v/>
      </c>
      <c r="O402" s="40" t="str">
        <f>IF(VLOOKUP($E402,缘分配置!$A:$M,8,0)=0,"",VLOOKUP($E402,缘分配置!$A:$M,8,0))</f>
        <v/>
      </c>
      <c r="P402" s="53" t="str">
        <f>IFERROR(VLOOKUP(Q402,武将ID!$A:$B,2,0),"")</f>
        <v/>
      </c>
      <c r="Q402" s="40" t="str">
        <f>IF(VLOOKUP($E402,缘分配置!$A:$M,9,0)=0,"",VLOOKUP($E402,缘分配置!$A:$M,9,0))</f>
        <v/>
      </c>
      <c r="R402" s="40" t="str">
        <f t="shared" si="86"/>
        <v/>
      </c>
      <c r="S402" s="40" t="str">
        <f>IF(VLOOKUP($E402,缘分配置!$A:$M,10,0)=0,"",VLOOKUP($E402,缘分配置!$A:$M,10,0))</f>
        <v/>
      </c>
      <c r="T402" s="40" t="str">
        <f>IFERROR(VLOOKUP(R402,武将ID!F$1:G$18,2,0),"")</f>
        <v/>
      </c>
      <c r="U402" s="40" t="str">
        <f t="shared" si="80"/>
        <v/>
      </c>
      <c r="V402" s="40">
        <f t="shared" si="87"/>
        <v>5</v>
      </c>
      <c r="W402" s="40">
        <f>IF(VLOOKUP($E402,缘分配置!$A:$M,11,0)=0,"",VLOOKUP($E402,缘分配置!$A:$M,11,0))</f>
        <v>110</v>
      </c>
      <c r="X402" s="40" t="str">
        <f>IFERROR(VLOOKUP(V402,武将ID!$F$1:$G$18,2,0),"")</f>
        <v>，攻击提高</v>
      </c>
      <c r="Y402" s="40" t="str">
        <f t="shared" si="81"/>
        <v>11%</v>
      </c>
      <c r="Z402" s="40">
        <f t="shared" si="88"/>
        <v>6</v>
      </c>
      <c r="AA402" s="40">
        <f>IF(VLOOKUP($E402,缘分配置!$A:$M,12,0)=0,"",VLOOKUP($E402,缘分配置!$A:$M,12,0))</f>
        <v>30</v>
      </c>
      <c r="AB402" s="40" t="str">
        <f>IFERROR(VLOOKUP(Z402,武将ID!$F$1:$G$18,2,0),"")</f>
        <v>，防御提高</v>
      </c>
      <c r="AC402" s="40" t="str">
        <f t="shared" si="82"/>
        <v>3%</v>
      </c>
      <c r="AD402" s="56" t="str">
        <f t="shared" si="83"/>
        <v>集齐“罗成、单雄信”，攻击提高11%，防御提高3%。</v>
      </c>
    </row>
    <row r="403" spans="1:30" ht="15" x14ac:dyDescent="0.25">
      <c r="A403" s="52">
        <f t="shared" si="84"/>
        <v>31503002</v>
      </c>
      <c r="B403" s="37">
        <v>398</v>
      </c>
      <c r="C403" s="53" t="str">
        <f>VLOOKUP(E403,缘分配置!A:P,4,0)</f>
        <v>结义兄弟</v>
      </c>
      <c r="D403" s="53">
        <f>VLOOKUP(F403,武将ID!A:B,2,0)</f>
        <v>31503</v>
      </c>
      <c r="E403" s="40" t="str">
        <f>缘分配置!A356</f>
        <v>罗成2</v>
      </c>
      <c r="F403" s="37" t="str">
        <f t="shared" si="79"/>
        <v>、罗成</v>
      </c>
      <c r="G403" s="40" t="str">
        <f>缘分配置!E356</f>
        <v>罗成</v>
      </c>
      <c r="H403" s="40" t="str">
        <f t="shared" si="85"/>
        <v>2</v>
      </c>
      <c r="I403" s="40">
        <v>1</v>
      </c>
      <c r="J403" s="53">
        <f>VLOOKUP(K403,武将ID!$A:$B,2,0)</f>
        <v>31501</v>
      </c>
      <c r="K403" s="40" t="str">
        <f>VLOOKUP(E403,缘分配置!A:M,6,0)</f>
        <v>、程咬金</v>
      </c>
      <c r="L403" s="53" t="str">
        <f>IFERROR(VLOOKUP(M403,武将ID!$A:$B,2,0),"")</f>
        <v/>
      </c>
      <c r="M403" s="40" t="str">
        <f>IF(VLOOKUP($E403,缘分配置!$A:$M,7,0)=0,"",VLOOKUP($E403,缘分配置!$A:$M,7,0))</f>
        <v/>
      </c>
      <c r="N403" s="53" t="str">
        <f>IFERROR(VLOOKUP(O403,武将ID!$A:$B,2,0),"")</f>
        <v/>
      </c>
      <c r="O403" s="40" t="str">
        <f>IF(VLOOKUP($E403,缘分配置!$A:$M,8,0)=0,"",VLOOKUP($E403,缘分配置!$A:$M,8,0))</f>
        <v/>
      </c>
      <c r="P403" s="53" t="str">
        <f>IFERROR(VLOOKUP(Q403,武将ID!$A:$B,2,0),"")</f>
        <v/>
      </c>
      <c r="Q403" s="40" t="str">
        <f>IF(VLOOKUP($E403,缘分配置!$A:$M,9,0)=0,"",VLOOKUP($E403,缘分配置!$A:$M,9,0))</f>
        <v/>
      </c>
      <c r="R403" s="40" t="str">
        <f t="shared" si="86"/>
        <v/>
      </c>
      <c r="S403" s="40" t="str">
        <f>IF(VLOOKUP($E403,缘分配置!$A:$M,10,0)=0,"",VLOOKUP($E403,缘分配置!$A:$M,10,0))</f>
        <v/>
      </c>
      <c r="T403" s="40" t="str">
        <f>IFERROR(VLOOKUP(R403,武将ID!F$1:G$18,2,0),"")</f>
        <v/>
      </c>
      <c r="U403" s="40" t="str">
        <f t="shared" si="80"/>
        <v/>
      </c>
      <c r="V403" s="40">
        <f t="shared" si="87"/>
        <v>5</v>
      </c>
      <c r="W403" s="40">
        <f>IF(VLOOKUP($E403,缘分配置!$A:$M,11,0)=0,"",VLOOKUP($E403,缘分配置!$A:$M,11,0))</f>
        <v>110</v>
      </c>
      <c r="X403" s="40" t="str">
        <f>IFERROR(VLOOKUP(V403,武将ID!$F$1:$G$18,2,0),"")</f>
        <v>，攻击提高</v>
      </c>
      <c r="Y403" s="40" t="str">
        <f t="shared" si="81"/>
        <v>11%</v>
      </c>
      <c r="Z403" s="40">
        <f t="shared" si="88"/>
        <v>6</v>
      </c>
      <c r="AA403" s="40">
        <f>IF(VLOOKUP($E403,缘分配置!$A:$M,12,0)=0,"",VLOOKUP($E403,缘分配置!$A:$M,12,0))</f>
        <v>30</v>
      </c>
      <c r="AB403" s="40" t="str">
        <f>IFERROR(VLOOKUP(Z403,武将ID!$F$1:$G$18,2,0),"")</f>
        <v>，防御提高</v>
      </c>
      <c r="AC403" s="40" t="str">
        <f t="shared" si="82"/>
        <v>3%</v>
      </c>
      <c r="AD403" s="56" t="str">
        <f t="shared" si="83"/>
        <v>集齐“罗成、程咬金”，攻击提高11%，防御提高3%。</v>
      </c>
    </row>
    <row r="404" spans="1:30" ht="15" x14ac:dyDescent="0.25">
      <c r="A404" s="52">
        <f t="shared" si="84"/>
        <v>31503003</v>
      </c>
      <c r="B404" s="37">
        <v>399</v>
      </c>
      <c r="C404" s="53" t="str">
        <f>VLOOKUP(E404,缘分配置!A:P,4,0)</f>
        <v>英姿飒爽</v>
      </c>
      <c r="D404" s="53">
        <f>VLOOKUP(F404,武将ID!A:B,2,0)</f>
        <v>31503</v>
      </c>
      <c r="E404" s="40" t="str">
        <f>缘分配置!A357</f>
        <v>罗成3</v>
      </c>
      <c r="F404" s="37" t="str">
        <f t="shared" si="79"/>
        <v>、罗成</v>
      </c>
      <c r="G404" s="40" t="str">
        <f>缘分配置!E357</f>
        <v>罗成</v>
      </c>
      <c r="H404" s="40" t="str">
        <f t="shared" si="85"/>
        <v>3</v>
      </c>
      <c r="I404" s="40">
        <v>1</v>
      </c>
      <c r="J404" s="53">
        <f>VLOOKUP(K404,武将ID!$A:$B,2,0)</f>
        <v>21505</v>
      </c>
      <c r="K404" s="40" t="str">
        <f>VLOOKUP(E404,缘分配置!A:M,6,0)</f>
        <v>、赵云</v>
      </c>
      <c r="L404" s="53" t="str">
        <f>IFERROR(VLOOKUP(M404,武将ID!$A:$B,2,0),"")</f>
        <v/>
      </c>
      <c r="M404" s="40" t="str">
        <f>IF(VLOOKUP($E404,缘分配置!$A:$M,7,0)=0,"",VLOOKUP($E404,缘分配置!$A:$M,7,0))</f>
        <v/>
      </c>
      <c r="N404" s="53" t="str">
        <f>IFERROR(VLOOKUP(O404,武将ID!$A:$B,2,0),"")</f>
        <v/>
      </c>
      <c r="O404" s="40" t="str">
        <f>IF(VLOOKUP($E404,缘分配置!$A:$M,8,0)=0,"",VLOOKUP($E404,缘分配置!$A:$M,8,0))</f>
        <v/>
      </c>
      <c r="P404" s="53" t="str">
        <f>IFERROR(VLOOKUP(Q404,武将ID!$A:$B,2,0),"")</f>
        <v/>
      </c>
      <c r="Q404" s="40" t="str">
        <f>IF(VLOOKUP($E404,缘分配置!$A:$M,9,0)=0,"",VLOOKUP($E404,缘分配置!$A:$M,9,0))</f>
        <v/>
      </c>
      <c r="R404" s="40" t="str">
        <f t="shared" si="86"/>
        <v/>
      </c>
      <c r="S404" s="40" t="str">
        <f>IF(VLOOKUP($E404,缘分配置!$A:$M,10,0)=0,"",VLOOKUP($E404,缘分配置!$A:$M,10,0))</f>
        <v/>
      </c>
      <c r="T404" s="40" t="str">
        <f>IFERROR(VLOOKUP(R404,武将ID!F$1:G$18,2,0),"")</f>
        <v/>
      </c>
      <c r="U404" s="40" t="str">
        <f t="shared" si="80"/>
        <v/>
      </c>
      <c r="V404" s="40">
        <f t="shared" si="87"/>
        <v>5</v>
      </c>
      <c r="W404" s="40">
        <f>IF(VLOOKUP($E404,缘分配置!$A:$M,11,0)=0,"",VLOOKUP($E404,缘分配置!$A:$M,11,0))</f>
        <v>110</v>
      </c>
      <c r="X404" s="40" t="str">
        <f>IFERROR(VLOOKUP(V404,武将ID!$F$1:$G$18,2,0),"")</f>
        <v>，攻击提高</v>
      </c>
      <c r="Y404" s="40" t="str">
        <f t="shared" si="81"/>
        <v>11%</v>
      </c>
      <c r="Z404" s="40">
        <f t="shared" si="88"/>
        <v>6</v>
      </c>
      <c r="AA404" s="40">
        <f>IF(VLOOKUP($E404,缘分配置!$A:$M,12,0)=0,"",VLOOKUP($E404,缘分配置!$A:$M,12,0))</f>
        <v>30</v>
      </c>
      <c r="AB404" s="40" t="str">
        <f>IFERROR(VLOOKUP(Z404,武将ID!$F$1:$G$18,2,0),"")</f>
        <v>，防御提高</v>
      </c>
      <c r="AC404" s="40" t="str">
        <f t="shared" si="82"/>
        <v>3%</v>
      </c>
      <c r="AD404" s="56" t="str">
        <f t="shared" si="83"/>
        <v>集齐“罗成、赵云”，攻击提高11%，防御提高3%。</v>
      </c>
    </row>
    <row r="405" spans="1:30" ht="15" x14ac:dyDescent="0.25">
      <c r="A405" s="52">
        <f t="shared" si="84"/>
        <v>31503004</v>
      </c>
      <c r="B405" s="37">
        <v>400</v>
      </c>
      <c r="C405" s="53" t="str">
        <f>VLOOKUP(E405,缘分配置!A:P,4,0)</f>
        <v>生龙活虎</v>
      </c>
      <c r="D405" s="53">
        <f>VLOOKUP(F405,武将ID!A:B,2,0)</f>
        <v>31503</v>
      </c>
      <c r="E405" s="40" t="str">
        <f>缘分配置!A358</f>
        <v>罗成4</v>
      </c>
      <c r="F405" s="37" t="str">
        <f t="shared" si="79"/>
        <v>、罗成</v>
      </c>
      <c r="G405" s="40" t="str">
        <f>缘分配置!E358</f>
        <v>罗成</v>
      </c>
      <c r="H405" s="40" t="str">
        <f t="shared" si="85"/>
        <v>4</v>
      </c>
      <c r="I405" s="40">
        <v>1</v>
      </c>
      <c r="J405" s="53">
        <f>VLOOKUP(K405,武将ID!$A:$B,2,0)</f>
        <v>31507</v>
      </c>
      <c r="K405" s="40" t="str">
        <f>VLOOKUP(E405,缘分配置!A:M,6,0)</f>
        <v>、裴元庆</v>
      </c>
      <c r="L405" s="53">
        <f>IFERROR(VLOOKUP(M405,武将ID!$A:$B,2,0),"")</f>
        <v>41507</v>
      </c>
      <c r="M405" s="40" t="str">
        <f>IF(VLOOKUP($E405,缘分配置!$A:$M,7,0)=0,"",VLOOKUP($E405,缘分配置!$A:$M,7,0))</f>
        <v>、霍去病</v>
      </c>
      <c r="N405" s="53" t="str">
        <f>IFERROR(VLOOKUP(O405,武将ID!$A:$B,2,0),"")</f>
        <v/>
      </c>
      <c r="O405" s="40" t="str">
        <f>IF(VLOOKUP($E405,缘分配置!$A:$M,8,0)=0,"",VLOOKUP($E405,缘分配置!$A:$M,8,0))</f>
        <v/>
      </c>
      <c r="P405" s="53" t="str">
        <f>IFERROR(VLOOKUP(Q405,武将ID!$A:$B,2,0),"")</f>
        <v/>
      </c>
      <c r="Q405" s="40" t="str">
        <f>IF(VLOOKUP($E405,缘分配置!$A:$M,9,0)=0,"",VLOOKUP($E405,缘分配置!$A:$M,9,0))</f>
        <v/>
      </c>
      <c r="R405" s="40">
        <f t="shared" si="86"/>
        <v>4</v>
      </c>
      <c r="S405" s="40">
        <f>IF(VLOOKUP($E405,缘分配置!$A:$M,10,0)=0,"",VLOOKUP($E405,缘分配置!$A:$M,10,0))</f>
        <v>150</v>
      </c>
      <c r="T405" s="40" t="str">
        <f>IFERROR(VLOOKUP(R405,武将ID!F$1:G$18,2,0),"")</f>
        <v>，生命提高</v>
      </c>
      <c r="U405" s="40" t="str">
        <f t="shared" si="80"/>
        <v>15%</v>
      </c>
      <c r="V405" s="40">
        <f t="shared" si="87"/>
        <v>5</v>
      </c>
      <c r="W405" s="40">
        <f>IF(VLOOKUP($E405,缘分配置!$A:$M,11,0)=0,"",VLOOKUP($E405,缘分配置!$A:$M,11,0))</f>
        <v>120</v>
      </c>
      <c r="X405" s="40" t="str">
        <f>IFERROR(VLOOKUP(V405,武将ID!$F$1:$G$18,2,0),"")</f>
        <v>，攻击提高</v>
      </c>
      <c r="Y405" s="40" t="str">
        <f t="shared" si="81"/>
        <v>12%</v>
      </c>
      <c r="Z405" s="40">
        <f t="shared" si="88"/>
        <v>6</v>
      </c>
      <c r="AA405" s="40">
        <f>IF(VLOOKUP($E405,缘分配置!$A:$M,12,0)=0,"",VLOOKUP($E405,缘分配置!$A:$M,12,0))</f>
        <v>30</v>
      </c>
      <c r="AB405" s="40" t="str">
        <f>IFERROR(VLOOKUP(Z405,武将ID!$F$1:$G$18,2,0),"")</f>
        <v>，防御提高</v>
      </c>
      <c r="AC405" s="40" t="str">
        <f t="shared" si="82"/>
        <v>3%</v>
      </c>
      <c r="AD405" s="56" t="str">
        <f t="shared" si="83"/>
        <v>集齐“罗成、裴元庆、霍去病”，生命提高15%，攻击提高12%，防御提高3%。</v>
      </c>
    </row>
    <row r="406" spans="1:30" ht="15" x14ac:dyDescent="0.25">
      <c r="A406" s="52">
        <f t="shared" si="84"/>
        <v>31503005</v>
      </c>
      <c r="B406" s="37">
        <v>401</v>
      </c>
      <c r="C406" s="53" t="str">
        <f>VLOOKUP(E406,缘分配置!A:P,4,0)</f>
        <v>善解人意</v>
      </c>
      <c r="D406" s="53">
        <f>VLOOKUP(F406,武将ID!A:B,2,0)</f>
        <v>31503</v>
      </c>
      <c r="E406" s="40" t="str">
        <f>缘分配置!A359</f>
        <v>罗成5</v>
      </c>
      <c r="F406" s="37" t="str">
        <f t="shared" si="79"/>
        <v>、罗成</v>
      </c>
      <c r="G406" s="40" t="str">
        <f>缘分配置!E359</f>
        <v>罗成</v>
      </c>
      <c r="H406" s="40" t="str">
        <f t="shared" si="85"/>
        <v>5</v>
      </c>
      <c r="I406" s="40">
        <v>1</v>
      </c>
      <c r="J406" s="53">
        <f>VLOOKUP(K406,武将ID!$A:$B,2,0)</f>
        <v>11508</v>
      </c>
      <c r="K406" s="40" t="str">
        <f>VLOOKUP(E406,缘分配置!A:M,6,0)</f>
        <v>、虞姬</v>
      </c>
      <c r="L406" s="53">
        <f>IFERROR(VLOOKUP(M406,武将ID!$A:$B,2,0),"")</f>
        <v>31505</v>
      </c>
      <c r="M406" s="40" t="str">
        <f>IF(VLOOKUP($E406,缘分配置!$A:$M,7,0)=0,"",VLOOKUP($E406,缘分配置!$A:$M,7,0))</f>
        <v>、薛仁贵</v>
      </c>
      <c r="N406" s="53">
        <f>IFERROR(VLOOKUP(O406,武将ID!$A:$B,2,0),"")</f>
        <v>31508</v>
      </c>
      <c r="O406" s="40" t="str">
        <f>IF(VLOOKUP($E406,缘分配置!$A:$M,8,0)=0,"",VLOOKUP($E406,缘分配置!$A:$M,8,0))</f>
        <v>、独孤伽罗</v>
      </c>
      <c r="P406" s="53" t="str">
        <f>IFERROR(VLOOKUP(Q406,武将ID!$A:$B,2,0),"")</f>
        <v/>
      </c>
      <c r="Q406" s="40" t="str">
        <f>IF(VLOOKUP($E406,缘分配置!$A:$M,9,0)=0,"",VLOOKUP($E406,缘分配置!$A:$M,9,0))</f>
        <v/>
      </c>
      <c r="R406" s="40">
        <f t="shared" si="86"/>
        <v>4</v>
      </c>
      <c r="S406" s="40">
        <f>IF(VLOOKUP($E406,缘分配置!$A:$M,10,0)=0,"",VLOOKUP($E406,缘分配置!$A:$M,10,0))</f>
        <v>180</v>
      </c>
      <c r="T406" s="40" t="str">
        <f>IFERROR(VLOOKUP(R406,武将ID!F$1:G$18,2,0),"")</f>
        <v>，生命提高</v>
      </c>
      <c r="U406" s="40" t="str">
        <f t="shared" si="80"/>
        <v>18%</v>
      </c>
      <c r="V406" s="40">
        <f t="shared" si="87"/>
        <v>5</v>
      </c>
      <c r="W406" s="40">
        <f>IF(VLOOKUP($E406,缘分配置!$A:$M,11,0)=0,"",VLOOKUP($E406,缘分配置!$A:$M,11,0))</f>
        <v>140</v>
      </c>
      <c r="X406" s="40" t="str">
        <f>IFERROR(VLOOKUP(V406,武将ID!$F$1:$G$18,2,0),"")</f>
        <v>，攻击提高</v>
      </c>
      <c r="Y406" s="40" t="str">
        <f t="shared" si="81"/>
        <v>14%</v>
      </c>
      <c r="Z406" s="40">
        <f t="shared" si="88"/>
        <v>6</v>
      </c>
      <c r="AA406" s="40">
        <f>IF(VLOOKUP($E406,缘分配置!$A:$M,12,0)=0,"",VLOOKUP($E406,缘分配置!$A:$M,12,0))</f>
        <v>40</v>
      </c>
      <c r="AB406" s="40" t="str">
        <f>IFERROR(VLOOKUP(Z406,武将ID!$F$1:$G$18,2,0),"")</f>
        <v>，防御提高</v>
      </c>
      <c r="AC406" s="40" t="str">
        <f t="shared" si="82"/>
        <v>4%</v>
      </c>
      <c r="AD406" s="56" t="str">
        <f t="shared" si="83"/>
        <v>集齐“罗成、虞姬、薛仁贵、独孤伽罗”，生命提高18%，攻击提高14%，防御提高4%。</v>
      </c>
    </row>
    <row r="407" spans="1:30" ht="15" x14ac:dyDescent="0.25">
      <c r="A407" s="52">
        <f t="shared" si="84"/>
        <v>31503006</v>
      </c>
      <c r="B407" s="37">
        <v>402</v>
      </c>
      <c r="C407" s="53" t="str">
        <f>VLOOKUP(E407,缘分配置!A:P,4,0)</f>
        <v>高节清风</v>
      </c>
      <c r="D407" s="53">
        <f>VLOOKUP(F407,武将ID!A:B,2,0)</f>
        <v>31503</v>
      </c>
      <c r="E407" s="40" t="str">
        <f>缘分配置!A360</f>
        <v>罗成6</v>
      </c>
      <c r="F407" s="37" t="str">
        <f t="shared" si="79"/>
        <v>、罗成</v>
      </c>
      <c r="G407" s="40" t="str">
        <f>缘分配置!E360</f>
        <v>罗成</v>
      </c>
      <c r="H407" s="40" t="str">
        <f t="shared" si="85"/>
        <v>6</v>
      </c>
      <c r="I407" s="40">
        <v>1</v>
      </c>
      <c r="J407" s="53">
        <f>VLOOKUP(K407,武将ID!$A:$B,2,0)</f>
        <v>21503</v>
      </c>
      <c r="K407" s="40" t="str">
        <f>VLOOKUP(E407,缘分配置!A:M,6,0)</f>
        <v>、刘备</v>
      </c>
      <c r="L407" s="53">
        <f>IFERROR(VLOOKUP(M407,武将ID!$A:$B,2,0),"")</f>
        <v>31506</v>
      </c>
      <c r="M407" s="40" t="str">
        <f>IF(VLOOKUP($E407,缘分配置!$A:$M,7,0)=0,"",VLOOKUP($E407,缘分配置!$A:$M,7,0))</f>
        <v>、狄仁杰</v>
      </c>
      <c r="N407" s="53">
        <f>IFERROR(VLOOKUP(O407,武将ID!$A:$B,2,0),"")</f>
        <v>41503</v>
      </c>
      <c r="O407" s="40" t="str">
        <f>IF(VLOOKUP($E407,缘分配置!$A:$M,8,0)=0,"",VLOOKUP($E407,缘分配置!$A:$M,8,0))</f>
        <v>、孔子</v>
      </c>
      <c r="P407" s="53" t="str">
        <f>IFERROR(VLOOKUP(Q407,武将ID!$A:$B,2,0),"")</f>
        <v/>
      </c>
      <c r="Q407" s="40" t="str">
        <f>IF(VLOOKUP($E407,缘分配置!$A:$M,9,0)=0,"",VLOOKUP($E407,缘分配置!$A:$M,9,0))</f>
        <v/>
      </c>
      <c r="R407" s="40">
        <f t="shared" si="86"/>
        <v>4</v>
      </c>
      <c r="S407" s="40">
        <f>IF(VLOOKUP($E407,缘分配置!$A:$M,10,0)=0,"",VLOOKUP($E407,缘分配置!$A:$M,10,0))</f>
        <v>180</v>
      </c>
      <c r="T407" s="40" t="str">
        <f>IFERROR(VLOOKUP(R407,武将ID!F$1:G$18,2,0),"")</f>
        <v>，生命提高</v>
      </c>
      <c r="U407" s="40" t="str">
        <f t="shared" si="80"/>
        <v>18%</v>
      </c>
      <c r="V407" s="40">
        <f t="shared" si="87"/>
        <v>5</v>
      </c>
      <c r="W407" s="40">
        <f>IF(VLOOKUP($E407,缘分配置!$A:$M,11,0)=0,"",VLOOKUP($E407,缘分配置!$A:$M,11,0))</f>
        <v>140</v>
      </c>
      <c r="X407" s="40" t="str">
        <f>IFERROR(VLOOKUP(V407,武将ID!$F$1:$G$18,2,0),"")</f>
        <v>，攻击提高</v>
      </c>
      <c r="Y407" s="40" t="str">
        <f t="shared" si="81"/>
        <v>14%</v>
      </c>
      <c r="Z407" s="40">
        <f t="shared" si="88"/>
        <v>6</v>
      </c>
      <c r="AA407" s="40">
        <f>IF(VLOOKUP($E407,缘分配置!$A:$M,12,0)=0,"",VLOOKUP($E407,缘分配置!$A:$M,12,0))</f>
        <v>40</v>
      </c>
      <c r="AB407" s="40" t="str">
        <f>IFERROR(VLOOKUP(Z407,武将ID!$F$1:$G$18,2,0),"")</f>
        <v>，防御提高</v>
      </c>
      <c r="AC407" s="40" t="str">
        <f t="shared" si="82"/>
        <v>4%</v>
      </c>
      <c r="AD407" s="56" t="str">
        <f t="shared" si="83"/>
        <v>集齐“罗成、刘备、狄仁杰、孔子”，生命提高18%，攻击提高14%，防御提高4%。</v>
      </c>
    </row>
    <row r="408" spans="1:30" ht="15" x14ac:dyDescent="0.25">
      <c r="A408" s="52">
        <f t="shared" si="84"/>
        <v>31504001</v>
      </c>
      <c r="B408" s="37">
        <v>403</v>
      </c>
      <c r="C408" s="53" t="str">
        <f>VLOOKUP(E408,缘分配置!A:P,4,0)</f>
        <v>力保炀帝</v>
      </c>
      <c r="D408" s="53">
        <f>VLOOKUP(F408,武将ID!A:B,2,0)</f>
        <v>31504</v>
      </c>
      <c r="E408" s="40" t="str">
        <f>缘分配置!A361</f>
        <v>宇文成都1</v>
      </c>
      <c r="F408" s="37" t="str">
        <f t="shared" si="79"/>
        <v>、宇文成都</v>
      </c>
      <c r="G408" s="40" t="str">
        <f>缘分配置!E361</f>
        <v>宇文成都</v>
      </c>
      <c r="H408" s="40" t="str">
        <f t="shared" si="85"/>
        <v>1</v>
      </c>
      <c r="I408" s="40">
        <v>1</v>
      </c>
      <c r="J408" s="53">
        <f>VLOOKUP(K408,武将ID!$A:$B,2,0)</f>
        <v>31304</v>
      </c>
      <c r="K408" s="40" t="str">
        <f>VLOOKUP(E408,缘分配置!A:M,6,0)</f>
        <v>、杨广</v>
      </c>
      <c r="L408" s="53" t="str">
        <f>IFERROR(VLOOKUP(M408,武将ID!$A:$B,2,0),"")</f>
        <v/>
      </c>
      <c r="M408" s="40" t="str">
        <f>IF(VLOOKUP($E408,缘分配置!$A:$M,7,0)=0,"",VLOOKUP($E408,缘分配置!$A:$M,7,0))</f>
        <v/>
      </c>
      <c r="N408" s="53" t="str">
        <f>IFERROR(VLOOKUP(O408,武将ID!$A:$B,2,0),"")</f>
        <v/>
      </c>
      <c r="O408" s="40" t="str">
        <f>IF(VLOOKUP($E408,缘分配置!$A:$M,8,0)=0,"",VLOOKUP($E408,缘分配置!$A:$M,8,0))</f>
        <v/>
      </c>
      <c r="P408" s="53" t="str">
        <f>IFERROR(VLOOKUP(Q408,武将ID!$A:$B,2,0),"")</f>
        <v/>
      </c>
      <c r="Q408" s="40" t="str">
        <f>IF(VLOOKUP($E408,缘分配置!$A:$M,9,0)=0,"",VLOOKUP($E408,缘分配置!$A:$M,9,0))</f>
        <v/>
      </c>
      <c r="R408" s="40" t="str">
        <f t="shared" si="86"/>
        <v/>
      </c>
      <c r="S408" s="40" t="str">
        <f>IF(VLOOKUP($E408,缘分配置!$A:$M,10,0)=0,"",VLOOKUP($E408,缘分配置!$A:$M,10,0))</f>
        <v/>
      </c>
      <c r="T408" s="40" t="str">
        <f>IFERROR(VLOOKUP(R408,武将ID!F$1:G$18,2,0),"")</f>
        <v/>
      </c>
      <c r="U408" s="40" t="str">
        <f t="shared" si="80"/>
        <v/>
      </c>
      <c r="V408" s="40">
        <f t="shared" si="87"/>
        <v>5</v>
      </c>
      <c r="W408" s="40">
        <f>IF(VLOOKUP($E408,缘分配置!$A:$M,11,0)=0,"",VLOOKUP($E408,缘分配置!$A:$M,11,0))</f>
        <v>110</v>
      </c>
      <c r="X408" s="40" t="str">
        <f>IFERROR(VLOOKUP(V408,武将ID!$F$1:$G$18,2,0),"")</f>
        <v>，攻击提高</v>
      </c>
      <c r="Y408" s="40" t="str">
        <f t="shared" si="81"/>
        <v>11%</v>
      </c>
      <c r="Z408" s="40">
        <f t="shared" si="88"/>
        <v>6</v>
      </c>
      <c r="AA408" s="40">
        <f>IF(VLOOKUP($E408,缘分配置!$A:$M,12,0)=0,"",VLOOKUP($E408,缘分配置!$A:$M,12,0))</f>
        <v>30</v>
      </c>
      <c r="AB408" s="40" t="str">
        <f>IFERROR(VLOOKUP(Z408,武将ID!$F$1:$G$18,2,0),"")</f>
        <v>，防御提高</v>
      </c>
      <c r="AC408" s="40" t="str">
        <f t="shared" si="82"/>
        <v>3%</v>
      </c>
      <c r="AD408" s="56" t="str">
        <f t="shared" si="83"/>
        <v>集齐“宇文成都、杨广”，攻击提高11%，防御提高3%。</v>
      </c>
    </row>
    <row r="409" spans="1:30" ht="15" x14ac:dyDescent="0.25">
      <c r="A409" s="52">
        <f t="shared" si="84"/>
        <v>31504002</v>
      </c>
      <c r="B409" s="37">
        <v>404</v>
      </c>
      <c r="C409" s="53" t="str">
        <f>VLOOKUP(E409,缘分配置!A:P,4,0)</f>
        <v>盖世无双</v>
      </c>
      <c r="D409" s="53">
        <f>VLOOKUP(F409,武将ID!A:B,2,0)</f>
        <v>31504</v>
      </c>
      <c r="E409" s="40" t="str">
        <f>缘分配置!A362</f>
        <v>宇文成都2</v>
      </c>
      <c r="F409" s="37" t="str">
        <f t="shared" si="79"/>
        <v>、宇文成都</v>
      </c>
      <c r="G409" s="40" t="str">
        <f>缘分配置!E362</f>
        <v>宇文成都</v>
      </c>
      <c r="H409" s="40" t="str">
        <f t="shared" si="85"/>
        <v>2</v>
      </c>
      <c r="I409" s="40">
        <v>1</v>
      </c>
      <c r="J409" s="53">
        <f>VLOOKUP(K409,武将ID!$A:$B,2,0)</f>
        <v>31507</v>
      </c>
      <c r="K409" s="40" t="str">
        <f>VLOOKUP(E409,缘分配置!A:M,6,0)</f>
        <v>、裴元庆</v>
      </c>
      <c r="L409" s="53" t="str">
        <f>IFERROR(VLOOKUP(M409,武将ID!$A:$B,2,0),"")</f>
        <v/>
      </c>
      <c r="M409" s="40" t="str">
        <f>IF(VLOOKUP($E409,缘分配置!$A:$M,7,0)=0,"",VLOOKUP($E409,缘分配置!$A:$M,7,0))</f>
        <v/>
      </c>
      <c r="N409" s="53" t="str">
        <f>IFERROR(VLOOKUP(O409,武将ID!$A:$B,2,0),"")</f>
        <v/>
      </c>
      <c r="O409" s="40" t="str">
        <f>IF(VLOOKUP($E409,缘分配置!$A:$M,8,0)=0,"",VLOOKUP($E409,缘分配置!$A:$M,8,0))</f>
        <v/>
      </c>
      <c r="P409" s="53" t="str">
        <f>IFERROR(VLOOKUP(Q409,武将ID!$A:$B,2,0),"")</f>
        <v/>
      </c>
      <c r="Q409" s="40" t="str">
        <f>IF(VLOOKUP($E409,缘分配置!$A:$M,9,0)=0,"",VLOOKUP($E409,缘分配置!$A:$M,9,0))</f>
        <v/>
      </c>
      <c r="R409" s="40" t="str">
        <f t="shared" si="86"/>
        <v/>
      </c>
      <c r="S409" s="40" t="str">
        <f>IF(VLOOKUP($E409,缘分配置!$A:$M,10,0)=0,"",VLOOKUP($E409,缘分配置!$A:$M,10,0))</f>
        <v/>
      </c>
      <c r="T409" s="40" t="str">
        <f>IFERROR(VLOOKUP(R409,武将ID!F$1:G$18,2,0),"")</f>
        <v/>
      </c>
      <c r="U409" s="40" t="str">
        <f t="shared" si="80"/>
        <v/>
      </c>
      <c r="V409" s="40">
        <f t="shared" si="87"/>
        <v>5</v>
      </c>
      <c r="W409" s="40">
        <f>IF(VLOOKUP($E409,缘分配置!$A:$M,11,0)=0,"",VLOOKUP($E409,缘分配置!$A:$M,11,0))</f>
        <v>110</v>
      </c>
      <c r="X409" s="40" t="str">
        <f>IFERROR(VLOOKUP(V409,武将ID!$F$1:$G$18,2,0),"")</f>
        <v>，攻击提高</v>
      </c>
      <c r="Y409" s="40" t="str">
        <f t="shared" si="81"/>
        <v>11%</v>
      </c>
      <c r="Z409" s="40">
        <f t="shared" si="88"/>
        <v>6</v>
      </c>
      <c r="AA409" s="40">
        <f>IF(VLOOKUP($E409,缘分配置!$A:$M,12,0)=0,"",VLOOKUP($E409,缘分配置!$A:$M,12,0))</f>
        <v>30</v>
      </c>
      <c r="AB409" s="40" t="str">
        <f>IFERROR(VLOOKUP(Z409,武将ID!$F$1:$G$18,2,0),"")</f>
        <v>，防御提高</v>
      </c>
      <c r="AC409" s="40" t="str">
        <f t="shared" si="82"/>
        <v>3%</v>
      </c>
      <c r="AD409" s="56" t="str">
        <f t="shared" si="83"/>
        <v>集齐“宇文成都、裴元庆”，攻击提高11%，防御提高3%。</v>
      </c>
    </row>
    <row r="410" spans="1:30" ht="15" x14ac:dyDescent="0.25">
      <c r="A410" s="52">
        <f t="shared" si="84"/>
        <v>31504003</v>
      </c>
      <c r="B410" s="37">
        <v>405</v>
      </c>
      <c r="C410" s="53" t="str">
        <f>VLOOKUP(E410,缘分配置!A:P,4,0)</f>
        <v>文韬武略</v>
      </c>
      <c r="D410" s="53">
        <f>VLOOKUP(F410,武将ID!A:B,2,0)</f>
        <v>31504</v>
      </c>
      <c r="E410" s="40" t="str">
        <f>缘分配置!A363</f>
        <v>宇文成都3</v>
      </c>
      <c r="F410" s="37" t="str">
        <f t="shared" si="79"/>
        <v>、宇文成都</v>
      </c>
      <c r="G410" s="40" t="str">
        <f>缘分配置!E363</f>
        <v>宇文成都</v>
      </c>
      <c r="H410" s="40" t="str">
        <f t="shared" si="85"/>
        <v>3</v>
      </c>
      <c r="I410" s="40">
        <v>1</v>
      </c>
      <c r="J410" s="53">
        <f>VLOOKUP(K410,武将ID!$A:$B,2,0)</f>
        <v>21504</v>
      </c>
      <c r="K410" s="40" t="str">
        <f>VLOOKUP(E410,缘分配置!A:M,6,0)</f>
        <v>、周瑜</v>
      </c>
      <c r="L410" s="53" t="str">
        <f>IFERROR(VLOOKUP(M410,武将ID!$A:$B,2,0),"")</f>
        <v/>
      </c>
      <c r="M410" s="40" t="str">
        <f>IF(VLOOKUP($E410,缘分配置!$A:$M,7,0)=0,"",VLOOKUP($E410,缘分配置!$A:$M,7,0))</f>
        <v/>
      </c>
      <c r="N410" s="53" t="str">
        <f>IFERROR(VLOOKUP(O410,武将ID!$A:$B,2,0),"")</f>
        <v/>
      </c>
      <c r="O410" s="40" t="str">
        <f>IF(VLOOKUP($E410,缘分配置!$A:$M,8,0)=0,"",VLOOKUP($E410,缘分配置!$A:$M,8,0))</f>
        <v/>
      </c>
      <c r="P410" s="53" t="str">
        <f>IFERROR(VLOOKUP(Q410,武将ID!$A:$B,2,0),"")</f>
        <v/>
      </c>
      <c r="Q410" s="40" t="str">
        <f>IF(VLOOKUP($E410,缘分配置!$A:$M,9,0)=0,"",VLOOKUP($E410,缘分配置!$A:$M,9,0))</f>
        <v/>
      </c>
      <c r="R410" s="40" t="str">
        <f t="shared" si="86"/>
        <v/>
      </c>
      <c r="S410" s="40" t="str">
        <f>IF(VLOOKUP($E410,缘分配置!$A:$M,10,0)=0,"",VLOOKUP($E410,缘分配置!$A:$M,10,0))</f>
        <v/>
      </c>
      <c r="T410" s="40" t="str">
        <f>IFERROR(VLOOKUP(R410,武将ID!F$1:G$18,2,0),"")</f>
        <v/>
      </c>
      <c r="U410" s="40" t="str">
        <f t="shared" si="80"/>
        <v/>
      </c>
      <c r="V410" s="40">
        <f t="shared" si="87"/>
        <v>5</v>
      </c>
      <c r="W410" s="40">
        <f>IF(VLOOKUP($E410,缘分配置!$A:$M,11,0)=0,"",VLOOKUP($E410,缘分配置!$A:$M,11,0))</f>
        <v>110</v>
      </c>
      <c r="X410" s="40" t="str">
        <f>IFERROR(VLOOKUP(V410,武将ID!$F$1:$G$18,2,0),"")</f>
        <v>，攻击提高</v>
      </c>
      <c r="Y410" s="40" t="str">
        <f t="shared" si="81"/>
        <v>11%</v>
      </c>
      <c r="Z410" s="40">
        <f t="shared" si="88"/>
        <v>6</v>
      </c>
      <c r="AA410" s="40">
        <f>IF(VLOOKUP($E410,缘分配置!$A:$M,12,0)=0,"",VLOOKUP($E410,缘分配置!$A:$M,12,0))</f>
        <v>30</v>
      </c>
      <c r="AB410" s="40" t="str">
        <f>IFERROR(VLOOKUP(Z410,武将ID!$F$1:$G$18,2,0),"")</f>
        <v>，防御提高</v>
      </c>
      <c r="AC410" s="40" t="str">
        <f t="shared" si="82"/>
        <v>3%</v>
      </c>
      <c r="AD410" s="56" t="str">
        <f t="shared" si="83"/>
        <v>集齐“宇文成都、周瑜”，攻击提高11%，防御提高3%。</v>
      </c>
    </row>
    <row r="411" spans="1:30" ht="15" x14ac:dyDescent="0.25">
      <c r="A411" s="52">
        <f t="shared" si="84"/>
        <v>31504004</v>
      </c>
      <c r="B411" s="37">
        <v>406</v>
      </c>
      <c r="C411" s="53" t="str">
        <f>VLOOKUP(E411,缘分配置!A:P,4,0)</f>
        <v>天神下凡</v>
      </c>
      <c r="D411" s="53">
        <f>VLOOKUP(F411,武将ID!A:B,2,0)</f>
        <v>31504</v>
      </c>
      <c r="E411" s="40" t="str">
        <f>缘分配置!A364</f>
        <v>宇文成都4</v>
      </c>
      <c r="F411" s="37" t="str">
        <f t="shared" si="79"/>
        <v>、宇文成都</v>
      </c>
      <c r="G411" s="40" t="str">
        <f>缘分配置!E364</f>
        <v>宇文成都</v>
      </c>
      <c r="H411" s="40" t="str">
        <f t="shared" si="85"/>
        <v>4</v>
      </c>
      <c r="I411" s="40">
        <v>1</v>
      </c>
      <c r="J411" s="53">
        <f>VLOOKUP(K411,武将ID!$A:$B,2,0)</f>
        <v>41502</v>
      </c>
      <c r="K411" s="40" t="str">
        <f>VLOOKUP(E411,缘分配置!A:M,6,0)</f>
        <v>、姜子牙</v>
      </c>
      <c r="L411" s="53">
        <f>IFERROR(VLOOKUP(M411,武将ID!$A:$B,2,0),"")</f>
        <v>41504</v>
      </c>
      <c r="M411" s="40" t="str">
        <f>IF(VLOOKUP($E411,缘分配置!$A:$M,7,0)=0,"",VLOOKUP($E411,缘分配置!$A:$M,7,0))</f>
        <v>、岳飞</v>
      </c>
      <c r="N411" s="53" t="str">
        <f>IFERROR(VLOOKUP(O411,武将ID!$A:$B,2,0),"")</f>
        <v/>
      </c>
      <c r="O411" s="40" t="str">
        <f>IF(VLOOKUP($E411,缘分配置!$A:$M,8,0)=0,"",VLOOKUP($E411,缘分配置!$A:$M,8,0))</f>
        <v/>
      </c>
      <c r="P411" s="53" t="str">
        <f>IFERROR(VLOOKUP(Q411,武将ID!$A:$B,2,0),"")</f>
        <v/>
      </c>
      <c r="Q411" s="40" t="str">
        <f>IF(VLOOKUP($E411,缘分配置!$A:$M,9,0)=0,"",VLOOKUP($E411,缘分配置!$A:$M,9,0))</f>
        <v/>
      </c>
      <c r="R411" s="40">
        <f t="shared" si="86"/>
        <v>4</v>
      </c>
      <c r="S411" s="40">
        <f>IF(VLOOKUP($E411,缘分配置!$A:$M,10,0)=0,"",VLOOKUP($E411,缘分配置!$A:$M,10,0))</f>
        <v>150</v>
      </c>
      <c r="T411" s="40" t="str">
        <f>IFERROR(VLOOKUP(R411,武将ID!F$1:G$18,2,0),"")</f>
        <v>，生命提高</v>
      </c>
      <c r="U411" s="40" t="str">
        <f t="shared" si="80"/>
        <v>15%</v>
      </c>
      <c r="V411" s="40">
        <f t="shared" si="87"/>
        <v>5</v>
      </c>
      <c r="W411" s="40">
        <f>IF(VLOOKUP($E411,缘分配置!$A:$M,11,0)=0,"",VLOOKUP($E411,缘分配置!$A:$M,11,0))</f>
        <v>120</v>
      </c>
      <c r="X411" s="40" t="str">
        <f>IFERROR(VLOOKUP(V411,武将ID!$F$1:$G$18,2,0),"")</f>
        <v>，攻击提高</v>
      </c>
      <c r="Y411" s="40" t="str">
        <f t="shared" si="81"/>
        <v>12%</v>
      </c>
      <c r="Z411" s="40">
        <f t="shared" si="88"/>
        <v>6</v>
      </c>
      <c r="AA411" s="40">
        <f>IF(VLOOKUP($E411,缘分配置!$A:$M,12,0)=0,"",VLOOKUP($E411,缘分配置!$A:$M,12,0))</f>
        <v>30</v>
      </c>
      <c r="AB411" s="40" t="str">
        <f>IFERROR(VLOOKUP(Z411,武将ID!$F$1:$G$18,2,0),"")</f>
        <v>，防御提高</v>
      </c>
      <c r="AC411" s="40" t="str">
        <f t="shared" si="82"/>
        <v>3%</v>
      </c>
      <c r="AD411" s="56" t="str">
        <f t="shared" si="83"/>
        <v>集齐“宇文成都、姜子牙、岳飞”，生命提高15%，攻击提高12%，防御提高3%。</v>
      </c>
    </row>
    <row r="412" spans="1:30" ht="15" x14ac:dyDescent="0.25">
      <c r="A412" s="52">
        <f t="shared" si="84"/>
        <v>31504005</v>
      </c>
      <c r="B412" s="37">
        <v>407</v>
      </c>
      <c r="C412" s="53" t="str">
        <f>VLOOKUP(E412,缘分配置!A:P,4,0)</f>
        <v>碧血丹心</v>
      </c>
      <c r="D412" s="53">
        <f>VLOOKUP(F412,武将ID!A:B,2,0)</f>
        <v>31504</v>
      </c>
      <c r="E412" s="40" t="str">
        <f>缘分配置!A365</f>
        <v>宇文成都5</v>
      </c>
      <c r="F412" s="37" t="str">
        <f t="shared" si="79"/>
        <v>、宇文成都</v>
      </c>
      <c r="G412" s="40" t="str">
        <f>缘分配置!E365</f>
        <v>宇文成都</v>
      </c>
      <c r="H412" s="40" t="str">
        <f t="shared" si="85"/>
        <v>5</v>
      </c>
      <c r="I412" s="40">
        <v>1</v>
      </c>
      <c r="J412" s="53">
        <f>VLOOKUP(K412,武将ID!$A:$B,2,0)</f>
        <v>31502</v>
      </c>
      <c r="K412" s="40" t="str">
        <f>VLOOKUP(E412,缘分配置!A:M,6,0)</f>
        <v>、尉迟恭</v>
      </c>
      <c r="L412" s="53">
        <f>IFERROR(VLOOKUP(M412,武将ID!$A:$B,2,0),"")</f>
        <v>31506</v>
      </c>
      <c r="M412" s="40" t="str">
        <f>IF(VLOOKUP($E412,缘分配置!$A:$M,7,0)=0,"",VLOOKUP($E412,缘分配置!$A:$M,7,0))</f>
        <v>、狄仁杰</v>
      </c>
      <c r="N412" s="53">
        <f>IFERROR(VLOOKUP(O412,武将ID!$A:$B,2,0),"")</f>
        <v>41508</v>
      </c>
      <c r="O412" s="40" t="str">
        <f>IF(VLOOKUP($E412,缘分配置!$A:$M,8,0)=0,"",VLOOKUP($E412,缘分配置!$A:$M,8,0))</f>
        <v>、屈原</v>
      </c>
      <c r="P412" s="53" t="str">
        <f>IFERROR(VLOOKUP(Q412,武将ID!$A:$B,2,0),"")</f>
        <v/>
      </c>
      <c r="Q412" s="40" t="str">
        <f>IF(VLOOKUP($E412,缘分配置!$A:$M,9,0)=0,"",VLOOKUP($E412,缘分配置!$A:$M,9,0))</f>
        <v/>
      </c>
      <c r="R412" s="40">
        <f t="shared" si="86"/>
        <v>4</v>
      </c>
      <c r="S412" s="40">
        <f>IF(VLOOKUP($E412,缘分配置!$A:$M,10,0)=0,"",VLOOKUP($E412,缘分配置!$A:$M,10,0))</f>
        <v>180</v>
      </c>
      <c r="T412" s="40" t="str">
        <f>IFERROR(VLOOKUP(R412,武将ID!F$1:G$18,2,0),"")</f>
        <v>，生命提高</v>
      </c>
      <c r="U412" s="40" t="str">
        <f t="shared" si="80"/>
        <v>18%</v>
      </c>
      <c r="V412" s="40">
        <f t="shared" si="87"/>
        <v>5</v>
      </c>
      <c r="W412" s="40">
        <f>IF(VLOOKUP($E412,缘分配置!$A:$M,11,0)=0,"",VLOOKUP($E412,缘分配置!$A:$M,11,0))</f>
        <v>140</v>
      </c>
      <c r="X412" s="40" t="str">
        <f>IFERROR(VLOOKUP(V412,武将ID!$F$1:$G$18,2,0),"")</f>
        <v>，攻击提高</v>
      </c>
      <c r="Y412" s="40" t="str">
        <f t="shared" si="81"/>
        <v>14%</v>
      </c>
      <c r="Z412" s="40">
        <f t="shared" si="88"/>
        <v>6</v>
      </c>
      <c r="AA412" s="40">
        <f>IF(VLOOKUP($E412,缘分配置!$A:$M,12,0)=0,"",VLOOKUP($E412,缘分配置!$A:$M,12,0))</f>
        <v>40</v>
      </c>
      <c r="AB412" s="40" t="str">
        <f>IFERROR(VLOOKUP(Z412,武将ID!$F$1:$G$18,2,0),"")</f>
        <v>，防御提高</v>
      </c>
      <c r="AC412" s="40" t="str">
        <f t="shared" si="82"/>
        <v>4%</v>
      </c>
      <c r="AD412" s="56" t="str">
        <f t="shared" si="83"/>
        <v>集齐“宇文成都、尉迟恭、狄仁杰、屈原”，生命提高18%，攻击提高14%，防御提高4%。</v>
      </c>
    </row>
    <row r="413" spans="1:30" ht="15" x14ac:dyDescent="0.25">
      <c r="A413" s="52">
        <f t="shared" si="84"/>
        <v>31504006</v>
      </c>
      <c r="B413" s="37">
        <v>408</v>
      </c>
      <c r="C413" s="53" t="str">
        <f>VLOOKUP(E413,缘分配置!A:P,4,0)</f>
        <v>龙马精神</v>
      </c>
      <c r="D413" s="53">
        <f>VLOOKUP(F413,武将ID!A:B,2,0)</f>
        <v>31504</v>
      </c>
      <c r="E413" s="40" t="str">
        <f>缘分配置!A366</f>
        <v>宇文成都6</v>
      </c>
      <c r="F413" s="37" t="str">
        <f t="shared" si="79"/>
        <v>、宇文成都</v>
      </c>
      <c r="G413" s="40" t="str">
        <f>缘分配置!E366</f>
        <v>宇文成都</v>
      </c>
      <c r="H413" s="40" t="str">
        <f t="shared" si="85"/>
        <v>6</v>
      </c>
      <c r="I413" s="40">
        <v>1</v>
      </c>
      <c r="J413" s="53">
        <f>VLOOKUP(K413,武将ID!$A:$B,2,0)</f>
        <v>21502</v>
      </c>
      <c r="K413" s="40" t="str">
        <f>VLOOKUP(E413,缘分配置!A:M,6,0)</f>
        <v>、孙权</v>
      </c>
      <c r="L413" s="53">
        <f>IFERROR(VLOOKUP(M413,武将ID!$A:$B,2,0),"")</f>
        <v>31503</v>
      </c>
      <c r="M413" s="40" t="str">
        <f>IF(VLOOKUP($E413,缘分配置!$A:$M,7,0)=0,"",VLOOKUP($E413,缘分配置!$A:$M,7,0))</f>
        <v>、罗成</v>
      </c>
      <c r="N413" s="53">
        <f>IFERROR(VLOOKUP(O413,武将ID!$A:$B,2,0),"")</f>
        <v>31505</v>
      </c>
      <c r="O413" s="40" t="str">
        <f>IF(VLOOKUP($E413,缘分配置!$A:$M,8,0)=0,"",VLOOKUP($E413,缘分配置!$A:$M,8,0))</f>
        <v>、薛仁贵</v>
      </c>
      <c r="P413" s="53" t="str">
        <f>IFERROR(VLOOKUP(Q413,武将ID!$A:$B,2,0),"")</f>
        <v/>
      </c>
      <c r="Q413" s="40" t="str">
        <f>IF(VLOOKUP($E413,缘分配置!$A:$M,9,0)=0,"",VLOOKUP($E413,缘分配置!$A:$M,9,0))</f>
        <v/>
      </c>
      <c r="R413" s="40">
        <f t="shared" si="86"/>
        <v>4</v>
      </c>
      <c r="S413" s="40">
        <f>IF(VLOOKUP($E413,缘分配置!$A:$M,10,0)=0,"",VLOOKUP($E413,缘分配置!$A:$M,10,0))</f>
        <v>180</v>
      </c>
      <c r="T413" s="40" t="str">
        <f>IFERROR(VLOOKUP(R413,武将ID!F$1:G$18,2,0),"")</f>
        <v>，生命提高</v>
      </c>
      <c r="U413" s="40" t="str">
        <f t="shared" si="80"/>
        <v>18%</v>
      </c>
      <c r="V413" s="40">
        <f t="shared" si="87"/>
        <v>5</v>
      </c>
      <c r="W413" s="40">
        <f>IF(VLOOKUP($E413,缘分配置!$A:$M,11,0)=0,"",VLOOKUP($E413,缘分配置!$A:$M,11,0))</f>
        <v>140</v>
      </c>
      <c r="X413" s="40" t="str">
        <f>IFERROR(VLOOKUP(V413,武将ID!$F$1:$G$18,2,0),"")</f>
        <v>，攻击提高</v>
      </c>
      <c r="Y413" s="40" t="str">
        <f t="shared" si="81"/>
        <v>14%</v>
      </c>
      <c r="Z413" s="40">
        <f t="shared" si="88"/>
        <v>6</v>
      </c>
      <c r="AA413" s="40">
        <f>IF(VLOOKUP($E413,缘分配置!$A:$M,12,0)=0,"",VLOOKUP($E413,缘分配置!$A:$M,12,0))</f>
        <v>40</v>
      </c>
      <c r="AB413" s="40" t="str">
        <f>IFERROR(VLOOKUP(Z413,武将ID!$F$1:$G$18,2,0),"")</f>
        <v>，防御提高</v>
      </c>
      <c r="AC413" s="40" t="str">
        <f t="shared" si="82"/>
        <v>4%</v>
      </c>
      <c r="AD413" s="56" t="str">
        <f t="shared" si="83"/>
        <v>集齐“宇文成都、孙权、罗成、薛仁贵”，生命提高18%，攻击提高14%，防御提高4%。</v>
      </c>
    </row>
    <row r="414" spans="1:30" ht="15" x14ac:dyDescent="0.25">
      <c r="A414" s="52">
        <f t="shared" si="84"/>
        <v>31505001</v>
      </c>
      <c r="B414" s="37">
        <v>409</v>
      </c>
      <c r="C414" s="53" t="str">
        <f>VLOOKUP(E414,缘分配置!A:P,4,0)</f>
        <v>万古流芳</v>
      </c>
      <c r="D414" s="53">
        <f>VLOOKUP(F414,武将ID!A:B,2,0)</f>
        <v>31505</v>
      </c>
      <c r="E414" s="40" t="str">
        <f>缘分配置!A367</f>
        <v>薛仁贵1</v>
      </c>
      <c r="F414" s="37" t="str">
        <f t="shared" si="79"/>
        <v>、薛仁贵</v>
      </c>
      <c r="G414" s="40" t="str">
        <f>缘分配置!E367</f>
        <v>薛仁贵</v>
      </c>
      <c r="H414" s="40" t="str">
        <f t="shared" si="85"/>
        <v>1</v>
      </c>
      <c r="I414" s="40">
        <v>1</v>
      </c>
      <c r="J414" s="53">
        <f>VLOOKUP(K414,武将ID!$A:$B,2,0)</f>
        <v>31305</v>
      </c>
      <c r="K414" s="40" t="str">
        <f>VLOOKUP(E414,缘分配置!A:M,6,0)</f>
        <v>、李靖</v>
      </c>
      <c r="L414" s="53" t="str">
        <f>IFERROR(VLOOKUP(M414,武将ID!$A:$B,2,0),"")</f>
        <v/>
      </c>
      <c r="M414" s="40" t="str">
        <f>IF(VLOOKUP($E414,缘分配置!$A:$M,7,0)=0,"",VLOOKUP($E414,缘分配置!$A:$M,7,0))</f>
        <v/>
      </c>
      <c r="N414" s="53" t="str">
        <f>IFERROR(VLOOKUP(O414,武将ID!$A:$B,2,0),"")</f>
        <v/>
      </c>
      <c r="O414" s="40" t="str">
        <f>IF(VLOOKUP($E414,缘分配置!$A:$M,8,0)=0,"",VLOOKUP($E414,缘分配置!$A:$M,8,0))</f>
        <v/>
      </c>
      <c r="P414" s="53" t="str">
        <f>IFERROR(VLOOKUP(Q414,武将ID!$A:$B,2,0),"")</f>
        <v/>
      </c>
      <c r="Q414" s="40" t="str">
        <f>IF(VLOOKUP($E414,缘分配置!$A:$M,9,0)=0,"",VLOOKUP($E414,缘分配置!$A:$M,9,0))</f>
        <v/>
      </c>
      <c r="R414" s="40" t="str">
        <f t="shared" si="86"/>
        <v/>
      </c>
      <c r="S414" s="40" t="str">
        <f>IF(VLOOKUP($E414,缘分配置!$A:$M,10,0)=0,"",VLOOKUP($E414,缘分配置!$A:$M,10,0))</f>
        <v/>
      </c>
      <c r="T414" s="40" t="str">
        <f>IFERROR(VLOOKUP(R414,武将ID!F$1:G$18,2,0),"")</f>
        <v/>
      </c>
      <c r="U414" s="40" t="str">
        <f t="shared" si="80"/>
        <v/>
      </c>
      <c r="V414" s="40">
        <f t="shared" si="87"/>
        <v>5</v>
      </c>
      <c r="W414" s="40">
        <f>IF(VLOOKUP($E414,缘分配置!$A:$M,11,0)=0,"",VLOOKUP($E414,缘分配置!$A:$M,11,0))</f>
        <v>110</v>
      </c>
      <c r="X414" s="40" t="str">
        <f>IFERROR(VLOOKUP(V414,武将ID!$F$1:$G$18,2,0),"")</f>
        <v>，攻击提高</v>
      </c>
      <c r="Y414" s="40" t="str">
        <f t="shared" si="81"/>
        <v>11%</v>
      </c>
      <c r="Z414" s="40">
        <f t="shared" si="88"/>
        <v>6</v>
      </c>
      <c r="AA414" s="40">
        <f>IF(VLOOKUP($E414,缘分配置!$A:$M,12,0)=0,"",VLOOKUP($E414,缘分配置!$A:$M,12,0))</f>
        <v>30</v>
      </c>
      <c r="AB414" s="40" t="str">
        <f>IFERROR(VLOOKUP(Z414,武将ID!$F$1:$G$18,2,0),"")</f>
        <v>，防御提高</v>
      </c>
      <c r="AC414" s="40" t="str">
        <f t="shared" si="82"/>
        <v>3%</v>
      </c>
      <c r="AD414" s="56" t="str">
        <f t="shared" si="83"/>
        <v>集齐“薛仁贵、李靖”，攻击提高11%，防御提高3%。</v>
      </c>
    </row>
    <row r="415" spans="1:30" ht="15" x14ac:dyDescent="0.25">
      <c r="A415" s="52">
        <f t="shared" si="84"/>
        <v>31505002</v>
      </c>
      <c r="B415" s="37">
        <v>410</v>
      </c>
      <c r="C415" s="53" t="str">
        <f>VLOOKUP(E415,缘分配置!A:P,4,0)</f>
        <v>浴血奋战</v>
      </c>
      <c r="D415" s="53">
        <f>VLOOKUP(F415,武将ID!A:B,2,0)</f>
        <v>31505</v>
      </c>
      <c r="E415" s="40" t="str">
        <f>缘分配置!A368</f>
        <v>薛仁贵2</v>
      </c>
      <c r="F415" s="37" t="str">
        <f t="shared" si="79"/>
        <v>、薛仁贵</v>
      </c>
      <c r="G415" s="40" t="str">
        <f>缘分配置!E368</f>
        <v>薛仁贵</v>
      </c>
      <c r="H415" s="40" t="str">
        <f t="shared" si="85"/>
        <v>2</v>
      </c>
      <c r="I415" s="40">
        <v>1</v>
      </c>
      <c r="J415" s="53">
        <f>VLOOKUP(K415,武将ID!$A:$B,2,0)</f>
        <v>31502</v>
      </c>
      <c r="K415" s="40" t="str">
        <f>VLOOKUP(E415,缘分配置!A:M,6,0)</f>
        <v>、尉迟恭</v>
      </c>
      <c r="L415" s="53" t="str">
        <f>IFERROR(VLOOKUP(M415,武将ID!$A:$B,2,0),"")</f>
        <v/>
      </c>
      <c r="M415" s="40" t="str">
        <f>IF(VLOOKUP($E415,缘分配置!$A:$M,7,0)=0,"",VLOOKUP($E415,缘分配置!$A:$M,7,0))</f>
        <v/>
      </c>
      <c r="N415" s="53" t="str">
        <f>IFERROR(VLOOKUP(O415,武将ID!$A:$B,2,0),"")</f>
        <v/>
      </c>
      <c r="O415" s="40" t="str">
        <f>IF(VLOOKUP($E415,缘分配置!$A:$M,8,0)=0,"",VLOOKUP($E415,缘分配置!$A:$M,8,0))</f>
        <v/>
      </c>
      <c r="P415" s="53" t="str">
        <f>IFERROR(VLOOKUP(Q415,武将ID!$A:$B,2,0),"")</f>
        <v/>
      </c>
      <c r="Q415" s="40" t="str">
        <f>IF(VLOOKUP($E415,缘分配置!$A:$M,9,0)=0,"",VLOOKUP($E415,缘分配置!$A:$M,9,0))</f>
        <v/>
      </c>
      <c r="R415" s="40" t="str">
        <f t="shared" si="86"/>
        <v/>
      </c>
      <c r="S415" s="40" t="str">
        <f>IF(VLOOKUP($E415,缘分配置!$A:$M,10,0)=0,"",VLOOKUP($E415,缘分配置!$A:$M,10,0))</f>
        <v/>
      </c>
      <c r="T415" s="40" t="str">
        <f>IFERROR(VLOOKUP(R415,武将ID!F$1:G$18,2,0),"")</f>
        <v/>
      </c>
      <c r="U415" s="40" t="str">
        <f t="shared" si="80"/>
        <v/>
      </c>
      <c r="V415" s="40">
        <f t="shared" si="87"/>
        <v>5</v>
      </c>
      <c r="W415" s="40">
        <f>IF(VLOOKUP($E415,缘分配置!$A:$M,11,0)=0,"",VLOOKUP($E415,缘分配置!$A:$M,11,0))</f>
        <v>110</v>
      </c>
      <c r="X415" s="40" t="str">
        <f>IFERROR(VLOOKUP(V415,武将ID!$F$1:$G$18,2,0),"")</f>
        <v>，攻击提高</v>
      </c>
      <c r="Y415" s="40" t="str">
        <f t="shared" si="81"/>
        <v>11%</v>
      </c>
      <c r="Z415" s="40">
        <f t="shared" si="88"/>
        <v>6</v>
      </c>
      <c r="AA415" s="40">
        <f>IF(VLOOKUP($E415,缘分配置!$A:$M,12,0)=0,"",VLOOKUP($E415,缘分配置!$A:$M,12,0))</f>
        <v>30</v>
      </c>
      <c r="AB415" s="40" t="str">
        <f>IFERROR(VLOOKUP(Z415,武将ID!$F$1:$G$18,2,0),"")</f>
        <v>，防御提高</v>
      </c>
      <c r="AC415" s="40" t="str">
        <f t="shared" si="82"/>
        <v>3%</v>
      </c>
      <c r="AD415" s="56" t="str">
        <f t="shared" si="83"/>
        <v>集齐“薛仁贵、尉迟恭”，攻击提高11%，防御提高3%。</v>
      </c>
    </row>
    <row r="416" spans="1:30" ht="15" x14ac:dyDescent="0.25">
      <c r="A416" s="52">
        <f t="shared" si="84"/>
        <v>31505003</v>
      </c>
      <c r="B416" s="37">
        <v>411</v>
      </c>
      <c r="C416" s="53" t="str">
        <f>VLOOKUP(E416,缘分配置!A:P,4,0)</f>
        <v>号令三军</v>
      </c>
      <c r="D416" s="53">
        <f>VLOOKUP(F416,武将ID!A:B,2,0)</f>
        <v>31505</v>
      </c>
      <c r="E416" s="40" t="str">
        <f>缘分配置!A369</f>
        <v>薛仁贵3</v>
      </c>
      <c r="F416" s="37" t="str">
        <f t="shared" si="79"/>
        <v>、薛仁贵</v>
      </c>
      <c r="G416" s="40" t="str">
        <f>缘分配置!E369</f>
        <v>薛仁贵</v>
      </c>
      <c r="H416" s="40" t="str">
        <f t="shared" si="85"/>
        <v>3</v>
      </c>
      <c r="I416" s="40">
        <v>1</v>
      </c>
      <c r="J416" s="53">
        <f>VLOOKUP(K416,武将ID!$A:$B,2,0)</f>
        <v>41507</v>
      </c>
      <c r="K416" s="40" t="str">
        <f>VLOOKUP(E416,缘分配置!A:M,6,0)</f>
        <v>、霍去病</v>
      </c>
      <c r="L416" s="53" t="str">
        <f>IFERROR(VLOOKUP(M416,武将ID!$A:$B,2,0),"")</f>
        <v/>
      </c>
      <c r="M416" s="40" t="str">
        <f>IF(VLOOKUP($E416,缘分配置!$A:$M,7,0)=0,"",VLOOKUP($E416,缘分配置!$A:$M,7,0))</f>
        <v/>
      </c>
      <c r="N416" s="53" t="str">
        <f>IFERROR(VLOOKUP(O416,武将ID!$A:$B,2,0),"")</f>
        <v/>
      </c>
      <c r="O416" s="40" t="str">
        <f>IF(VLOOKUP($E416,缘分配置!$A:$M,8,0)=0,"",VLOOKUP($E416,缘分配置!$A:$M,8,0))</f>
        <v/>
      </c>
      <c r="P416" s="53" t="str">
        <f>IFERROR(VLOOKUP(Q416,武将ID!$A:$B,2,0),"")</f>
        <v/>
      </c>
      <c r="Q416" s="40" t="str">
        <f>IF(VLOOKUP($E416,缘分配置!$A:$M,9,0)=0,"",VLOOKUP($E416,缘分配置!$A:$M,9,0))</f>
        <v/>
      </c>
      <c r="R416" s="40" t="str">
        <f t="shared" si="86"/>
        <v/>
      </c>
      <c r="S416" s="40" t="str">
        <f>IF(VLOOKUP($E416,缘分配置!$A:$M,10,0)=0,"",VLOOKUP($E416,缘分配置!$A:$M,10,0))</f>
        <v/>
      </c>
      <c r="T416" s="40" t="str">
        <f>IFERROR(VLOOKUP(R416,武将ID!F$1:G$18,2,0),"")</f>
        <v/>
      </c>
      <c r="U416" s="40" t="str">
        <f t="shared" si="80"/>
        <v/>
      </c>
      <c r="V416" s="40">
        <f t="shared" si="87"/>
        <v>5</v>
      </c>
      <c r="W416" s="40">
        <f>IF(VLOOKUP($E416,缘分配置!$A:$M,11,0)=0,"",VLOOKUP($E416,缘分配置!$A:$M,11,0))</f>
        <v>110</v>
      </c>
      <c r="X416" s="40" t="str">
        <f>IFERROR(VLOOKUP(V416,武将ID!$F$1:$G$18,2,0),"")</f>
        <v>，攻击提高</v>
      </c>
      <c r="Y416" s="40" t="str">
        <f t="shared" si="81"/>
        <v>11%</v>
      </c>
      <c r="Z416" s="40">
        <f t="shared" si="88"/>
        <v>6</v>
      </c>
      <c r="AA416" s="40">
        <f>IF(VLOOKUP($E416,缘分配置!$A:$M,12,0)=0,"",VLOOKUP($E416,缘分配置!$A:$M,12,0))</f>
        <v>30</v>
      </c>
      <c r="AB416" s="40" t="str">
        <f>IFERROR(VLOOKUP(Z416,武将ID!$F$1:$G$18,2,0),"")</f>
        <v>，防御提高</v>
      </c>
      <c r="AC416" s="40" t="str">
        <f t="shared" si="82"/>
        <v>3%</v>
      </c>
      <c r="AD416" s="56" t="str">
        <f t="shared" si="83"/>
        <v>集齐“薛仁贵、霍去病”，攻击提高11%，防御提高3%。</v>
      </c>
    </row>
    <row r="417" spans="1:30" ht="15" x14ac:dyDescent="0.25">
      <c r="A417" s="52">
        <f t="shared" si="84"/>
        <v>31505004</v>
      </c>
      <c r="B417" s="37">
        <v>412</v>
      </c>
      <c r="C417" s="53" t="str">
        <f>VLOOKUP(E417,缘分配置!A:P,4,0)</f>
        <v>中流砥柱</v>
      </c>
      <c r="D417" s="53">
        <f>VLOOKUP(F417,武将ID!A:B,2,0)</f>
        <v>31505</v>
      </c>
      <c r="E417" s="40" t="str">
        <f>缘分配置!A370</f>
        <v>薛仁贵4</v>
      </c>
      <c r="F417" s="37" t="str">
        <f t="shared" si="79"/>
        <v>、薛仁贵</v>
      </c>
      <c r="G417" s="40" t="str">
        <f>缘分配置!E370</f>
        <v>薛仁贵</v>
      </c>
      <c r="H417" s="40" t="str">
        <f t="shared" si="85"/>
        <v>4</v>
      </c>
      <c r="I417" s="40">
        <v>1</v>
      </c>
      <c r="J417" s="53">
        <f>VLOOKUP(K417,武将ID!$A:$B,2,0)</f>
        <v>11504</v>
      </c>
      <c r="K417" s="40" t="str">
        <f>VLOOKUP(E417,缘分配置!A:M,6,0)</f>
        <v>、萧何</v>
      </c>
      <c r="L417" s="53">
        <f>IFERROR(VLOOKUP(M417,武将ID!$A:$B,2,0),"")</f>
        <v>31506</v>
      </c>
      <c r="M417" s="40" t="str">
        <f>IF(VLOOKUP($E417,缘分配置!$A:$M,7,0)=0,"",VLOOKUP($E417,缘分配置!$A:$M,7,0))</f>
        <v>、狄仁杰</v>
      </c>
      <c r="N417" s="53" t="str">
        <f>IFERROR(VLOOKUP(O417,武将ID!$A:$B,2,0),"")</f>
        <v/>
      </c>
      <c r="O417" s="40" t="str">
        <f>IF(VLOOKUP($E417,缘分配置!$A:$M,8,0)=0,"",VLOOKUP($E417,缘分配置!$A:$M,8,0))</f>
        <v/>
      </c>
      <c r="P417" s="53" t="str">
        <f>IFERROR(VLOOKUP(Q417,武将ID!$A:$B,2,0),"")</f>
        <v/>
      </c>
      <c r="Q417" s="40" t="str">
        <f>IF(VLOOKUP($E417,缘分配置!$A:$M,9,0)=0,"",VLOOKUP($E417,缘分配置!$A:$M,9,0))</f>
        <v/>
      </c>
      <c r="R417" s="40">
        <f t="shared" si="86"/>
        <v>4</v>
      </c>
      <c r="S417" s="40">
        <f>IF(VLOOKUP($E417,缘分配置!$A:$M,10,0)=0,"",VLOOKUP($E417,缘分配置!$A:$M,10,0))</f>
        <v>150</v>
      </c>
      <c r="T417" s="40" t="str">
        <f>IFERROR(VLOOKUP(R417,武将ID!F$1:G$18,2,0),"")</f>
        <v>，生命提高</v>
      </c>
      <c r="U417" s="40" t="str">
        <f t="shared" si="80"/>
        <v>15%</v>
      </c>
      <c r="V417" s="40">
        <f t="shared" si="87"/>
        <v>5</v>
      </c>
      <c r="W417" s="40">
        <f>IF(VLOOKUP($E417,缘分配置!$A:$M,11,0)=0,"",VLOOKUP($E417,缘分配置!$A:$M,11,0))</f>
        <v>120</v>
      </c>
      <c r="X417" s="40" t="str">
        <f>IFERROR(VLOOKUP(V417,武将ID!$F$1:$G$18,2,0),"")</f>
        <v>，攻击提高</v>
      </c>
      <c r="Y417" s="40" t="str">
        <f t="shared" si="81"/>
        <v>12%</v>
      </c>
      <c r="Z417" s="40">
        <f t="shared" si="88"/>
        <v>6</v>
      </c>
      <c r="AA417" s="40">
        <f>IF(VLOOKUP($E417,缘分配置!$A:$M,12,0)=0,"",VLOOKUP($E417,缘分配置!$A:$M,12,0))</f>
        <v>30</v>
      </c>
      <c r="AB417" s="40" t="str">
        <f>IFERROR(VLOOKUP(Z417,武将ID!$F$1:$G$18,2,0),"")</f>
        <v>，防御提高</v>
      </c>
      <c r="AC417" s="40" t="str">
        <f t="shared" si="82"/>
        <v>3%</v>
      </c>
      <c r="AD417" s="56" t="str">
        <f t="shared" si="83"/>
        <v>集齐“薛仁贵、萧何、狄仁杰”，生命提高15%，攻击提高12%，防御提高3%。</v>
      </c>
    </row>
    <row r="418" spans="1:30" ht="15" x14ac:dyDescent="0.25">
      <c r="A418" s="52">
        <f t="shared" si="84"/>
        <v>31505005</v>
      </c>
      <c r="B418" s="37">
        <v>413</v>
      </c>
      <c r="C418" s="53" t="str">
        <f>VLOOKUP(E418,缘分配置!A:P,4,0)</f>
        <v>百步穿杨</v>
      </c>
      <c r="D418" s="53">
        <f>VLOOKUP(F418,武将ID!A:B,2,0)</f>
        <v>31505</v>
      </c>
      <c r="E418" s="40" t="str">
        <f>缘分配置!A371</f>
        <v>薛仁贵5</v>
      </c>
      <c r="F418" s="37" t="str">
        <f t="shared" si="79"/>
        <v>、薛仁贵</v>
      </c>
      <c r="G418" s="40" t="str">
        <f>缘分配置!E371</f>
        <v>薛仁贵</v>
      </c>
      <c r="H418" s="40" t="str">
        <f t="shared" si="85"/>
        <v>5</v>
      </c>
      <c r="I418" s="40">
        <v>1</v>
      </c>
      <c r="J418" s="53">
        <f>VLOOKUP(K418,武将ID!$A:$B,2,0)</f>
        <v>11006</v>
      </c>
      <c r="K418" s="40" t="str">
        <f>VLOOKUP(E418,缘分配置!A:M,6,0)</f>
        <v>、钟离眛</v>
      </c>
      <c r="L418" s="53">
        <f>IFERROR(VLOOKUP(M418,武将ID!$A:$B,2,0),"")</f>
        <v>21008</v>
      </c>
      <c r="M418" s="40" t="str">
        <f>IF(VLOOKUP($E418,缘分配置!$A:$M,7,0)=0,"",VLOOKUP($E418,缘分配置!$A:$M,7,0))</f>
        <v>、黄忠</v>
      </c>
      <c r="N418" s="53">
        <f>IFERROR(VLOOKUP(O418,武将ID!$A:$B,2,0),"")</f>
        <v>41501</v>
      </c>
      <c r="O418" s="40" t="str">
        <f>IF(VLOOKUP($E418,缘分配置!$A:$M,8,0)=0,"",VLOOKUP($E418,缘分配置!$A:$M,8,0))</f>
        <v>、成吉思汗</v>
      </c>
      <c r="P418" s="53" t="str">
        <f>IFERROR(VLOOKUP(Q418,武将ID!$A:$B,2,0),"")</f>
        <v/>
      </c>
      <c r="Q418" s="40" t="str">
        <f>IF(VLOOKUP($E418,缘分配置!$A:$M,9,0)=0,"",VLOOKUP($E418,缘分配置!$A:$M,9,0))</f>
        <v/>
      </c>
      <c r="R418" s="40">
        <f t="shared" si="86"/>
        <v>4</v>
      </c>
      <c r="S418" s="40">
        <f>IF(VLOOKUP($E418,缘分配置!$A:$M,10,0)=0,"",VLOOKUP($E418,缘分配置!$A:$M,10,0))</f>
        <v>180</v>
      </c>
      <c r="T418" s="40" t="str">
        <f>IFERROR(VLOOKUP(R418,武将ID!F$1:G$18,2,0),"")</f>
        <v>，生命提高</v>
      </c>
      <c r="U418" s="40" t="str">
        <f t="shared" si="80"/>
        <v>18%</v>
      </c>
      <c r="V418" s="40">
        <f t="shared" si="87"/>
        <v>5</v>
      </c>
      <c r="W418" s="40">
        <f>IF(VLOOKUP($E418,缘分配置!$A:$M,11,0)=0,"",VLOOKUP($E418,缘分配置!$A:$M,11,0))</f>
        <v>140</v>
      </c>
      <c r="X418" s="40" t="str">
        <f>IFERROR(VLOOKUP(V418,武将ID!$F$1:$G$18,2,0),"")</f>
        <v>，攻击提高</v>
      </c>
      <c r="Y418" s="40" t="str">
        <f t="shared" si="81"/>
        <v>14%</v>
      </c>
      <c r="Z418" s="40">
        <f t="shared" si="88"/>
        <v>6</v>
      </c>
      <c r="AA418" s="40">
        <f>IF(VLOOKUP($E418,缘分配置!$A:$M,12,0)=0,"",VLOOKUP($E418,缘分配置!$A:$M,12,0))</f>
        <v>40</v>
      </c>
      <c r="AB418" s="40" t="str">
        <f>IFERROR(VLOOKUP(Z418,武将ID!$F$1:$G$18,2,0),"")</f>
        <v>，防御提高</v>
      </c>
      <c r="AC418" s="40" t="str">
        <f t="shared" si="82"/>
        <v>4%</v>
      </c>
      <c r="AD418" s="56" t="str">
        <f t="shared" si="83"/>
        <v>集齐“薛仁贵、钟离眛、黄忠、成吉思汗”，生命提高18%，攻击提高14%，防御提高4%。</v>
      </c>
    </row>
    <row r="419" spans="1:30" ht="15" x14ac:dyDescent="0.25">
      <c r="A419" s="52">
        <f t="shared" si="84"/>
        <v>31505006</v>
      </c>
      <c r="B419" s="37">
        <v>414</v>
      </c>
      <c r="C419" s="53" t="str">
        <f>VLOOKUP(E419,缘分配置!A:P,4,0)</f>
        <v>横扫千军</v>
      </c>
      <c r="D419" s="53">
        <f>VLOOKUP(F419,武将ID!A:B,2,0)</f>
        <v>31505</v>
      </c>
      <c r="E419" s="40" t="str">
        <f>缘分配置!A372</f>
        <v>薛仁贵6</v>
      </c>
      <c r="F419" s="37" t="str">
        <f t="shared" si="79"/>
        <v>、薛仁贵</v>
      </c>
      <c r="G419" s="40" t="str">
        <f>缘分配置!E372</f>
        <v>薛仁贵</v>
      </c>
      <c r="H419" s="40" t="str">
        <f t="shared" si="85"/>
        <v>6</v>
      </c>
      <c r="I419" s="40">
        <v>1</v>
      </c>
      <c r="J419" s="53">
        <f>VLOOKUP(K419,武将ID!$A:$B,2,0)</f>
        <v>11503</v>
      </c>
      <c r="K419" s="40" t="str">
        <f>VLOOKUP(E419,缘分配置!A:M,6,0)</f>
        <v>、范增</v>
      </c>
      <c r="L419" s="53">
        <f>IFERROR(VLOOKUP(M419,武将ID!$A:$B,2,0),"")</f>
        <v>21504</v>
      </c>
      <c r="M419" s="40" t="str">
        <f>IF(VLOOKUP($E419,缘分配置!$A:$M,7,0)=0,"",VLOOKUP($E419,缘分配置!$A:$M,7,0))</f>
        <v>、周瑜</v>
      </c>
      <c r="N419" s="53">
        <f>IFERROR(VLOOKUP(O419,武将ID!$A:$B,2,0),"")</f>
        <v>41502</v>
      </c>
      <c r="O419" s="40" t="str">
        <f>IF(VLOOKUP($E419,缘分配置!$A:$M,8,0)=0,"",VLOOKUP($E419,缘分配置!$A:$M,8,0))</f>
        <v>、姜子牙</v>
      </c>
      <c r="P419" s="53" t="str">
        <f>IFERROR(VLOOKUP(Q419,武将ID!$A:$B,2,0),"")</f>
        <v/>
      </c>
      <c r="Q419" s="40" t="str">
        <f>IF(VLOOKUP($E419,缘分配置!$A:$M,9,0)=0,"",VLOOKUP($E419,缘分配置!$A:$M,9,0))</f>
        <v/>
      </c>
      <c r="R419" s="40">
        <f t="shared" si="86"/>
        <v>4</v>
      </c>
      <c r="S419" s="40">
        <f>IF(VLOOKUP($E419,缘分配置!$A:$M,10,0)=0,"",VLOOKUP($E419,缘分配置!$A:$M,10,0))</f>
        <v>180</v>
      </c>
      <c r="T419" s="40" t="str">
        <f>IFERROR(VLOOKUP(R419,武将ID!F$1:G$18,2,0),"")</f>
        <v>，生命提高</v>
      </c>
      <c r="U419" s="40" t="str">
        <f t="shared" si="80"/>
        <v>18%</v>
      </c>
      <c r="V419" s="40">
        <f t="shared" si="87"/>
        <v>5</v>
      </c>
      <c r="W419" s="40">
        <f>IF(VLOOKUP($E419,缘分配置!$A:$M,11,0)=0,"",VLOOKUP($E419,缘分配置!$A:$M,11,0))</f>
        <v>140</v>
      </c>
      <c r="X419" s="40" t="str">
        <f>IFERROR(VLOOKUP(V419,武将ID!$F$1:$G$18,2,0),"")</f>
        <v>，攻击提高</v>
      </c>
      <c r="Y419" s="40" t="str">
        <f t="shared" si="81"/>
        <v>14%</v>
      </c>
      <c r="Z419" s="40">
        <f t="shared" si="88"/>
        <v>6</v>
      </c>
      <c r="AA419" s="40">
        <f>IF(VLOOKUP($E419,缘分配置!$A:$M,12,0)=0,"",VLOOKUP($E419,缘分配置!$A:$M,12,0))</f>
        <v>40</v>
      </c>
      <c r="AB419" s="40" t="str">
        <f>IFERROR(VLOOKUP(Z419,武将ID!$F$1:$G$18,2,0),"")</f>
        <v>，防御提高</v>
      </c>
      <c r="AC419" s="40" t="str">
        <f t="shared" si="82"/>
        <v>4%</v>
      </c>
      <c r="AD419" s="56" t="str">
        <f t="shared" si="83"/>
        <v>集齐“薛仁贵、范增、周瑜、姜子牙”，生命提高18%，攻击提高14%，防御提高4%。</v>
      </c>
    </row>
    <row r="420" spans="1:30" ht="15" x14ac:dyDescent="0.25">
      <c r="A420" s="52">
        <f t="shared" si="84"/>
        <v>31506001</v>
      </c>
      <c r="B420" s="37">
        <v>415</v>
      </c>
      <c r="C420" s="53" t="str">
        <f>VLOOKUP(E420,缘分配置!A:P,4,0)</f>
        <v>盛世大唐</v>
      </c>
      <c r="D420" s="53">
        <f>VLOOKUP(F420,武将ID!A:B,2,0)</f>
        <v>31506</v>
      </c>
      <c r="E420" s="40" t="str">
        <f>缘分配置!A373</f>
        <v>狄仁杰1</v>
      </c>
      <c r="F420" s="37" t="str">
        <f t="shared" si="79"/>
        <v>、狄仁杰</v>
      </c>
      <c r="G420" s="40" t="str">
        <f>缘分配置!E373</f>
        <v>狄仁杰</v>
      </c>
      <c r="H420" s="40" t="str">
        <f t="shared" si="85"/>
        <v>1</v>
      </c>
      <c r="I420" s="40">
        <v>1</v>
      </c>
      <c r="J420" s="53">
        <f>VLOOKUP(K420,武将ID!$A:$B,2,0)</f>
        <v>31302</v>
      </c>
      <c r="K420" s="40" t="str">
        <f>VLOOKUP(E420,缘分配置!A:M,6,0)</f>
        <v>、杨玉环</v>
      </c>
      <c r="L420" s="53" t="str">
        <f>IFERROR(VLOOKUP(M420,武将ID!$A:$B,2,0),"")</f>
        <v/>
      </c>
      <c r="M420" s="40" t="str">
        <f>IF(VLOOKUP($E420,缘分配置!$A:$M,7,0)=0,"",VLOOKUP($E420,缘分配置!$A:$M,7,0))</f>
        <v/>
      </c>
      <c r="N420" s="53" t="str">
        <f>IFERROR(VLOOKUP(O420,武将ID!$A:$B,2,0),"")</f>
        <v/>
      </c>
      <c r="O420" s="40" t="str">
        <f>IF(VLOOKUP($E420,缘分配置!$A:$M,8,0)=0,"",VLOOKUP($E420,缘分配置!$A:$M,8,0))</f>
        <v/>
      </c>
      <c r="P420" s="53" t="str">
        <f>IFERROR(VLOOKUP(Q420,武将ID!$A:$B,2,0),"")</f>
        <v/>
      </c>
      <c r="Q420" s="40" t="str">
        <f>IF(VLOOKUP($E420,缘分配置!$A:$M,9,0)=0,"",VLOOKUP($E420,缘分配置!$A:$M,9,0))</f>
        <v/>
      </c>
      <c r="R420" s="40">
        <f t="shared" si="86"/>
        <v>4</v>
      </c>
      <c r="S420" s="40">
        <f>IF(VLOOKUP($E420,缘分配置!$A:$M,10,0)=0,"",VLOOKUP($E420,缘分配置!$A:$M,10,0))</f>
        <v>140</v>
      </c>
      <c r="T420" s="40" t="str">
        <f>IFERROR(VLOOKUP(R420,武将ID!F$1:G$18,2,0),"")</f>
        <v>，生命提高</v>
      </c>
      <c r="U420" s="40" t="str">
        <f t="shared" si="80"/>
        <v>14%</v>
      </c>
      <c r="V420" s="40" t="str">
        <f t="shared" si="87"/>
        <v/>
      </c>
      <c r="W420" s="40" t="str">
        <f>IF(VLOOKUP($E420,缘分配置!$A:$M,11,0)=0,"",VLOOKUP($E420,缘分配置!$A:$M,11,0))</f>
        <v/>
      </c>
      <c r="X420" s="40" t="str">
        <f>IFERROR(VLOOKUP(V420,武将ID!$F$1:$G$18,2,0),"")</f>
        <v/>
      </c>
      <c r="Y420" s="40" t="str">
        <f t="shared" si="81"/>
        <v/>
      </c>
      <c r="Z420" s="40" t="str">
        <f t="shared" si="88"/>
        <v/>
      </c>
      <c r="AA420" s="40" t="str">
        <f>IF(VLOOKUP($E420,缘分配置!$A:$M,12,0)=0,"",VLOOKUP($E420,缘分配置!$A:$M,12,0))</f>
        <v/>
      </c>
      <c r="AB420" s="40" t="str">
        <f>IFERROR(VLOOKUP(Z420,武将ID!$F$1:$G$18,2,0),"")</f>
        <v/>
      </c>
      <c r="AC420" s="40" t="str">
        <f t="shared" si="82"/>
        <v/>
      </c>
      <c r="AD420" s="56" t="str">
        <f t="shared" si="83"/>
        <v>集齐“狄仁杰、杨玉环”，生命提高14%。</v>
      </c>
    </row>
    <row r="421" spans="1:30" ht="15" x14ac:dyDescent="0.25">
      <c r="A421" s="52">
        <f t="shared" si="84"/>
        <v>31506002</v>
      </c>
      <c r="B421" s="37">
        <v>416</v>
      </c>
      <c r="C421" s="53" t="str">
        <f>VLOOKUP(E421,缘分配置!A:P,4,0)</f>
        <v>英明果断</v>
      </c>
      <c r="D421" s="53">
        <f>VLOOKUP(F421,武将ID!A:B,2,0)</f>
        <v>31506</v>
      </c>
      <c r="E421" s="40" t="str">
        <f>缘分配置!A374</f>
        <v>狄仁杰2</v>
      </c>
      <c r="F421" s="37" t="str">
        <f t="shared" si="79"/>
        <v>、狄仁杰</v>
      </c>
      <c r="G421" s="40" t="str">
        <f>缘分配置!E374</f>
        <v>狄仁杰</v>
      </c>
      <c r="H421" s="40" t="str">
        <f t="shared" si="85"/>
        <v>2</v>
      </c>
      <c r="I421" s="40">
        <v>1</v>
      </c>
      <c r="J421" s="53">
        <f>VLOOKUP(K421,武将ID!$A:$B,2,0)</f>
        <v>31508</v>
      </c>
      <c r="K421" s="40" t="str">
        <f>VLOOKUP(E421,缘分配置!A:M,6,0)</f>
        <v>、独孤伽罗</v>
      </c>
      <c r="L421" s="53" t="str">
        <f>IFERROR(VLOOKUP(M421,武将ID!$A:$B,2,0),"")</f>
        <v/>
      </c>
      <c r="M421" s="40" t="str">
        <f>IF(VLOOKUP($E421,缘分配置!$A:$M,7,0)=0,"",VLOOKUP($E421,缘分配置!$A:$M,7,0))</f>
        <v/>
      </c>
      <c r="N421" s="53" t="str">
        <f>IFERROR(VLOOKUP(O421,武将ID!$A:$B,2,0),"")</f>
        <v/>
      </c>
      <c r="O421" s="40" t="str">
        <f>IF(VLOOKUP($E421,缘分配置!$A:$M,8,0)=0,"",VLOOKUP($E421,缘分配置!$A:$M,8,0))</f>
        <v/>
      </c>
      <c r="P421" s="53" t="str">
        <f>IFERROR(VLOOKUP(Q421,武将ID!$A:$B,2,0),"")</f>
        <v/>
      </c>
      <c r="Q421" s="40" t="str">
        <f>IF(VLOOKUP($E421,缘分配置!$A:$M,9,0)=0,"",VLOOKUP($E421,缘分配置!$A:$M,9,0))</f>
        <v/>
      </c>
      <c r="R421" s="40">
        <f t="shared" si="86"/>
        <v>4</v>
      </c>
      <c r="S421" s="40">
        <f>IF(VLOOKUP($E421,缘分配置!$A:$M,10,0)=0,"",VLOOKUP($E421,缘分配置!$A:$M,10,0))</f>
        <v>140</v>
      </c>
      <c r="T421" s="40" t="str">
        <f>IFERROR(VLOOKUP(R421,武将ID!F$1:G$18,2,0),"")</f>
        <v>，生命提高</v>
      </c>
      <c r="U421" s="40" t="str">
        <f t="shared" si="80"/>
        <v>14%</v>
      </c>
      <c r="V421" s="40" t="str">
        <f t="shared" si="87"/>
        <v/>
      </c>
      <c r="W421" s="40" t="str">
        <f>IF(VLOOKUP($E421,缘分配置!$A:$M,11,0)=0,"",VLOOKUP($E421,缘分配置!$A:$M,11,0))</f>
        <v/>
      </c>
      <c r="X421" s="40" t="str">
        <f>IFERROR(VLOOKUP(V421,武将ID!$F$1:$G$18,2,0),"")</f>
        <v/>
      </c>
      <c r="Y421" s="40" t="str">
        <f t="shared" si="81"/>
        <v/>
      </c>
      <c r="Z421" s="40" t="str">
        <f t="shared" si="88"/>
        <v/>
      </c>
      <c r="AA421" s="40" t="str">
        <f>IF(VLOOKUP($E421,缘分配置!$A:$M,12,0)=0,"",VLOOKUP($E421,缘分配置!$A:$M,12,0))</f>
        <v/>
      </c>
      <c r="AB421" s="40" t="str">
        <f>IFERROR(VLOOKUP(Z421,武将ID!$F$1:$G$18,2,0),"")</f>
        <v/>
      </c>
      <c r="AC421" s="40" t="str">
        <f t="shared" si="82"/>
        <v/>
      </c>
      <c r="AD421" s="56" t="str">
        <f t="shared" si="83"/>
        <v>集齐“狄仁杰、独孤伽罗”，生命提高14%。</v>
      </c>
    </row>
    <row r="422" spans="1:30" ht="15" x14ac:dyDescent="0.25">
      <c r="A422" s="52">
        <f t="shared" si="84"/>
        <v>31506003</v>
      </c>
      <c r="B422" s="37">
        <v>417</v>
      </c>
      <c r="C422" s="53" t="str">
        <f>VLOOKUP(E422,缘分配置!A:P,4,0)</f>
        <v>积善成德</v>
      </c>
      <c r="D422" s="53">
        <f>VLOOKUP(F422,武将ID!A:B,2,0)</f>
        <v>31506</v>
      </c>
      <c r="E422" s="40" t="str">
        <f>缘分配置!A375</f>
        <v>狄仁杰3</v>
      </c>
      <c r="F422" s="37" t="str">
        <f t="shared" si="79"/>
        <v>、狄仁杰</v>
      </c>
      <c r="G422" s="40" t="str">
        <f>缘分配置!E375</f>
        <v>狄仁杰</v>
      </c>
      <c r="H422" s="40" t="str">
        <f t="shared" si="85"/>
        <v>3</v>
      </c>
      <c r="I422" s="40">
        <v>1</v>
      </c>
      <c r="J422" s="53">
        <f>VLOOKUP(K422,武将ID!$A:$B,2,0)</f>
        <v>41506</v>
      </c>
      <c r="K422" s="40" t="str">
        <f>VLOOKUP(E422,缘分配置!A:M,6,0)</f>
        <v>、武松</v>
      </c>
      <c r="L422" s="53" t="str">
        <f>IFERROR(VLOOKUP(M422,武将ID!$A:$B,2,0),"")</f>
        <v/>
      </c>
      <c r="M422" s="40" t="str">
        <f>IF(VLOOKUP($E422,缘分配置!$A:$M,7,0)=0,"",VLOOKUP($E422,缘分配置!$A:$M,7,0))</f>
        <v/>
      </c>
      <c r="N422" s="53" t="str">
        <f>IFERROR(VLOOKUP(O422,武将ID!$A:$B,2,0),"")</f>
        <v/>
      </c>
      <c r="O422" s="40" t="str">
        <f>IF(VLOOKUP($E422,缘分配置!$A:$M,8,0)=0,"",VLOOKUP($E422,缘分配置!$A:$M,8,0))</f>
        <v/>
      </c>
      <c r="P422" s="53" t="str">
        <f>IFERROR(VLOOKUP(Q422,武将ID!$A:$B,2,0),"")</f>
        <v/>
      </c>
      <c r="Q422" s="40" t="str">
        <f>IF(VLOOKUP($E422,缘分配置!$A:$M,9,0)=0,"",VLOOKUP($E422,缘分配置!$A:$M,9,0))</f>
        <v/>
      </c>
      <c r="R422" s="40">
        <f t="shared" si="86"/>
        <v>4</v>
      </c>
      <c r="S422" s="40">
        <f>IF(VLOOKUP($E422,缘分配置!$A:$M,10,0)=0,"",VLOOKUP($E422,缘分配置!$A:$M,10,0))</f>
        <v>140</v>
      </c>
      <c r="T422" s="40" t="str">
        <f>IFERROR(VLOOKUP(R422,武将ID!F$1:G$18,2,0),"")</f>
        <v>，生命提高</v>
      </c>
      <c r="U422" s="40" t="str">
        <f t="shared" si="80"/>
        <v>14%</v>
      </c>
      <c r="V422" s="40" t="str">
        <f t="shared" si="87"/>
        <v/>
      </c>
      <c r="W422" s="40" t="str">
        <f>IF(VLOOKUP($E422,缘分配置!$A:$M,11,0)=0,"",VLOOKUP($E422,缘分配置!$A:$M,11,0))</f>
        <v/>
      </c>
      <c r="X422" s="40" t="str">
        <f>IFERROR(VLOOKUP(V422,武将ID!$F$1:$G$18,2,0),"")</f>
        <v/>
      </c>
      <c r="Y422" s="40" t="str">
        <f t="shared" si="81"/>
        <v/>
      </c>
      <c r="Z422" s="40" t="str">
        <f t="shared" si="88"/>
        <v/>
      </c>
      <c r="AA422" s="40" t="str">
        <f>IF(VLOOKUP($E422,缘分配置!$A:$M,12,0)=0,"",VLOOKUP($E422,缘分配置!$A:$M,12,0))</f>
        <v/>
      </c>
      <c r="AB422" s="40" t="str">
        <f>IFERROR(VLOOKUP(Z422,武将ID!$F$1:$G$18,2,0),"")</f>
        <v/>
      </c>
      <c r="AC422" s="40" t="str">
        <f t="shared" si="82"/>
        <v/>
      </c>
      <c r="AD422" s="56" t="str">
        <f t="shared" si="83"/>
        <v>集齐“狄仁杰、武松”，生命提高14%。</v>
      </c>
    </row>
    <row r="423" spans="1:30" ht="15" x14ac:dyDescent="0.25">
      <c r="A423" s="52">
        <f t="shared" si="84"/>
        <v>31506004</v>
      </c>
      <c r="B423" s="37">
        <v>418</v>
      </c>
      <c r="C423" s="53" t="str">
        <f>VLOOKUP(E423,缘分配置!A:P,4,0)</f>
        <v>明察秋毫</v>
      </c>
      <c r="D423" s="53">
        <f>VLOOKUP(F423,武将ID!A:B,2,0)</f>
        <v>31506</v>
      </c>
      <c r="E423" s="40" t="str">
        <f>缘分配置!A376</f>
        <v>狄仁杰4</v>
      </c>
      <c r="F423" s="37" t="str">
        <f t="shared" si="79"/>
        <v>、狄仁杰</v>
      </c>
      <c r="G423" s="40" t="str">
        <f>缘分配置!E376</f>
        <v>狄仁杰</v>
      </c>
      <c r="H423" s="40" t="str">
        <f t="shared" si="85"/>
        <v>4</v>
      </c>
      <c r="I423" s="40">
        <v>1</v>
      </c>
      <c r="J423" s="53">
        <f>VLOOKUP(K423,武将ID!$A:$B,2,0)</f>
        <v>41502</v>
      </c>
      <c r="K423" s="40" t="str">
        <f>VLOOKUP(E423,缘分配置!A:M,6,0)</f>
        <v>、姜子牙</v>
      </c>
      <c r="L423" s="53">
        <f>IFERROR(VLOOKUP(M423,武将ID!$A:$B,2,0),"")</f>
        <v>41006</v>
      </c>
      <c r="M423" s="40" t="str">
        <f>IF(VLOOKUP($E423,缘分配置!$A:$M,7,0)=0,"",VLOOKUP($E423,缘分配置!$A:$M,7,0))</f>
        <v>、包拯</v>
      </c>
      <c r="N423" s="53" t="str">
        <f>IFERROR(VLOOKUP(O423,武将ID!$A:$B,2,0),"")</f>
        <v/>
      </c>
      <c r="O423" s="40" t="str">
        <f>IF(VLOOKUP($E423,缘分配置!$A:$M,8,0)=0,"",VLOOKUP($E423,缘分配置!$A:$M,8,0))</f>
        <v/>
      </c>
      <c r="P423" s="53" t="str">
        <f>IFERROR(VLOOKUP(Q423,武将ID!$A:$B,2,0),"")</f>
        <v/>
      </c>
      <c r="Q423" s="40" t="str">
        <f>IF(VLOOKUP($E423,缘分配置!$A:$M,9,0)=0,"",VLOOKUP($E423,缘分配置!$A:$M,9,0))</f>
        <v/>
      </c>
      <c r="R423" s="40">
        <f t="shared" si="86"/>
        <v>4</v>
      </c>
      <c r="S423" s="40">
        <f>IF(VLOOKUP($E423,缘分配置!$A:$M,10,0)=0,"",VLOOKUP($E423,缘分配置!$A:$M,10,0))</f>
        <v>150</v>
      </c>
      <c r="T423" s="40" t="str">
        <f>IFERROR(VLOOKUP(R423,武将ID!F$1:G$18,2,0),"")</f>
        <v>，生命提高</v>
      </c>
      <c r="U423" s="40" t="str">
        <f t="shared" si="80"/>
        <v>15%</v>
      </c>
      <c r="V423" s="40">
        <f t="shared" si="87"/>
        <v>5</v>
      </c>
      <c r="W423" s="40">
        <f>IF(VLOOKUP($E423,缘分配置!$A:$M,11,0)=0,"",VLOOKUP($E423,缘分配置!$A:$M,11,0))</f>
        <v>120</v>
      </c>
      <c r="X423" s="40" t="str">
        <f>IFERROR(VLOOKUP(V423,武将ID!$F$1:$G$18,2,0),"")</f>
        <v>，攻击提高</v>
      </c>
      <c r="Y423" s="40" t="str">
        <f t="shared" si="81"/>
        <v>12%</v>
      </c>
      <c r="Z423" s="40">
        <f t="shared" si="88"/>
        <v>6</v>
      </c>
      <c r="AA423" s="40">
        <f>IF(VLOOKUP($E423,缘分配置!$A:$M,12,0)=0,"",VLOOKUP($E423,缘分配置!$A:$M,12,0))</f>
        <v>30</v>
      </c>
      <c r="AB423" s="40" t="str">
        <f>IFERROR(VLOOKUP(Z423,武将ID!$F$1:$G$18,2,0),"")</f>
        <v>，防御提高</v>
      </c>
      <c r="AC423" s="40" t="str">
        <f t="shared" si="82"/>
        <v>3%</v>
      </c>
      <c r="AD423" s="56" t="str">
        <f t="shared" si="83"/>
        <v>集齐“狄仁杰、姜子牙、包拯”，生命提高15%，攻击提高12%，防御提高3%。</v>
      </c>
    </row>
    <row r="424" spans="1:30" ht="15" x14ac:dyDescent="0.25">
      <c r="A424" s="52">
        <f t="shared" si="84"/>
        <v>31506005</v>
      </c>
      <c r="B424" s="37">
        <v>419</v>
      </c>
      <c r="C424" s="53" t="str">
        <f>VLOOKUP(E424,缘分配置!A:P,4,0)</f>
        <v>经天纬地</v>
      </c>
      <c r="D424" s="53">
        <f>VLOOKUP(F424,武将ID!A:B,2,0)</f>
        <v>31506</v>
      </c>
      <c r="E424" s="40" t="str">
        <f>缘分配置!A377</f>
        <v>狄仁杰5</v>
      </c>
      <c r="F424" s="37" t="str">
        <f t="shared" si="79"/>
        <v>、狄仁杰</v>
      </c>
      <c r="G424" s="40" t="str">
        <f>缘分配置!E377</f>
        <v>狄仁杰</v>
      </c>
      <c r="H424" s="40" t="str">
        <f t="shared" si="85"/>
        <v>5</v>
      </c>
      <c r="I424" s="40">
        <v>1</v>
      </c>
      <c r="J424" s="53">
        <f>VLOOKUP(K424,武将ID!$A:$B,2,0)</f>
        <v>11503</v>
      </c>
      <c r="K424" s="40" t="str">
        <f>VLOOKUP(E424,缘分配置!A:M,6,0)</f>
        <v>、范增</v>
      </c>
      <c r="L424" s="53">
        <f>IFERROR(VLOOKUP(M424,武将ID!$A:$B,2,0),"")</f>
        <v>21501</v>
      </c>
      <c r="M424" s="40" t="str">
        <f>IF(VLOOKUP($E424,缘分配置!$A:$M,7,0)=0,"",VLOOKUP($E424,缘分配置!$A:$M,7,0))</f>
        <v>、曹操</v>
      </c>
      <c r="N424" s="53">
        <f>IFERROR(VLOOKUP(O424,武将ID!$A:$B,2,0),"")</f>
        <v>41303</v>
      </c>
      <c r="O424" s="40" t="str">
        <f>IF(VLOOKUP($E424,缘分配置!$A:$M,8,0)=0,"",VLOOKUP($E424,缘分配置!$A:$M,8,0))</f>
        <v>、朱元璋</v>
      </c>
      <c r="P424" s="53" t="str">
        <f>IFERROR(VLOOKUP(Q424,武将ID!$A:$B,2,0),"")</f>
        <v/>
      </c>
      <c r="Q424" s="40" t="str">
        <f>IF(VLOOKUP($E424,缘分配置!$A:$M,9,0)=0,"",VLOOKUP($E424,缘分配置!$A:$M,9,0))</f>
        <v/>
      </c>
      <c r="R424" s="40">
        <f t="shared" si="86"/>
        <v>4</v>
      </c>
      <c r="S424" s="40">
        <f>IF(VLOOKUP($E424,缘分配置!$A:$M,10,0)=0,"",VLOOKUP($E424,缘分配置!$A:$M,10,0))</f>
        <v>180</v>
      </c>
      <c r="T424" s="40" t="str">
        <f>IFERROR(VLOOKUP(R424,武将ID!F$1:G$18,2,0),"")</f>
        <v>，生命提高</v>
      </c>
      <c r="U424" s="40" t="str">
        <f t="shared" si="80"/>
        <v>18%</v>
      </c>
      <c r="V424" s="40">
        <f t="shared" si="87"/>
        <v>5</v>
      </c>
      <c r="W424" s="40">
        <f>IF(VLOOKUP($E424,缘分配置!$A:$M,11,0)=0,"",VLOOKUP($E424,缘分配置!$A:$M,11,0))</f>
        <v>140</v>
      </c>
      <c r="X424" s="40" t="str">
        <f>IFERROR(VLOOKUP(V424,武将ID!$F$1:$G$18,2,0),"")</f>
        <v>，攻击提高</v>
      </c>
      <c r="Y424" s="40" t="str">
        <f t="shared" si="81"/>
        <v>14%</v>
      </c>
      <c r="Z424" s="40">
        <f t="shared" si="88"/>
        <v>6</v>
      </c>
      <c r="AA424" s="40">
        <f>IF(VLOOKUP($E424,缘分配置!$A:$M,12,0)=0,"",VLOOKUP($E424,缘分配置!$A:$M,12,0))</f>
        <v>40</v>
      </c>
      <c r="AB424" s="40" t="str">
        <f>IFERROR(VLOOKUP(Z424,武将ID!$F$1:$G$18,2,0),"")</f>
        <v>，防御提高</v>
      </c>
      <c r="AC424" s="40" t="str">
        <f t="shared" si="82"/>
        <v>4%</v>
      </c>
      <c r="AD424" s="56" t="str">
        <f t="shared" si="83"/>
        <v>集齐“狄仁杰、范增、曹操、朱元璋”，生命提高18%，攻击提高14%，防御提高4%。</v>
      </c>
    </row>
    <row r="425" spans="1:30" ht="15" x14ac:dyDescent="0.25">
      <c r="A425" s="52">
        <f t="shared" si="84"/>
        <v>31506006</v>
      </c>
      <c r="B425" s="37">
        <v>420</v>
      </c>
      <c r="C425" s="53" t="str">
        <f>VLOOKUP(E425,缘分配置!A:P,4,0)</f>
        <v>妙手回春</v>
      </c>
      <c r="D425" s="53">
        <f>VLOOKUP(F425,武将ID!A:B,2,0)</f>
        <v>31506</v>
      </c>
      <c r="E425" s="40" t="str">
        <f>缘分配置!A378</f>
        <v>狄仁杰6</v>
      </c>
      <c r="F425" s="37" t="str">
        <f t="shared" si="79"/>
        <v>、狄仁杰</v>
      </c>
      <c r="G425" s="40" t="str">
        <f>缘分配置!E378</f>
        <v>狄仁杰</v>
      </c>
      <c r="H425" s="40" t="str">
        <f t="shared" si="85"/>
        <v>6</v>
      </c>
      <c r="I425" s="40">
        <v>1</v>
      </c>
      <c r="J425" s="53">
        <f>VLOOKUP(K425,武将ID!$A:$B,2,0)</f>
        <v>11508</v>
      </c>
      <c r="K425" s="40" t="str">
        <f>VLOOKUP(E425,缘分配置!A:M,6,0)</f>
        <v>、虞姬</v>
      </c>
      <c r="L425" s="53">
        <f>IFERROR(VLOOKUP(M425,武将ID!$A:$B,2,0),"")</f>
        <v>21508</v>
      </c>
      <c r="M425" s="40" t="str">
        <f>IF(VLOOKUP($E425,缘分配置!$A:$M,7,0)=0,"",VLOOKUP($E425,缘分配置!$A:$M,7,0))</f>
        <v>、小乔</v>
      </c>
      <c r="N425" s="53">
        <f>IFERROR(VLOOKUP(O425,武将ID!$A:$B,2,0),"")</f>
        <v>41503</v>
      </c>
      <c r="O425" s="40" t="str">
        <f>IF(VLOOKUP($E425,缘分配置!$A:$M,8,0)=0,"",VLOOKUP($E425,缘分配置!$A:$M,8,0))</f>
        <v>、孔子</v>
      </c>
      <c r="P425" s="53" t="str">
        <f>IFERROR(VLOOKUP(Q425,武将ID!$A:$B,2,0),"")</f>
        <v/>
      </c>
      <c r="Q425" s="40" t="str">
        <f>IF(VLOOKUP($E425,缘分配置!$A:$M,9,0)=0,"",VLOOKUP($E425,缘分配置!$A:$M,9,0))</f>
        <v/>
      </c>
      <c r="R425" s="40">
        <f t="shared" si="86"/>
        <v>4</v>
      </c>
      <c r="S425" s="40">
        <f>IF(VLOOKUP($E425,缘分配置!$A:$M,10,0)=0,"",VLOOKUP($E425,缘分配置!$A:$M,10,0))</f>
        <v>180</v>
      </c>
      <c r="T425" s="40" t="str">
        <f>IFERROR(VLOOKUP(R425,武将ID!F$1:G$18,2,0),"")</f>
        <v>，生命提高</v>
      </c>
      <c r="U425" s="40" t="str">
        <f t="shared" si="80"/>
        <v>18%</v>
      </c>
      <c r="V425" s="40">
        <f t="shared" si="87"/>
        <v>5</v>
      </c>
      <c r="W425" s="40">
        <f>IF(VLOOKUP($E425,缘分配置!$A:$M,11,0)=0,"",VLOOKUP($E425,缘分配置!$A:$M,11,0))</f>
        <v>140</v>
      </c>
      <c r="X425" s="40" t="str">
        <f>IFERROR(VLOOKUP(V425,武将ID!$F$1:$G$18,2,0),"")</f>
        <v>，攻击提高</v>
      </c>
      <c r="Y425" s="40" t="str">
        <f t="shared" si="81"/>
        <v>14%</v>
      </c>
      <c r="Z425" s="40">
        <f t="shared" si="88"/>
        <v>6</v>
      </c>
      <c r="AA425" s="40">
        <f>IF(VLOOKUP($E425,缘分配置!$A:$M,12,0)=0,"",VLOOKUP($E425,缘分配置!$A:$M,12,0))</f>
        <v>40</v>
      </c>
      <c r="AB425" s="40" t="str">
        <f>IFERROR(VLOOKUP(Z425,武将ID!$F$1:$G$18,2,0),"")</f>
        <v>，防御提高</v>
      </c>
      <c r="AC425" s="40" t="str">
        <f t="shared" si="82"/>
        <v>4%</v>
      </c>
      <c r="AD425" s="56" t="str">
        <f t="shared" si="83"/>
        <v>集齐“狄仁杰、虞姬、小乔、孔子”，生命提高18%，攻击提高14%，防御提高4%。</v>
      </c>
    </row>
    <row r="426" spans="1:30" ht="15" x14ac:dyDescent="0.25">
      <c r="A426" s="52">
        <f t="shared" si="84"/>
        <v>31507001</v>
      </c>
      <c r="B426" s="37">
        <v>421</v>
      </c>
      <c r="C426" s="53" t="str">
        <f>VLOOKUP(E426,缘分配置!A:P,4,0)</f>
        <v>风姿出众</v>
      </c>
      <c r="D426" s="53">
        <f>VLOOKUP(F426,武将ID!A:B,2,0)</f>
        <v>31507</v>
      </c>
      <c r="E426" s="40" t="str">
        <f>缘分配置!A379</f>
        <v>裴元庆1</v>
      </c>
      <c r="F426" s="37" t="str">
        <f t="shared" si="79"/>
        <v>、裴元庆</v>
      </c>
      <c r="G426" s="40" t="str">
        <f>缘分配置!E379</f>
        <v>裴元庆</v>
      </c>
      <c r="H426" s="40" t="str">
        <f t="shared" si="85"/>
        <v>1</v>
      </c>
      <c r="I426" s="40">
        <v>1</v>
      </c>
      <c r="J426" s="53">
        <f>VLOOKUP(K426,武将ID!$A:$B,2,0)</f>
        <v>31302</v>
      </c>
      <c r="K426" s="40" t="str">
        <f>VLOOKUP(E426,缘分配置!A:M,6,0)</f>
        <v>、杨玉环</v>
      </c>
      <c r="L426" s="53" t="str">
        <f>IFERROR(VLOOKUP(M426,武将ID!$A:$B,2,0),"")</f>
        <v/>
      </c>
      <c r="M426" s="40" t="str">
        <f>IF(VLOOKUP($E426,缘分配置!$A:$M,7,0)=0,"",VLOOKUP($E426,缘分配置!$A:$M,7,0))</f>
        <v/>
      </c>
      <c r="N426" s="53" t="str">
        <f>IFERROR(VLOOKUP(O426,武将ID!$A:$B,2,0),"")</f>
        <v/>
      </c>
      <c r="O426" s="40" t="str">
        <f>IF(VLOOKUP($E426,缘分配置!$A:$M,8,0)=0,"",VLOOKUP($E426,缘分配置!$A:$M,8,0))</f>
        <v/>
      </c>
      <c r="P426" s="53" t="str">
        <f>IFERROR(VLOOKUP(Q426,武将ID!$A:$B,2,0),"")</f>
        <v/>
      </c>
      <c r="Q426" s="40" t="str">
        <f>IF(VLOOKUP($E426,缘分配置!$A:$M,9,0)=0,"",VLOOKUP($E426,缘分配置!$A:$M,9,0))</f>
        <v/>
      </c>
      <c r="R426" s="40">
        <f t="shared" si="86"/>
        <v>4</v>
      </c>
      <c r="S426" s="40">
        <f>IF(VLOOKUP($E426,缘分配置!$A:$M,10,0)=0,"",VLOOKUP($E426,缘分配置!$A:$M,10,0))</f>
        <v>140</v>
      </c>
      <c r="T426" s="40" t="str">
        <f>IFERROR(VLOOKUP(R426,武将ID!F$1:G$18,2,0),"")</f>
        <v>，生命提高</v>
      </c>
      <c r="U426" s="40" t="str">
        <f t="shared" si="80"/>
        <v>14%</v>
      </c>
      <c r="V426" s="40" t="str">
        <f t="shared" si="87"/>
        <v/>
      </c>
      <c r="W426" s="40" t="str">
        <f>IF(VLOOKUP($E426,缘分配置!$A:$M,11,0)=0,"",VLOOKUP($E426,缘分配置!$A:$M,11,0))</f>
        <v/>
      </c>
      <c r="X426" s="40" t="str">
        <f>IFERROR(VLOOKUP(V426,武将ID!$F$1:$G$18,2,0),"")</f>
        <v/>
      </c>
      <c r="Y426" s="40" t="str">
        <f t="shared" si="81"/>
        <v/>
      </c>
      <c r="Z426" s="40" t="str">
        <f t="shared" si="88"/>
        <v/>
      </c>
      <c r="AA426" s="40" t="str">
        <f>IF(VLOOKUP($E426,缘分配置!$A:$M,12,0)=0,"",VLOOKUP($E426,缘分配置!$A:$M,12,0))</f>
        <v/>
      </c>
      <c r="AB426" s="40" t="str">
        <f>IFERROR(VLOOKUP(Z426,武将ID!$F$1:$G$18,2,0),"")</f>
        <v/>
      </c>
      <c r="AC426" s="40" t="str">
        <f t="shared" si="82"/>
        <v/>
      </c>
      <c r="AD426" s="56" t="str">
        <f t="shared" si="83"/>
        <v>集齐“裴元庆、杨玉环”，生命提高14%。</v>
      </c>
    </row>
    <row r="427" spans="1:30" ht="15" x14ac:dyDescent="0.25">
      <c r="A427" s="52">
        <f t="shared" si="84"/>
        <v>31507002</v>
      </c>
      <c r="B427" s="37">
        <v>422</v>
      </c>
      <c r="C427" s="53" t="str">
        <f>VLOOKUP(E427,缘分配置!A:P,4,0)</f>
        <v>盖世无双</v>
      </c>
      <c r="D427" s="53">
        <f>VLOOKUP(F427,武将ID!A:B,2,0)</f>
        <v>31507</v>
      </c>
      <c r="E427" s="40" t="str">
        <f>缘分配置!A380</f>
        <v>裴元庆2</v>
      </c>
      <c r="F427" s="37" t="str">
        <f t="shared" si="79"/>
        <v>、裴元庆</v>
      </c>
      <c r="G427" s="40" t="str">
        <f>缘分配置!E380</f>
        <v>裴元庆</v>
      </c>
      <c r="H427" s="40" t="str">
        <f t="shared" si="85"/>
        <v>2</v>
      </c>
      <c r="I427" s="40">
        <v>1</v>
      </c>
      <c r="J427" s="53">
        <f>VLOOKUP(K427,武将ID!$A:$B,2,0)</f>
        <v>31504</v>
      </c>
      <c r="K427" s="40" t="str">
        <f>VLOOKUP(E427,缘分配置!A:M,6,0)</f>
        <v>、宇文成都</v>
      </c>
      <c r="L427" s="53" t="str">
        <f>IFERROR(VLOOKUP(M427,武将ID!$A:$B,2,0),"")</f>
        <v/>
      </c>
      <c r="M427" s="40" t="str">
        <f>IF(VLOOKUP($E427,缘分配置!$A:$M,7,0)=0,"",VLOOKUP($E427,缘分配置!$A:$M,7,0))</f>
        <v/>
      </c>
      <c r="N427" s="53" t="str">
        <f>IFERROR(VLOOKUP(O427,武将ID!$A:$B,2,0),"")</f>
        <v/>
      </c>
      <c r="O427" s="40" t="str">
        <f>IF(VLOOKUP($E427,缘分配置!$A:$M,8,0)=0,"",VLOOKUP($E427,缘分配置!$A:$M,8,0))</f>
        <v/>
      </c>
      <c r="P427" s="53" t="str">
        <f>IFERROR(VLOOKUP(Q427,武将ID!$A:$B,2,0),"")</f>
        <v/>
      </c>
      <c r="Q427" s="40" t="str">
        <f>IF(VLOOKUP($E427,缘分配置!$A:$M,9,0)=0,"",VLOOKUP($E427,缘分配置!$A:$M,9,0))</f>
        <v/>
      </c>
      <c r="R427" s="40">
        <f t="shared" si="86"/>
        <v>4</v>
      </c>
      <c r="S427" s="40">
        <f>IF(VLOOKUP($E427,缘分配置!$A:$M,10,0)=0,"",VLOOKUP($E427,缘分配置!$A:$M,10,0))</f>
        <v>140</v>
      </c>
      <c r="T427" s="40" t="str">
        <f>IFERROR(VLOOKUP(R427,武将ID!F$1:G$18,2,0),"")</f>
        <v>，生命提高</v>
      </c>
      <c r="U427" s="40" t="str">
        <f t="shared" si="80"/>
        <v>14%</v>
      </c>
      <c r="V427" s="40" t="str">
        <f t="shared" si="87"/>
        <v/>
      </c>
      <c r="W427" s="40" t="str">
        <f>IF(VLOOKUP($E427,缘分配置!$A:$M,11,0)=0,"",VLOOKUP($E427,缘分配置!$A:$M,11,0))</f>
        <v/>
      </c>
      <c r="X427" s="40" t="str">
        <f>IFERROR(VLOOKUP(V427,武将ID!$F$1:$G$18,2,0),"")</f>
        <v/>
      </c>
      <c r="Y427" s="40" t="str">
        <f t="shared" si="81"/>
        <v/>
      </c>
      <c r="Z427" s="40" t="str">
        <f t="shared" si="88"/>
        <v/>
      </c>
      <c r="AA427" s="40" t="str">
        <f>IF(VLOOKUP($E427,缘分配置!$A:$M,12,0)=0,"",VLOOKUP($E427,缘分配置!$A:$M,12,0))</f>
        <v/>
      </c>
      <c r="AB427" s="40" t="str">
        <f>IFERROR(VLOOKUP(Z427,武将ID!$F$1:$G$18,2,0),"")</f>
        <v/>
      </c>
      <c r="AC427" s="40" t="str">
        <f t="shared" si="82"/>
        <v/>
      </c>
      <c r="AD427" s="56" t="str">
        <f t="shared" si="83"/>
        <v>集齐“裴元庆、宇文成都”，生命提高14%。</v>
      </c>
    </row>
    <row r="428" spans="1:30" ht="15" x14ac:dyDescent="0.25">
      <c r="A428" s="52">
        <f t="shared" si="84"/>
        <v>31507003</v>
      </c>
      <c r="B428" s="37">
        <v>423</v>
      </c>
      <c r="C428" s="53" t="str">
        <f>VLOOKUP(E428,缘分配置!A:P,4,0)</f>
        <v>出神入化</v>
      </c>
      <c r="D428" s="53">
        <f>VLOOKUP(F428,武将ID!A:B,2,0)</f>
        <v>31507</v>
      </c>
      <c r="E428" s="40" t="str">
        <f>缘分配置!A381</f>
        <v>裴元庆3</v>
      </c>
      <c r="F428" s="37" t="str">
        <f t="shared" si="79"/>
        <v>、裴元庆</v>
      </c>
      <c r="G428" s="40" t="str">
        <f>缘分配置!E381</f>
        <v>裴元庆</v>
      </c>
      <c r="H428" s="40" t="str">
        <f t="shared" si="85"/>
        <v>3</v>
      </c>
      <c r="I428" s="40">
        <v>1</v>
      </c>
      <c r="J428" s="53">
        <f>VLOOKUP(K428,武将ID!$A:$B,2,0)</f>
        <v>41505</v>
      </c>
      <c r="K428" s="40" t="str">
        <f>VLOOKUP(E428,缘分配置!A:M,6,0)</f>
        <v>、苏妲己</v>
      </c>
      <c r="L428" s="53" t="str">
        <f>IFERROR(VLOOKUP(M428,武将ID!$A:$B,2,0),"")</f>
        <v/>
      </c>
      <c r="M428" s="40" t="str">
        <f>IF(VLOOKUP($E428,缘分配置!$A:$M,7,0)=0,"",VLOOKUP($E428,缘分配置!$A:$M,7,0))</f>
        <v/>
      </c>
      <c r="N428" s="53" t="str">
        <f>IFERROR(VLOOKUP(O428,武将ID!$A:$B,2,0),"")</f>
        <v/>
      </c>
      <c r="O428" s="40" t="str">
        <f>IF(VLOOKUP($E428,缘分配置!$A:$M,8,0)=0,"",VLOOKUP($E428,缘分配置!$A:$M,8,0))</f>
        <v/>
      </c>
      <c r="P428" s="53" t="str">
        <f>IFERROR(VLOOKUP(Q428,武将ID!$A:$B,2,0),"")</f>
        <v/>
      </c>
      <c r="Q428" s="40" t="str">
        <f>IF(VLOOKUP($E428,缘分配置!$A:$M,9,0)=0,"",VLOOKUP($E428,缘分配置!$A:$M,9,0))</f>
        <v/>
      </c>
      <c r="R428" s="40">
        <f t="shared" si="86"/>
        <v>4</v>
      </c>
      <c r="S428" s="40">
        <f>IF(VLOOKUP($E428,缘分配置!$A:$M,10,0)=0,"",VLOOKUP($E428,缘分配置!$A:$M,10,0))</f>
        <v>140</v>
      </c>
      <c r="T428" s="40" t="str">
        <f>IFERROR(VLOOKUP(R428,武将ID!F$1:G$18,2,0),"")</f>
        <v>，生命提高</v>
      </c>
      <c r="U428" s="40" t="str">
        <f t="shared" si="80"/>
        <v>14%</v>
      </c>
      <c r="V428" s="40" t="str">
        <f t="shared" si="87"/>
        <v/>
      </c>
      <c r="W428" s="40" t="str">
        <f>IF(VLOOKUP($E428,缘分配置!$A:$M,11,0)=0,"",VLOOKUP($E428,缘分配置!$A:$M,11,0))</f>
        <v/>
      </c>
      <c r="X428" s="40" t="str">
        <f>IFERROR(VLOOKUP(V428,武将ID!$F$1:$G$18,2,0),"")</f>
        <v/>
      </c>
      <c r="Y428" s="40" t="str">
        <f t="shared" si="81"/>
        <v/>
      </c>
      <c r="Z428" s="40" t="str">
        <f t="shared" si="88"/>
        <v/>
      </c>
      <c r="AA428" s="40" t="str">
        <f>IF(VLOOKUP($E428,缘分配置!$A:$M,12,0)=0,"",VLOOKUP($E428,缘分配置!$A:$M,12,0))</f>
        <v/>
      </c>
      <c r="AB428" s="40" t="str">
        <f>IFERROR(VLOOKUP(Z428,武将ID!$F$1:$G$18,2,0),"")</f>
        <v/>
      </c>
      <c r="AC428" s="40" t="str">
        <f t="shared" si="82"/>
        <v/>
      </c>
      <c r="AD428" s="56" t="str">
        <f t="shared" si="83"/>
        <v>集齐“裴元庆、苏妲己”，生命提高14%。</v>
      </c>
    </row>
    <row r="429" spans="1:30" ht="15" x14ac:dyDescent="0.25">
      <c r="A429" s="52">
        <f t="shared" si="84"/>
        <v>31507004</v>
      </c>
      <c r="B429" s="37">
        <v>424</v>
      </c>
      <c r="C429" s="53" t="str">
        <f>VLOOKUP(E429,缘分配置!A:P,4,0)</f>
        <v>舍我其谁</v>
      </c>
      <c r="D429" s="53">
        <f>VLOOKUP(F429,武将ID!A:B,2,0)</f>
        <v>31507</v>
      </c>
      <c r="E429" s="40" t="str">
        <f>缘分配置!A382</f>
        <v>裴元庆4</v>
      </c>
      <c r="F429" s="37" t="str">
        <f t="shared" si="79"/>
        <v>、裴元庆</v>
      </c>
      <c r="G429" s="40" t="str">
        <f>缘分配置!E382</f>
        <v>裴元庆</v>
      </c>
      <c r="H429" s="40" t="str">
        <f t="shared" si="85"/>
        <v>4</v>
      </c>
      <c r="I429" s="40">
        <v>1</v>
      </c>
      <c r="J429" s="53">
        <f>VLOOKUP(K429,武将ID!$A:$B,2,0)</f>
        <v>21505</v>
      </c>
      <c r="K429" s="40" t="str">
        <f>VLOOKUP(E429,缘分配置!A:M,6,0)</f>
        <v>、赵云</v>
      </c>
      <c r="L429" s="53">
        <f>IFERROR(VLOOKUP(M429,武将ID!$A:$B,2,0),"")</f>
        <v>31502</v>
      </c>
      <c r="M429" s="40" t="str">
        <f>IF(VLOOKUP($E429,缘分配置!$A:$M,7,0)=0,"",VLOOKUP($E429,缘分配置!$A:$M,7,0))</f>
        <v>、尉迟恭</v>
      </c>
      <c r="N429" s="53" t="str">
        <f>IFERROR(VLOOKUP(O429,武将ID!$A:$B,2,0),"")</f>
        <v/>
      </c>
      <c r="O429" s="40" t="str">
        <f>IF(VLOOKUP($E429,缘分配置!$A:$M,8,0)=0,"",VLOOKUP($E429,缘分配置!$A:$M,8,0))</f>
        <v/>
      </c>
      <c r="P429" s="53" t="str">
        <f>IFERROR(VLOOKUP(Q429,武将ID!$A:$B,2,0),"")</f>
        <v/>
      </c>
      <c r="Q429" s="40" t="str">
        <f>IF(VLOOKUP($E429,缘分配置!$A:$M,9,0)=0,"",VLOOKUP($E429,缘分配置!$A:$M,9,0))</f>
        <v/>
      </c>
      <c r="R429" s="40">
        <f t="shared" si="86"/>
        <v>4</v>
      </c>
      <c r="S429" s="40">
        <f>IF(VLOOKUP($E429,缘分配置!$A:$M,10,0)=0,"",VLOOKUP($E429,缘分配置!$A:$M,10,0))</f>
        <v>150</v>
      </c>
      <c r="T429" s="40" t="str">
        <f>IFERROR(VLOOKUP(R429,武将ID!F$1:G$18,2,0),"")</f>
        <v>，生命提高</v>
      </c>
      <c r="U429" s="40" t="str">
        <f t="shared" si="80"/>
        <v>15%</v>
      </c>
      <c r="V429" s="40">
        <f t="shared" si="87"/>
        <v>5</v>
      </c>
      <c r="W429" s="40">
        <f>IF(VLOOKUP($E429,缘分配置!$A:$M,11,0)=0,"",VLOOKUP($E429,缘分配置!$A:$M,11,0))</f>
        <v>120</v>
      </c>
      <c r="X429" s="40" t="str">
        <f>IFERROR(VLOOKUP(V429,武将ID!$F$1:$G$18,2,0),"")</f>
        <v>，攻击提高</v>
      </c>
      <c r="Y429" s="40" t="str">
        <f t="shared" si="81"/>
        <v>12%</v>
      </c>
      <c r="Z429" s="40">
        <f t="shared" si="88"/>
        <v>6</v>
      </c>
      <c r="AA429" s="40">
        <f>IF(VLOOKUP($E429,缘分配置!$A:$M,12,0)=0,"",VLOOKUP($E429,缘分配置!$A:$M,12,0))</f>
        <v>30</v>
      </c>
      <c r="AB429" s="40" t="str">
        <f>IFERROR(VLOOKUP(Z429,武将ID!$F$1:$G$18,2,0),"")</f>
        <v>，防御提高</v>
      </c>
      <c r="AC429" s="40" t="str">
        <f t="shared" si="82"/>
        <v>3%</v>
      </c>
      <c r="AD429" s="56" t="str">
        <f t="shared" si="83"/>
        <v>集齐“裴元庆、赵云、尉迟恭”，生命提高15%，攻击提高12%，防御提高3%。</v>
      </c>
    </row>
    <row r="430" spans="1:30" ht="15" x14ac:dyDescent="0.25">
      <c r="A430" s="52">
        <f t="shared" si="84"/>
        <v>31507005</v>
      </c>
      <c r="B430" s="37">
        <v>425</v>
      </c>
      <c r="C430" s="53" t="str">
        <f>VLOOKUP(E430,缘分配置!A:P,4,0)</f>
        <v>一往无前</v>
      </c>
      <c r="D430" s="53">
        <f>VLOOKUP(F430,武将ID!A:B,2,0)</f>
        <v>31507</v>
      </c>
      <c r="E430" s="40" t="str">
        <f>缘分配置!A383</f>
        <v>裴元庆5</v>
      </c>
      <c r="F430" s="37" t="str">
        <f t="shared" si="79"/>
        <v>、裴元庆</v>
      </c>
      <c r="G430" s="40" t="str">
        <f>缘分配置!E383</f>
        <v>裴元庆</v>
      </c>
      <c r="H430" s="40" t="str">
        <f t="shared" si="85"/>
        <v>5</v>
      </c>
      <c r="I430" s="40">
        <v>1</v>
      </c>
      <c r="J430" s="53">
        <f>VLOOKUP(K430,武将ID!$A:$B,2,0)</f>
        <v>11502</v>
      </c>
      <c r="K430" s="40" t="str">
        <f>VLOOKUP(E430,缘分配置!A:M,6,0)</f>
        <v>、韩信</v>
      </c>
      <c r="L430" s="53">
        <f>IFERROR(VLOOKUP(M430,武将ID!$A:$B,2,0),"")</f>
        <v>21504</v>
      </c>
      <c r="M430" s="40" t="str">
        <f>IF(VLOOKUP($E430,缘分配置!$A:$M,7,0)=0,"",VLOOKUP($E430,缘分配置!$A:$M,7,0))</f>
        <v>、周瑜</v>
      </c>
      <c r="N430" s="53">
        <f>IFERROR(VLOOKUP(O430,武将ID!$A:$B,2,0),"")</f>
        <v>41507</v>
      </c>
      <c r="O430" s="40" t="str">
        <f>IF(VLOOKUP($E430,缘分配置!$A:$M,8,0)=0,"",VLOOKUP($E430,缘分配置!$A:$M,8,0))</f>
        <v>、霍去病</v>
      </c>
      <c r="P430" s="53" t="str">
        <f>IFERROR(VLOOKUP(Q430,武将ID!$A:$B,2,0),"")</f>
        <v/>
      </c>
      <c r="Q430" s="40" t="str">
        <f>IF(VLOOKUP($E430,缘分配置!$A:$M,9,0)=0,"",VLOOKUP($E430,缘分配置!$A:$M,9,0))</f>
        <v/>
      </c>
      <c r="R430" s="40">
        <f t="shared" si="86"/>
        <v>4</v>
      </c>
      <c r="S430" s="40">
        <f>IF(VLOOKUP($E430,缘分配置!$A:$M,10,0)=0,"",VLOOKUP($E430,缘分配置!$A:$M,10,0))</f>
        <v>180</v>
      </c>
      <c r="T430" s="40" t="str">
        <f>IFERROR(VLOOKUP(R430,武将ID!F$1:G$18,2,0),"")</f>
        <v>，生命提高</v>
      </c>
      <c r="U430" s="40" t="str">
        <f t="shared" si="80"/>
        <v>18%</v>
      </c>
      <c r="V430" s="40">
        <f t="shared" si="87"/>
        <v>5</v>
      </c>
      <c r="W430" s="40">
        <f>IF(VLOOKUP($E430,缘分配置!$A:$M,11,0)=0,"",VLOOKUP($E430,缘分配置!$A:$M,11,0))</f>
        <v>140</v>
      </c>
      <c r="X430" s="40" t="str">
        <f>IFERROR(VLOOKUP(V430,武将ID!$F$1:$G$18,2,0),"")</f>
        <v>，攻击提高</v>
      </c>
      <c r="Y430" s="40" t="str">
        <f t="shared" si="81"/>
        <v>14%</v>
      </c>
      <c r="Z430" s="40">
        <f t="shared" si="88"/>
        <v>6</v>
      </c>
      <c r="AA430" s="40">
        <f>IF(VLOOKUP($E430,缘分配置!$A:$M,12,0)=0,"",VLOOKUP($E430,缘分配置!$A:$M,12,0))</f>
        <v>40</v>
      </c>
      <c r="AB430" s="40" t="str">
        <f>IFERROR(VLOOKUP(Z430,武将ID!$F$1:$G$18,2,0),"")</f>
        <v>，防御提高</v>
      </c>
      <c r="AC430" s="40" t="str">
        <f t="shared" si="82"/>
        <v>4%</v>
      </c>
      <c r="AD430" s="56" t="str">
        <f t="shared" si="83"/>
        <v>集齐“裴元庆、韩信、周瑜、霍去病”，生命提高18%，攻击提高14%，防御提高4%。</v>
      </c>
    </row>
    <row r="431" spans="1:30" ht="15" x14ac:dyDescent="0.25">
      <c r="A431" s="52">
        <f t="shared" si="84"/>
        <v>31507006</v>
      </c>
      <c r="B431" s="37">
        <v>426</v>
      </c>
      <c r="C431" s="53" t="str">
        <f>VLOOKUP(E431,缘分配置!A:P,4,0)</f>
        <v>义薄云天</v>
      </c>
      <c r="D431" s="53">
        <f>VLOOKUP(F431,武将ID!A:B,2,0)</f>
        <v>31507</v>
      </c>
      <c r="E431" s="40" t="str">
        <f>缘分配置!A384</f>
        <v>裴元庆6</v>
      </c>
      <c r="F431" s="37" t="str">
        <f t="shared" si="79"/>
        <v>、裴元庆</v>
      </c>
      <c r="G431" s="40" t="str">
        <f>缘分配置!E384</f>
        <v>裴元庆</v>
      </c>
      <c r="H431" s="40" t="str">
        <f t="shared" si="85"/>
        <v>6</v>
      </c>
      <c r="I431" s="40">
        <v>1</v>
      </c>
      <c r="J431" s="53">
        <f>VLOOKUP(K431,武将ID!$A:$B,2,0)</f>
        <v>11507</v>
      </c>
      <c r="K431" s="40" t="str">
        <f>VLOOKUP(E431,缘分配置!A:M,6,0)</f>
        <v>、樊哙</v>
      </c>
      <c r="L431" s="53">
        <f>IFERROR(VLOOKUP(M431,武将ID!$A:$B,2,0),"")</f>
        <v>21506</v>
      </c>
      <c r="M431" s="40" t="str">
        <f>IF(VLOOKUP($E431,缘分配置!$A:$M,7,0)=0,"",VLOOKUP($E431,缘分配置!$A:$M,7,0))</f>
        <v>、张飞</v>
      </c>
      <c r="N431" s="53">
        <f>IFERROR(VLOOKUP(O431,武将ID!$A:$B,2,0),"")</f>
        <v>31501</v>
      </c>
      <c r="O431" s="40" t="str">
        <f>IF(VLOOKUP($E431,缘分配置!$A:$M,8,0)=0,"",VLOOKUP($E431,缘分配置!$A:$M,8,0))</f>
        <v>、程咬金</v>
      </c>
      <c r="P431" s="53" t="str">
        <f>IFERROR(VLOOKUP(Q431,武将ID!$A:$B,2,0),"")</f>
        <v/>
      </c>
      <c r="Q431" s="40" t="str">
        <f>IF(VLOOKUP($E431,缘分配置!$A:$M,9,0)=0,"",VLOOKUP($E431,缘分配置!$A:$M,9,0))</f>
        <v/>
      </c>
      <c r="R431" s="40">
        <f t="shared" si="86"/>
        <v>4</v>
      </c>
      <c r="S431" s="40">
        <f>IF(VLOOKUP($E431,缘分配置!$A:$M,10,0)=0,"",VLOOKUP($E431,缘分配置!$A:$M,10,0))</f>
        <v>180</v>
      </c>
      <c r="T431" s="40" t="str">
        <f>IFERROR(VLOOKUP(R431,武将ID!F$1:G$18,2,0),"")</f>
        <v>，生命提高</v>
      </c>
      <c r="U431" s="40" t="str">
        <f t="shared" si="80"/>
        <v>18%</v>
      </c>
      <c r="V431" s="40">
        <f t="shared" si="87"/>
        <v>5</v>
      </c>
      <c r="W431" s="40">
        <f>IF(VLOOKUP($E431,缘分配置!$A:$M,11,0)=0,"",VLOOKUP($E431,缘分配置!$A:$M,11,0))</f>
        <v>140</v>
      </c>
      <c r="X431" s="40" t="str">
        <f>IFERROR(VLOOKUP(V431,武将ID!$F$1:$G$18,2,0),"")</f>
        <v>，攻击提高</v>
      </c>
      <c r="Y431" s="40" t="str">
        <f t="shared" si="81"/>
        <v>14%</v>
      </c>
      <c r="Z431" s="40">
        <f t="shared" si="88"/>
        <v>6</v>
      </c>
      <c r="AA431" s="40">
        <f>IF(VLOOKUP($E431,缘分配置!$A:$M,12,0)=0,"",VLOOKUP($E431,缘分配置!$A:$M,12,0))</f>
        <v>40</v>
      </c>
      <c r="AB431" s="40" t="str">
        <f>IFERROR(VLOOKUP(Z431,武将ID!$F$1:$G$18,2,0),"")</f>
        <v>，防御提高</v>
      </c>
      <c r="AC431" s="40" t="str">
        <f t="shared" si="82"/>
        <v>4%</v>
      </c>
      <c r="AD431" s="56" t="str">
        <f t="shared" si="83"/>
        <v>集齐“裴元庆、樊哙、张飞、程咬金”，生命提高18%，攻击提高14%，防御提高4%。</v>
      </c>
    </row>
    <row r="432" spans="1:30" ht="15" x14ac:dyDescent="0.25">
      <c r="A432" s="52">
        <f t="shared" si="84"/>
        <v>31302001</v>
      </c>
      <c r="B432" s="37">
        <v>427</v>
      </c>
      <c r="C432" s="53" t="str">
        <f>VLOOKUP(E432,缘分配置!A:P,4,0)</f>
        <v>唐宫美人</v>
      </c>
      <c r="D432" s="53">
        <f>VLOOKUP(F432,武将ID!A:B,2,0)</f>
        <v>31302</v>
      </c>
      <c r="E432" s="40" t="str">
        <f>缘分配置!A385</f>
        <v>杨玉环1</v>
      </c>
      <c r="F432" s="37" t="str">
        <f t="shared" si="79"/>
        <v>、杨玉环</v>
      </c>
      <c r="G432" s="40" t="str">
        <f>缘分配置!E385</f>
        <v>杨玉环</v>
      </c>
      <c r="H432" s="40" t="str">
        <f t="shared" si="85"/>
        <v>1</v>
      </c>
      <c r="I432" s="40">
        <v>1</v>
      </c>
      <c r="J432" s="53">
        <f>VLOOKUP(K432,武将ID!$A:$B,2,0)</f>
        <v>31003</v>
      </c>
      <c r="K432" s="40" t="str">
        <f>VLOOKUP(E432,缘分配置!A:M,6,0)</f>
        <v>、长孙皇后</v>
      </c>
      <c r="L432" s="53" t="str">
        <f>IFERROR(VLOOKUP(M432,武将ID!$A:$B,2,0),"")</f>
        <v/>
      </c>
      <c r="M432" s="40" t="str">
        <f>IF(VLOOKUP($E432,缘分配置!$A:$M,7,0)=0,"",VLOOKUP($E432,缘分配置!$A:$M,7,0))</f>
        <v/>
      </c>
      <c r="N432" s="53" t="str">
        <f>IFERROR(VLOOKUP(O432,武将ID!$A:$B,2,0),"")</f>
        <v/>
      </c>
      <c r="O432" s="40" t="str">
        <f>IF(VLOOKUP($E432,缘分配置!$A:$M,8,0)=0,"",VLOOKUP($E432,缘分配置!$A:$M,8,0))</f>
        <v/>
      </c>
      <c r="P432" s="53" t="str">
        <f>IFERROR(VLOOKUP(Q432,武将ID!$A:$B,2,0),"")</f>
        <v/>
      </c>
      <c r="Q432" s="40" t="str">
        <f>IF(VLOOKUP($E432,缘分配置!$A:$M,9,0)=0,"",VLOOKUP($E432,缘分配置!$A:$M,9,0))</f>
        <v/>
      </c>
      <c r="R432" s="40">
        <f t="shared" si="86"/>
        <v>4</v>
      </c>
      <c r="S432" s="40">
        <f>IF(VLOOKUP($E432,缘分配置!$A:$M,10,0)=0,"",VLOOKUP($E432,缘分配置!$A:$M,10,0))</f>
        <v>130</v>
      </c>
      <c r="T432" s="40" t="str">
        <f>IFERROR(VLOOKUP(R432,武将ID!F$1:G$18,2,0),"")</f>
        <v>，生命提高</v>
      </c>
      <c r="U432" s="40" t="str">
        <f t="shared" si="80"/>
        <v>13%</v>
      </c>
      <c r="V432" s="40" t="str">
        <f t="shared" si="87"/>
        <v/>
      </c>
      <c r="W432" s="40" t="str">
        <f>IF(VLOOKUP($E432,缘分配置!$A:$M,11,0)=0,"",VLOOKUP($E432,缘分配置!$A:$M,11,0))</f>
        <v/>
      </c>
      <c r="X432" s="40" t="str">
        <f>IFERROR(VLOOKUP(V432,武将ID!$F$1:$G$18,2,0),"")</f>
        <v/>
      </c>
      <c r="Y432" s="40" t="str">
        <f t="shared" si="81"/>
        <v/>
      </c>
      <c r="Z432" s="40" t="str">
        <f t="shared" si="88"/>
        <v/>
      </c>
      <c r="AA432" s="40" t="str">
        <f>IF(VLOOKUP($E432,缘分配置!$A:$M,12,0)=0,"",VLOOKUP($E432,缘分配置!$A:$M,12,0))</f>
        <v/>
      </c>
      <c r="AB432" s="40" t="str">
        <f>IFERROR(VLOOKUP(Z432,武将ID!$F$1:$G$18,2,0),"")</f>
        <v/>
      </c>
      <c r="AC432" s="40" t="str">
        <f t="shared" si="82"/>
        <v/>
      </c>
      <c r="AD432" s="56" t="str">
        <f t="shared" si="83"/>
        <v>集齐“杨玉环、长孙皇后”，生命提高13%。</v>
      </c>
    </row>
    <row r="433" spans="1:30" ht="15" x14ac:dyDescent="0.25">
      <c r="A433" s="52">
        <f t="shared" si="84"/>
        <v>31302002</v>
      </c>
      <c r="B433" s="37">
        <v>428</v>
      </c>
      <c r="C433" s="53" t="str">
        <f>VLOOKUP(E433,缘分配置!A:P,4,0)</f>
        <v>王公贵戚</v>
      </c>
      <c r="D433" s="53">
        <f>VLOOKUP(F433,武将ID!A:B,2,0)</f>
        <v>31302</v>
      </c>
      <c r="E433" s="40" t="str">
        <f>缘分配置!A386</f>
        <v>杨玉环2</v>
      </c>
      <c r="F433" s="37" t="str">
        <f t="shared" si="79"/>
        <v>、杨玉环</v>
      </c>
      <c r="G433" s="40" t="str">
        <f>缘分配置!E386</f>
        <v>杨玉环</v>
      </c>
      <c r="H433" s="40" t="str">
        <f t="shared" si="85"/>
        <v>2</v>
      </c>
      <c r="I433" s="40">
        <v>1</v>
      </c>
      <c r="J433" s="53">
        <f>VLOOKUP(K433,武将ID!$A:$B,2,0)</f>
        <v>31304</v>
      </c>
      <c r="K433" s="40" t="str">
        <f>VLOOKUP(E433,缘分配置!A:M,6,0)</f>
        <v>、杨广</v>
      </c>
      <c r="L433" s="53" t="str">
        <f>IFERROR(VLOOKUP(M433,武将ID!$A:$B,2,0),"")</f>
        <v/>
      </c>
      <c r="M433" s="40" t="str">
        <f>IF(VLOOKUP($E433,缘分配置!$A:$M,7,0)=0,"",VLOOKUP($E433,缘分配置!$A:$M,7,0))</f>
        <v/>
      </c>
      <c r="N433" s="53" t="str">
        <f>IFERROR(VLOOKUP(O433,武将ID!$A:$B,2,0),"")</f>
        <v/>
      </c>
      <c r="O433" s="40" t="str">
        <f>IF(VLOOKUP($E433,缘分配置!$A:$M,8,0)=0,"",VLOOKUP($E433,缘分配置!$A:$M,8,0))</f>
        <v/>
      </c>
      <c r="P433" s="53" t="str">
        <f>IFERROR(VLOOKUP(Q433,武将ID!$A:$B,2,0),"")</f>
        <v/>
      </c>
      <c r="Q433" s="40" t="str">
        <f>IF(VLOOKUP($E433,缘分配置!$A:$M,9,0)=0,"",VLOOKUP($E433,缘分配置!$A:$M,9,0))</f>
        <v/>
      </c>
      <c r="R433" s="40">
        <f t="shared" si="86"/>
        <v>4</v>
      </c>
      <c r="S433" s="40">
        <f>IF(VLOOKUP($E433,缘分配置!$A:$M,10,0)=0,"",VLOOKUP($E433,缘分配置!$A:$M,10,0))</f>
        <v>140</v>
      </c>
      <c r="T433" s="40" t="str">
        <f>IFERROR(VLOOKUP(R433,武将ID!F$1:G$18,2,0),"")</f>
        <v>，生命提高</v>
      </c>
      <c r="U433" s="40" t="str">
        <f t="shared" si="80"/>
        <v>14%</v>
      </c>
      <c r="V433" s="40" t="str">
        <f t="shared" si="87"/>
        <v/>
      </c>
      <c r="W433" s="40" t="str">
        <f>IF(VLOOKUP($E433,缘分配置!$A:$M,11,0)=0,"",VLOOKUP($E433,缘分配置!$A:$M,11,0))</f>
        <v/>
      </c>
      <c r="X433" s="40" t="str">
        <f>IFERROR(VLOOKUP(V433,武将ID!$F$1:$G$18,2,0),"")</f>
        <v/>
      </c>
      <c r="Y433" s="40" t="str">
        <f t="shared" si="81"/>
        <v/>
      </c>
      <c r="Z433" s="40" t="str">
        <f t="shared" si="88"/>
        <v/>
      </c>
      <c r="AA433" s="40" t="str">
        <f>IF(VLOOKUP($E433,缘分配置!$A:$M,12,0)=0,"",VLOOKUP($E433,缘分配置!$A:$M,12,0))</f>
        <v/>
      </c>
      <c r="AB433" s="40" t="str">
        <f>IFERROR(VLOOKUP(Z433,武将ID!$F$1:$G$18,2,0),"")</f>
        <v/>
      </c>
      <c r="AC433" s="40" t="str">
        <f t="shared" si="82"/>
        <v/>
      </c>
      <c r="AD433" s="56" t="str">
        <f t="shared" si="83"/>
        <v>集齐“杨玉环、杨广”，生命提高14%。</v>
      </c>
    </row>
    <row r="434" spans="1:30" ht="15" x14ac:dyDescent="0.25">
      <c r="A434" s="52">
        <f t="shared" si="84"/>
        <v>31302003</v>
      </c>
      <c r="B434" s="37">
        <v>429</v>
      </c>
      <c r="C434" s="53" t="str">
        <f>VLOOKUP(E434,缘分配置!A:P,4,0)</f>
        <v>盛世大唐</v>
      </c>
      <c r="D434" s="53">
        <f>VLOOKUP(F434,武将ID!A:B,2,0)</f>
        <v>31302</v>
      </c>
      <c r="E434" s="40" t="str">
        <f>缘分配置!A387</f>
        <v>杨玉环3</v>
      </c>
      <c r="F434" s="37" t="str">
        <f t="shared" si="79"/>
        <v>、杨玉环</v>
      </c>
      <c r="G434" s="40" t="str">
        <f>缘分配置!E387</f>
        <v>杨玉环</v>
      </c>
      <c r="H434" s="40" t="str">
        <f t="shared" si="85"/>
        <v>3</v>
      </c>
      <c r="I434" s="40">
        <v>1</v>
      </c>
      <c r="J434" s="53">
        <f>VLOOKUP(K434,武将ID!$A:$B,2,0)</f>
        <v>31506</v>
      </c>
      <c r="K434" s="40" t="str">
        <f>VLOOKUP(E434,缘分配置!A:M,6,0)</f>
        <v>、狄仁杰</v>
      </c>
      <c r="L434" s="53" t="str">
        <f>IFERROR(VLOOKUP(M434,武将ID!$A:$B,2,0),"")</f>
        <v/>
      </c>
      <c r="M434" s="40" t="str">
        <f>IF(VLOOKUP($E434,缘分配置!$A:$M,7,0)=0,"",VLOOKUP($E434,缘分配置!$A:$M,7,0))</f>
        <v/>
      </c>
      <c r="N434" s="53" t="str">
        <f>IFERROR(VLOOKUP(O434,武将ID!$A:$B,2,0),"")</f>
        <v/>
      </c>
      <c r="O434" s="40" t="str">
        <f>IF(VLOOKUP($E434,缘分配置!$A:$M,8,0)=0,"",VLOOKUP($E434,缘分配置!$A:$M,8,0))</f>
        <v/>
      </c>
      <c r="P434" s="53" t="str">
        <f>IFERROR(VLOOKUP(Q434,武将ID!$A:$B,2,0),"")</f>
        <v/>
      </c>
      <c r="Q434" s="40" t="str">
        <f>IF(VLOOKUP($E434,缘分配置!$A:$M,9,0)=0,"",VLOOKUP($E434,缘分配置!$A:$M,9,0))</f>
        <v/>
      </c>
      <c r="R434" s="40">
        <f t="shared" si="86"/>
        <v>4</v>
      </c>
      <c r="S434" s="40">
        <f>IF(VLOOKUP($E434,缘分配置!$A:$M,10,0)=0,"",VLOOKUP($E434,缘分配置!$A:$M,10,0))</f>
        <v>140</v>
      </c>
      <c r="T434" s="40" t="str">
        <f>IFERROR(VLOOKUP(R434,武将ID!F$1:G$18,2,0),"")</f>
        <v>，生命提高</v>
      </c>
      <c r="U434" s="40" t="str">
        <f t="shared" si="80"/>
        <v>14%</v>
      </c>
      <c r="V434" s="40" t="str">
        <f t="shared" si="87"/>
        <v/>
      </c>
      <c r="W434" s="40" t="str">
        <f>IF(VLOOKUP($E434,缘分配置!$A:$M,11,0)=0,"",VLOOKUP($E434,缘分配置!$A:$M,11,0))</f>
        <v/>
      </c>
      <c r="X434" s="40" t="str">
        <f>IFERROR(VLOOKUP(V434,武将ID!$F$1:$G$18,2,0),"")</f>
        <v/>
      </c>
      <c r="Y434" s="40" t="str">
        <f t="shared" si="81"/>
        <v/>
      </c>
      <c r="Z434" s="40" t="str">
        <f t="shared" si="88"/>
        <v/>
      </c>
      <c r="AA434" s="40" t="str">
        <f>IF(VLOOKUP($E434,缘分配置!$A:$M,12,0)=0,"",VLOOKUP($E434,缘分配置!$A:$M,12,0))</f>
        <v/>
      </c>
      <c r="AB434" s="40" t="str">
        <f>IFERROR(VLOOKUP(Z434,武将ID!$F$1:$G$18,2,0),"")</f>
        <v/>
      </c>
      <c r="AC434" s="40" t="str">
        <f t="shared" si="82"/>
        <v/>
      </c>
      <c r="AD434" s="56" t="str">
        <f t="shared" si="83"/>
        <v>集齐“杨玉环、狄仁杰”，生命提高14%。</v>
      </c>
    </row>
    <row r="435" spans="1:30" ht="15" x14ac:dyDescent="0.25">
      <c r="A435" s="52">
        <f t="shared" si="84"/>
        <v>31302004</v>
      </c>
      <c r="B435" s="37">
        <v>430</v>
      </c>
      <c r="C435" s="53" t="str">
        <f>VLOOKUP(E435,缘分配置!A:P,4,0)</f>
        <v>三千宠爱</v>
      </c>
      <c r="D435" s="53">
        <f>VLOOKUP(F435,武将ID!A:B,2,0)</f>
        <v>31302</v>
      </c>
      <c r="E435" s="40" t="str">
        <f>缘分配置!A388</f>
        <v>杨玉环4</v>
      </c>
      <c r="F435" s="37" t="str">
        <f t="shared" si="79"/>
        <v>、杨玉环</v>
      </c>
      <c r="G435" s="40" t="str">
        <f>缘分配置!E388</f>
        <v>杨玉环</v>
      </c>
      <c r="H435" s="40" t="str">
        <f t="shared" si="85"/>
        <v>4</v>
      </c>
      <c r="I435" s="40">
        <v>1</v>
      </c>
      <c r="J435" s="53">
        <f>VLOOKUP(K435,武将ID!$A:$B,2,0)</f>
        <v>11508</v>
      </c>
      <c r="K435" s="40" t="str">
        <f>VLOOKUP(E435,缘分配置!A:M,6,0)</f>
        <v>、虞姬</v>
      </c>
      <c r="L435" s="53" t="str">
        <f>IFERROR(VLOOKUP(M435,武将ID!$A:$B,2,0),"")</f>
        <v/>
      </c>
      <c r="M435" s="40" t="str">
        <f>IF(VLOOKUP($E435,缘分配置!$A:$M,7,0)=0,"",VLOOKUP($E435,缘分配置!$A:$M,7,0))</f>
        <v/>
      </c>
      <c r="N435" s="53" t="str">
        <f>IFERROR(VLOOKUP(O435,武将ID!$A:$B,2,0),"")</f>
        <v/>
      </c>
      <c r="O435" s="40" t="str">
        <f>IF(VLOOKUP($E435,缘分配置!$A:$M,8,0)=0,"",VLOOKUP($E435,缘分配置!$A:$M,8,0))</f>
        <v/>
      </c>
      <c r="P435" s="53" t="str">
        <f>IFERROR(VLOOKUP(Q435,武将ID!$A:$B,2,0),"")</f>
        <v/>
      </c>
      <c r="Q435" s="40" t="str">
        <f>IF(VLOOKUP($E435,缘分配置!$A:$M,9,0)=0,"",VLOOKUP($E435,缘分配置!$A:$M,9,0))</f>
        <v/>
      </c>
      <c r="R435" s="40">
        <f t="shared" si="86"/>
        <v>4</v>
      </c>
      <c r="S435" s="40">
        <f>IF(VLOOKUP($E435,缘分配置!$A:$M,10,0)=0,"",VLOOKUP($E435,缘分配置!$A:$M,10,0))</f>
        <v>140</v>
      </c>
      <c r="T435" s="40" t="str">
        <f>IFERROR(VLOOKUP(R435,武将ID!F$1:G$18,2,0),"")</f>
        <v>，生命提高</v>
      </c>
      <c r="U435" s="40" t="str">
        <f t="shared" si="80"/>
        <v>14%</v>
      </c>
      <c r="V435" s="40" t="str">
        <f t="shared" si="87"/>
        <v/>
      </c>
      <c r="W435" s="40" t="str">
        <f>IF(VLOOKUP($E435,缘分配置!$A:$M,11,0)=0,"",VLOOKUP($E435,缘分配置!$A:$M,11,0))</f>
        <v/>
      </c>
      <c r="X435" s="40" t="str">
        <f>IFERROR(VLOOKUP(V435,武将ID!$F$1:$G$18,2,0),"")</f>
        <v/>
      </c>
      <c r="Y435" s="40" t="str">
        <f t="shared" si="81"/>
        <v/>
      </c>
      <c r="Z435" s="40" t="str">
        <f t="shared" si="88"/>
        <v/>
      </c>
      <c r="AA435" s="40" t="str">
        <f>IF(VLOOKUP($E435,缘分配置!$A:$M,12,0)=0,"",VLOOKUP($E435,缘分配置!$A:$M,12,0))</f>
        <v/>
      </c>
      <c r="AB435" s="40" t="str">
        <f>IFERROR(VLOOKUP(Z435,武将ID!$F$1:$G$18,2,0),"")</f>
        <v/>
      </c>
      <c r="AC435" s="40" t="str">
        <f t="shared" si="82"/>
        <v/>
      </c>
      <c r="AD435" s="56" t="str">
        <f t="shared" si="83"/>
        <v>集齐“杨玉环、虞姬”，生命提高14%。</v>
      </c>
    </row>
    <row r="436" spans="1:30" ht="15" x14ac:dyDescent="0.25">
      <c r="A436" s="52">
        <f t="shared" si="84"/>
        <v>31302005</v>
      </c>
      <c r="B436" s="37">
        <v>431</v>
      </c>
      <c r="C436" s="53" t="str">
        <f>VLOOKUP(E436,缘分配置!A:P,4,0)</f>
        <v>圣眷优渥</v>
      </c>
      <c r="D436" s="53">
        <f>VLOOKUP(F436,武将ID!A:B,2,0)</f>
        <v>31302</v>
      </c>
      <c r="E436" s="40" t="str">
        <f>缘分配置!A389</f>
        <v>杨玉环5</v>
      </c>
      <c r="F436" s="37" t="str">
        <f t="shared" si="79"/>
        <v>、杨玉环</v>
      </c>
      <c r="G436" s="40" t="str">
        <f>缘分配置!E389</f>
        <v>杨玉环</v>
      </c>
      <c r="H436" s="40" t="str">
        <f t="shared" si="85"/>
        <v>5</v>
      </c>
      <c r="I436" s="40">
        <v>1</v>
      </c>
      <c r="J436" s="53">
        <f>VLOOKUP(K436,武将ID!$A:$B,2,0)</f>
        <v>11505</v>
      </c>
      <c r="K436" s="40" t="str">
        <f>VLOOKUP(E436,缘分配置!A:M,6,0)</f>
        <v>、吕雉</v>
      </c>
      <c r="L436" s="53">
        <f>IFERROR(VLOOKUP(M436,武将ID!$A:$B,2,0),"")</f>
        <v>31508</v>
      </c>
      <c r="M436" s="40" t="str">
        <f>IF(VLOOKUP($E436,缘分配置!$A:$M,7,0)=0,"",VLOOKUP($E436,缘分配置!$A:$M,7,0))</f>
        <v>、独孤伽罗</v>
      </c>
      <c r="N436" s="53" t="str">
        <f>IFERROR(VLOOKUP(O436,武将ID!$A:$B,2,0),"")</f>
        <v/>
      </c>
      <c r="O436" s="40" t="str">
        <f>IF(VLOOKUP($E436,缘分配置!$A:$M,8,0)=0,"",VLOOKUP($E436,缘分配置!$A:$M,8,0))</f>
        <v/>
      </c>
      <c r="P436" s="53" t="str">
        <f>IFERROR(VLOOKUP(Q436,武将ID!$A:$B,2,0),"")</f>
        <v/>
      </c>
      <c r="Q436" s="40" t="str">
        <f>IF(VLOOKUP($E436,缘分配置!$A:$M,9,0)=0,"",VLOOKUP($E436,缘分配置!$A:$M,9,0))</f>
        <v/>
      </c>
      <c r="R436" s="40">
        <f t="shared" si="86"/>
        <v>4</v>
      </c>
      <c r="S436" s="40">
        <f>IF(VLOOKUP($E436,缘分配置!$A:$M,10,0)=0,"",VLOOKUP($E436,缘分配置!$A:$M,10,0))</f>
        <v>150</v>
      </c>
      <c r="T436" s="40" t="str">
        <f>IFERROR(VLOOKUP(R436,武将ID!F$1:G$18,2,0),"")</f>
        <v>，生命提高</v>
      </c>
      <c r="U436" s="40" t="str">
        <f t="shared" si="80"/>
        <v>15%</v>
      </c>
      <c r="V436" s="40">
        <f t="shared" si="87"/>
        <v>5</v>
      </c>
      <c r="W436" s="40">
        <f>IF(VLOOKUP($E436,缘分配置!$A:$M,11,0)=0,"",VLOOKUP($E436,缘分配置!$A:$M,11,0))</f>
        <v>120</v>
      </c>
      <c r="X436" s="40" t="str">
        <f>IFERROR(VLOOKUP(V436,武将ID!$F$1:$G$18,2,0),"")</f>
        <v>，攻击提高</v>
      </c>
      <c r="Y436" s="40" t="str">
        <f t="shared" si="81"/>
        <v>12%</v>
      </c>
      <c r="Z436" s="40">
        <f t="shared" si="88"/>
        <v>6</v>
      </c>
      <c r="AA436" s="40">
        <f>IF(VLOOKUP($E436,缘分配置!$A:$M,12,0)=0,"",VLOOKUP($E436,缘分配置!$A:$M,12,0))</f>
        <v>30</v>
      </c>
      <c r="AB436" s="40" t="str">
        <f>IFERROR(VLOOKUP(Z436,武将ID!$F$1:$G$18,2,0),"")</f>
        <v>，防御提高</v>
      </c>
      <c r="AC436" s="40" t="str">
        <f t="shared" si="82"/>
        <v>3%</v>
      </c>
      <c r="AD436" s="56" t="str">
        <f t="shared" si="83"/>
        <v>集齐“杨玉环、吕雉、独孤伽罗”，生命提高15%，攻击提高12%，防御提高3%。</v>
      </c>
    </row>
    <row r="437" spans="1:30" ht="15" x14ac:dyDescent="0.25">
      <c r="A437" s="52">
        <f t="shared" si="84"/>
        <v>31302006</v>
      </c>
      <c r="B437" s="37">
        <v>432</v>
      </c>
      <c r="C437" s="53" t="str">
        <f>VLOOKUP(E437,缘分配置!A:P,4,0)</f>
        <v>四大美女</v>
      </c>
      <c r="D437" s="53">
        <f>VLOOKUP(F437,武将ID!A:B,2,0)</f>
        <v>31302</v>
      </c>
      <c r="E437" s="40" t="str">
        <f>缘分配置!A390</f>
        <v>杨玉环6</v>
      </c>
      <c r="F437" s="37" t="str">
        <f t="shared" si="79"/>
        <v>、杨玉环</v>
      </c>
      <c r="G437" s="40" t="str">
        <f>缘分配置!E390</f>
        <v>杨玉环</v>
      </c>
      <c r="H437" s="40" t="str">
        <f t="shared" si="85"/>
        <v>6</v>
      </c>
      <c r="I437" s="40">
        <v>1</v>
      </c>
      <c r="J437" s="53">
        <f>VLOOKUP(K437,武将ID!$A:$B,2,0)</f>
        <v>11304</v>
      </c>
      <c r="K437" s="40" t="str">
        <f>VLOOKUP(E437,缘分配置!A:M,6,0)</f>
        <v>、王昭君</v>
      </c>
      <c r="L437" s="53">
        <f>IFERROR(VLOOKUP(M437,武将ID!$A:$B,2,0),"")</f>
        <v>21301</v>
      </c>
      <c r="M437" s="40" t="str">
        <f>IF(VLOOKUP($E437,缘分配置!$A:$M,7,0)=0,"",VLOOKUP($E437,缘分配置!$A:$M,7,0))</f>
        <v>、貂蝉</v>
      </c>
      <c r="N437" s="53">
        <f>IFERROR(VLOOKUP(O437,武将ID!$A:$B,2,0),"")</f>
        <v>41302</v>
      </c>
      <c r="O437" s="40" t="str">
        <f>IF(VLOOKUP($E437,缘分配置!$A:$M,8,0)=0,"",VLOOKUP($E437,缘分配置!$A:$M,8,0))</f>
        <v>、西施</v>
      </c>
      <c r="P437" s="53" t="str">
        <f>IFERROR(VLOOKUP(Q437,武将ID!$A:$B,2,0),"")</f>
        <v/>
      </c>
      <c r="Q437" s="40" t="str">
        <f>IF(VLOOKUP($E437,缘分配置!$A:$M,9,0)=0,"",VLOOKUP($E437,缘分配置!$A:$M,9,0))</f>
        <v/>
      </c>
      <c r="R437" s="40">
        <f t="shared" si="86"/>
        <v>4</v>
      </c>
      <c r="S437" s="40">
        <f>IF(VLOOKUP($E437,缘分配置!$A:$M,10,0)=0,"",VLOOKUP($E437,缘分配置!$A:$M,10,0))</f>
        <v>180</v>
      </c>
      <c r="T437" s="40" t="str">
        <f>IFERROR(VLOOKUP(R437,武将ID!F$1:G$18,2,0),"")</f>
        <v>，生命提高</v>
      </c>
      <c r="U437" s="40" t="str">
        <f t="shared" si="80"/>
        <v>18%</v>
      </c>
      <c r="V437" s="40">
        <f t="shared" si="87"/>
        <v>5</v>
      </c>
      <c r="W437" s="40">
        <f>IF(VLOOKUP($E437,缘分配置!$A:$M,11,0)=0,"",VLOOKUP($E437,缘分配置!$A:$M,11,0))</f>
        <v>140</v>
      </c>
      <c r="X437" s="40" t="str">
        <f>IFERROR(VLOOKUP(V437,武将ID!$F$1:$G$18,2,0),"")</f>
        <v>，攻击提高</v>
      </c>
      <c r="Y437" s="40" t="str">
        <f t="shared" si="81"/>
        <v>14%</v>
      </c>
      <c r="Z437" s="40">
        <f t="shared" si="88"/>
        <v>6</v>
      </c>
      <c r="AA437" s="40">
        <f>IF(VLOOKUP($E437,缘分配置!$A:$M,12,0)=0,"",VLOOKUP($E437,缘分配置!$A:$M,12,0))</f>
        <v>40</v>
      </c>
      <c r="AB437" s="40" t="str">
        <f>IFERROR(VLOOKUP(Z437,武将ID!$F$1:$G$18,2,0),"")</f>
        <v>，防御提高</v>
      </c>
      <c r="AC437" s="40" t="str">
        <f t="shared" si="82"/>
        <v>4%</v>
      </c>
      <c r="AD437" s="56" t="str">
        <f t="shared" si="83"/>
        <v>集齐“杨玉环、王昭君、貂蝉、西施”，生命提高18%，攻击提高14%，防御提高4%。</v>
      </c>
    </row>
    <row r="438" spans="1:30" ht="15" x14ac:dyDescent="0.25">
      <c r="A438" s="52">
        <f t="shared" si="84"/>
        <v>31508001</v>
      </c>
      <c r="B438" s="37">
        <v>433</v>
      </c>
      <c r="C438" s="53" t="str">
        <f>VLOOKUP(E438,缘分配置!A:P,4,0)</f>
        <v>风华绝代</v>
      </c>
      <c r="D438" s="53">
        <f>VLOOKUP(F438,武将ID!A:B,2,0)</f>
        <v>31508</v>
      </c>
      <c r="E438" s="40" t="str">
        <f>缘分配置!A391</f>
        <v>独孤伽罗1</v>
      </c>
      <c r="F438" s="37" t="str">
        <f t="shared" si="79"/>
        <v>、独孤伽罗</v>
      </c>
      <c r="G438" s="40" t="str">
        <f>缘分配置!E391</f>
        <v>独孤伽罗</v>
      </c>
      <c r="H438" s="40" t="str">
        <f t="shared" si="85"/>
        <v>1</v>
      </c>
      <c r="I438" s="40">
        <v>1</v>
      </c>
      <c r="J438" s="53">
        <f>VLOOKUP(K438,武将ID!$A:$B,2,0)</f>
        <v>31003</v>
      </c>
      <c r="K438" s="40" t="str">
        <f>VLOOKUP(E438,缘分配置!A:M,6,0)</f>
        <v>、长孙皇后</v>
      </c>
      <c r="L438" s="53" t="str">
        <f>IFERROR(VLOOKUP(M438,武将ID!$A:$B,2,0),"")</f>
        <v/>
      </c>
      <c r="M438" s="40" t="str">
        <f>IF(VLOOKUP($E438,缘分配置!$A:$M,7,0)=0,"",VLOOKUP($E438,缘分配置!$A:$M,7,0))</f>
        <v/>
      </c>
      <c r="N438" s="53" t="str">
        <f>IFERROR(VLOOKUP(O438,武将ID!$A:$B,2,0),"")</f>
        <v/>
      </c>
      <c r="O438" s="40" t="str">
        <f>IF(VLOOKUP($E438,缘分配置!$A:$M,8,0)=0,"",VLOOKUP($E438,缘分配置!$A:$M,8,0))</f>
        <v/>
      </c>
      <c r="P438" s="53" t="str">
        <f>IFERROR(VLOOKUP(Q438,武将ID!$A:$B,2,0),"")</f>
        <v/>
      </c>
      <c r="Q438" s="40" t="str">
        <f>IF(VLOOKUP($E438,缘分配置!$A:$M,9,0)=0,"",VLOOKUP($E438,缘分配置!$A:$M,9,0))</f>
        <v/>
      </c>
      <c r="R438" s="40" t="str">
        <f t="shared" si="86"/>
        <v/>
      </c>
      <c r="S438" s="40" t="str">
        <f>IF(VLOOKUP($E438,缘分配置!$A:$M,10,0)=0,"",VLOOKUP($E438,缘分配置!$A:$M,10,0))</f>
        <v/>
      </c>
      <c r="T438" s="40" t="str">
        <f>IFERROR(VLOOKUP(R438,武将ID!F$1:G$18,2,0),"")</f>
        <v/>
      </c>
      <c r="U438" s="40" t="str">
        <f t="shared" si="80"/>
        <v/>
      </c>
      <c r="V438" s="40">
        <f t="shared" si="87"/>
        <v>5</v>
      </c>
      <c r="W438" s="40">
        <f>IF(VLOOKUP($E438,缘分配置!$A:$M,11,0)=0,"",VLOOKUP($E438,缘分配置!$A:$M,11,0))</f>
        <v>110</v>
      </c>
      <c r="X438" s="40" t="str">
        <f>IFERROR(VLOOKUP(V438,武将ID!$F$1:$G$18,2,0),"")</f>
        <v>，攻击提高</v>
      </c>
      <c r="Y438" s="40" t="str">
        <f t="shared" si="81"/>
        <v>11%</v>
      </c>
      <c r="Z438" s="40">
        <f t="shared" si="88"/>
        <v>6</v>
      </c>
      <c r="AA438" s="40">
        <f>IF(VLOOKUP($E438,缘分配置!$A:$M,12,0)=0,"",VLOOKUP($E438,缘分配置!$A:$M,12,0))</f>
        <v>30</v>
      </c>
      <c r="AB438" s="40" t="str">
        <f>IFERROR(VLOOKUP(Z438,武将ID!$F$1:$G$18,2,0),"")</f>
        <v>，防御提高</v>
      </c>
      <c r="AC438" s="40" t="str">
        <f t="shared" si="82"/>
        <v>3%</v>
      </c>
      <c r="AD438" s="56" t="str">
        <f t="shared" si="83"/>
        <v>集齐“独孤伽罗、长孙皇后”，攻击提高11%，防御提高3%。</v>
      </c>
    </row>
    <row r="439" spans="1:30" ht="15" x14ac:dyDescent="0.25">
      <c r="A439" s="52">
        <f t="shared" si="84"/>
        <v>31508002</v>
      </c>
      <c r="B439" s="37">
        <v>434</v>
      </c>
      <c r="C439" s="53" t="str">
        <f>VLOOKUP(E439,缘分配置!A:P,4,0)</f>
        <v>母子情深</v>
      </c>
      <c r="D439" s="53">
        <f>VLOOKUP(F439,武将ID!A:B,2,0)</f>
        <v>31508</v>
      </c>
      <c r="E439" s="40" t="str">
        <f>缘分配置!A392</f>
        <v>独孤伽罗2</v>
      </c>
      <c r="F439" s="37" t="str">
        <f t="shared" ref="F439:F502" si="89">"、"&amp;G439</f>
        <v>、独孤伽罗</v>
      </c>
      <c r="G439" s="40" t="str">
        <f>缘分配置!E392</f>
        <v>独孤伽罗</v>
      </c>
      <c r="H439" s="40" t="str">
        <f t="shared" si="85"/>
        <v>2</v>
      </c>
      <c r="I439" s="40">
        <v>1</v>
      </c>
      <c r="J439" s="53">
        <f>VLOOKUP(K439,武将ID!$A:$B,2,0)</f>
        <v>31304</v>
      </c>
      <c r="K439" s="40" t="str">
        <f>VLOOKUP(E439,缘分配置!A:M,6,0)</f>
        <v>、杨广</v>
      </c>
      <c r="L439" s="53" t="str">
        <f>IFERROR(VLOOKUP(M439,武将ID!$A:$B,2,0),"")</f>
        <v/>
      </c>
      <c r="M439" s="40" t="str">
        <f>IF(VLOOKUP($E439,缘分配置!$A:$M,7,0)=0,"",VLOOKUP($E439,缘分配置!$A:$M,7,0))</f>
        <v/>
      </c>
      <c r="N439" s="53" t="str">
        <f>IFERROR(VLOOKUP(O439,武将ID!$A:$B,2,0),"")</f>
        <v/>
      </c>
      <c r="O439" s="40" t="str">
        <f>IF(VLOOKUP($E439,缘分配置!$A:$M,8,0)=0,"",VLOOKUP($E439,缘分配置!$A:$M,8,0))</f>
        <v/>
      </c>
      <c r="P439" s="53" t="str">
        <f>IFERROR(VLOOKUP(Q439,武将ID!$A:$B,2,0),"")</f>
        <v/>
      </c>
      <c r="Q439" s="40" t="str">
        <f>IF(VLOOKUP($E439,缘分配置!$A:$M,9,0)=0,"",VLOOKUP($E439,缘分配置!$A:$M,9,0))</f>
        <v/>
      </c>
      <c r="R439" s="40" t="str">
        <f t="shared" si="86"/>
        <v/>
      </c>
      <c r="S439" s="40" t="str">
        <f>IF(VLOOKUP($E439,缘分配置!$A:$M,10,0)=0,"",VLOOKUP($E439,缘分配置!$A:$M,10,0))</f>
        <v/>
      </c>
      <c r="T439" s="40" t="str">
        <f>IFERROR(VLOOKUP(R439,武将ID!F$1:G$18,2,0),"")</f>
        <v/>
      </c>
      <c r="U439" s="40" t="str">
        <f t="shared" ref="U439:U502" si="90">IFERROR(IF(S439=0,"",S439/10&amp;"%"),"")</f>
        <v/>
      </c>
      <c r="V439" s="40">
        <f t="shared" si="87"/>
        <v>5</v>
      </c>
      <c r="W439" s="40">
        <f>IF(VLOOKUP($E439,缘分配置!$A:$M,11,0)=0,"",VLOOKUP($E439,缘分配置!$A:$M,11,0))</f>
        <v>110</v>
      </c>
      <c r="X439" s="40" t="str">
        <f>IFERROR(VLOOKUP(V439,武将ID!$F$1:$G$18,2,0),"")</f>
        <v>，攻击提高</v>
      </c>
      <c r="Y439" s="40" t="str">
        <f t="shared" ref="Y439:Y502" si="91">IFERROR(IF(W439=0,"",W439/10&amp;"%"),"")</f>
        <v>11%</v>
      </c>
      <c r="Z439" s="40">
        <f t="shared" si="88"/>
        <v>6</v>
      </c>
      <c r="AA439" s="40">
        <f>IF(VLOOKUP($E439,缘分配置!$A:$M,12,0)=0,"",VLOOKUP($E439,缘分配置!$A:$M,12,0))</f>
        <v>30</v>
      </c>
      <c r="AB439" s="40" t="str">
        <f>IFERROR(VLOOKUP(Z439,武将ID!$F$1:$G$18,2,0),"")</f>
        <v>，防御提高</v>
      </c>
      <c r="AC439" s="40" t="str">
        <f t="shared" ref="AC439:AC502" si="92">IFERROR(IF(AA439=0,"",AA439/10&amp;"%"),"")</f>
        <v>3%</v>
      </c>
      <c r="AD439" s="56" t="str">
        <f t="shared" ref="AD439:AD502" si="93">"集齐“"&amp;G439&amp;K439&amp;M439&amp;O439&amp;Q439&amp;"”"&amp;T439&amp;U439&amp;X439&amp;Y439&amp;AB439&amp;AC439&amp;"。"</f>
        <v>集齐“独孤伽罗、杨广”，攻击提高11%，防御提高3%。</v>
      </c>
    </row>
    <row r="440" spans="1:30" ht="15" x14ac:dyDescent="0.25">
      <c r="A440" s="52">
        <f t="shared" si="84"/>
        <v>31508003</v>
      </c>
      <c r="B440" s="37">
        <v>435</v>
      </c>
      <c r="C440" s="53" t="str">
        <f>VLOOKUP(E440,缘分配置!A:P,4,0)</f>
        <v>英明果断</v>
      </c>
      <c r="D440" s="53">
        <f>VLOOKUP(F440,武将ID!A:B,2,0)</f>
        <v>31508</v>
      </c>
      <c r="E440" s="40" t="str">
        <f>缘分配置!A393</f>
        <v>独孤伽罗3</v>
      </c>
      <c r="F440" s="37" t="str">
        <f t="shared" si="89"/>
        <v>、独孤伽罗</v>
      </c>
      <c r="G440" s="40" t="str">
        <f>缘分配置!E393</f>
        <v>独孤伽罗</v>
      </c>
      <c r="H440" s="40" t="str">
        <f t="shared" si="85"/>
        <v>3</v>
      </c>
      <c r="I440" s="40">
        <v>1</v>
      </c>
      <c r="J440" s="53">
        <f>VLOOKUP(K440,武将ID!$A:$B,2,0)</f>
        <v>31506</v>
      </c>
      <c r="K440" s="40" t="str">
        <f>VLOOKUP(E440,缘分配置!A:M,6,0)</f>
        <v>、狄仁杰</v>
      </c>
      <c r="L440" s="53" t="str">
        <f>IFERROR(VLOOKUP(M440,武将ID!$A:$B,2,0),"")</f>
        <v/>
      </c>
      <c r="M440" s="40" t="str">
        <f>IF(VLOOKUP($E440,缘分配置!$A:$M,7,0)=0,"",VLOOKUP($E440,缘分配置!$A:$M,7,0))</f>
        <v/>
      </c>
      <c r="N440" s="53" t="str">
        <f>IFERROR(VLOOKUP(O440,武将ID!$A:$B,2,0),"")</f>
        <v/>
      </c>
      <c r="O440" s="40" t="str">
        <f>IF(VLOOKUP($E440,缘分配置!$A:$M,8,0)=0,"",VLOOKUP($E440,缘分配置!$A:$M,8,0))</f>
        <v/>
      </c>
      <c r="P440" s="53" t="str">
        <f>IFERROR(VLOOKUP(Q440,武将ID!$A:$B,2,0),"")</f>
        <v/>
      </c>
      <c r="Q440" s="40" t="str">
        <f>IF(VLOOKUP($E440,缘分配置!$A:$M,9,0)=0,"",VLOOKUP($E440,缘分配置!$A:$M,9,0))</f>
        <v/>
      </c>
      <c r="R440" s="40" t="str">
        <f t="shared" si="86"/>
        <v/>
      </c>
      <c r="S440" s="40" t="str">
        <f>IF(VLOOKUP($E440,缘分配置!$A:$M,10,0)=0,"",VLOOKUP($E440,缘分配置!$A:$M,10,0))</f>
        <v/>
      </c>
      <c r="T440" s="40" t="str">
        <f>IFERROR(VLOOKUP(R440,武将ID!F$1:G$18,2,0),"")</f>
        <v/>
      </c>
      <c r="U440" s="40" t="str">
        <f t="shared" si="90"/>
        <v/>
      </c>
      <c r="V440" s="40">
        <f t="shared" si="87"/>
        <v>5</v>
      </c>
      <c r="W440" s="40">
        <f>IF(VLOOKUP($E440,缘分配置!$A:$M,11,0)=0,"",VLOOKUP($E440,缘分配置!$A:$M,11,0))</f>
        <v>110</v>
      </c>
      <c r="X440" s="40" t="str">
        <f>IFERROR(VLOOKUP(V440,武将ID!$F$1:$G$18,2,0),"")</f>
        <v>，攻击提高</v>
      </c>
      <c r="Y440" s="40" t="str">
        <f t="shared" si="91"/>
        <v>11%</v>
      </c>
      <c r="Z440" s="40">
        <f t="shared" si="88"/>
        <v>6</v>
      </c>
      <c r="AA440" s="40">
        <f>IF(VLOOKUP($E440,缘分配置!$A:$M,12,0)=0,"",VLOOKUP($E440,缘分配置!$A:$M,12,0))</f>
        <v>30</v>
      </c>
      <c r="AB440" s="40" t="str">
        <f>IFERROR(VLOOKUP(Z440,武将ID!$F$1:$G$18,2,0),"")</f>
        <v>，防御提高</v>
      </c>
      <c r="AC440" s="40" t="str">
        <f t="shared" si="92"/>
        <v>3%</v>
      </c>
      <c r="AD440" s="56" t="str">
        <f t="shared" si="93"/>
        <v>集齐“独孤伽罗、狄仁杰”，攻击提高11%，防御提高3%。</v>
      </c>
    </row>
    <row r="441" spans="1:30" ht="15" x14ac:dyDescent="0.25">
      <c r="A441" s="52">
        <f t="shared" si="84"/>
        <v>31508004</v>
      </c>
      <c r="B441" s="37">
        <v>436</v>
      </c>
      <c r="C441" s="53" t="str">
        <f>VLOOKUP(E441,缘分配置!A:P,4,0)</f>
        <v>绝代佳人</v>
      </c>
      <c r="D441" s="53">
        <f>VLOOKUP(F441,武将ID!A:B,2,0)</f>
        <v>31508</v>
      </c>
      <c r="E441" s="40" t="str">
        <f>缘分配置!A394</f>
        <v>独孤伽罗4</v>
      </c>
      <c r="F441" s="37" t="str">
        <f t="shared" si="89"/>
        <v>、独孤伽罗</v>
      </c>
      <c r="G441" s="40" t="str">
        <f>缘分配置!E394</f>
        <v>独孤伽罗</v>
      </c>
      <c r="H441" s="40" t="str">
        <f t="shared" si="85"/>
        <v>4</v>
      </c>
      <c r="I441" s="40">
        <v>1</v>
      </c>
      <c r="J441" s="53">
        <f>VLOOKUP(K441,武将ID!$A:$B,2,0)</f>
        <v>11508</v>
      </c>
      <c r="K441" s="40" t="str">
        <f>VLOOKUP(E441,缘分配置!A:M,6,0)</f>
        <v>、虞姬</v>
      </c>
      <c r="L441" s="53">
        <f>IFERROR(VLOOKUP(M441,武将ID!$A:$B,2,0),"")</f>
        <v>21301</v>
      </c>
      <c r="M441" s="40" t="str">
        <f>IF(VLOOKUP($E441,缘分配置!$A:$M,7,0)=0,"",VLOOKUP($E441,缘分配置!$A:$M,7,0))</f>
        <v>、貂蝉</v>
      </c>
      <c r="N441" s="53" t="str">
        <f>IFERROR(VLOOKUP(O441,武将ID!$A:$B,2,0),"")</f>
        <v/>
      </c>
      <c r="O441" s="40" t="str">
        <f>IF(VLOOKUP($E441,缘分配置!$A:$M,8,0)=0,"",VLOOKUP($E441,缘分配置!$A:$M,8,0))</f>
        <v/>
      </c>
      <c r="P441" s="53" t="str">
        <f>IFERROR(VLOOKUP(Q441,武将ID!$A:$B,2,0),"")</f>
        <v/>
      </c>
      <c r="Q441" s="40" t="str">
        <f>IF(VLOOKUP($E441,缘分配置!$A:$M,9,0)=0,"",VLOOKUP($E441,缘分配置!$A:$M,9,0))</f>
        <v/>
      </c>
      <c r="R441" s="40">
        <f t="shared" si="86"/>
        <v>4</v>
      </c>
      <c r="S441" s="40">
        <f>IF(VLOOKUP($E441,缘分配置!$A:$M,10,0)=0,"",VLOOKUP($E441,缘分配置!$A:$M,10,0))</f>
        <v>150</v>
      </c>
      <c r="T441" s="40" t="str">
        <f>IFERROR(VLOOKUP(R441,武将ID!F$1:G$18,2,0),"")</f>
        <v>，生命提高</v>
      </c>
      <c r="U441" s="40" t="str">
        <f t="shared" si="90"/>
        <v>15%</v>
      </c>
      <c r="V441" s="40">
        <f t="shared" si="87"/>
        <v>5</v>
      </c>
      <c r="W441" s="40">
        <f>IF(VLOOKUP($E441,缘分配置!$A:$M,11,0)=0,"",VLOOKUP($E441,缘分配置!$A:$M,11,0))</f>
        <v>120</v>
      </c>
      <c r="X441" s="40" t="str">
        <f>IFERROR(VLOOKUP(V441,武将ID!$F$1:$G$18,2,0),"")</f>
        <v>，攻击提高</v>
      </c>
      <c r="Y441" s="40" t="str">
        <f t="shared" si="91"/>
        <v>12%</v>
      </c>
      <c r="Z441" s="40">
        <f t="shared" si="88"/>
        <v>6</v>
      </c>
      <c r="AA441" s="40">
        <f>IF(VLOOKUP($E441,缘分配置!$A:$M,12,0)=0,"",VLOOKUP($E441,缘分配置!$A:$M,12,0))</f>
        <v>30</v>
      </c>
      <c r="AB441" s="40" t="str">
        <f>IFERROR(VLOOKUP(Z441,武将ID!$F$1:$G$18,2,0),"")</f>
        <v>，防御提高</v>
      </c>
      <c r="AC441" s="40" t="str">
        <f t="shared" si="92"/>
        <v>3%</v>
      </c>
      <c r="AD441" s="56" t="str">
        <f t="shared" si="93"/>
        <v>集齐“独孤伽罗、虞姬、貂蝉”，生命提高15%，攻击提高12%，防御提高3%。</v>
      </c>
    </row>
    <row r="442" spans="1:30" ht="15" x14ac:dyDescent="0.25">
      <c r="A442" s="52">
        <f t="shared" si="84"/>
        <v>31508005</v>
      </c>
      <c r="B442" s="37">
        <v>437</v>
      </c>
      <c r="C442" s="53" t="str">
        <f>VLOOKUP(E442,缘分配置!A:P,4,0)</f>
        <v>风情万种</v>
      </c>
      <c r="D442" s="53">
        <f>VLOOKUP(F442,武将ID!A:B,2,0)</f>
        <v>31508</v>
      </c>
      <c r="E442" s="40" t="str">
        <f>缘分配置!A395</f>
        <v>独孤伽罗5</v>
      </c>
      <c r="F442" s="37" t="str">
        <f t="shared" si="89"/>
        <v>、独孤伽罗</v>
      </c>
      <c r="G442" s="40" t="str">
        <f>缘分配置!E395</f>
        <v>独孤伽罗</v>
      </c>
      <c r="H442" s="40" t="str">
        <f t="shared" si="85"/>
        <v>5</v>
      </c>
      <c r="I442" s="40">
        <v>1</v>
      </c>
      <c r="J442" s="53">
        <f>VLOOKUP(K442,武将ID!$A:$B,2,0)</f>
        <v>11505</v>
      </c>
      <c r="K442" s="40" t="str">
        <f>VLOOKUP(E442,缘分配置!A:M,6,0)</f>
        <v>、吕雉</v>
      </c>
      <c r="L442" s="53">
        <f>IFERROR(VLOOKUP(M442,武将ID!$A:$B,2,0),"")</f>
        <v>21508</v>
      </c>
      <c r="M442" s="40" t="str">
        <f>IF(VLOOKUP($E442,缘分配置!$A:$M,7,0)=0,"",VLOOKUP($E442,缘分配置!$A:$M,7,0))</f>
        <v>、小乔</v>
      </c>
      <c r="N442" s="53">
        <f>IFERROR(VLOOKUP(O442,武将ID!$A:$B,2,0),"")</f>
        <v>41505</v>
      </c>
      <c r="O442" s="40" t="str">
        <f>IF(VLOOKUP($E442,缘分配置!$A:$M,8,0)=0,"",VLOOKUP($E442,缘分配置!$A:$M,8,0))</f>
        <v>、苏妲己</v>
      </c>
      <c r="P442" s="53" t="str">
        <f>IFERROR(VLOOKUP(Q442,武将ID!$A:$B,2,0),"")</f>
        <v/>
      </c>
      <c r="Q442" s="40" t="str">
        <f>IF(VLOOKUP($E442,缘分配置!$A:$M,9,0)=0,"",VLOOKUP($E442,缘分配置!$A:$M,9,0))</f>
        <v/>
      </c>
      <c r="R442" s="40">
        <f t="shared" si="86"/>
        <v>4</v>
      </c>
      <c r="S442" s="40">
        <f>IF(VLOOKUP($E442,缘分配置!$A:$M,10,0)=0,"",VLOOKUP($E442,缘分配置!$A:$M,10,0))</f>
        <v>180</v>
      </c>
      <c r="T442" s="40" t="str">
        <f>IFERROR(VLOOKUP(R442,武将ID!F$1:G$18,2,0),"")</f>
        <v>，生命提高</v>
      </c>
      <c r="U442" s="40" t="str">
        <f t="shared" si="90"/>
        <v>18%</v>
      </c>
      <c r="V442" s="40">
        <f t="shared" si="87"/>
        <v>5</v>
      </c>
      <c r="W442" s="40">
        <f>IF(VLOOKUP($E442,缘分配置!$A:$M,11,0)=0,"",VLOOKUP($E442,缘分配置!$A:$M,11,0))</f>
        <v>140</v>
      </c>
      <c r="X442" s="40" t="str">
        <f>IFERROR(VLOOKUP(V442,武将ID!$F$1:$G$18,2,0),"")</f>
        <v>，攻击提高</v>
      </c>
      <c r="Y442" s="40" t="str">
        <f t="shared" si="91"/>
        <v>14%</v>
      </c>
      <c r="Z442" s="40">
        <f t="shared" si="88"/>
        <v>6</v>
      </c>
      <c r="AA442" s="40">
        <f>IF(VLOOKUP($E442,缘分配置!$A:$M,12,0)=0,"",VLOOKUP($E442,缘分配置!$A:$M,12,0))</f>
        <v>40</v>
      </c>
      <c r="AB442" s="40" t="str">
        <f>IFERROR(VLOOKUP(Z442,武将ID!$F$1:$G$18,2,0),"")</f>
        <v>，防御提高</v>
      </c>
      <c r="AC442" s="40" t="str">
        <f t="shared" si="92"/>
        <v>4%</v>
      </c>
      <c r="AD442" s="56" t="str">
        <f t="shared" si="93"/>
        <v>集齐“独孤伽罗、吕雉、小乔、苏妲己”，生命提高18%，攻击提高14%，防御提高4%。</v>
      </c>
    </row>
    <row r="443" spans="1:30" ht="15" x14ac:dyDescent="0.25">
      <c r="A443" s="52">
        <f t="shared" ref="A443:A506" si="94">D443*1000+H443</f>
        <v>31508006</v>
      </c>
      <c r="B443" s="37">
        <v>438</v>
      </c>
      <c r="C443" s="53" t="str">
        <f>VLOOKUP(E443,缘分配置!A:P,4,0)</f>
        <v>大权在握</v>
      </c>
      <c r="D443" s="53">
        <f>VLOOKUP(F443,武将ID!A:B,2,0)</f>
        <v>31508</v>
      </c>
      <c r="E443" s="40" t="str">
        <f>缘分配置!A396</f>
        <v>独孤伽罗6</v>
      </c>
      <c r="F443" s="37" t="str">
        <f t="shared" si="89"/>
        <v>、独孤伽罗</v>
      </c>
      <c r="G443" s="40" t="str">
        <f>缘分配置!E396</f>
        <v>独孤伽罗</v>
      </c>
      <c r="H443" s="40" t="str">
        <f t="shared" ref="H443:H506" si="95">RIGHT(E443,1)</f>
        <v>6</v>
      </c>
      <c r="I443" s="40">
        <v>1</v>
      </c>
      <c r="J443" s="53">
        <f>VLOOKUP(K443,武将ID!$A:$B,2,0)</f>
        <v>11501</v>
      </c>
      <c r="K443" s="40" t="str">
        <f>VLOOKUP(E443,缘分配置!A:M,6,0)</f>
        <v>、刘邦</v>
      </c>
      <c r="L443" s="53">
        <f>IFERROR(VLOOKUP(M443,武将ID!$A:$B,2,0),"")</f>
        <v>21501</v>
      </c>
      <c r="M443" s="40" t="str">
        <f>IF(VLOOKUP($E443,缘分配置!$A:$M,7,0)=0,"",VLOOKUP($E443,缘分配置!$A:$M,7,0))</f>
        <v>、曹操</v>
      </c>
      <c r="N443" s="53">
        <f>IFERROR(VLOOKUP(O443,武将ID!$A:$B,2,0),"")</f>
        <v>41303</v>
      </c>
      <c r="O443" s="40" t="str">
        <f>IF(VLOOKUP($E443,缘分配置!$A:$M,8,0)=0,"",VLOOKUP($E443,缘分配置!$A:$M,8,0))</f>
        <v>、朱元璋</v>
      </c>
      <c r="P443" s="53" t="str">
        <f>IFERROR(VLOOKUP(Q443,武将ID!$A:$B,2,0),"")</f>
        <v/>
      </c>
      <c r="Q443" s="40" t="str">
        <f>IF(VLOOKUP($E443,缘分配置!$A:$M,9,0)=0,"",VLOOKUP($E443,缘分配置!$A:$M,9,0))</f>
        <v/>
      </c>
      <c r="R443" s="40">
        <f t="shared" ref="R443:R506" si="96">IF(S443="","",4)</f>
        <v>4</v>
      </c>
      <c r="S443" s="40">
        <f>IF(VLOOKUP($E443,缘分配置!$A:$M,10,0)=0,"",VLOOKUP($E443,缘分配置!$A:$M,10,0))</f>
        <v>180</v>
      </c>
      <c r="T443" s="40" t="str">
        <f>IFERROR(VLOOKUP(R443,武将ID!F$1:G$18,2,0),"")</f>
        <v>，生命提高</v>
      </c>
      <c r="U443" s="40" t="str">
        <f t="shared" si="90"/>
        <v>18%</v>
      </c>
      <c r="V443" s="40">
        <f t="shared" ref="V443:V506" si="97">IF(W443="","",5)</f>
        <v>5</v>
      </c>
      <c r="W443" s="40">
        <f>IF(VLOOKUP($E443,缘分配置!$A:$M,11,0)=0,"",VLOOKUP($E443,缘分配置!$A:$M,11,0))</f>
        <v>140</v>
      </c>
      <c r="X443" s="40" t="str">
        <f>IFERROR(VLOOKUP(V443,武将ID!$F$1:$G$18,2,0),"")</f>
        <v>，攻击提高</v>
      </c>
      <c r="Y443" s="40" t="str">
        <f t="shared" si="91"/>
        <v>14%</v>
      </c>
      <c r="Z443" s="40">
        <f t="shared" si="88"/>
        <v>6</v>
      </c>
      <c r="AA443" s="40">
        <f>IF(VLOOKUP($E443,缘分配置!$A:$M,12,0)=0,"",VLOOKUP($E443,缘分配置!$A:$M,12,0))</f>
        <v>40</v>
      </c>
      <c r="AB443" s="40" t="str">
        <f>IFERROR(VLOOKUP(Z443,武将ID!$F$1:$G$18,2,0),"")</f>
        <v>，防御提高</v>
      </c>
      <c r="AC443" s="40" t="str">
        <f t="shared" si="92"/>
        <v>4%</v>
      </c>
      <c r="AD443" s="56" t="str">
        <f t="shared" si="93"/>
        <v>集齐“独孤伽罗、刘邦、曹操、朱元璋”，生命提高18%，攻击提高14%，防御提高4%。</v>
      </c>
    </row>
    <row r="444" spans="1:30" ht="15" x14ac:dyDescent="0.25">
      <c r="A444" s="52">
        <f t="shared" si="94"/>
        <v>31304001</v>
      </c>
      <c r="B444" s="37">
        <v>439</v>
      </c>
      <c r="C444" s="53" t="str">
        <f>VLOOKUP(E444,缘分配置!A:P,4,0)</f>
        <v>父子情深</v>
      </c>
      <c r="D444" s="53">
        <f>VLOOKUP(F444,武将ID!A:B,2,0)</f>
        <v>31304</v>
      </c>
      <c r="E444" s="40" t="str">
        <f>缘分配置!A397</f>
        <v>杨广1</v>
      </c>
      <c r="F444" s="37" t="str">
        <f t="shared" si="89"/>
        <v>、杨广</v>
      </c>
      <c r="G444" s="40" t="str">
        <f>缘分配置!E397</f>
        <v>杨广</v>
      </c>
      <c r="H444" s="40" t="str">
        <f t="shared" si="95"/>
        <v>1</v>
      </c>
      <c r="I444" s="40">
        <v>1</v>
      </c>
      <c r="J444" s="53">
        <f>VLOOKUP(K444,武将ID!$A:$B,2,0)</f>
        <v>31001</v>
      </c>
      <c r="K444" s="40" t="str">
        <f>VLOOKUP(E444,缘分配置!A:M,6,0)</f>
        <v>、杨坚</v>
      </c>
      <c r="L444" s="53" t="str">
        <f>IFERROR(VLOOKUP(M444,武将ID!$A:$B,2,0),"")</f>
        <v/>
      </c>
      <c r="M444" s="40" t="str">
        <f>IF(VLOOKUP($E444,缘分配置!$A:$M,7,0)=0,"",VLOOKUP($E444,缘分配置!$A:$M,7,0))</f>
        <v/>
      </c>
      <c r="N444" s="53" t="str">
        <f>IFERROR(VLOOKUP(O444,武将ID!$A:$B,2,0),"")</f>
        <v/>
      </c>
      <c r="O444" s="40" t="str">
        <f>IF(VLOOKUP($E444,缘分配置!$A:$M,8,0)=0,"",VLOOKUP($E444,缘分配置!$A:$M,8,0))</f>
        <v/>
      </c>
      <c r="P444" s="53" t="str">
        <f>IFERROR(VLOOKUP(Q444,武将ID!$A:$B,2,0),"")</f>
        <v/>
      </c>
      <c r="Q444" s="40" t="str">
        <f>IF(VLOOKUP($E444,缘分配置!$A:$M,9,0)=0,"",VLOOKUP($E444,缘分配置!$A:$M,9,0))</f>
        <v/>
      </c>
      <c r="R444" s="40" t="str">
        <f t="shared" si="96"/>
        <v/>
      </c>
      <c r="S444" s="40" t="str">
        <f>IF(VLOOKUP($E444,缘分配置!$A:$M,10,0)=0,"",VLOOKUP($E444,缘分配置!$A:$M,10,0))</f>
        <v/>
      </c>
      <c r="T444" s="40" t="str">
        <f>IFERROR(VLOOKUP(R444,武将ID!F$1:G$18,2,0),"")</f>
        <v/>
      </c>
      <c r="U444" s="40" t="str">
        <f t="shared" si="90"/>
        <v/>
      </c>
      <c r="V444" s="40">
        <f t="shared" si="97"/>
        <v>5</v>
      </c>
      <c r="W444" s="40">
        <f>IF(VLOOKUP($E444,缘分配置!$A:$M,11,0)=0,"",VLOOKUP($E444,缘分配置!$A:$M,11,0))</f>
        <v>100</v>
      </c>
      <c r="X444" s="40" t="str">
        <f>IFERROR(VLOOKUP(V444,武将ID!$F$1:$G$18,2,0),"")</f>
        <v>，攻击提高</v>
      </c>
      <c r="Y444" s="40" t="str">
        <f t="shared" si="91"/>
        <v>10%</v>
      </c>
      <c r="Z444" s="40">
        <f t="shared" si="88"/>
        <v>6</v>
      </c>
      <c r="AA444" s="40">
        <f>IF(VLOOKUP($E444,缘分配置!$A:$M,12,0)=0,"",VLOOKUP($E444,缘分配置!$A:$M,12,0))</f>
        <v>30</v>
      </c>
      <c r="AB444" s="40" t="str">
        <f>IFERROR(VLOOKUP(Z444,武将ID!$F$1:$G$18,2,0),"")</f>
        <v>，防御提高</v>
      </c>
      <c r="AC444" s="40" t="str">
        <f t="shared" si="92"/>
        <v>3%</v>
      </c>
      <c r="AD444" s="56" t="str">
        <f t="shared" si="93"/>
        <v>集齐“杨广、杨坚”，攻击提高10%，防御提高3%。</v>
      </c>
    </row>
    <row r="445" spans="1:30" ht="15" x14ac:dyDescent="0.25">
      <c r="A445" s="52">
        <f t="shared" si="94"/>
        <v>31304002</v>
      </c>
      <c r="B445" s="37">
        <v>440</v>
      </c>
      <c r="C445" s="53" t="str">
        <f>VLOOKUP(E445,缘分配置!A:P,4,0)</f>
        <v>王公贵戚</v>
      </c>
      <c r="D445" s="53">
        <f>VLOOKUP(F445,武将ID!A:B,2,0)</f>
        <v>31304</v>
      </c>
      <c r="E445" s="40" t="str">
        <f>缘分配置!A398</f>
        <v>杨广2</v>
      </c>
      <c r="F445" s="37" t="str">
        <f t="shared" si="89"/>
        <v>、杨广</v>
      </c>
      <c r="G445" s="40" t="str">
        <f>缘分配置!E398</f>
        <v>杨广</v>
      </c>
      <c r="H445" s="40" t="str">
        <f t="shared" si="95"/>
        <v>2</v>
      </c>
      <c r="I445" s="40">
        <v>1</v>
      </c>
      <c r="J445" s="53">
        <f>VLOOKUP(K445,武将ID!$A:$B,2,0)</f>
        <v>31302</v>
      </c>
      <c r="K445" s="40" t="str">
        <f>VLOOKUP(E445,缘分配置!A:M,6,0)</f>
        <v>、杨玉环</v>
      </c>
      <c r="L445" s="53" t="str">
        <f>IFERROR(VLOOKUP(M445,武将ID!$A:$B,2,0),"")</f>
        <v/>
      </c>
      <c r="M445" s="40" t="str">
        <f>IF(VLOOKUP($E445,缘分配置!$A:$M,7,0)=0,"",VLOOKUP($E445,缘分配置!$A:$M,7,0))</f>
        <v/>
      </c>
      <c r="N445" s="53" t="str">
        <f>IFERROR(VLOOKUP(O445,武将ID!$A:$B,2,0),"")</f>
        <v/>
      </c>
      <c r="O445" s="40" t="str">
        <f>IF(VLOOKUP($E445,缘分配置!$A:$M,8,0)=0,"",VLOOKUP($E445,缘分配置!$A:$M,8,0))</f>
        <v/>
      </c>
      <c r="P445" s="53" t="str">
        <f>IFERROR(VLOOKUP(Q445,武将ID!$A:$B,2,0),"")</f>
        <v/>
      </c>
      <c r="Q445" s="40" t="str">
        <f>IF(VLOOKUP($E445,缘分配置!$A:$M,9,0)=0,"",VLOOKUP($E445,缘分配置!$A:$M,9,0))</f>
        <v/>
      </c>
      <c r="R445" s="40" t="str">
        <f t="shared" si="96"/>
        <v/>
      </c>
      <c r="S445" s="40" t="str">
        <f>IF(VLOOKUP($E445,缘分配置!$A:$M,10,0)=0,"",VLOOKUP($E445,缘分配置!$A:$M,10,0))</f>
        <v/>
      </c>
      <c r="T445" s="40" t="str">
        <f>IFERROR(VLOOKUP(R445,武将ID!F$1:G$18,2,0),"")</f>
        <v/>
      </c>
      <c r="U445" s="40" t="str">
        <f t="shared" si="90"/>
        <v/>
      </c>
      <c r="V445" s="40">
        <f t="shared" si="97"/>
        <v>5</v>
      </c>
      <c r="W445" s="40">
        <f>IF(VLOOKUP($E445,缘分配置!$A:$M,11,0)=0,"",VLOOKUP($E445,缘分配置!$A:$M,11,0))</f>
        <v>110</v>
      </c>
      <c r="X445" s="40" t="str">
        <f>IFERROR(VLOOKUP(V445,武将ID!$F$1:$G$18,2,0),"")</f>
        <v>，攻击提高</v>
      </c>
      <c r="Y445" s="40" t="str">
        <f t="shared" si="91"/>
        <v>11%</v>
      </c>
      <c r="Z445" s="40">
        <f t="shared" si="88"/>
        <v>6</v>
      </c>
      <c r="AA445" s="40">
        <f>IF(VLOOKUP($E445,缘分配置!$A:$M,12,0)=0,"",VLOOKUP($E445,缘分配置!$A:$M,12,0))</f>
        <v>30</v>
      </c>
      <c r="AB445" s="40" t="str">
        <f>IFERROR(VLOOKUP(Z445,武将ID!$F$1:$G$18,2,0),"")</f>
        <v>，防御提高</v>
      </c>
      <c r="AC445" s="40" t="str">
        <f t="shared" si="92"/>
        <v>3%</v>
      </c>
      <c r="AD445" s="56" t="str">
        <f t="shared" si="93"/>
        <v>集齐“杨广、杨玉环”，攻击提高11%，防御提高3%。</v>
      </c>
    </row>
    <row r="446" spans="1:30" ht="15" x14ac:dyDescent="0.25">
      <c r="A446" s="52">
        <f t="shared" si="94"/>
        <v>31304003</v>
      </c>
      <c r="B446" s="37">
        <v>441</v>
      </c>
      <c r="C446" s="53" t="str">
        <f>VLOOKUP(E446,缘分配置!A:P,4,0)</f>
        <v>称帝称王</v>
      </c>
      <c r="D446" s="53">
        <f>VLOOKUP(F446,武将ID!A:B,2,0)</f>
        <v>31304</v>
      </c>
      <c r="E446" s="40" t="str">
        <f>缘分配置!A399</f>
        <v>杨广3</v>
      </c>
      <c r="F446" s="37" t="str">
        <f t="shared" si="89"/>
        <v>、杨广</v>
      </c>
      <c r="G446" s="40" t="str">
        <f>缘分配置!E399</f>
        <v>杨广</v>
      </c>
      <c r="H446" s="40" t="str">
        <f t="shared" si="95"/>
        <v>3</v>
      </c>
      <c r="I446" s="40">
        <v>1</v>
      </c>
      <c r="J446" s="53">
        <f>VLOOKUP(K446,武将ID!$A:$B,2,0)</f>
        <v>41303</v>
      </c>
      <c r="K446" s="40" t="str">
        <f>VLOOKUP(E446,缘分配置!A:M,6,0)</f>
        <v>、朱元璋</v>
      </c>
      <c r="L446" s="53" t="str">
        <f>IFERROR(VLOOKUP(M446,武将ID!$A:$B,2,0),"")</f>
        <v/>
      </c>
      <c r="M446" s="40" t="str">
        <f>IF(VLOOKUP($E446,缘分配置!$A:$M,7,0)=0,"",VLOOKUP($E446,缘分配置!$A:$M,7,0))</f>
        <v/>
      </c>
      <c r="N446" s="53" t="str">
        <f>IFERROR(VLOOKUP(O446,武将ID!$A:$B,2,0),"")</f>
        <v/>
      </c>
      <c r="O446" s="40" t="str">
        <f>IF(VLOOKUP($E446,缘分配置!$A:$M,8,0)=0,"",VLOOKUP($E446,缘分配置!$A:$M,8,0))</f>
        <v/>
      </c>
      <c r="P446" s="53" t="str">
        <f>IFERROR(VLOOKUP(Q446,武将ID!$A:$B,2,0),"")</f>
        <v/>
      </c>
      <c r="Q446" s="40" t="str">
        <f>IF(VLOOKUP($E446,缘分配置!$A:$M,9,0)=0,"",VLOOKUP($E446,缘分配置!$A:$M,9,0))</f>
        <v/>
      </c>
      <c r="R446" s="40" t="str">
        <f t="shared" si="96"/>
        <v/>
      </c>
      <c r="S446" s="40" t="str">
        <f>IF(VLOOKUP($E446,缘分配置!$A:$M,10,0)=0,"",VLOOKUP($E446,缘分配置!$A:$M,10,0))</f>
        <v/>
      </c>
      <c r="T446" s="40" t="str">
        <f>IFERROR(VLOOKUP(R446,武将ID!F$1:G$18,2,0),"")</f>
        <v/>
      </c>
      <c r="U446" s="40" t="str">
        <f t="shared" si="90"/>
        <v/>
      </c>
      <c r="V446" s="40">
        <f t="shared" si="97"/>
        <v>5</v>
      </c>
      <c r="W446" s="40">
        <f>IF(VLOOKUP($E446,缘分配置!$A:$M,11,0)=0,"",VLOOKUP($E446,缘分配置!$A:$M,11,0))</f>
        <v>110</v>
      </c>
      <c r="X446" s="40" t="str">
        <f>IFERROR(VLOOKUP(V446,武将ID!$F$1:$G$18,2,0),"")</f>
        <v>，攻击提高</v>
      </c>
      <c r="Y446" s="40" t="str">
        <f t="shared" si="91"/>
        <v>11%</v>
      </c>
      <c r="Z446" s="40">
        <f t="shared" si="88"/>
        <v>6</v>
      </c>
      <c r="AA446" s="40">
        <f>IF(VLOOKUP($E446,缘分配置!$A:$M,12,0)=0,"",VLOOKUP($E446,缘分配置!$A:$M,12,0))</f>
        <v>30</v>
      </c>
      <c r="AB446" s="40" t="str">
        <f>IFERROR(VLOOKUP(Z446,武将ID!$F$1:$G$18,2,0),"")</f>
        <v>，防御提高</v>
      </c>
      <c r="AC446" s="40" t="str">
        <f t="shared" si="92"/>
        <v>3%</v>
      </c>
      <c r="AD446" s="56" t="str">
        <f t="shared" si="93"/>
        <v>集齐“杨广、朱元璋”，攻击提高11%，防御提高3%。</v>
      </c>
    </row>
    <row r="447" spans="1:30" ht="15" x14ac:dyDescent="0.25">
      <c r="A447" s="52">
        <f t="shared" si="94"/>
        <v>31304004</v>
      </c>
      <c r="B447" s="37">
        <v>442</v>
      </c>
      <c r="C447" s="53" t="str">
        <f>VLOOKUP(E447,缘分配置!A:P,4,0)</f>
        <v>母子情深</v>
      </c>
      <c r="D447" s="53">
        <f>VLOOKUP(F447,武将ID!A:B,2,0)</f>
        <v>31304</v>
      </c>
      <c r="E447" s="40" t="str">
        <f>缘分配置!A400</f>
        <v>杨广4</v>
      </c>
      <c r="F447" s="37" t="str">
        <f t="shared" si="89"/>
        <v>、杨广</v>
      </c>
      <c r="G447" s="40" t="str">
        <f>缘分配置!E400</f>
        <v>杨广</v>
      </c>
      <c r="H447" s="40" t="str">
        <f t="shared" si="95"/>
        <v>4</v>
      </c>
      <c r="I447" s="40">
        <v>1</v>
      </c>
      <c r="J447" s="53">
        <f>VLOOKUP(K447,武将ID!$A:$B,2,0)</f>
        <v>31508</v>
      </c>
      <c r="K447" s="40" t="str">
        <f>VLOOKUP(E447,缘分配置!A:M,6,0)</f>
        <v>、独孤伽罗</v>
      </c>
      <c r="L447" s="53" t="str">
        <f>IFERROR(VLOOKUP(M447,武将ID!$A:$B,2,0),"")</f>
        <v/>
      </c>
      <c r="M447" s="40" t="str">
        <f>IF(VLOOKUP($E447,缘分配置!$A:$M,7,0)=0,"",VLOOKUP($E447,缘分配置!$A:$M,7,0))</f>
        <v/>
      </c>
      <c r="N447" s="53" t="str">
        <f>IFERROR(VLOOKUP(O447,武将ID!$A:$B,2,0),"")</f>
        <v/>
      </c>
      <c r="O447" s="40" t="str">
        <f>IF(VLOOKUP($E447,缘分配置!$A:$M,8,0)=0,"",VLOOKUP($E447,缘分配置!$A:$M,8,0))</f>
        <v/>
      </c>
      <c r="P447" s="53" t="str">
        <f>IFERROR(VLOOKUP(Q447,武将ID!$A:$B,2,0),"")</f>
        <v/>
      </c>
      <c r="Q447" s="40" t="str">
        <f>IF(VLOOKUP($E447,缘分配置!$A:$M,9,0)=0,"",VLOOKUP($E447,缘分配置!$A:$M,9,0))</f>
        <v/>
      </c>
      <c r="R447" s="40" t="str">
        <f t="shared" si="96"/>
        <v/>
      </c>
      <c r="S447" s="40" t="str">
        <f>IF(VLOOKUP($E447,缘分配置!$A:$M,10,0)=0,"",VLOOKUP($E447,缘分配置!$A:$M,10,0))</f>
        <v/>
      </c>
      <c r="T447" s="40" t="str">
        <f>IFERROR(VLOOKUP(R447,武将ID!F$1:G$18,2,0),"")</f>
        <v/>
      </c>
      <c r="U447" s="40" t="str">
        <f t="shared" si="90"/>
        <v/>
      </c>
      <c r="V447" s="40">
        <f t="shared" si="97"/>
        <v>5</v>
      </c>
      <c r="W447" s="40">
        <f>IF(VLOOKUP($E447,缘分配置!$A:$M,11,0)=0,"",VLOOKUP($E447,缘分配置!$A:$M,11,0))</f>
        <v>110</v>
      </c>
      <c r="X447" s="40" t="str">
        <f>IFERROR(VLOOKUP(V447,武将ID!$F$1:$G$18,2,0),"")</f>
        <v>，攻击提高</v>
      </c>
      <c r="Y447" s="40" t="str">
        <f t="shared" si="91"/>
        <v>11%</v>
      </c>
      <c r="Z447" s="40">
        <f t="shared" si="88"/>
        <v>6</v>
      </c>
      <c r="AA447" s="40">
        <f>IF(VLOOKUP($E447,缘分配置!$A:$M,12,0)=0,"",VLOOKUP($E447,缘分配置!$A:$M,12,0))</f>
        <v>30</v>
      </c>
      <c r="AB447" s="40" t="str">
        <f>IFERROR(VLOOKUP(Z447,武将ID!$F$1:$G$18,2,0),"")</f>
        <v>，防御提高</v>
      </c>
      <c r="AC447" s="40" t="str">
        <f t="shared" si="92"/>
        <v>3%</v>
      </c>
      <c r="AD447" s="56" t="str">
        <f t="shared" si="93"/>
        <v>集齐“杨广、独孤伽罗”，攻击提高11%，防御提高3%。</v>
      </c>
    </row>
    <row r="448" spans="1:30" ht="15" x14ac:dyDescent="0.25">
      <c r="A448" s="52">
        <f t="shared" si="94"/>
        <v>31304005</v>
      </c>
      <c r="B448" s="37">
        <v>443</v>
      </c>
      <c r="C448" s="53" t="str">
        <f>VLOOKUP(E448,缘分配置!A:P,4,0)</f>
        <v>山河美人</v>
      </c>
      <c r="D448" s="53">
        <f>VLOOKUP(F448,武将ID!A:B,2,0)</f>
        <v>31304</v>
      </c>
      <c r="E448" s="40" t="str">
        <f>缘分配置!A401</f>
        <v>杨广5</v>
      </c>
      <c r="F448" s="37" t="str">
        <f t="shared" si="89"/>
        <v>、杨广</v>
      </c>
      <c r="G448" s="40" t="str">
        <f>缘分配置!E401</f>
        <v>杨广</v>
      </c>
      <c r="H448" s="40" t="str">
        <f t="shared" si="95"/>
        <v>5</v>
      </c>
      <c r="I448" s="40">
        <v>1</v>
      </c>
      <c r="J448" s="53">
        <f>VLOOKUP(K448,武将ID!$A:$B,2,0)</f>
        <v>21301</v>
      </c>
      <c r="K448" s="40" t="str">
        <f>VLOOKUP(E448,缘分配置!A:M,6,0)</f>
        <v>、貂蝉</v>
      </c>
      <c r="L448" s="53">
        <f>IFERROR(VLOOKUP(M448,武将ID!$A:$B,2,0),"")</f>
        <v>41505</v>
      </c>
      <c r="M448" s="40" t="str">
        <f>IF(VLOOKUP($E448,缘分配置!$A:$M,7,0)=0,"",VLOOKUP($E448,缘分配置!$A:$M,7,0))</f>
        <v>、苏妲己</v>
      </c>
      <c r="N448" s="53" t="str">
        <f>IFERROR(VLOOKUP(O448,武将ID!$A:$B,2,0),"")</f>
        <v/>
      </c>
      <c r="O448" s="40" t="str">
        <f>IF(VLOOKUP($E448,缘分配置!$A:$M,8,0)=0,"",VLOOKUP($E448,缘分配置!$A:$M,8,0))</f>
        <v/>
      </c>
      <c r="P448" s="53" t="str">
        <f>IFERROR(VLOOKUP(Q448,武将ID!$A:$B,2,0),"")</f>
        <v/>
      </c>
      <c r="Q448" s="40" t="str">
        <f>IF(VLOOKUP($E448,缘分配置!$A:$M,9,0)=0,"",VLOOKUP($E448,缘分配置!$A:$M,9,0))</f>
        <v/>
      </c>
      <c r="R448" s="40">
        <f t="shared" si="96"/>
        <v>4</v>
      </c>
      <c r="S448" s="40">
        <f>IF(VLOOKUP($E448,缘分配置!$A:$M,10,0)=0,"",VLOOKUP($E448,缘分配置!$A:$M,10,0))</f>
        <v>150</v>
      </c>
      <c r="T448" s="40" t="str">
        <f>IFERROR(VLOOKUP(R448,武将ID!F$1:G$18,2,0),"")</f>
        <v>，生命提高</v>
      </c>
      <c r="U448" s="40" t="str">
        <f t="shared" si="90"/>
        <v>15%</v>
      </c>
      <c r="V448" s="40">
        <f t="shared" si="97"/>
        <v>5</v>
      </c>
      <c r="W448" s="40">
        <f>IF(VLOOKUP($E448,缘分配置!$A:$M,11,0)=0,"",VLOOKUP($E448,缘分配置!$A:$M,11,0))</f>
        <v>120</v>
      </c>
      <c r="X448" s="40" t="str">
        <f>IFERROR(VLOOKUP(V448,武将ID!$F$1:$G$18,2,0),"")</f>
        <v>，攻击提高</v>
      </c>
      <c r="Y448" s="40" t="str">
        <f t="shared" si="91"/>
        <v>12%</v>
      </c>
      <c r="Z448" s="40">
        <f t="shared" si="88"/>
        <v>6</v>
      </c>
      <c r="AA448" s="40">
        <f>IF(VLOOKUP($E448,缘分配置!$A:$M,12,0)=0,"",VLOOKUP($E448,缘分配置!$A:$M,12,0))</f>
        <v>30</v>
      </c>
      <c r="AB448" s="40" t="str">
        <f>IFERROR(VLOOKUP(Z448,武将ID!$F$1:$G$18,2,0),"")</f>
        <v>，防御提高</v>
      </c>
      <c r="AC448" s="40" t="str">
        <f t="shared" si="92"/>
        <v>3%</v>
      </c>
      <c r="AD448" s="56" t="str">
        <f t="shared" si="93"/>
        <v>集齐“杨广、貂蝉、苏妲己”，生命提高15%，攻击提高12%，防御提高3%。</v>
      </c>
    </row>
    <row r="449" spans="1:30" ht="15" x14ac:dyDescent="0.25">
      <c r="A449" s="52">
        <f t="shared" si="94"/>
        <v>31304006</v>
      </c>
      <c r="B449" s="37">
        <v>444</v>
      </c>
      <c r="C449" s="53" t="str">
        <f>VLOOKUP(E449,缘分配置!A:P,4,0)</f>
        <v>君临天下</v>
      </c>
      <c r="D449" s="53">
        <f>VLOOKUP(F449,武将ID!A:B,2,0)</f>
        <v>31304</v>
      </c>
      <c r="E449" s="40" t="str">
        <f>缘分配置!A402</f>
        <v>杨广6</v>
      </c>
      <c r="F449" s="37" t="str">
        <f t="shared" si="89"/>
        <v>、杨广</v>
      </c>
      <c r="G449" s="40" t="str">
        <f>缘分配置!E402</f>
        <v>杨广</v>
      </c>
      <c r="H449" s="40" t="str">
        <f t="shared" si="95"/>
        <v>6</v>
      </c>
      <c r="I449" s="40">
        <v>1</v>
      </c>
      <c r="J449" s="53">
        <f>VLOOKUP(K449,武将ID!$A:$B,2,0)</f>
        <v>11501</v>
      </c>
      <c r="K449" s="40" t="str">
        <f>VLOOKUP(E449,缘分配置!A:M,6,0)</f>
        <v>、刘邦</v>
      </c>
      <c r="L449" s="53">
        <f>IFERROR(VLOOKUP(M449,武将ID!$A:$B,2,0),"")</f>
        <v>21501</v>
      </c>
      <c r="M449" s="40" t="str">
        <f>IF(VLOOKUP($E449,缘分配置!$A:$M,7,0)=0,"",VLOOKUP($E449,缘分配置!$A:$M,7,0))</f>
        <v>、曹操</v>
      </c>
      <c r="N449" s="53">
        <f>IFERROR(VLOOKUP(O449,武将ID!$A:$B,2,0),"")</f>
        <v>41501</v>
      </c>
      <c r="O449" s="40" t="str">
        <f>IF(VLOOKUP($E449,缘分配置!$A:$M,8,0)=0,"",VLOOKUP($E449,缘分配置!$A:$M,8,0))</f>
        <v>、成吉思汗</v>
      </c>
      <c r="P449" s="53" t="str">
        <f>IFERROR(VLOOKUP(Q449,武将ID!$A:$B,2,0),"")</f>
        <v/>
      </c>
      <c r="Q449" s="40" t="str">
        <f>IF(VLOOKUP($E449,缘分配置!$A:$M,9,0)=0,"",VLOOKUP($E449,缘分配置!$A:$M,9,0))</f>
        <v/>
      </c>
      <c r="R449" s="40">
        <f t="shared" si="96"/>
        <v>4</v>
      </c>
      <c r="S449" s="40">
        <f>IF(VLOOKUP($E449,缘分配置!$A:$M,10,0)=0,"",VLOOKUP($E449,缘分配置!$A:$M,10,0))</f>
        <v>180</v>
      </c>
      <c r="T449" s="40" t="str">
        <f>IFERROR(VLOOKUP(R449,武将ID!F$1:G$18,2,0),"")</f>
        <v>，生命提高</v>
      </c>
      <c r="U449" s="40" t="str">
        <f t="shared" si="90"/>
        <v>18%</v>
      </c>
      <c r="V449" s="40">
        <f t="shared" si="97"/>
        <v>5</v>
      </c>
      <c r="W449" s="40">
        <f>IF(VLOOKUP($E449,缘分配置!$A:$M,11,0)=0,"",VLOOKUP($E449,缘分配置!$A:$M,11,0))</f>
        <v>140</v>
      </c>
      <c r="X449" s="40" t="str">
        <f>IFERROR(VLOOKUP(V449,武将ID!$F$1:$G$18,2,0),"")</f>
        <v>，攻击提高</v>
      </c>
      <c r="Y449" s="40" t="str">
        <f t="shared" si="91"/>
        <v>14%</v>
      </c>
      <c r="Z449" s="40">
        <f t="shared" si="88"/>
        <v>6</v>
      </c>
      <c r="AA449" s="40">
        <f>IF(VLOOKUP($E449,缘分配置!$A:$M,12,0)=0,"",VLOOKUP($E449,缘分配置!$A:$M,12,0))</f>
        <v>40</v>
      </c>
      <c r="AB449" s="40" t="str">
        <f>IFERROR(VLOOKUP(Z449,武将ID!$F$1:$G$18,2,0),"")</f>
        <v>，防御提高</v>
      </c>
      <c r="AC449" s="40" t="str">
        <f t="shared" si="92"/>
        <v>4%</v>
      </c>
      <c r="AD449" s="56" t="str">
        <f t="shared" si="93"/>
        <v>集齐“杨广、刘邦、曹操、成吉思汗”，生命提高18%，攻击提高14%，防御提高4%。</v>
      </c>
    </row>
    <row r="450" spans="1:30" ht="15" x14ac:dyDescent="0.25">
      <c r="A450" s="52">
        <f t="shared" si="94"/>
        <v>31001001</v>
      </c>
      <c r="B450" s="37">
        <v>445</v>
      </c>
      <c r="C450" s="53" t="str">
        <f>VLOOKUP(E450,缘分配置!A:P,4,0)</f>
        <v>父子情深</v>
      </c>
      <c r="D450" s="53">
        <f>VLOOKUP(F450,武将ID!A:B,2,0)</f>
        <v>31001</v>
      </c>
      <c r="E450" s="40" t="str">
        <f>缘分配置!A403</f>
        <v>杨坚1</v>
      </c>
      <c r="F450" s="37" t="str">
        <f t="shared" si="89"/>
        <v>、杨坚</v>
      </c>
      <c r="G450" s="40" t="str">
        <f>缘分配置!E403</f>
        <v>杨坚</v>
      </c>
      <c r="H450" s="40" t="str">
        <f t="shared" si="95"/>
        <v>1</v>
      </c>
      <c r="I450" s="40">
        <v>1</v>
      </c>
      <c r="J450" s="53">
        <f>VLOOKUP(K450,武将ID!$A:$B,2,0)</f>
        <v>31304</v>
      </c>
      <c r="K450" s="40" t="str">
        <f>VLOOKUP(E450,缘分配置!A:M,6,0)</f>
        <v>、杨广</v>
      </c>
      <c r="L450" s="53" t="str">
        <f>IFERROR(VLOOKUP(M450,武将ID!$A:$B,2,0),"")</f>
        <v/>
      </c>
      <c r="M450" s="40" t="str">
        <f>IF(VLOOKUP($E450,缘分配置!$A:$M,7,0)=0,"",VLOOKUP($E450,缘分配置!$A:$M,7,0))</f>
        <v/>
      </c>
      <c r="N450" s="53" t="str">
        <f>IFERROR(VLOOKUP(O450,武将ID!$A:$B,2,0),"")</f>
        <v/>
      </c>
      <c r="O450" s="40" t="str">
        <f>IF(VLOOKUP($E450,缘分配置!$A:$M,8,0)=0,"",VLOOKUP($E450,缘分配置!$A:$M,8,0))</f>
        <v/>
      </c>
      <c r="P450" s="53" t="str">
        <f>IFERROR(VLOOKUP(Q450,武将ID!$A:$B,2,0),"")</f>
        <v/>
      </c>
      <c r="Q450" s="40" t="str">
        <f>IF(VLOOKUP($E450,缘分配置!$A:$M,9,0)=0,"",VLOOKUP($E450,缘分配置!$A:$M,9,0))</f>
        <v/>
      </c>
      <c r="R450" s="40">
        <f t="shared" si="96"/>
        <v>4</v>
      </c>
      <c r="S450" s="40">
        <f>IF(VLOOKUP($E450,缘分配置!$A:$M,10,0)=0,"",VLOOKUP($E450,缘分配置!$A:$M,10,0))</f>
        <v>130</v>
      </c>
      <c r="T450" s="40" t="str">
        <f>IFERROR(VLOOKUP(R450,武将ID!F$1:G$18,2,0),"")</f>
        <v>，生命提高</v>
      </c>
      <c r="U450" s="40" t="str">
        <f t="shared" si="90"/>
        <v>13%</v>
      </c>
      <c r="V450" s="40" t="str">
        <f t="shared" si="97"/>
        <v/>
      </c>
      <c r="W450" s="40" t="str">
        <f>IF(VLOOKUP($E450,缘分配置!$A:$M,11,0)=0,"",VLOOKUP($E450,缘分配置!$A:$M,11,0))</f>
        <v/>
      </c>
      <c r="X450" s="40" t="str">
        <f>IFERROR(VLOOKUP(V450,武将ID!$F$1:$G$18,2,0),"")</f>
        <v/>
      </c>
      <c r="Y450" s="40" t="str">
        <f t="shared" si="91"/>
        <v/>
      </c>
      <c r="Z450" s="40" t="str">
        <f t="shared" si="88"/>
        <v/>
      </c>
      <c r="AA450" s="40" t="str">
        <f>IF(VLOOKUP($E450,缘分配置!$A:$M,12,0)=0,"",VLOOKUP($E450,缘分配置!$A:$M,12,0))</f>
        <v/>
      </c>
      <c r="AB450" s="40" t="str">
        <f>IFERROR(VLOOKUP(Z450,武将ID!$F$1:$G$18,2,0),"")</f>
        <v/>
      </c>
      <c r="AC450" s="40" t="str">
        <f t="shared" si="92"/>
        <v/>
      </c>
      <c r="AD450" s="56" t="str">
        <f t="shared" si="93"/>
        <v>集齐“杨坚、杨广”，生命提高13%。</v>
      </c>
    </row>
    <row r="451" spans="1:30" ht="15" x14ac:dyDescent="0.25">
      <c r="A451" s="52">
        <f t="shared" si="94"/>
        <v>31001002</v>
      </c>
      <c r="B451" s="37">
        <v>446</v>
      </c>
      <c r="C451" s="53" t="str">
        <f>VLOOKUP(E451,缘分配置!A:P,4,0)</f>
        <v>承前启后</v>
      </c>
      <c r="D451" s="53">
        <f>VLOOKUP(F451,武将ID!A:B,2,0)</f>
        <v>31001</v>
      </c>
      <c r="E451" s="40" t="str">
        <f>缘分配置!A404</f>
        <v>杨坚2</v>
      </c>
      <c r="F451" s="37" t="str">
        <f t="shared" si="89"/>
        <v>、杨坚</v>
      </c>
      <c r="G451" s="40" t="str">
        <f>缘分配置!E404</f>
        <v>杨坚</v>
      </c>
      <c r="H451" s="40" t="str">
        <f t="shared" si="95"/>
        <v>2</v>
      </c>
      <c r="I451" s="40">
        <v>1</v>
      </c>
      <c r="J451" s="53">
        <f>VLOOKUP(K451,武将ID!$A:$B,2,0)</f>
        <v>31002</v>
      </c>
      <c r="K451" s="40" t="str">
        <f>VLOOKUP(E451,缘分配置!A:M,6,0)</f>
        <v>、李渊</v>
      </c>
      <c r="L451" s="53" t="str">
        <f>IFERROR(VLOOKUP(M451,武将ID!$A:$B,2,0),"")</f>
        <v/>
      </c>
      <c r="M451" s="40" t="str">
        <f>IF(VLOOKUP($E451,缘分配置!$A:$M,7,0)=0,"",VLOOKUP($E451,缘分配置!$A:$M,7,0))</f>
        <v/>
      </c>
      <c r="N451" s="53" t="str">
        <f>IFERROR(VLOOKUP(O451,武将ID!$A:$B,2,0),"")</f>
        <v/>
      </c>
      <c r="O451" s="40" t="str">
        <f>IF(VLOOKUP($E451,缘分配置!$A:$M,8,0)=0,"",VLOOKUP($E451,缘分配置!$A:$M,8,0))</f>
        <v/>
      </c>
      <c r="P451" s="53" t="str">
        <f>IFERROR(VLOOKUP(Q451,武将ID!$A:$B,2,0),"")</f>
        <v/>
      </c>
      <c r="Q451" s="40" t="str">
        <f>IF(VLOOKUP($E451,缘分配置!$A:$M,9,0)=0,"",VLOOKUP($E451,缘分配置!$A:$M,9,0))</f>
        <v/>
      </c>
      <c r="R451" s="40">
        <f t="shared" si="96"/>
        <v>4</v>
      </c>
      <c r="S451" s="40">
        <f>IF(VLOOKUP($E451,缘分配置!$A:$M,10,0)=0,"",VLOOKUP($E451,缘分配置!$A:$M,10,0))</f>
        <v>120</v>
      </c>
      <c r="T451" s="40" t="str">
        <f>IFERROR(VLOOKUP(R451,武将ID!F$1:G$18,2,0),"")</f>
        <v>，生命提高</v>
      </c>
      <c r="U451" s="40" t="str">
        <f t="shared" si="90"/>
        <v>12%</v>
      </c>
      <c r="V451" s="40" t="str">
        <f t="shared" si="97"/>
        <v/>
      </c>
      <c r="W451" s="40" t="str">
        <f>IF(VLOOKUP($E451,缘分配置!$A:$M,11,0)=0,"",VLOOKUP($E451,缘分配置!$A:$M,11,0))</f>
        <v/>
      </c>
      <c r="X451" s="40" t="str">
        <f>IFERROR(VLOOKUP(V451,武将ID!$F$1:$G$18,2,0),"")</f>
        <v/>
      </c>
      <c r="Y451" s="40" t="str">
        <f t="shared" si="91"/>
        <v/>
      </c>
      <c r="Z451" s="40" t="str">
        <f t="shared" si="88"/>
        <v/>
      </c>
      <c r="AA451" s="40" t="str">
        <f>IF(VLOOKUP($E451,缘分配置!$A:$M,12,0)=0,"",VLOOKUP($E451,缘分配置!$A:$M,12,0))</f>
        <v/>
      </c>
      <c r="AB451" s="40" t="str">
        <f>IFERROR(VLOOKUP(Z451,武将ID!$F$1:$G$18,2,0),"")</f>
        <v/>
      </c>
      <c r="AC451" s="40" t="str">
        <f t="shared" si="92"/>
        <v/>
      </c>
      <c r="AD451" s="56" t="str">
        <f t="shared" si="93"/>
        <v>集齐“杨坚、李渊”，生命提高12%。</v>
      </c>
    </row>
    <row r="452" spans="1:30" ht="15" x14ac:dyDescent="0.25">
      <c r="A452" s="52">
        <f t="shared" si="94"/>
        <v>31001003</v>
      </c>
      <c r="B452" s="37">
        <v>447</v>
      </c>
      <c r="C452" s="53" t="str">
        <f>VLOOKUP(E452,缘分配置!A:P,4,0)</f>
        <v>人中龙凤</v>
      </c>
      <c r="D452" s="53">
        <f>VLOOKUP(F452,武将ID!A:B,2,0)</f>
        <v>31001</v>
      </c>
      <c r="E452" s="40" t="str">
        <f>缘分配置!A405</f>
        <v>杨坚3</v>
      </c>
      <c r="F452" s="37" t="str">
        <f t="shared" si="89"/>
        <v>、杨坚</v>
      </c>
      <c r="G452" s="40" t="str">
        <f>缘分配置!E405</f>
        <v>杨坚</v>
      </c>
      <c r="H452" s="40" t="str">
        <f t="shared" si="95"/>
        <v>3</v>
      </c>
      <c r="I452" s="40">
        <v>1</v>
      </c>
      <c r="J452" s="53">
        <f>VLOOKUP(K452,武将ID!$A:$B,2,0)</f>
        <v>31003</v>
      </c>
      <c r="K452" s="40" t="str">
        <f>VLOOKUP(E452,缘分配置!A:M,6,0)</f>
        <v>、长孙皇后</v>
      </c>
      <c r="L452" s="53" t="str">
        <f>IFERROR(VLOOKUP(M452,武将ID!$A:$B,2,0),"")</f>
        <v/>
      </c>
      <c r="M452" s="40" t="str">
        <f>IF(VLOOKUP($E452,缘分配置!$A:$M,7,0)=0,"",VLOOKUP($E452,缘分配置!$A:$M,7,0))</f>
        <v/>
      </c>
      <c r="N452" s="53" t="str">
        <f>IFERROR(VLOOKUP(O452,武将ID!$A:$B,2,0),"")</f>
        <v/>
      </c>
      <c r="O452" s="40" t="str">
        <f>IF(VLOOKUP($E452,缘分配置!$A:$M,8,0)=0,"",VLOOKUP($E452,缘分配置!$A:$M,8,0))</f>
        <v/>
      </c>
      <c r="P452" s="53" t="str">
        <f>IFERROR(VLOOKUP(Q452,武将ID!$A:$B,2,0),"")</f>
        <v/>
      </c>
      <c r="Q452" s="40" t="str">
        <f>IF(VLOOKUP($E452,缘分配置!$A:$M,9,0)=0,"",VLOOKUP($E452,缘分配置!$A:$M,9,0))</f>
        <v/>
      </c>
      <c r="R452" s="40">
        <f t="shared" si="96"/>
        <v>4</v>
      </c>
      <c r="S452" s="40">
        <f>IF(VLOOKUP($E452,缘分配置!$A:$M,10,0)=0,"",VLOOKUP($E452,缘分配置!$A:$M,10,0))</f>
        <v>120</v>
      </c>
      <c r="T452" s="40" t="str">
        <f>IFERROR(VLOOKUP(R452,武将ID!F$1:G$18,2,0),"")</f>
        <v>，生命提高</v>
      </c>
      <c r="U452" s="40" t="str">
        <f t="shared" si="90"/>
        <v>12%</v>
      </c>
      <c r="V452" s="40" t="str">
        <f t="shared" si="97"/>
        <v/>
      </c>
      <c r="W452" s="40" t="str">
        <f>IF(VLOOKUP($E452,缘分配置!$A:$M,11,0)=0,"",VLOOKUP($E452,缘分配置!$A:$M,11,0))</f>
        <v/>
      </c>
      <c r="X452" s="40" t="str">
        <f>IFERROR(VLOOKUP(V452,武将ID!$F$1:$G$18,2,0),"")</f>
        <v/>
      </c>
      <c r="Y452" s="40" t="str">
        <f t="shared" si="91"/>
        <v/>
      </c>
      <c r="Z452" s="40" t="str">
        <f t="shared" si="88"/>
        <v/>
      </c>
      <c r="AA452" s="40" t="str">
        <f>IF(VLOOKUP($E452,缘分配置!$A:$M,12,0)=0,"",VLOOKUP($E452,缘分配置!$A:$M,12,0))</f>
        <v/>
      </c>
      <c r="AB452" s="40" t="str">
        <f>IFERROR(VLOOKUP(Z452,武将ID!$F$1:$G$18,2,0),"")</f>
        <v/>
      </c>
      <c r="AC452" s="40" t="str">
        <f t="shared" si="92"/>
        <v/>
      </c>
      <c r="AD452" s="56" t="str">
        <f t="shared" si="93"/>
        <v>集齐“杨坚、长孙皇后”，生命提高12%。</v>
      </c>
    </row>
    <row r="453" spans="1:30" ht="15" x14ac:dyDescent="0.25">
      <c r="A453" s="52">
        <f t="shared" si="94"/>
        <v>31001004</v>
      </c>
      <c r="B453" s="37">
        <v>448</v>
      </c>
      <c r="C453" s="53" t="str">
        <f>VLOOKUP(E453,缘分配置!A:P,4,0)</f>
        <v>德高望重</v>
      </c>
      <c r="D453" s="53">
        <f>VLOOKUP(F453,武将ID!A:B,2,0)</f>
        <v>31001</v>
      </c>
      <c r="E453" s="40" t="str">
        <f>缘分配置!A406</f>
        <v>杨坚4</v>
      </c>
      <c r="F453" s="37" t="str">
        <f t="shared" si="89"/>
        <v>、杨坚</v>
      </c>
      <c r="G453" s="40" t="str">
        <f>缘分配置!E406</f>
        <v>杨坚</v>
      </c>
      <c r="H453" s="40" t="str">
        <f t="shared" si="95"/>
        <v>4</v>
      </c>
      <c r="I453" s="40">
        <v>1</v>
      </c>
      <c r="J453" s="53">
        <f>VLOOKUP(K453,武将ID!$A:$B,2,0)</f>
        <v>31002</v>
      </c>
      <c r="K453" s="40" t="str">
        <f>VLOOKUP(E453,缘分配置!A:M,6,0)</f>
        <v>、李渊</v>
      </c>
      <c r="L453" s="53">
        <f>IFERROR(VLOOKUP(M453,武将ID!$A:$B,2,0),"")</f>
        <v>31003</v>
      </c>
      <c r="M453" s="40" t="str">
        <f>IF(VLOOKUP($E453,缘分配置!$A:$M,7,0)=0,"",VLOOKUP($E453,缘分配置!$A:$M,7,0))</f>
        <v>、长孙皇后</v>
      </c>
      <c r="N453" s="53" t="str">
        <f>IFERROR(VLOOKUP(O453,武将ID!$A:$B,2,0),"")</f>
        <v/>
      </c>
      <c r="O453" s="40" t="str">
        <f>IF(VLOOKUP($E453,缘分配置!$A:$M,8,0)=0,"",VLOOKUP($E453,缘分配置!$A:$M,8,0))</f>
        <v/>
      </c>
      <c r="P453" s="53" t="str">
        <f>IFERROR(VLOOKUP(Q453,武将ID!$A:$B,2,0),"")</f>
        <v/>
      </c>
      <c r="Q453" s="40" t="str">
        <f>IF(VLOOKUP($E453,缘分配置!$A:$M,9,0)=0,"",VLOOKUP($E453,缘分配置!$A:$M,9,0))</f>
        <v/>
      </c>
      <c r="R453" s="40">
        <f t="shared" si="96"/>
        <v>4</v>
      </c>
      <c r="S453" s="40">
        <f>IF(VLOOKUP($E453,缘分配置!$A:$M,10,0)=0,"",VLOOKUP($E453,缘分配置!$A:$M,10,0))</f>
        <v>130</v>
      </c>
      <c r="T453" s="40" t="str">
        <f>IFERROR(VLOOKUP(R453,武将ID!F$1:G$18,2,0),"")</f>
        <v>，生命提高</v>
      </c>
      <c r="U453" s="40" t="str">
        <f t="shared" si="90"/>
        <v>13%</v>
      </c>
      <c r="V453" s="40">
        <f t="shared" si="97"/>
        <v>5</v>
      </c>
      <c r="W453" s="40">
        <f>IF(VLOOKUP($E453,缘分配置!$A:$M,11,0)=0,"",VLOOKUP($E453,缘分配置!$A:$M,11,0))</f>
        <v>40</v>
      </c>
      <c r="X453" s="40" t="str">
        <f>IFERROR(VLOOKUP(V453,武将ID!$F$1:$G$18,2,0),"")</f>
        <v>，攻击提高</v>
      </c>
      <c r="Y453" s="40" t="str">
        <f t="shared" si="91"/>
        <v>4%</v>
      </c>
      <c r="Z453" s="40">
        <f t="shared" si="88"/>
        <v>6</v>
      </c>
      <c r="AA453" s="40">
        <f>IF(VLOOKUP($E453,缘分配置!$A:$M,12,0)=0,"",VLOOKUP($E453,缘分配置!$A:$M,12,0))</f>
        <v>80</v>
      </c>
      <c r="AB453" s="40" t="str">
        <f>IFERROR(VLOOKUP(Z453,武将ID!$F$1:$G$18,2,0),"")</f>
        <v>，防御提高</v>
      </c>
      <c r="AC453" s="40" t="str">
        <f t="shared" si="92"/>
        <v>8%</v>
      </c>
      <c r="AD453" s="56" t="str">
        <f t="shared" si="93"/>
        <v>集齐“杨坚、李渊、长孙皇后”，生命提高13%，攻击提高4%，防御提高8%。</v>
      </c>
    </row>
    <row r="454" spans="1:30" ht="15" x14ac:dyDescent="0.25">
      <c r="A454" s="52">
        <f t="shared" si="94"/>
        <v>31001005</v>
      </c>
      <c r="B454" s="37">
        <v>449</v>
      </c>
      <c r="C454" s="53" t="str">
        <f>VLOOKUP(E454,缘分配置!A:P,4,0)</f>
        <v>天赐良机</v>
      </c>
      <c r="D454" s="53">
        <f>VLOOKUP(F454,武将ID!A:B,2,0)</f>
        <v>31001</v>
      </c>
      <c r="E454" s="40" t="str">
        <f>缘分配置!A407</f>
        <v>杨坚5</v>
      </c>
      <c r="F454" s="37" t="str">
        <f t="shared" si="89"/>
        <v>、杨坚</v>
      </c>
      <c r="G454" s="40" t="str">
        <f>缘分配置!E407</f>
        <v>杨坚</v>
      </c>
      <c r="H454" s="40" t="str">
        <f t="shared" si="95"/>
        <v>5</v>
      </c>
      <c r="I454" s="40">
        <v>1</v>
      </c>
      <c r="J454" s="53">
        <f>VLOOKUP(K454,武将ID!$A:$B,2,0)</f>
        <v>31002</v>
      </c>
      <c r="K454" s="40" t="str">
        <f>VLOOKUP(E454,缘分配置!A:M,6,0)</f>
        <v>、李渊</v>
      </c>
      <c r="L454" s="53">
        <f>IFERROR(VLOOKUP(M454,武将ID!$A:$B,2,0),"")</f>
        <v>31007</v>
      </c>
      <c r="M454" s="40" t="str">
        <f>IF(VLOOKUP($E454,缘分配置!$A:$M,7,0)=0,"",VLOOKUP($E454,缘分配置!$A:$M,7,0))</f>
        <v>、宇文化及</v>
      </c>
      <c r="N454" s="53" t="str">
        <f>IFERROR(VLOOKUP(O454,武将ID!$A:$B,2,0),"")</f>
        <v/>
      </c>
      <c r="O454" s="40" t="str">
        <f>IF(VLOOKUP($E454,缘分配置!$A:$M,8,0)=0,"",VLOOKUP($E454,缘分配置!$A:$M,8,0))</f>
        <v/>
      </c>
      <c r="P454" s="53" t="str">
        <f>IFERROR(VLOOKUP(Q454,武将ID!$A:$B,2,0),"")</f>
        <v/>
      </c>
      <c r="Q454" s="40" t="str">
        <f>IF(VLOOKUP($E454,缘分配置!$A:$M,9,0)=0,"",VLOOKUP($E454,缘分配置!$A:$M,9,0))</f>
        <v/>
      </c>
      <c r="R454" s="40">
        <f t="shared" si="96"/>
        <v>4</v>
      </c>
      <c r="S454" s="40">
        <f>IF(VLOOKUP($E454,缘分配置!$A:$M,10,0)=0,"",VLOOKUP($E454,缘分配置!$A:$M,10,0))</f>
        <v>130</v>
      </c>
      <c r="T454" s="40" t="str">
        <f>IFERROR(VLOOKUP(R454,武将ID!F$1:G$18,2,0),"")</f>
        <v>，生命提高</v>
      </c>
      <c r="U454" s="40" t="str">
        <f t="shared" si="90"/>
        <v>13%</v>
      </c>
      <c r="V454" s="40">
        <f t="shared" si="97"/>
        <v>5</v>
      </c>
      <c r="W454" s="40">
        <f>IF(VLOOKUP($E454,缘分配置!$A:$M,11,0)=0,"",VLOOKUP($E454,缘分配置!$A:$M,11,0))</f>
        <v>40</v>
      </c>
      <c r="X454" s="40" t="str">
        <f>IFERROR(VLOOKUP(V454,武将ID!$F$1:$G$18,2,0),"")</f>
        <v>，攻击提高</v>
      </c>
      <c r="Y454" s="40" t="str">
        <f t="shared" si="91"/>
        <v>4%</v>
      </c>
      <c r="Z454" s="40">
        <f t="shared" si="88"/>
        <v>6</v>
      </c>
      <c r="AA454" s="40">
        <f>IF(VLOOKUP($E454,缘分配置!$A:$M,12,0)=0,"",VLOOKUP($E454,缘分配置!$A:$M,12,0))</f>
        <v>80</v>
      </c>
      <c r="AB454" s="40" t="str">
        <f>IFERROR(VLOOKUP(Z454,武将ID!$F$1:$G$18,2,0),"")</f>
        <v>，防御提高</v>
      </c>
      <c r="AC454" s="40" t="str">
        <f t="shared" si="92"/>
        <v>8%</v>
      </c>
      <c r="AD454" s="56" t="str">
        <f t="shared" si="93"/>
        <v>集齐“杨坚、李渊、宇文化及”，生命提高13%，攻击提高4%，防御提高8%。</v>
      </c>
    </row>
    <row r="455" spans="1:30" ht="15" x14ac:dyDescent="0.25">
      <c r="A455" s="52">
        <f t="shared" si="94"/>
        <v>31001006</v>
      </c>
      <c r="B455" s="37">
        <v>450</v>
      </c>
      <c r="C455" s="53" t="str">
        <f>VLOOKUP(E455,缘分配置!A:P,4,0)</f>
        <v>举世无双</v>
      </c>
      <c r="D455" s="53">
        <f>VLOOKUP(F455,武将ID!A:B,2,0)</f>
        <v>31001</v>
      </c>
      <c r="E455" s="40" t="str">
        <f>缘分配置!A408</f>
        <v>杨坚6</v>
      </c>
      <c r="F455" s="37" t="str">
        <f t="shared" si="89"/>
        <v>、杨坚</v>
      </c>
      <c r="G455" s="40" t="str">
        <f>缘分配置!E408</f>
        <v>杨坚</v>
      </c>
      <c r="H455" s="40" t="str">
        <f t="shared" si="95"/>
        <v>6</v>
      </c>
      <c r="I455" s="40">
        <v>1</v>
      </c>
      <c r="J455" s="53">
        <f>VLOOKUP(K455,武将ID!$A:$B,2,0)</f>
        <v>31003</v>
      </c>
      <c r="K455" s="40" t="str">
        <f>VLOOKUP(E455,缘分配置!A:M,6,0)</f>
        <v>、长孙皇后</v>
      </c>
      <c r="L455" s="53">
        <f>IFERROR(VLOOKUP(M455,武将ID!$A:$B,2,0),"")</f>
        <v>31006</v>
      </c>
      <c r="M455" s="40" t="str">
        <f>IF(VLOOKUP($E455,缘分配置!$A:$M,7,0)=0,"",VLOOKUP($E455,缘分配置!$A:$M,7,0))</f>
        <v>、虬髯客</v>
      </c>
      <c r="N455" s="53" t="str">
        <f>IFERROR(VLOOKUP(O455,武将ID!$A:$B,2,0),"")</f>
        <v/>
      </c>
      <c r="O455" s="40" t="str">
        <f>IF(VLOOKUP($E455,缘分配置!$A:$M,8,0)=0,"",VLOOKUP($E455,缘分配置!$A:$M,8,0))</f>
        <v/>
      </c>
      <c r="P455" s="53" t="str">
        <f>IFERROR(VLOOKUP(Q455,武将ID!$A:$B,2,0),"")</f>
        <v/>
      </c>
      <c r="Q455" s="40" t="str">
        <f>IF(VLOOKUP($E455,缘分配置!$A:$M,9,0)=0,"",VLOOKUP($E455,缘分配置!$A:$M,9,0))</f>
        <v/>
      </c>
      <c r="R455" s="40">
        <f t="shared" si="96"/>
        <v>4</v>
      </c>
      <c r="S455" s="40">
        <f>IF(VLOOKUP($E455,缘分配置!$A:$M,10,0)=0,"",VLOOKUP($E455,缘分配置!$A:$M,10,0))</f>
        <v>130</v>
      </c>
      <c r="T455" s="40" t="str">
        <f>IFERROR(VLOOKUP(R455,武将ID!F$1:G$18,2,0),"")</f>
        <v>，生命提高</v>
      </c>
      <c r="U455" s="40" t="str">
        <f t="shared" si="90"/>
        <v>13%</v>
      </c>
      <c r="V455" s="40">
        <f t="shared" si="97"/>
        <v>5</v>
      </c>
      <c r="W455" s="40">
        <f>IF(VLOOKUP($E455,缘分配置!$A:$M,11,0)=0,"",VLOOKUP($E455,缘分配置!$A:$M,11,0))</f>
        <v>40</v>
      </c>
      <c r="X455" s="40" t="str">
        <f>IFERROR(VLOOKUP(V455,武将ID!$F$1:$G$18,2,0),"")</f>
        <v>，攻击提高</v>
      </c>
      <c r="Y455" s="40" t="str">
        <f t="shared" si="91"/>
        <v>4%</v>
      </c>
      <c r="Z455" s="40">
        <f t="shared" ref="Z455:Z518" si="98">IF(AA455="","",6)</f>
        <v>6</v>
      </c>
      <c r="AA455" s="40">
        <f>IF(VLOOKUP($E455,缘分配置!$A:$M,12,0)=0,"",VLOOKUP($E455,缘分配置!$A:$M,12,0))</f>
        <v>80</v>
      </c>
      <c r="AB455" s="40" t="str">
        <f>IFERROR(VLOOKUP(Z455,武将ID!$F$1:$G$18,2,0),"")</f>
        <v>，防御提高</v>
      </c>
      <c r="AC455" s="40" t="str">
        <f t="shared" si="92"/>
        <v>8%</v>
      </c>
      <c r="AD455" s="56" t="str">
        <f t="shared" si="93"/>
        <v>集齐“杨坚、长孙皇后、虬髯客”，生命提高13%，攻击提高4%，防御提高8%。</v>
      </c>
    </row>
    <row r="456" spans="1:30" ht="15" x14ac:dyDescent="0.25">
      <c r="A456" s="52">
        <f t="shared" si="94"/>
        <v>31002001</v>
      </c>
      <c r="B456" s="37">
        <v>451</v>
      </c>
      <c r="C456" s="53" t="str">
        <f>VLOOKUP(E456,缘分配置!A:P,4,0)</f>
        <v>同心同德</v>
      </c>
      <c r="D456" s="53">
        <f>VLOOKUP(F456,武将ID!A:B,2,0)</f>
        <v>31002</v>
      </c>
      <c r="E456" s="40" t="str">
        <f>缘分配置!A409</f>
        <v>李渊1</v>
      </c>
      <c r="F456" s="37" t="str">
        <f t="shared" si="89"/>
        <v>、李渊</v>
      </c>
      <c r="G456" s="40" t="str">
        <f>缘分配置!E409</f>
        <v>李渊</v>
      </c>
      <c r="H456" s="40" t="str">
        <f t="shared" si="95"/>
        <v>1</v>
      </c>
      <c r="I456" s="40">
        <v>1</v>
      </c>
      <c r="J456" s="53">
        <f>VLOOKUP(K456,武将ID!$A:$B,2,0)</f>
        <v>31305</v>
      </c>
      <c r="K456" s="40" t="str">
        <f>VLOOKUP(E456,缘分配置!A:M,6,0)</f>
        <v>、李靖</v>
      </c>
      <c r="L456" s="53" t="str">
        <f>IFERROR(VLOOKUP(M456,武将ID!$A:$B,2,0),"")</f>
        <v/>
      </c>
      <c r="M456" s="40" t="str">
        <f>IF(VLOOKUP($E456,缘分配置!$A:$M,7,0)=0,"",VLOOKUP($E456,缘分配置!$A:$M,7,0))</f>
        <v/>
      </c>
      <c r="N456" s="53" t="str">
        <f>IFERROR(VLOOKUP(O456,武将ID!$A:$B,2,0),"")</f>
        <v/>
      </c>
      <c r="O456" s="40" t="str">
        <f>IF(VLOOKUP($E456,缘分配置!$A:$M,8,0)=0,"",VLOOKUP($E456,缘分配置!$A:$M,8,0))</f>
        <v/>
      </c>
      <c r="P456" s="53" t="str">
        <f>IFERROR(VLOOKUP(Q456,武将ID!$A:$B,2,0),"")</f>
        <v/>
      </c>
      <c r="Q456" s="40" t="str">
        <f>IF(VLOOKUP($E456,缘分配置!$A:$M,9,0)=0,"",VLOOKUP($E456,缘分配置!$A:$M,9,0))</f>
        <v/>
      </c>
      <c r="R456" s="40" t="str">
        <f t="shared" si="96"/>
        <v/>
      </c>
      <c r="S456" s="40" t="str">
        <f>IF(VLOOKUP($E456,缘分配置!$A:$M,10,0)=0,"",VLOOKUP($E456,缘分配置!$A:$M,10,0))</f>
        <v/>
      </c>
      <c r="T456" s="40" t="str">
        <f>IFERROR(VLOOKUP(R456,武将ID!F$1:G$18,2,0),"")</f>
        <v/>
      </c>
      <c r="U456" s="40" t="str">
        <f t="shared" si="90"/>
        <v/>
      </c>
      <c r="V456" s="40">
        <f t="shared" si="97"/>
        <v>5</v>
      </c>
      <c r="W456" s="40">
        <f>IF(VLOOKUP($E456,缘分配置!$A:$M,11,0)=0,"",VLOOKUP($E456,缘分配置!$A:$M,11,0))</f>
        <v>100</v>
      </c>
      <c r="X456" s="40" t="str">
        <f>IFERROR(VLOOKUP(V456,武将ID!$F$1:$G$18,2,0),"")</f>
        <v>，攻击提高</v>
      </c>
      <c r="Y456" s="40" t="str">
        <f t="shared" si="91"/>
        <v>10%</v>
      </c>
      <c r="Z456" s="40">
        <f t="shared" si="98"/>
        <v>6</v>
      </c>
      <c r="AA456" s="40">
        <f>IF(VLOOKUP($E456,缘分配置!$A:$M,12,0)=0,"",VLOOKUP($E456,缘分配置!$A:$M,12,0))</f>
        <v>30</v>
      </c>
      <c r="AB456" s="40" t="str">
        <f>IFERROR(VLOOKUP(Z456,武将ID!$F$1:$G$18,2,0),"")</f>
        <v>，防御提高</v>
      </c>
      <c r="AC456" s="40" t="str">
        <f t="shared" si="92"/>
        <v>3%</v>
      </c>
      <c r="AD456" s="56" t="str">
        <f t="shared" si="93"/>
        <v>集齐“李渊、李靖”，攻击提高10%，防御提高3%。</v>
      </c>
    </row>
    <row r="457" spans="1:30" ht="15" x14ac:dyDescent="0.25">
      <c r="A457" s="52">
        <f t="shared" si="94"/>
        <v>31002002</v>
      </c>
      <c r="B457" s="37">
        <v>452</v>
      </c>
      <c r="C457" s="53" t="str">
        <f>VLOOKUP(E457,缘分配置!A:P,4,0)</f>
        <v>承前启后</v>
      </c>
      <c r="D457" s="53">
        <f>VLOOKUP(F457,武将ID!A:B,2,0)</f>
        <v>31002</v>
      </c>
      <c r="E457" s="40" t="str">
        <f>缘分配置!A410</f>
        <v>李渊2</v>
      </c>
      <c r="F457" s="37" t="str">
        <f t="shared" si="89"/>
        <v>、李渊</v>
      </c>
      <c r="G457" s="40" t="str">
        <f>缘分配置!E410</f>
        <v>李渊</v>
      </c>
      <c r="H457" s="40" t="str">
        <f t="shared" si="95"/>
        <v>2</v>
      </c>
      <c r="I457" s="40">
        <v>1</v>
      </c>
      <c r="J457" s="53">
        <f>VLOOKUP(K457,武将ID!$A:$B,2,0)</f>
        <v>31001</v>
      </c>
      <c r="K457" s="40" t="str">
        <f>VLOOKUP(E457,缘分配置!A:M,6,0)</f>
        <v>、杨坚</v>
      </c>
      <c r="L457" s="53" t="str">
        <f>IFERROR(VLOOKUP(M457,武将ID!$A:$B,2,0),"")</f>
        <v/>
      </c>
      <c r="M457" s="40" t="str">
        <f>IF(VLOOKUP($E457,缘分配置!$A:$M,7,0)=0,"",VLOOKUP($E457,缘分配置!$A:$M,7,0))</f>
        <v/>
      </c>
      <c r="N457" s="53" t="str">
        <f>IFERROR(VLOOKUP(O457,武将ID!$A:$B,2,0),"")</f>
        <v/>
      </c>
      <c r="O457" s="40" t="str">
        <f>IF(VLOOKUP($E457,缘分配置!$A:$M,8,0)=0,"",VLOOKUP($E457,缘分配置!$A:$M,8,0))</f>
        <v/>
      </c>
      <c r="P457" s="53" t="str">
        <f>IFERROR(VLOOKUP(Q457,武将ID!$A:$B,2,0),"")</f>
        <v/>
      </c>
      <c r="Q457" s="40" t="str">
        <f>IF(VLOOKUP($E457,缘分配置!$A:$M,9,0)=0,"",VLOOKUP($E457,缘分配置!$A:$M,9,0))</f>
        <v/>
      </c>
      <c r="R457" s="40" t="str">
        <f t="shared" si="96"/>
        <v/>
      </c>
      <c r="S457" s="40" t="str">
        <f>IF(VLOOKUP($E457,缘分配置!$A:$M,10,0)=0,"",VLOOKUP($E457,缘分配置!$A:$M,10,0))</f>
        <v/>
      </c>
      <c r="T457" s="40" t="str">
        <f>IFERROR(VLOOKUP(R457,武将ID!F$1:G$18,2,0),"")</f>
        <v/>
      </c>
      <c r="U457" s="40" t="str">
        <f t="shared" si="90"/>
        <v/>
      </c>
      <c r="V457" s="40">
        <f t="shared" si="97"/>
        <v>5</v>
      </c>
      <c r="W457" s="40">
        <f>IF(VLOOKUP($E457,缘分配置!$A:$M,11,0)=0,"",VLOOKUP($E457,缘分配置!$A:$M,11,0))</f>
        <v>90</v>
      </c>
      <c r="X457" s="40" t="str">
        <f>IFERROR(VLOOKUP(V457,武将ID!$F$1:$G$18,2,0),"")</f>
        <v>，攻击提高</v>
      </c>
      <c r="Y457" s="40" t="str">
        <f t="shared" si="91"/>
        <v>9%</v>
      </c>
      <c r="Z457" s="40">
        <f t="shared" si="98"/>
        <v>6</v>
      </c>
      <c r="AA457" s="40">
        <f>IF(VLOOKUP($E457,缘分配置!$A:$M,12,0)=0,"",VLOOKUP($E457,缘分配置!$A:$M,12,0))</f>
        <v>30</v>
      </c>
      <c r="AB457" s="40" t="str">
        <f>IFERROR(VLOOKUP(Z457,武将ID!$F$1:$G$18,2,0),"")</f>
        <v>，防御提高</v>
      </c>
      <c r="AC457" s="40" t="str">
        <f t="shared" si="92"/>
        <v>3%</v>
      </c>
      <c r="AD457" s="56" t="str">
        <f t="shared" si="93"/>
        <v>集齐“李渊、杨坚”，攻击提高9%，防御提高3%。</v>
      </c>
    </row>
    <row r="458" spans="1:30" ht="15" x14ac:dyDescent="0.25">
      <c r="A458" s="52">
        <f t="shared" si="94"/>
        <v>31002003</v>
      </c>
      <c r="B458" s="37">
        <v>453</v>
      </c>
      <c r="C458" s="53" t="str">
        <f>VLOOKUP(E458,缘分配置!A:P,4,0)</f>
        <v>机不可失</v>
      </c>
      <c r="D458" s="53">
        <f>VLOOKUP(F458,武将ID!A:B,2,0)</f>
        <v>31002</v>
      </c>
      <c r="E458" s="40" t="str">
        <f>缘分配置!A411</f>
        <v>李渊3</v>
      </c>
      <c r="F458" s="37" t="str">
        <f t="shared" si="89"/>
        <v>、李渊</v>
      </c>
      <c r="G458" s="40" t="str">
        <f>缘分配置!E411</f>
        <v>李渊</v>
      </c>
      <c r="H458" s="40" t="str">
        <f t="shared" si="95"/>
        <v>3</v>
      </c>
      <c r="I458" s="40">
        <v>1</v>
      </c>
      <c r="J458" s="53">
        <f>VLOOKUP(K458,武将ID!$A:$B,2,0)</f>
        <v>31007</v>
      </c>
      <c r="K458" s="40" t="str">
        <f>VLOOKUP(E458,缘分配置!A:M,6,0)</f>
        <v>、宇文化及</v>
      </c>
      <c r="L458" s="53" t="str">
        <f>IFERROR(VLOOKUP(M458,武将ID!$A:$B,2,0),"")</f>
        <v/>
      </c>
      <c r="M458" s="40" t="str">
        <f>IF(VLOOKUP($E458,缘分配置!$A:$M,7,0)=0,"",VLOOKUP($E458,缘分配置!$A:$M,7,0))</f>
        <v/>
      </c>
      <c r="N458" s="53" t="str">
        <f>IFERROR(VLOOKUP(O458,武将ID!$A:$B,2,0),"")</f>
        <v/>
      </c>
      <c r="O458" s="40" t="str">
        <f>IF(VLOOKUP($E458,缘分配置!$A:$M,8,0)=0,"",VLOOKUP($E458,缘分配置!$A:$M,8,0))</f>
        <v/>
      </c>
      <c r="P458" s="53" t="str">
        <f>IFERROR(VLOOKUP(Q458,武将ID!$A:$B,2,0),"")</f>
        <v/>
      </c>
      <c r="Q458" s="40" t="str">
        <f>IF(VLOOKUP($E458,缘分配置!$A:$M,9,0)=0,"",VLOOKUP($E458,缘分配置!$A:$M,9,0))</f>
        <v/>
      </c>
      <c r="R458" s="40" t="str">
        <f t="shared" si="96"/>
        <v/>
      </c>
      <c r="S458" s="40" t="str">
        <f>IF(VLOOKUP($E458,缘分配置!$A:$M,10,0)=0,"",VLOOKUP($E458,缘分配置!$A:$M,10,0))</f>
        <v/>
      </c>
      <c r="T458" s="40" t="str">
        <f>IFERROR(VLOOKUP(R458,武将ID!F$1:G$18,2,0),"")</f>
        <v/>
      </c>
      <c r="U458" s="40" t="str">
        <f t="shared" si="90"/>
        <v/>
      </c>
      <c r="V458" s="40">
        <f t="shared" si="97"/>
        <v>5</v>
      </c>
      <c r="W458" s="40">
        <f>IF(VLOOKUP($E458,缘分配置!$A:$M,11,0)=0,"",VLOOKUP($E458,缘分配置!$A:$M,11,0))</f>
        <v>90</v>
      </c>
      <c r="X458" s="40" t="str">
        <f>IFERROR(VLOOKUP(V458,武将ID!$F$1:$G$18,2,0),"")</f>
        <v>，攻击提高</v>
      </c>
      <c r="Y458" s="40" t="str">
        <f t="shared" si="91"/>
        <v>9%</v>
      </c>
      <c r="Z458" s="40">
        <f t="shared" si="98"/>
        <v>6</v>
      </c>
      <c r="AA458" s="40">
        <f>IF(VLOOKUP($E458,缘分配置!$A:$M,12,0)=0,"",VLOOKUP($E458,缘分配置!$A:$M,12,0))</f>
        <v>30</v>
      </c>
      <c r="AB458" s="40" t="str">
        <f>IFERROR(VLOOKUP(Z458,武将ID!$F$1:$G$18,2,0),"")</f>
        <v>，防御提高</v>
      </c>
      <c r="AC458" s="40" t="str">
        <f t="shared" si="92"/>
        <v>3%</v>
      </c>
      <c r="AD458" s="56" t="str">
        <f t="shared" si="93"/>
        <v>集齐“李渊、宇文化及”，攻击提高9%，防御提高3%。</v>
      </c>
    </row>
    <row r="459" spans="1:30" ht="15" x14ac:dyDescent="0.25">
      <c r="A459" s="52">
        <f t="shared" si="94"/>
        <v>31002004</v>
      </c>
      <c r="B459" s="37">
        <v>454</v>
      </c>
      <c r="C459" s="53" t="str">
        <f>VLOOKUP(E459,缘分配置!A:P,4,0)</f>
        <v>德高望重</v>
      </c>
      <c r="D459" s="53">
        <f>VLOOKUP(F459,武将ID!A:B,2,0)</f>
        <v>31002</v>
      </c>
      <c r="E459" s="40" t="str">
        <f>缘分配置!A412</f>
        <v>李渊4</v>
      </c>
      <c r="F459" s="37" t="str">
        <f t="shared" si="89"/>
        <v>、李渊</v>
      </c>
      <c r="G459" s="40" t="str">
        <f>缘分配置!E412</f>
        <v>李渊</v>
      </c>
      <c r="H459" s="40" t="str">
        <f t="shared" si="95"/>
        <v>4</v>
      </c>
      <c r="I459" s="40">
        <v>1</v>
      </c>
      <c r="J459" s="53">
        <f>VLOOKUP(K459,武将ID!$A:$B,2,0)</f>
        <v>31001</v>
      </c>
      <c r="K459" s="40" t="str">
        <f>VLOOKUP(E459,缘分配置!A:M,6,0)</f>
        <v>、杨坚</v>
      </c>
      <c r="L459" s="53">
        <f>IFERROR(VLOOKUP(M459,武将ID!$A:$B,2,0),"")</f>
        <v>31003</v>
      </c>
      <c r="M459" s="40" t="str">
        <f>IF(VLOOKUP($E459,缘分配置!$A:$M,7,0)=0,"",VLOOKUP($E459,缘分配置!$A:$M,7,0))</f>
        <v>、长孙皇后</v>
      </c>
      <c r="N459" s="53" t="str">
        <f>IFERROR(VLOOKUP(O459,武将ID!$A:$B,2,0),"")</f>
        <v/>
      </c>
      <c r="O459" s="40" t="str">
        <f>IF(VLOOKUP($E459,缘分配置!$A:$M,8,0)=0,"",VLOOKUP($E459,缘分配置!$A:$M,8,0))</f>
        <v/>
      </c>
      <c r="P459" s="53" t="str">
        <f>IFERROR(VLOOKUP(Q459,武将ID!$A:$B,2,0),"")</f>
        <v/>
      </c>
      <c r="Q459" s="40" t="str">
        <f>IF(VLOOKUP($E459,缘分配置!$A:$M,9,0)=0,"",VLOOKUP($E459,缘分配置!$A:$M,9,0))</f>
        <v/>
      </c>
      <c r="R459" s="40">
        <f t="shared" si="96"/>
        <v>4</v>
      </c>
      <c r="S459" s="40">
        <f>IF(VLOOKUP($E459,缘分配置!$A:$M,10,0)=0,"",VLOOKUP($E459,缘分配置!$A:$M,10,0))</f>
        <v>130</v>
      </c>
      <c r="T459" s="40" t="str">
        <f>IFERROR(VLOOKUP(R459,武将ID!F$1:G$18,2,0),"")</f>
        <v>，生命提高</v>
      </c>
      <c r="U459" s="40" t="str">
        <f t="shared" si="90"/>
        <v>13%</v>
      </c>
      <c r="V459" s="40">
        <f t="shared" si="97"/>
        <v>5</v>
      </c>
      <c r="W459" s="40">
        <f>IF(VLOOKUP($E459,缘分配置!$A:$M,11,0)=0,"",VLOOKUP($E459,缘分配置!$A:$M,11,0))</f>
        <v>100</v>
      </c>
      <c r="X459" s="40" t="str">
        <f>IFERROR(VLOOKUP(V459,武将ID!$F$1:$G$18,2,0),"")</f>
        <v>，攻击提高</v>
      </c>
      <c r="Y459" s="40" t="str">
        <f t="shared" si="91"/>
        <v>10%</v>
      </c>
      <c r="Z459" s="40">
        <f t="shared" si="98"/>
        <v>6</v>
      </c>
      <c r="AA459" s="40">
        <f>IF(VLOOKUP($E459,缘分配置!$A:$M,12,0)=0,"",VLOOKUP($E459,缘分配置!$A:$M,12,0))</f>
        <v>30</v>
      </c>
      <c r="AB459" s="40" t="str">
        <f>IFERROR(VLOOKUP(Z459,武将ID!$F$1:$G$18,2,0),"")</f>
        <v>，防御提高</v>
      </c>
      <c r="AC459" s="40" t="str">
        <f t="shared" si="92"/>
        <v>3%</v>
      </c>
      <c r="AD459" s="56" t="str">
        <f t="shared" si="93"/>
        <v>集齐“李渊、杨坚、长孙皇后”，生命提高13%，攻击提高10%，防御提高3%。</v>
      </c>
    </row>
    <row r="460" spans="1:30" ht="15" x14ac:dyDescent="0.25">
      <c r="A460" s="52">
        <f t="shared" si="94"/>
        <v>31002005</v>
      </c>
      <c r="B460" s="37">
        <v>455</v>
      </c>
      <c r="C460" s="53" t="str">
        <f>VLOOKUP(E460,缘分配置!A:P,4,0)</f>
        <v>天赐良机</v>
      </c>
      <c r="D460" s="53">
        <f>VLOOKUP(F460,武将ID!A:B,2,0)</f>
        <v>31002</v>
      </c>
      <c r="E460" s="40" t="str">
        <f>缘分配置!A413</f>
        <v>李渊5</v>
      </c>
      <c r="F460" s="37" t="str">
        <f t="shared" si="89"/>
        <v>、李渊</v>
      </c>
      <c r="G460" s="40" t="str">
        <f>缘分配置!E413</f>
        <v>李渊</v>
      </c>
      <c r="H460" s="40" t="str">
        <f t="shared" si="95"/>
        <v>5</v>
      </c>
      <c r="I460" s="40">
        <v>1</v>
      </c>
      <c r="J460" s="53">
        <f>VLOOKUP(K460,武将ID!$A:$B,2,0)</f>
        <v>31001</v>
      </c>
      <c r="K460" s="40" t="str">
        <f>VLOOKUP(E460,缘分配置!A:M,6,0)</f>
        <v>、杨坚</v>
      </c>
      <c r="L460" s="53">
        <f>IFERROR(VLOOKUP(M460,武将ID!$A:$B,2,0),"")</f>
        <v>31007</v>
      </c>
      <c r="M460" s="40" t="str">
        <f>IF(VLOOKUP($E460,缘分配置!$A:$M,7,0)=0,"",VLOOKUP($E460,缘分配置!$A:$M,7,0))</f>
        <v>、宇文化及</v>
      </c>
      <c r="N460" s="53" t="str">
        <f>IFERROR(VLOOKUP(O460,武将ID!$A:$B,2,0),"")</f>
        <v/>
      </c>
      <c r="O460" s="40" t="str">
        <f>IF(VLOOKUP($E460,缘分配置!$A:$M,8,0)=0,"",VLOOKUP($E460,缘分配置!$A:$M,8,0))</f>
        <v/>
      </c>
      <c r="P460" s="53" t="str">
        <f>IFERROR(VLOOKUP(Q460,武将ID!$A:$B,2,0),"")</f>
        <v/>
      </c>
      <c r="Q460" s="40" t="str">
        <f>IF(VLOOKUP($E460,缘分配置!$A:$M,9,0)=0,"",VLOOKUP($E460,缘分配置!$A:$M,9,0))</f>
        <v/>
      </c>
      <c r="R460" s="40">
        <f t="shared" si="96"/>
        <v>4</v>
      </c>
      <c r="S460" s="40">
        <f>IF(VLOOKUP($E460,缘分配置!$A:$M,10,0)=0,"",VLOOKUP($E460,缘分配置!$A:$M,10,0))</f>
        <v>130</v>
      </c>
      <c r="T460" s="40" t="str">
        <f>IFERROR(VLOOKUP(R460,武将ID!F$1:G$18,2,0),"")</f>
        <v>，生命提高</v>
      </c>
      <c r="U460" s="40" t="str">
        <f t="shared" si="90"/>
        <v>13%</v>
      </c>
      <c r="V460" s="40">
        <f t="shared" si="97"/>
        <v>5</v>
      </c>
      <c r="W460" s="40">
        <f>IF(VLOOKUP($E460,缘分配置!$A:$M,11,0)=0,"",VLOOKUP($E460,缘分配置!$A:$M,11,0))</f>
        <v>100</v>
      </c>
      <c r="X460" s="40" t="str">
        <f>IFERROR(VLOOKUP(V460,武将ID!$F$1:$G$18,2,0),"")</f>
        <v>，攻击提高</v>
      </c>
      <c r="Y460" s="40" t="str">
        <f t="shared" si="91"/>
        <v>10%</v>
      </c>
      <c r="Z460" s="40">
        <f t="shared" si="98"/>
        <v>6</v>
      </c>
      <c r="AA460" s="40">
        <f>IF(VLOOKUP($E460,缘分配置!$A:$M,12,0)=0,"",VLOOKUP($E460,缘分配置!$A:$M,12,0))</f>
        <v>30</v>
      </c>
      <c r="AB460" s="40" t="str">
        <f>IFERROR(VLOOKUP(Z460,武将ID!$F$1:$G$18,2,0),"")</f>
        <v>，防御提高</v>
      </c>
      <c r="AC460" s="40" t="str">
        <f t="shared" si="92"/>
        <v>3%</v>
      </c>
      <c r="AD460" s="56" t="str">
        <f t="shared" si="93"/>
        <v>集齐“李渊、杨坚、宇文化及”，生命提高13%，攻击提高10%，防御提高3%。</v>
      </c>
    </row>
    <row r="461" spans="1:30" ht="15" x14ac:dyDescent="0.25">
      <c r="A461" s="52">
        <f t="shared" si="94"/>
        <v>31002006</v>
      </c>
      <c r="B461" s="37">
        <v>456</v>
      </c>
      <c r="C461" s="53" t="str">
        <f>VLOOKUP(E461,缘分配置!A:P,4,0)</f>
        <v>志在四方</v>
      </c>
      <c r="D461" s="53">
        <f>VLOOKUP(F461,武将ID!A:B,2,0)</f>
        <v>31002</v>
      </c>
      <c r="E461" s="40" t="str">
        <f>缘分配置!A414</f>
        <v>李渊6</v>
      </c>
      <c r="F461" s="37" t="str">
        <f t="shared" si="89"/>
        <v>、李渊</v>
      </c>
      <c r="G461" s="40" t="str">
        <f>缘分配置!E414</f>
        <v>李渊</v>
      </c>
      <c r="H461" s="40" t="str">
        <f t="shared" si="95"/>
        <v>6</v>
      </c>
      <c r="I461" s="40">
        <v>1</v>
      </c>
      <c r="J461" s="53">
        <f>VLOOKUP(K461,武将ID!$A:$B,2,0)</f>
        <v>31005</v>
      </c>
      <c r="K461" s="40" t="str">
        <f>VLOOKUP(E461,缘分配置!A:M,6,0)</f>
        <v>、红拂女</v>
      </c>
      <c r="L461" s="53">
        <f>IFERROR(VLOOKUP(M461,武将ID!$A:$B,2,0),"")</f>
        <v>31007</v>
      </c>
      <c r="M461" s="40" t="str">
        <f>IF(VLOOKUP($E461,缘分配置!$A:$M,7,0)=0,"",VLOOKUP($E461,缘分配置!$A:$M,7,0))</f>
        <v>、宇文化及</v>
      </c>
      <c r="N461" s="53" t="str">
        <f>IFERROR(VLOOKUP(O461,武将ID!$A:$B,2,0),"")</f>
        <v/>
      </c>
      <c r="O461" s="40" t="str">
        <f>IF(VLOOKUP($E461,缘分配置!$A:$M,8,0)=0,"",VLOOKUP($E461,缘分配置!$A:$M,8,0))</f>
        <v/>
      </c>
      <c r="P461" s="53" t="str">
        <f>IFERROR(VLOOKUP(Q461,武将ID!$A:$B,2,0),"")</f>
        <v/>
      </c>
      <c r="Q461" s="40" t="str">
        <f>IF(VLOOKUP($E461,缘分配置!$A:$M,9,0)=0,"",VLOOKUP($E461,缘分配置!$A:$M,9,0))</f>
        <v/>
      </c>
      <c r="R461" s="40">
        <f t="shared" si="96"/>
        <v>4</v>
      </c>
      <c r="S461" s="40">
        <f>IF(VLOOKUP($E461,缘分配置!$A:$M,10,0)=0,"",VLOOKUP($E461,缘分配置!$A:$M,10,0))</f>
        <v>130</v>
      </c>
      <c r="T461" s="40" t="str">
        <f>IFERROR(VLOOKUP(R461,武将ID!F$1:G$18,2,0),"")</f>
        <v>，生命提高</v>
      </c>
      <c r="U461" s="40" t="str">
        <f t="shared" si="90"/>
        <v>13%</v>
      </c>
      <c r="V461" s="40">
        <f t="shared" si="97"/>
        <v>5</v>
      </c>
      <c r="W461" s="40">
        <f>IF(VLOOKUP($E461,缘分配置!$A:$M,11,0)=0,"",VLOOKUP($E461,缘分配置!$A:$M,11,0))</f>
        <v>100</v>
      </c>
      <c r="X461" s="40" t="str">
        <f>IFERROR(VLOOKUP(V461,武将ID!$F$1:$G$18,2,0),"")</f>
        <v>，攻击提高</v>
      </c>
      <c r="Y461" s="40" t="str">
        <f t="shared" si="91"/>
        <v>10%</v>
      </c>
      <c r="Z461" s="40">
        <f t="shared" si="98"/>
        <v>6</v>
      </c>
      <c r="AA461" s="40">
        <f>IF(VLOOKUP($E461,缘分配置!$A:$M,12,0)=0,"",VLOOKUP($E461,缘分配置!$A:$M,12,0))</f>
        <v>30</v>
      </c>
      <c r="AB461" s="40" t="str">
        <f>IFERROR(VLOOKUP(Z461,武将ID!$F$1:$G$18,2,0),"")</f>
        <v>，防御提高</v>
      </c>
      <c r="AC461" s="40" t="str">
        <f t="shared" si="92"/>
        <v>3%</v>
      </c>
      <c r="AD461" s="56" t="str">
        <f t="shared" si="93"/>
        <v>集齐“李渊、红拂女、宇文化及”，生命提高13%，攻击提高10%，防御提高3%。</v>
      </c>
    </row>
    <row r="462" spans="1:30" ht="15" x14ac:dyDescent="0.25">
      <c r="A462" s="52">
        <f t="shared" si="94"/>
        <v>31003001</v>
      </c>
      <c r="B462" s="37">
        <v>457</v>
      </c>
      <c r="C462" s="53" t="str">
        <f>VLOOKUP(E462,缘分配置!A:P,4,0)</f>
        <v>闭月羞花</v>
      </c>
      <c r="D462" s="53">
        <f>VLOOKUP(F462,武将ID!A:B,2,0)</f>
        <v>31003</v>
      </c>
      <c r="E462" s="40" t="str">
        <f>缘分配置!A415</f>
        <v>长孙皇后1</v>
      </c>
      <c r="F462" s="37" t="str">
        <f t="shared" si="89"/>
        <v>、长孙皇后</v>
      </c>
      <c r="G462" s="40" t="str">
        <f>缘分配置!E415</f>
        <v>长孙皇后</v>
      </c>
      <c r="H462" s="40" t="str">
        <f t="shared" si="95"/>
        <v>1</v>
      </c>
      <c r="I462" s="40">
        <v>1</v>
      </c>
      <c r="J462" s="53">
        <f>VLOOKUP(K462,武将ID!$A:$B,2,0)</f>
        <v>31302</v>
      </c>
      <c r="K462" s="40" t="str">
        <f>VLOOKUP(E462,缘分配置!A:M,6,0)</f>
        <v>、杨玉环</v>
      </c>
      <c r="L462" s="53" t="str">
        <f>IFERROR(VLOOKUP(M462,武将ID!$A:$B,2,0),"")</f>
        <v/>
      </c>
      <c r="M462" s="40" t="str">
        <f>IF(VLOOKUP($E462,缘分配置!$A:$M,7,0)=0,"",VLOOKUP($E462,缘分配置!$A:$M,7,0))</f>
        <v/>
      </c>
      <c r="N462" s="53" t="str">
        <f>IFERROR(VLOOKUP(O462,武将ID!$A:$B,2,0),"")</f>
        <v/>
      </c>
      <c r="O462" s="40" t="str">
        <f>IF(VLOOKUP($E462,缘分配置!$A:$M,8,0)=0,"",VLOOKUP($E462,缘分配置!$A:$M,8,0))</f>
        <v/>
      </c>
      <c r="P462" s="53" t="str">
        <f>IFERROR(VLOOKUP(Q462,武将ID!$A:$B,2,0),"")</f>
        <v/>
      </c>
      <c r="Q462" s="40" t="str">
        <f>IF(VLOOKUP($E462,缘分配置!$A:$M,9,0)=0,"",VLOOKUP($E462,缘分配置!$A:$M,9,0))</f>
        <v/>
      </c>
      <c r="R462" s="40">
        <f t="shared" si="96"/>
        <v>4</v>
      </c>
      <c r="S462" s="40">
        <f>IF(VLOOKUP($E462,缘分配置!$A:$M,10,0)=0,"",VLOOKUP($E462,缘分配置!$A:$M,10,0))</f>
        <v>130</v>
      </c>
      <c r="T462" s="40" t="str">
        <f>IFERROR(VLOOKUP(R462,武将ID!F$1:G$18,2,0),"")</f>
        <v>，生命提高</v>
      </c>
      <c r="U462" s="40" t="str">
        <f t="shared" si="90"/>
        <v>13%</v>
      </c>
      <c r="V462" s="40" t="str">
        <f t="shared" si="97"/>
        <v/>
      </c>
      <c r="W462" s="40" t="str">
        <f>IF(VLOOKUP($E462,缘分配置!$A:$M,11,0)=0,"",VLOOKUP($E462,缘分配置!$A:$M,11,0))</f>
        <v/>
      </c>
      <c r="X462" s="40" t="str">
        <f>IFERROR(VLOOKUP(V462,武将ID!$F$1:$G$18,2,0),"")</f>
        <v/>
      </c>
      <c r="Y462" s="40" t="str">
        <f t="shared" si="91"/>
        <v/>
      </c>
      <c r="Z462" s="40" t="str">
        <f t="shared" si="98"/>
        <v/>
      </c>
      <c r="AA462" s="40" t="str">
        <f>IF(VLOOKUP($E462,缘分配置!$A:$M,12,0)=0,"",VLOOKUP($E462,缘分配置!$A:$M,12,0))</f>
        <v/>
      </c>
      <c r="AB462" s="40" t="str">
        <f>IFERROR(VLOOKUP(Z462,武将ID!$F$1:$G$18,2,0),"")</f>
        <v/>
      </c>
      <c r="AC462" s="40" t="str">
        <f t="shared" si="92"/>
        <v/>
      </c>
      <c r="AD462" s="56" t="str">
        <f t="shared" si="93"/>
        <v>集齐“长孙皇后、杨玉环”，生命提高13%。</v>
      </c>
    </row>
    <row r="463" spans="1:30" ht="15" x14ac:dyDescent="0.25">
      <c r="A463" s="52">
        <f t="shared" si="94"/>
        <v>31003002</v>
      </c>
      <c r="B463" s="37">
        <v>458</v>
      </c>
      <c r="C463" s="53" t="str">
        <f>VLOOKUP(E463,缘分配置!A:P,4,0)</f>
        <v>人中龙凤</v>
      </c>
      <c r="D463" s="53">
        <f>VLOOKUP(F463,武将ID!A:B,2,0)</f>
        <v>31003</v>
      </c>
      <c r="E463" s="40" t="str">
        <f>缘分配置!A416</f>
        <v>长孙皇后2</v>
      </c>
      <c r="F463" s="37" t="str">
        <f t="shared" si="89"/>
        <v>、长孙皇后</v>
      </c>
      <c r="G463" s="40" t="str">
        <f>缘分配置!E416</f>
        <v>长孙皇后</v>
      </c>
      <c r="H463" s="40" t="str">
        <f t="shared" si="95"/>
        <v>2</v>
      </c>
      <c r="I463" s="40">
        <v>1</v>
      </c>
      <c r="J463" s="53">
        <f>VLOOKUP(K463,武将ID!$A:$B,2,0)</f>
        <v>31001</v>
      </c>
      <c r="K463" s="40" t="str">
        <f>VLOOKUP(E463,缘分配置!A:M,6,0)</f>
        <v>、杨坚</v>
      </c>
      <c r="L463" s="53" t="str">
        <f>IFERROR(VLOOKUP(M463,武将ID!$A:$B,2,0),"")</f>
        <v/>
      </c>
      <c r="M463" s="40" t="str">
        <f>IF(VLOOKUP($E463,缘分配置!$A:$M,7,0)=0,"",VLOOKUP($E463,缘分配置!$A:$M,7,0))</f>
        <v/>
      </c>
      <c r="N463" s="53" t="str">
        <f>IFERROR(VLOOKUP(O463,武将ID!$A:$B,2,0),"")</f>
        <v/>
      </c>
      <c r="O463" s="40" t="str">
        <f>IF(VLOOKUP($E463,缘分配置!$A:$M,8,0)=0,"",VLOOKUP($E463,缘分配置!$A:$M,8,0))</f>
        <v/>
      </c>
      <c r="P463" s="53" t="str">
        <f>IFERROR(VLOOKUP(Q463,武将ID!$A:$B,2,0),"")</f>
        <v/>
      </c>
      <c r="Q463" s="40" t="str">
        <f>IF(VLOOKUP($E463,缘分配置!$A:$M,9,0)=0,"",VLOOKUP($E463,缘分配置!$A:$M,9,0))</f>
        <v/>
      </c>
      <c r="R463" s="40">
        <f t="shared" si="96"/>
        <v>4</v>
      </c>
      <c r="S463" s="40">
        <f>IF(VLOOKUP($E463,缘分配置!$A:$M,10,0)=0,"",VLOOKUP($E463,缘分配置!$A:$M,10,0))</f>
        <v>120</v>
      </c>
      <c r="T463" s="40" t="str">
        <f>IFERROR(VLOOKUP(R463,武将ID!F$1:G$18,2,0),"")</f>
        <v>，生命提高</v>
      </c>
      <c r="U463" s="40" t="str">
        <f t="shared" si="90"/>
        <v>12%</v>
      </c>
      <c r="V463" s="40" t="str">
        <f t="shared" si="97"/>
        <v/>
      </c>
      <c r="W463" s="40" t="str">
        <f>IF(VLOOKUP($E463,缘分配置!$A:$M,11,0)=0,"",VLOOKUP($E463,缘分配置!$A:$M,11,0))</f>
        <v/>
      </c>
      <c r="X463" s="40" t="str">
        <f>IFERROR(VLOOKUP(V463,武将ID!$F$1:$G$18,2,0),"")</f>
        <v/>
      </c>
      <c r="Y463" s="40" t="str">
        <f t="shared" si="91"/>
        <v/>
      </c>
      <c r="Z463" s="40" t="str">
        <f t="shared" si="98"/>
        <v/>
      </c>
      <c r="AA463" s="40" t="str">
        <f>IF(VLOOKUP($E463,缘分配置!$A:$M,12,0)=0,"",VLOOKUP($E463,缘分配置!$A:$M,12,0))</f>
        <v/>
      </c>
      <c r="AB463" s="40" t="str">
        <f>IFERROR(VLOOKUP(Z463,武将ID!$F$1:$G$18,2,0),"")</f>
        <v/>
      </c>
      <c r="AC463" s="40" t="str">
        <f t="shared" si="92"/>
        <v/>
      </c>
      <c r="AD463" s="56" t="str">
        <f t="shared" si="93"/>
        <v>集齐“长孙皇后、杨坚”，生命提高12%。</v>
      </c>
    </row>
    <row r="464" spans="1:30" ht="15" x14ac:dyDescent="0.25">
      <c r="A464" s="52">
        <f t="shared" si="94"/>
        <v>31003003</v>
      </c>
      <c r="B464" s="37">
        <v>459</v>
      </c>
      <c r="C464" s="53" t="str">
        <f>VLOOKUP(E464,缘分配置!A:P,4,0)</f>
        <v>无微不至</v>
      </c>
      <c r="D464" s="53">
        <f>VLOOKUP(F464,武将ID!A:B,2,0)</f>
        <v>31003</v>
      </c>
      <c r="E464" s="40" t="str">
        <f>缘分配置!A417</f>
        <v>长孙皇后3</v>
      </c>
      <c r="F464" s="37" t="str">
        <f t="shared" si="89"/>
        <v>、长孙皇后</v>
      </c>
      <c r="G464" s="40" t="str">
        <f>缘分配置!E417</f>
        <v>长孙皇后</v>
      </c>
      <c r="H464" s="40" t="str">
        <f t="shared" si="95"/>
        <v>3</v>
      </c>
      <c r="I464" s="40">
        <v>1</v>
      </c>
      <c r="J464" s="53">
        <f>VLOOKUP(K464,武将ID!$A:$B,2,0)</f>
        <v>31005</v>
      </c>
      <c r="K464" s="40" t="str">
        <f>VLOOKUP(E464,缘分配置!A:M,6,0)</f>
        <v>、红拂女</v>
      </c>
      <c r="L464" s="53" t="str">
        <f>IFERROR(VLOOKUP(M464,武将ID!$A:$B,2,0),"")</f>
        <v/>
      </c>
      <c r="M464" s="40" t="str">
        <f>IF(VLOOKUP($E464,缘分配置!$A:$M,7,0)=0,"",VLOOKUP($E464,缘分配置!$A:$M,7,0))</f>
        <v/>
      </c>
      <c r="N464" s="53" t="str">
        <f>IFERROR(VLOOKUP(O464,武将ID!$A:$B,2,0),"")</f>
        <v/>
      </c>
      <c r="O464" s="40" t="str">
        <f>IF(VLOOKUP($E464,缘分配置!$A:$M,8,0)=0,"",VLOOKUP($E464,缘分配置!$A:$M,8,0))</f>
        <v/>
      </c>
      <c r="P464" s="53" t="str">
        <f>IFERROR(VLOOKUP(Q464,武将ID!$A:$B,2,0),"")</f>
        <v/>
      </c>
      <c r="Q464" s="40" t="str">
        <f>IF(VLOOKUP($E464,缘分配置!$A:$M,9,0)=0,"",VLOOKUP($E464,缘分配置!$A:$M,9,0))</f>
        <v/>
      </c>
      <c r="R464" s="40">
        <f t="shared" si="96"/>
        <v>4</v>
      </c>
      <c r="S464" s="40">
        <f>IF(VLOOKUP($E464,缘分配置!$A:$M,10,0)=0,"",VLOOKUP($E464,缘分配置!$A:$M,10,0))</f>
        <v>120</v>
      </c>
      <c r="T464" s="40" t="str">
        <f>IFERROR(VLOOKUP(R464,武将ID!F$1:G$18,2,0),"")</f>
        <v>，生命提高</v>
      </c>
      <c r="U464" s="40" t="str">
        <f t="shared" si="90"/>
        <v>12%</v>
      </c>
      <c r="V464" s="40" t="str">
        <f t="shared" si="97"/>
        <v/>
      </c>
      <c r="W464" s="40" t="str">
        <f>IF(VLOOKUP($E464,缘分配置!$A:$M,11,0)=0,"",VLOOKUP($E464,缘分配置!$A:$M,11,0))</f>
        <v/>
      </c>
      <c r="X464" s="40" t="str">
        <f>IFERROR(VLOOKUP(V464,武将ID!$F$1:$G$18,2,0),"")</f>
        <v/>
      </c>
      <c r="Y464" s="40" t="str">
        <f t="shared" si="91"/>
        <v/>
      </c>
      <c r="Z464" s="40" t="str">
        <f t="shared" si="98"/>
        <v/>
      </c>
      <c r="AA464" s="40" t="str">
        <f>IF(VLOOKUP($E464,缘分配置!$A:$M,12,0)=0,"",VLOOKUP($E464,缘分配置!$A:$M,12,0))</f>
        <v/>
      </c>
      <c r="AB464" s="40" t="str">
        <f>IFERROR(VLOOKUP(Z464,武将ID!$F$1:$G$18,2,0),"")</f>
        <v/>
      </c>
      <c r="AC464" s="40" t="str">
        <f t="shared" si="92"/>
        <v/>
      </c>
      <c r="AD464" s="56" t="str">
        <f t="shared" si="93"/>
        <v>集齐“长孙皇后、红拂女”，生命提高12%。</v>
      </c>
    </row>
    <row r="465" spans="1:30" ht="15" x14ac:dyDescent="0.25">
      <c r="A465" s="52">
        <f t="shared" si="94"/>
        <v>31003004</v>
      </c>
      <c r="B465" s="37">
        <v>460</v>
      </c>
      <c r="C465" s="53" t="str">
        <f>VLOOKUP(E465,缘分配置!A:P,4,0)</f>
        <v>德高望重</v>
      </c>
      <c r="D465" s="53">
        <f>VLOOKUP(F465,武将ID!A:B,2,0)</f>
        <v>31003</v>
      </c>
      <c r="E465" s="40" t="str">
        <f>缘分配置!A418</f>
        <v>长孙皇后4</v>
      </c>
      <c r="F465" s="37" t="str">
        <f t="shared" si="89"/>
        <v>、长孙皇后</v>
      </c>
      <c r="G465" s="40" t="str">
        <f>缘分配置!E418</f>
        <v>长孙皇后</v>
      </c>
      <c r="H465" s="40" t="str">
        <f t="shared" si="95"/>
        <v>4</v>
      </c>
      <c r="I465" s="40">
        <v>1</v>
      </c>
      <c r="J465" s="53">
        <f>VLOOKUP(K465,武将ID!$A:$B,2,0)</f>
        <v>31001</v>
      </c>
      <c r="K465" s="40" t="str">
        <f>VLOOKUP(E465,缘分配置!A:M,6,0)</f>
        <v>、杨坚</v>
      </c>
      <c r="L465" s="53">
        <f>IFERROR(VLOOKUP(M465,武将ID!$A:$B,2,0),"")</f>
        <v>31002</v>
      </c>
      <c r="M465" s="40" t="str">
        <f>IF(VLOOKUP($E465,缘分配置!$A:$M,7,0)=0,"",VLOOKUP($E465,缘分配置!$A:$M,7,0))</f>
        <v>、李渊</v>
      </c>
      <c r="N465" s="53" t="str">
        <f>IFERROR(VLOOKUP(O465,武将ID!$A:$B,2,0),"")</f>
        <v/>
      </c>
      <c r="O465" s="40" t="str">
        <f>IF(VLOOKUP($E465,缘分配置!$A:$M,8,0)=0,"",VLOOKUP($E465,缘分配置!$A:$M,8,0))</f>
        <v/>
      </c>
      <c r="P465" s="53" t="str">
        <f>IFERROR(VLOOKUP(Q465,武将ID!$A:$B,2,0),"")</f>
        <v/>
      </c>
      <c r="Q465" s="40" t="str">
        <f>IF(VLOOKUP($E465,缘分配置!$A:$M,9,0)=0,"",VLOOKUP($E465,缘分配置!$A:$M,9,0))</f>
        <v/>
      </c>
      <c r="R465" s="40">
        <f t="shared" si="96"/>
        <v>4</v>
      </c>
      <c r="S465" s="40">
        <f>IF(VLOOKUP($E465,缘分配置!$A:$M,10,0)=0,"",VLOOKUP($E465,缘分配置!$A:$M,10,0))</f>
        <v>130</v>
      </c>
      <c r="T465" s="40" t="str">
        <f>IFERROR(VLOOKUP(R465,武将ID!F$1:G$18,2,0),"")</f>
        <v>，生命提高</v>
      </c>
      <c r="U465" s="40" t="str">
        <f t="shared" si="90"/>
        <v>13%</v>
      </c>
      <c r="V465" s="40">
        <f t="shared" si="97"/>
        <v>5</v>
      </c>
      <c r="W465" s="40">
        <f>IF(VLOOKUP($E465,缘分配置!$A:$M,11,0)=0,"",VLOOKUP($E465,缘分配置!$A:$M,11,0))</f>
        <v>100</v>
      </c>
      <c r="X465" s="40" t="str">
        <f>IFERROR(VLOOKUP(V465,武将ID!$F$1:$G$18,2,0),"")</f>
        <v>，攻击提高</v>
      </c>
      <c r="Y465" s="40" t="str">
        <f t="shared" si="91"/>
        <v>10%</v>
      </c>
      <c r="Z465" s="40">
        <f t="shared" si="98"/>
        <v>6</v>
      </c>
      <c r="AA465" s="40">
        <f>IF(VLOOKUP($E465,缘分配置!$A:$M,12,0)=0,"",VLOOKUP($E465,缘分配置!$A:$M,12,0))</f>
        <v>30</v>
      </c>
      <c r="AB465" s="40" t="str">
        <f>IFERROR(VLOOKUP(Z465,武将ID!$F$1:$G$18,2,0),"")</f>
        <v>，防御提高</v>
      </c>
      <c r="AC465" s="40" t="str">
        <f t="shared" si="92"/>
        <v>3%</v>
      </c>
      <c r="AD465" s="56" t="str">
        <f t="shared" si="93"/>
        <v>集齐“长孙皇后、杨坚、李渊”，生命提高13%，攻击提高10%，防御提高3%。</v>
      </c>
    </row>
    <row r="466" spans="1:30" ht="15" x14ac:dyDescent="0.25">
      <c r="A466" s="52">
        <f t="shared" si="94"/>
        <v>31003005</v>
      </c>
      <c r="B466" s="37">
        <v>461</v>
      </c>
      <c r="C466" s="53" t="str">
        <f>VLOOKUP(E466,缘分配置!A:P,4,0)</f>
        <v>相辅相成</v>
      </c>
      <c r="D466" s="53">
        <f>VLOOKUP(F466,武将ID!A:B,2,0)</f>
        <v>31003</v>
      </c>
      <c r="E466" s="40" t="str">
        <f>缘分配置!A419</f>
        <v>长孙皇后5</v>
      </c>
      <c r="F466" s="37" t="str">
        <f t="shared" si="89"/>
        <v>、长孙皇后</v>
      </c>
      <c r="G466" s="40" t="str">
        <f>缘分配置!E419</f>
        <v>长孙皇后</v>
      </c>
      <c r="H466" s="40" t="str">
        <f t="shared" si="95"/>
        <v>5</v>
      </c>
      <c r="I466" s="40">
        <v>1</v>
      </c>
      <c r="J466" s="53">
        <f>VLOOKUP(K466,武将ID!$A:$B,2,0)</f>
        <v>31005</v>
      </c>
      <c r="K466" s="40" t="str">
        <f>VLOOKUP(E466,缘分配置!A:M,6,0)</f>
        <v>、红拂女</v>
      </c>
      <c r="L466" s="53">
        <f>IFERROR(VLOOKUP(M466,武将ID!$A:$B,2,0),"")</f>
        <v>31006</v>
      </c>
      <c r="M466" s="40" t="str">
        <f>IF(VLOOKUP($E466,缘分配置!$A:$M,7,0)=0,"",VLOOKUP($E466,缘分配置!$A:$M,7,0))</f>
        <v>、虬髯客</v>
      </c>
      <c r="N466" s="53" t="str">
        <f>IFERROR(VLOOKUP(O466,武将ID!$A:$B,2,0),"")</f>
        <v/>
      </c>
      <c r="O466" s="40" t="str">
        <f>IF(VLOOKUP($E466,缘分配置!$A:$M,8,0)=0,"",VLOOKUP($E466,缘分配置!$A:$M,8,0))</f>
        <v/>
      </c>
      <c r="P466" s="53" t="str">
        <f>IFERROR(VLOOKUP(Q466,武将ID!$A:$B,2,0),"")</f>
        <v/>
      </c>
      <c r="Q466" s="40" t="str">
        <f>IF(VLOOKUP($E466,缘分配置!$A:$M,9,0)=0,"",VLOOKUP($E466,缘分配置!$A:$M,9,0))</f>
        <v/>
      </c>
      <c r="R466" s="40">
        <f t="shared" si="96"/>
        <v>4</v>
      </c>
      <c r="S466" s="40">
        <f>IF(VLOOKUP($E466,缘分配置!$A:$M,10,0)=0,"",VLOOKUP($E466,缘分配置!$A:$M,10,0))</f>
        <v>130</v>
      </c>
      <c r="T466" s="40" t="str">
        <f>IFERROR(VLOOKUP(R466,武将ID!F$1:G$18,2,0),"")</f>
        <v>，生命提高</v>
      </c>
      <c r="U466" s="40" t="str">
        <f t="shared" si="90"/>
        <v>13%</v>
      </c>
      <c r="V466" s="40">
        <f t="shared" si="97"/>
        <v>5</v>
      </c>
      <c r="W466" s="40">
        <f>IF(VLOOKUP($E466,缘分配置!$A:$M,11,0)=0,"",VLOOKUP($E466,缘分配置!$A:$M,11,0))</f>
        <v>100</v>
      </c>
      <c r="X466" s="40" t="str">
        <f>IFERROR(VLOOKUP(V466,武将ID!$F$1:$G$18,2,0),"")</f>
        <v>，攻击提高</v>
      </c>
      <c r="Y466" s="40" t="str">
        <f t="shared" si="91"/>
        <v>10%</v>
      </c>
      <c r="Z466" s="40">
        <f t="shared" si="98"/>
        <v>6</v>
      </c>
      <c r="AA466" s="40">
        <f>IF(VLOOKUP($E466,缘分配置!$A:$M,12,0)=0,"",VLOOKUP($E466,缘分配置!$A:$M,12,0))</f>
        <v>30</v>
      </c>
      <c r="AB466" s="40" t="str">
        <f>IFERROR(VLOOKUP(Z466,武将ID!$F$1:$G$18,2,0),"")</f>
        <v>，防御提高</v>
      </c>
      <c r="AC466" s="40" t="str">
        <f t="shared" si="92"/>
        <v>3%</v>
      </c>
      <c r="AD466" s="56" t="str">
        <f t="shared" si="93"/>
        <v>集齐“长孙皇后、红拂女、虬髯客”，生命提高13%，攻击提高10%，防御提高3%。</v>
      </c>
    </row>
    <row r="467" spans="1:30" ht="15" x14ac:dyDescent="0.25">
      <c r="A467" s="52">
        <f t="shared" si="94"/>
        <v>31003006</v>
      </c>
      <c r="B467" s="37">
        <v>462</v>
      </c>
      <c r="C467" s="53" t="str">
        <f>VLOOKUP(E467,缘分配置!A:P,4,0)</f>
        <v>举世无双</v>
      </c>
      <c r="D467" s="53">
        <f>VLOOKUP(F467,武将ID!A:B,2,0)</f>
        <v>31003</v>
      </c>
      <c r="E467" s="40" t="str">
        <f>缘分配置!A420</f>
        <v>长孙皇后6</v>
      </c>
      <c r="F467" s="37" t="str">
        <f t="shared" si="89"/>
        <v>、长孙皇后</v>
      </c>
      <c r="G467" s="40" t="str">
        <f>缘分配置!E420</f>
        <v>长孙皇后</v>
      </c>
      <c r="H467" s="40" t="str">
        <f t="shared" si="95"/>
        <v>6</v>
      </c>
      <c r="I467" s="40">
        <v>1</v>
      </c>
      <c r="J467" s="53">
        <f>VLOOKUP(K467,武将ID!$A:$B,2,0)</f>
        <v>31001</v>
      </c>
      <c r="K467" s="40" t="str">
        <f>VLOOKUP(E467,缘分配置!A:M,6,0)</f>
        <v>、杨坚</v>
      </c>
      <c r="L467" s="53">
        <f>IFERROR(VLOOKUP(M467,武将ID!$A:$B,2,0),"")</f>
        <v>31006</v>
      </c>
      <c r="M467" s="40" t="str">
        <f>IF(VLOOKUP($E467,缘分配置!$A:$M,7,0)=0,"",VLOOKUP($E467,缘分配置!$A:$M,7,0))</f>
        <v>、虬髯客</v>
      </c>
      <c r="N467" s="53" t="str">
        <f>IFERROR(VLOOKUP(O467,武将ID!$A:$B,2,0),"")</f>
        <v/>
      </c>
      <c r="O467" s="40" t="str">
        <f>IF(VLOOKUP($E467,缘分配置!$A:$M,8,0)=0,"",VLOOKUP($E467,缘分配置!$A:$M,8,0))</f>
        <v/>
      </c>
      <c r="P467" s="53" t="str">
        <f>IFERROR(VLOOKUP(Q467,武将ID!$A:$B,2,0),"")</f>
        <v/>
      </c>
      <c r="Q467" s="40" t="str">
        <f>IF(VLOOKUP($E467,缘分配置!$A:$M,9,0)=0,"",VLOOKUP($E467,缘分配置!$A:$M,9,0))</f>
        <v/>
      </c>
      <c r="R467" s="40">
        <f t="shared" si="96"/>
        <v>4</v>
      </c>
      <c r="S467" s="40">
        <f>IF(VLOOKUP($E467,缘分配置!$A:$M,10,0)=0,"",VLOOKUP($E467,缘分配置!$A:$M,10,0))</f>
        <v>130</v>
      </c>
      <c r="T467" s="40" t="str">
        <f>IFERROR(VLOOKUP(R467,武将ID!F$1:G$18,2,0),"")</f>
        <v>，生命提高</v>
      </c>
      <c r="U467" s="40" t="str">
        <f t="shared" si="90"/>
        <v>13%</v>
      </c>
      <c r="V467" s="40">
        <f t="shared" si="97"/>
        <v>5</v>
      </c>
      <c r="W467" s="40">
        <f>IF(VLOOKUP($E467,缘分配置!$A:$M,11,0)=0,"",VLOOKUP($E467,缘分配置!$A:$M,11,0))</f>
        <v>100</v>
      </c>
      <c r="X467" s="40" t="str">
        <f>IFERROR(VLOOKUP(V467,武将ID!$F$1:$G$18,2,0),"")</f>
        <v>，攻击提高</v>
      </c>
      <c r="Y467" s="40" t="str">
        <f t="shared" si="91"/>
        <v>10%</v>
      </c>
      <c r="Z467" s="40">
        <f t="shared" si="98"/>
        <v>6</v>
      </c>
      <c r="AA467" s="40">
        <f>IF(VLOOKUP($E467,缘分配置!$A:$M,12,0)=0,"",VLOOKUP($E467,缘分配置!$A:$M,12,0))</f>
        <v>30</v>
      </c>
      <c r="AB467" s="40" t="str">
        <f>IFERROR(VLOOKUP(Z467,武将ID!$F$1:$G$18,2,0),"")</f>
        <v>，防御提高</v>
      </c>
      <c r="AC467" s="40" t="str">
        <f t="shared" si="92"/>
        <v>3%</v>
      </c>
      <c r="AD467" s="56" t="str">
        <f t="shared" si="93"/>
        <v>集齐“长孙皇后、杨坚、虬髯客”，生命提高13%，攻击提高10%，防御提高3%。</v>
      </c>
    </row>
    <row r="468" spans="1:30" ht="15" x14ac:dyDescent="0.25">
      <c r="A468" s="52">
        <f t="shared" si="94"/>
        <v>31305001</v>
      </c>
      <c r="B468" s="37">
        <v>463</v>
      </c>
      <c r="C468" s="53" t="str">
        <f>VLOOKUP(E468,缘分配置!A:P,4,0)</f>
        <v>举案齐眉</v>
      </c>
      <c r="D468" s="53">
        <f>VLOOKUP(F468,武将ID!A:B,2,0)</f>
        <v>31305</v>
      </c>
      <c r="E468" s="40" t="str">
        <f>缘分配置!A421</f>
        <v>李靖1</v>
      </c>
      <c r="F468" s="37" t="str">
        <f t="shared" si="89"/>
        <v>、李靖</v>
      </c>
      <c r="G468" s="40" t="str">
        <f>缘分配置!E421</f>
        <v>李靖</v>
      </c>
      <c r="H468" s="40" t="str">
        <f t="shared" si="95"/>
        <v>1</v>
      </c>
      <c r="I468" s="40">
        <v>1</v>
      </c>
      <c r="J468" s="53">
        <f>VLOOKUP(K468,武将ID!$A:$B,2,0)</f>
        <v>31005</v>
      </c>
      <c r="K468" s="40" t="str">
        <f>VLOOKUP(E468,缘分配置!A:M,6,0)</f>
        <v>、红拂女</v>
      </c>
      <c r="L468" s="53" t="str">
        <f>IFERROR(VLOOKUP(M468,武将ID!$A:$B,2,0),"")</f>
        <v/>
      </c>
      <c r="M468" s="40" t="str">
        <f>IF(VLOOKUP($E468,缘分配置!$A:$M,7,0)=0,"",VLOOKUP($E468,缘分配置!$A:$M,7,0))</f>
        <v/>
      </c>
      <c r="N468" s="53" t="str">
        <f>IFERROR(VLOOKUP(O468,武将ID!$A:$B,2,0),"")</f>
        <v/>
      </c>
      <c r="O468" s="40" t="str">
        <f>IF(VLOOKUP($E468,缘分配置!$A:$M,8,0)=0,"",VLOOKUP($E468,缘分配置!$A:$M,8,0))</f>
        <v/>
      </c>
      <c r="P468" s="53" t="str">
        <f>IFERROR(VLOOKUP(Q468,武将ID!$A:$B,2,0),"")</f>
        <v/>
      </c>
      <c r="Q468" s="40" t="str">
        <f>IF(VLOOKUP($E468,缘分配置!$A:$M,9,0)=0,"",VLOOKUP($E468,缘分配置!$A:$M,9,0))</f>
        <v/>
      </c>
      <c r="R468" s="40">
        <f t="shared" si="96"/>
        <v>4</v>
      </c>
      <c r="S468" s="40">
        <f>IF(VLOOKUP($E468,缘分配置!$A:$M,10,0)=0,"",VLOOKUP($E468,缘分配置!$A:$M,10,0))</f>
        <v>130</v>
      </c>
      <c r="T468" s="40" t="str">
        <f>IFERROR(VLOOKUP(R468,武将ID!F$1:G$18,2,0),"")</f>
        <v>，生命提高</v>
      </c>
      <c r="U468" s="40" t="str">
        <f t="shared" si="90"/>
        <v>13%</v>
      </c>
      <c r="V468" s="40" t="str">
        <f t="shared" si="97"/>
        <v/>
      </c>
      <c r="W468" s="40" t="str">
        <f>IF(VLOOKUP($E468,缘分配置!$A:$M,11,0)=0,"",VLOOKUP($E468,缘分配置!$A:$M,11,0))</f>
        <v/>
      </c>
      <c r="X468" s="40" t="str">
        <f>IFERROR(VLOOKUP(V468,武将ID!$F$1:$G$18,2,0),"")</f>
        <v/>
      </c>
      <c r="Y468" s="40" t="str">
        <f t="shared" si="91"/>
        <v/>
      </c>
      <c r="Z468" s="40" t="str">
        <f t="shared" si="98"/>
        <v/>
      </c>
      <c r="AA468" s="40" t="str">
        <f>IF(VLOOKUP($E468,缘分配置!$A:$M,12,0)=0,"",VLOOKUP($E468,缘分配置!$A:$M,12,0))</f>
        <v/>
      </c>
      <c r="AB468" s="40" t="str">
        <f>IFERROR(VLOOKUP(Z468,武将ID!$F$1:$G$18,2,0),"")</f>
        <v/>
      </c>
      <c r="AC468" s="40" t="str">
        <f t="shared" si="92"/>
        <v/>
      </c>
      <c r="AD468" s="56" t="str">
        <f t="shared" si="93"/>
        <v>集齐“李靖、红拂女”，生命提高13%。</v>
      </c>
    </row>
    <row r="469" spans="1:30" ht="15" x14ac:dyDescent="0.25">
      <c r="A469" s="52">
        <f t="shared" si="94"/>
        <v>31305002</v>
      </c>
      <c r="B469" s="37">
        <v>464</v>
      </c>
      <c r="C469" s="53" t="str">
        <f>VLOOKUP(E469,缘分配置!A:P,4,0)</f>
        <v>风尘侠士</v>
      </c>
      <c r="D469" s="53">
        <f>VLOOKUP(F469,武将ID!A:B,2,0)</f>
        <v>31305</v>
      </c>
      <c r="E469" s="40" t="str">
        <f>缘分配置!A422</f>
        <v>李靖2</v>
      </c>
      <c r="F469" s="37" t="str">
        <f t="shared" si="89"/>
        <v>、李靖</v>
      </c>
      <c r="G469" s="40" t="str">
        <f>缘分配置!E422</f>
        <v>李靖</v>
      </c>
      <c r="H469" s="40" t="str">
        <f t="shared" si="95"/>
        <v>2</v>
      </c>
      <c r="I469" s="40">
        <v>1</v>
      </c>
      <c r="J469" s="53">
        <f>VLOOKUP(K469,武将ID!$A:$B,2,0)</f>
        <v>31006</v>
      </c>
      <c r="K469" s="40" t="str">
        <f>VLOOKUP(E469,缘分配置!A:M,6,0)</f>
        <v>、虬髯客</v>
      </c>
      <c r="L469" s="53" t="str">
        <f>IFERROR(VLOOKUP(M469,武将ID!$A:$B,2,0),"")</f>
        <v/>
      </c>
      <c r="M469" s="40" t="str">
        <f>IF(VLOOKUP($E469,缘分配置!$A:$M,7,0)=0,"",VLOOKUP($E469,缘分配置!$A:$M,7,0))</f>
        <v/>
      </c>
      <c r="N469" s="53" t="str">
        <f>IFERROR(VLOOKUP(O469,武将ID!$A:$B,2,0),"")</f>
        <v/>
      </c>
      <c r="O469" s="40" t="str">
        <f>IF(VLOOKUP($E469,缘分配置!$A:$M,8,0)=0,"",VLOOKUP($E469,缘分配置!$A:$M,8,0))</f>
        <v/>
      </c>
      <c r="P469" s="53" t="str">
        <f>IFERROR(VLOOKUP(Q469,武将ID!$A:$B,2,0),"")</f>
        <v/>
      </c>
      <c r="Q469" s="40" t="str">
        <f>IF(VLOOKUP($E469,缘分配置!$A:$M,9,0)=0,"",VLOOKUP($E469,缘分配置!$A:$M,9,0))</f>
        <v/>
      </c>
      <c r="R469" s="40">
        <f t="shared" si="96"/>
        <v>4</v>
      </c>
      <c r="S469" s="40">
        <f>IF(VLOOKUP($E469,缘分配置!$A:$M,10,0)=0,"",VLOOKUP($E469,缘分配置!$A:$M,10,0))</f>
        <v>140</v>
      </c>
      <c r="T469" s="40" t="str">
        <f>IFERROR(VLOOKUP(R469,武将ID!F$1:G$18,2,0),"")</f>
        <v>，生命提高</v>
      </c>
      <c r="U469" s="40" t="str">
        <f t="shared" si="90"/>
        <v>14%</v>
      </c>
      <c r="V469" s="40" t="str">
        <f t="shared" si="97"/>
        <v/>
      </c>
      <c r="W469" s="40" t="str">
        <f>IF(VLOOKUP($E469,缘分配置!$A:$M,11,0)=0,"",VLOOKUP($E469,缘分配置!$A:$M,11,0))</f>
        <v/>
      </c>
      <c r="X469" s="40" t="str">
        <f>IFERROR(VLOOKUP(V469,武将ID!$F$1:$G$18,2,0),"")</f>
        <v/>
      </c>
      <c r="Y469" s="40" t="str">
        <f t="shared" si="91"/>
        <v/>
      </c>
      <c r="Z469" s="40" t="str">
        <f t="shared" si="98"/>
        <v/>
      </c>
      <c r="AA469" s="40" t="str">
        <f>IF(VLOOKUP($E469,缘分配置!$A:$M,12,0)=0,"",VLOOKUP($E469,缘分配置!$A:$M,12,0))</f>
        <v/>
      </c>
      <c r="AB469" s="40" t="str">
        <f>IFERROR(VLOOKUP(Z469,武将ID!$F$1:$G$18,2,0),"")</f>
        <v/>
      </c>
      <c r="AC469" s="40" t="str">
        <f t="shared" si="92"/>
        <v/>
      </c>
      <c r="AD469" s="56" t="str">
        <f t="shared" si="93"/>
        <v>集齐“李靖、虬髯客”，生命提高14%。</v>
      </c>
    </row>
    <row r="470" spans="1:30" ht="15" x14ac:dyDescent="0.25">
      <c r="A470" s="52">
        <f t="shared" si="94"/>
        <v>31305003</v>
      </c>
      <c r="B470" s="37">
        <v>465</v>
      </c>
      <c r="C470" s="53" t="str">
        <f>VLOOKUP(E470,缘分配置!A:P,4,0)</f>
        <v>乱世豪侠</v>
      </c>
      <c r="D470" s="53">
        <f>VLOOKUP(F470,武将ID!A:B,2,0)</f>
        <v>31305</v>
      </c>
      <c r="E470" s="40" t="str">
        <f>缘分配置!A423</f>
        <v>李靖3</v>
      </c>
      <c r="F470" s="37" t="str">
        <f t="shared" si="89"/>
        <v>、李靖</v>
      </c>
      <c r="G470" s="40" t="str">
        <f>缘分配置!E423</f>
        <v>李靖</v>
      </c>
      <c r="H470" s="40" t="str">
        <f t="shared" si="95"/>
        <v>3</v>
      </c>
      <c r="I470" s="40">
        <v>1</v>
      </c>
      <c r="J470" s="53">
        <f>VLOOKUP(K470,武将ID!$A:$B,2,0)</f>
        <v>31306</v>
      </c>
      <c r="K470" s="40" t="str">
        <f>VLOOKUP(E470,缘分配置!A:M,6,0)</f>
        <v>、单雄信</v>
      </c>
      <c r="L470" s="53" t="str">
        <f>IFERROR(VLOOKUP(M470,武将ID!$A:$B,2,0),"")</f>
        <v/>
      </c>
      <c r="M470" s="40" t="str">
        <f>IF(VLOOKUP($E470,缘分配置!$A:$M,7,0)=0,"",VLOOKUP($E470,缘分配置!$A:$M,7,0))</f>
        <v/>
      </c>
      <c r="N470" s="53" t="str">
        <f>IFERROR(VLOOKUP(O470,武将ID!$A:$B,2,0),"")</f>
        <v/>
      </c>
      <c r="O470" s="40" t="str">
        <f>IF(VLOOKUP($E470,缘分配置!$A:$M,8,0)=0,"",VLOOKUP($E470,缘分配置!$A:$M,8,0))</f>
        <v/>
      </c>
      <c r="P470" s="53" t="str">
        <f>IFERROR(VLOOKUP(Q470,武将ID!$A:$B,2,0),"")</f>
        <v/>
      </c>
      <c r="Q470" s="40" t="str">
        <f>IF(VLOOKUP($E470,缘分配置!$A:$M,9,0)=0,"",VLOOKUP($E470,缘分配置!$A:$M,9,0))</f>
        <v/>
      </c>
      <c r="R470" s="40">
        <f t="shared" si="96"/>
        <v>4</v>
      </c>
      <c r="S470" s="40">
        <f>IF(VLOOKUP($E470,缘分配置!$A:$M,10,0)=0,"",VLOOKUP($E470,缘分配置!$A:$M,10,0))</f>
        <v>140</v>
      </c>
      <c r="T470" s="40" t="str">
        <f>IFERROR(VLOOKUP(R470,武将ID!F$1:G$18,2,0),"")</f>
        <v>，生命提高</v>
      </c>
      <c r="U470" s="40" t="str">
        <f t="shared" si="90"/>
        <v>14%</v>
      </c>
      <c r="V470" s="40" t="str">
        <f t="shared" si="97"/>
        <v/>
      </c>
      <c r="W470" s="40" t="str">
        <f>IF(VLOOKUP($E470,缘分配置!$A:$M,11,0)=0,"",VLOOKUP($E470,缘分配置!$A:$M,11,0))</f>
        <v/>
      </c>
      <c r="X470" s="40" t="str">
        <f>IFERROR(VLOOKUP(V470,武将ID!$F$1:$G$18,2,0),"")</f>
        <v/>
      </c>
      <c r="Y470" s="40" t="str">
        <f t="shared" si="91"/>
        <v/>
      </c>
      <c r="Z470" s="40" t="str">
        <f t="shared" si="98"/>
        <v/>
      </c>
      <c r="AA470" s="40" t="str">
        <f>IF(VLOOKUP($E470,缘分配置!$A:$M,12,0)=0,"",VLOOKUP($E470,缘分配置!$A:$M,12,0))</f>
        <v/>
      </c>
      <c r="AB470" s="40" t="str">
        <f>IFERROR(VLOOKUP(Z470,武将ID!$F$1:$G$18,2,0),"")</f>
        <v/>
      </c>
      <c r="AC470" s="40" t="str">
        <f t="shared" si="92"/>
        <v/>
      </c>
      <c r="AD470" s="56" t="str">
        <f t="shared" si="93"/>
        <v>集齐“李靖、单雄信”，生命提高14%。</v>
      </c>
    </row>
    <row r="471" spans="1:30" ht="15" x14ac:dyDescent="0.25">
      <c r="A471" s="52">
        <f t="shared" si="94"/>
        <v>31305004</v>
      </c>
      <c r="B471" s="37">
        <v>466</v>
      </c>
      <c r="C471" s="53" t="str">
        <f>VLOOKUP(E471,缘分配置!A:P,4,0)</f>
        <v>忠君爱国</v>
      </c>
      <c r="D471" s="53">
        <f>VLOOKUP(F471,武将ID!A:B,2,0)</f>
        <v>31305</v>
      </c>
      <c r="E471" s="40" t="str">
        <f>缘分配置!A424</f>
        <v>李靖4</v>
      </c>
      <c r="F471" s="37" t="str">
        <f t="shared" si="89"/>
        <v>、李靖</v>
      </c>
      <c r="G471" s="40" t="str">
        <f>缘分配置!E424</f>
        <v>李靖</v>
      </c>
      <c r="H471" s="40" t="str">
        <f t="shared" si="95"/>
        <v>4</v>
      </c>
      <c r="I471" s="40">
        <v>1</v>
      </c>
      <c r="J471" s="53">
        <f>VLOOKUP(K471,武将ID!$A:$B,2,0)</f>
        <v>31502</v>
      </c>
      <c r="K471" s="40" t="str">
        <f>VLOOKUP(E471,缘分配置!A:M,6,0)</f>
        <v>、尉迟恭</v>
      </c>
      <c r="L471" s="53" t="str">
        <f>IFERROR(VLOOKUP(M471,武将ID!$A:$B,2,0),"")</f>
        <v/>
      </c>
      <c r="M471" s="40" t="str">
        <f>IF(VLOOKUP($E471,缘分配置!$A:$M,7,0)=0,"",VLOOKUP($E471,缘分配置!$A:$M,7,0))</f>
        <v/>
      </c>
      <c r="N471" s="53" t="str">
        <f>IFERROR(VLOOKUP(O471,武将ID!$A:$B,2,0),"")</f>
        <v/>
      </c>
      <c r="O471" s="40" t="str">
        <f>IF(VLOOKUP($E471,缘分配置!$A:$M,8,0)=0,"",VLOOKUP($E471,缘分配置!$A:$M,8,0))</f>
        <v/>
      </c>
      <c r="P471" s="53" t="str">
        <f>IFERROR(VLOOKUP(Q471,武将ID!$A:$B,2,0),"")</f>
        <v/>
      </c>
      <c r="Q471" s="40" t="str">
        <f>IF(VLOOKUP($E471,缘分配置!$A:$M,9,0)=0,"",VLOOKUP($E471,缘分配置!$A:$M,9,0))</f>
        <v/>
      </c>
      <c r="R471" s="40">
        <f t="shared" si="96"/>
        <v>4</v>
      </c>
      <c r="S471" s="40">
        <f>IF(VLOOKUP($E471,缘分配置!$A:$M,10,0)=0,"",VLOOKUP($E471,缘分配置!$A:$M,10,0))</f>
        <v>140</v>
      </c>
      <c r="T471" s="40" t="str">
        <f>IFERROR(VLOOKUP(R471,武将ID!F$1:G$18,2,0),"")</f>
        <v>，生命提高</v>
      </c>
      <c r="U471" s="40" t="str">
        <f t="shared" si="90"/>
        <v>14%</v>
      </c>
      <c r="V471" s="40" t="str">
        <f t="shared" si="97"/>
        <v/>
      </c>
      <c r="W471" s="40" t="str">
        <f>IF(VLOOKUP($E471,缘分配置!$A:$M,11,0)=0,"",VLOOKUP($E471,缘分配置!$A:$M,11,0))</f>
        <v/>
      </c>
      <c r="X471" s="40" t="str">
        <f>IFERROR(VLOOKUP(V471,武将ID!$F$1:$G$18,2,0),"")</f>
        <v/>
      </c>
      <c r="Y471" s="40" t="str">
        <f t="shared" si="91"/>
        <v/>
      </c>
      <c r="Z471" s="40" t="str">
        <f t="shared" si="98"/>
        <v/>
      </c>
      <c r="AA471" s="40" t="str">
        <f>IF(VLOOKUP($E471,缘分配置!$A:$M,12,0)=0,"",VLOOKUP($E471,缘分配置!$A:$M,12,0))</f>
        <v/>
      </c>
      <c r="AB471" s="40" t="str">
        <f>IFERROR(VLOOKUP(Z471,武将ID!$F$1:$G$18,2,0),"")</f>
        <v/>
      </c>
      <c r="AC471" s="40" t="str">
        <f t="shared" si="92"/>
        <v/>
      </c>
      <c r="AD471" s="56" t="str">
        <f t="shared" si="93"/>
        <v>集齐“李靖、尉迟恭”，生命提高14%。</v>
      </c>
    </row>
    <row r="472" spans="1:30" ht="15" x14ac:dyDescent="0.25">
      <c r="A472" s="52">
        <f t="shared" si="94"/>
        <v>31305005</v>
      </c>
      <c r="B472" s="37">
        <v>467</v>
      </c>
      <c r="C472" s="53" t="str">
        <f>VLOOKUP(E472,缘分配置!A:P,4,0)</f>
        <v>独当一面</v>
      </c>
      <c r="D472" s="53">
        <f>VLOOKUP(F472,武将ID!A:B,2,0)</f>
        <v>31305</v>
      </c>
      <c r="E472" s="40" t="str">
        <f>缘分配置!A425</f>
        <v>李靖5</v>
      </c>
      <c r="F472" s="37" t="str">
        <f t="shared" si="89"/>
        <v>、李靖</v>
      </c>
      <c r="G472" s="40" t="str">
        <f>缘分配置!E425</f>
        <v>李靖</v>
      </c>
      <c r="H472" s="40" t="str">
        <f t="shared" si="95"/>
        <v>5</v>
      </c>
      <c r="I472" s="40">
        <v>1</v>
      </c>
      <c r="J472" s="53">
        <f>VLOOKUP(K472,武将ID!$A:$B,2,0)</f>
        <v>21507</v>
      </c>
      <c r="K472" s="40" t="str">
        <f>VLOOKUP(E472,缘分配置!A:M,6,0)</f>
        <v>、典韦</v>
      </c>
      <c r="L472" s="53">
        <f>IFERROR(VLOOKUP(M472,武将ID!$A:$B,2,0),"")</f>
        <v>31505</v>
      </c>
      <c r="M472" s="40" t="str">
        <f>IF(VLOOKUP($E472,缘分配置!$A:$M,7,0)=0,"",VLOOKUP($E472,缘分配置!$A:$M,7,0))</f>
        <v>、薛仁贵</v>
      </c>
      <c r="N472" s="53" t="str">
        <f>IFERROR(VLOOKUP(O472,武将ID!$A:$B,2,0),"")</f>
        <v/>
      </c>
      <c r="O472" s="40" t="str">
        <f>IF(VLOOKUP($E472,缘分配置!$A:$M,8,0)=0,"",VLOOKUP($E472,缘分配置!$A:$M,8,0))</f>
        <v/>
      </c>
      <c r="P472" s="53" t="str">
        <f>IFERROR(VLOOKUP(Q472,武将ID!$A:$B,2,0),"")</f>
        <v/>
      </c>
      <c r="Q472" s="40" t="str">
        <f>IF(VLOOKUP($E472,缘分配置!$A:$M,9,0)=0,"",VLOOKUP($E472,缘分配置!$A:$M,9,0))</f>
        <v/>
      </c>
      <c r="R472" s="40">
        <f t="shared" si="96"/>
        <v>4</v>
      </c>
      <c r="S472" s="40">
        <f>IF(VLOOKUP($E472,缘分配置!$A:$M,10,0)=0,"",VLOOKUP($E472,缘分配置!$A:$M,10,0))</f>
        <v>150</v>
      </c>
      <c r="T472" s="40" t="str">
        <f>IFERROR(VLOOKUP(R472,武将ID!F$1:G$18,2,0),"")</f>
        <v>，生命提高</v>
      </c>
      <c r="U472" s="40" t="str">
        <f t="shared" si="90"/>
        <v>15%</v>
      </c>
      <c r="V472" s="40">
        <f t="shared" si="97"/>
        <v>5</v>
      </c>
      <c r="W472" s="40">
        <f>IF(VLOOKUP($E472,缘分配置!$A:$M,11,0)=0,"",VLOOKUP($E472,缘分配置!$A:$M,11,0))</f>
        <v>60</v>
      </c>
      <c r="X472" s="40" t="str">
        <f>IFERROR(VLOOKUP(V472,武将ID!$F$1:$G$18,2,0),"")</f>
        <v>，攻击提高</v>
      </c>
      <c r="Y472" s="40" t="str">
        <f t="shared" si="91"/>
        <v>6%</v>
      </c>
      <c r="Z472" s="40">
        <f t="shared" si="98"/>
        <v>6</v>
      </c>
      <c r="AA472" s="40">
        <f>IF(VLOOKUP($E472,缘分配置!$A:$M,12,0)=0,"",VLOOKUP($E472,缘分配置!$A:$M,12,0))</f>
        <v>100</v>
      </c>
      <c r="AB472" s="40" t="str">
        <f>IFERROR(VLOOKUP(Z472,武将ID!$F$1:$G$18,2,0),"")</f>
        <v>，防御提高</v>
      </c>
      <c r="AC472" s="40" t="str">
        <f t="shared" si="92"/>
        <v>10%</v>
      </c>
      <c r="AD472" s="56" t="str">
        <f t="shared" si="93"/>
        <v>集齐“李靖、典韦、薛仁贵”，生命提高15%，攻击提高6%，防御提高10%。</v>
      </c>
    </row>
    <row r="473" spans="1:30" ht="15" x14ac:dyDescent="0.25">
      <c r="A473" s="52">
        <f t="shared" si="94"/>
        <v>31305006</v>
      </c>
      <c r="B473" s="37">
        <v>468</v>
      </c>
      <c r="C473" s="53" t="str">
        <f>VLOOKUP(E473,缘分配置!A:P,4,0)</f>
        <v>济世之才</v>
      </c>
      <c r="D473" s="53">
        <f>VLOOKUP(F473,武将ID!A:B,2,0)</f>
        <v>31305</v>
      </c>
      <c r="E473" s="40" t="str">
        <f>缘分配置!A426</f>
        <v>李靖6</v>
      </c>
      <c r="F473" s="37" t="str">
        <f t="shared" si="89"/>
        <v>、李靖</v>
      </c>
      <c r="G473" s="40" t="str">
        <f>缘分配置!E426</f>
        <v>李靖</v>
      </c>
      <c r="H473" s="40" t="str">
        <f t="shared" si="95"/>
        <v>6</v>
      </c>
      <c r="I473" s="40">
        <v>1</v>
      </c>
      <c r="J473" s="53">
        <f>VLOOKUP(K473,武将ID!$A:$B,2,0)</f>
        <v>21303</v>
      </c>
      <c r="K473" s="40" t="str">
        <f>VLOOKUP(E473,缘分配置!A:M,6,0)</f>
        <v>、郭嘉</v>
      </c>
      <c r="L473" s="53">
        <f>IFERROR(VLOOKUP(M473,武将ID!$A:$B,2,0),"")</f>
        <v>31506</v>
      </c>
      <c r="M473" s="40" t="str">
        <f>IF(VLOOKUP($E473,缘分配置!$A:$M,7,0)=0,"",VLOOKUP($E473,缘分配置!$A:$M,7,0))</f>
        <v>、狄仁杰</v>
      </c>
      <c r="N473" s="53">
        <f>IFERROR(VLOOKUP(O473,武将ID!$A:$B,2,0),"")</f>
        <v>41503</v>
      </c>
      <c r="O473" s="40" t="str">
        <f>IF(VLOOKUP($E473,缘分配置!$A:$M,8,0)=0,"",VLOOKUP($E473,缘分配置!$A:$M,8,0))</f>
        <v>、孔子</v>
      </c>
      <c r="P473" s="53" t="str">
        <f>IFERROR(VLOOKUP(Q473,武将ID!$A:$B,2,0),"")</f>
        <v/>
      </c>
      <c r="Q473" s="40" t="str">
        <f>IF(VLOOKUP($E473,缘分配置!$A:$M,9,0)=0,"",VLOOKUP($E473,缘分配置!$A:$M,9,0))</f>
        <v/>
      </c>
      <c r="R473" s="40">
        <f t="shared" si="96"/>
        <v>4</v>
      </c>
      <c r="S473" s="40">
        <f>IF(VLOOKUP($E473,缘分配置!$A:$M,10,0)=0,"",VLOOKUP($E473,缘分配置!$A:$M,10,0))</f>
        <v>180</v>
      </c>
      <c r="T473" s="40" t="str">
        <f>IFERROR(VLOOKUP(R473,武将ID!F$1:G$18,2,0),"")</f>
        <v>，生命提高</v>
      </c>
      <c r="U473" s="40" t="str">
        <f t="shared" si="90"/>
        <v>18%</v>
      </c>
      <c r="V473" s="40">
        <f t="shared" si="97"/>
        <v>5</v>
      </c>
      <c r="W473" s="40">
        <f>IF(VLOOKUP($E473,缘分配置!$A:$M,11,0)=0,"",VLOOKUP($E473,缘分配置!$A:$M,11,0))</f>
        <v>70</v>
      </c>
      <c r="X473" s="40" t="str">
        <f>IFERROR(VLOOKUP(V473,武将ID!$F$1:$G$18,2,0),"")</f>
        <v>，攻击提高</v>
      </c>
      <c r="Y473" s="40" t="str">
        <f t="shared" si="91"/>
        <v>7%</v>
      </c>
      <c r="Z473" s="40">
        <f t="shared" si="98"/>
        <v>6</v>
      </c>
      <c r="AA473" s="40">
        <f>IF(VLOOKUP($E473,缘分配置!$A:$M,12,0)=0,"",VLOOKUP($E473,缘分配置!$A:$M,12,0))</f>
        <v>110</v>
      </c>
      <c r="AB473" s="40" t="str">
        <f>IFERROR(VLOOKUP(Z473,武将ID!$F$1:$G$18,2,0),"")</f>
        <v>，防御提高</v>
      </c>
      <c r="AC473" s="40" t="str">
        <f t="shared" si="92"/>
        <v>11%</v>
      </c>
      <c r="AD473" s="56" t="str">
        <f t="shared" si="93"/>
        <v>集齐“李靖、郭嘉、狄仁杰、孔子”，生命提高18%，攻击提高7%，防御提高11%。</v>
      </c>
    </row>
    <row r="474" spans="1:30" ht="15" x14ac:dyDescent="0.25">
      <c r="A474" s="52">
        <f t="shared" si="94"/>
        <v>31005001</v>
      </c>
      <c r="B474" s="37">
        <v>469</v>
      </c>
      <c r="C474" s="53" t="str">
        <f>VLOOKUP(E474,缘分配置!A:P,4,0)</f>
        <v>举案齐眉</v>
      </c>
      <c r="D474" s="53">
        <f>VLOOKUP(F474,武将ID!A:B,2,0)</f>
        <v>31005</v>
      </c>
      <c r="E474" s="40" t="str">
        <f>缘分配置!A427</f>
        <v>红拂女1</v>
      </c>
      <c r="F474" s="37" t="str">
        <f t="shared" si="89"/>
        <v>、红拂女</v>
      </c>
      <c r="G474" s="40" t="str">
        <f>缘分配置!E427</f>
        <v>红拂女</v>
      </c>
      <c r="H474" s="40" t="str">
        <f t="shared" si="95"/>
        <v>1</v>
      </c>
      <c r="I474" s="40">
        <v>1</v>
      </c>
      <c r="J474" s="53">
        <f>VLOOKUP(K474,武将ID!$A:$B,2,0)</f>
        <v>31305</v>
      </c>
      <c r="K474" s="40" t="str">
        <f>VLOOKUP(E474,缘分配置!A:M,6,0)</f>
        <v>、李靖</v>
      </c>
      <c r="L474" s="53" t="str">
        <f>IFERROR(VLOOKUP(M474,武将ID!$A:$B,2,0),"")</f>
        <v/>
      </c>
      <c r="M474" s="40" t="str">
        <f>IF(VLOOKUP($E474,缘分配置!$A:$M,7,0)=0,"",VLOOKUP($E474,缘分配置!$A:$M,7,0))</f>
        <v/>
      </c>
      <c r="N474" s="53" t="str">
        <f>IFERROR(VLOOKUP(O474,武将ID!$A:$B,2,0),"")</f>
        <v/>
      </c>
      <c r="O474" s="40" t="str">
        <f>IF(VLOOKUP($E474,缘分配置!$A:$M,8,0)=0,"",VLOOKUP($E474,缘分配置!$A:$M,8,0))</f>
        <v/>
      </c>
      <c r="P474" s="53" t="str">
        <f>IFERROR(VLOOKUP(Q474,武将ID!$A:$B,2,0),"")</f>
        <v/>
      </c>
      <c r="Q474" s="40" t="str">
        <f>IF(VLOOKUP($E474,缘分配置!$A:$M,9,0)=0,"",VLOOKUP($E474,缘分配置!$A:$M,9,0))</f>
        <v/>
      </c>
      <c r="R474" s="40" t="str">
        <f t="shared" si="96"/>
        <v/>
      </c>
      <c r="S474" s="40" t="str">
        <f>IF(VLOOKUP($E474,缘分配置!$A:$M,10,0)=0,"",VLOOKUP($E474,缘分配置!$A:$M,10,0))</f>
        <v/>
      </c>
      <c r="T474" s="40" t="str">
        <f>IFERROR(VLOOKUP(R474,武将ID!F$1:G$18,2,0),"")</f>
        <v/>
      </c>
      <c r="U474" s="40" t="str">
        <f t="shared" si="90"/>
        <v/>
      </c>
      <c r="V474" s="40">
        <f t="shared" si="97"/>
        <v>5</v>
      </c>
      <c r="W474" s="40">
        <f>IF(VLOOKUP($E474,缘分配置!$A:$M,11,0)=0,"",VLOOKUP($E474,缘分配置!$A:$M,11,0))</f>
        <v>100</v>
      </c>
      <c r="X474" s="40" t="str">
        <f>IFERROR(VLOOKUP(V474,武将ID!$F$1:$G$18,2,0),"")</f>
        <v>，攻击提高</v>
      </c>
      <c r="Y474" s="40" t="str">
        <f t="shared" si="91"/>
        <v>10%</v>
      </c>
      <c r="Z474" s="40">
        <f t="shared" si="98"/>
        <v>6</v>
      </c>
      <c r="AA474" s="40">
        <f>IF(VLOOKUP($E474,缘分配置!$A:$M,12,0)=0,"",VLOOKUP($E474,缘分配置!$A:$M,12,0))</f>
        <v>30</v>
      </c>
      <c r="AB474" s="40" t="str">
        <f>IFERROR(VLOOKUP(Z474,武将ID!$F$1:$G$18,2,0),"")</f>
        <v>，防御提高</v>
      </c>
      <c r="AC474" s="40" t="str">
        <f t="shared" si="92"/>
        <v>3%</v>
      </c>
      <c r="AD474" s="56" t="str">
        <f t="shared" si="93"/>
        <v>集齐“红拂女、李靖”，攻击提高10%，防御提高3%。</v>
      </c>
    </row>
    <row r="475" spans="1:30" ht="15" x14ac:dyDescent="0.25">
      <c r="A475" s="52">
        <f t="shared" si="94"/>
        <v>31005002</v>
      </c>
      <c r="B475" s="37">
        <v>470</v>
      </c>
      <c r="C475" s="53" t="str">
        <f>VLOOKUP(E475,缘分配置!A:P,4,0)</f>
        <v>无微不至</v>
      </c>
      <c r="D475" s="53">
        <f>VLOOKUP(F475,武将ID!A:B,2,0)</f>
        <v>31005</v>
      </c>
      <c r="E475" s="40" t="str">
        <f>缘分配置!A428</f>
        <v>红拂女2</v>
      </c>
      <c r="F475" s="37" t="str">
        <f t="shared" si="89"/>
        <v>、红拂女</v>
      </c>
      <c r="G475" s="40" t="str">
        <f>缘分配置!E428</f>
        <v>红拂女</v>
      </c>
      <c r="H475" s="40" t="str">
        <f t="shared" si="95"/>
        <v>2</v>
      </c>
      <c r="I475" s="40">
        <v>1</v>
      </c>
      <c r="J475" s="53">
        <f>VLOOKUP(K475,武将ID!$A:$B,2,0)</f>
        <v>31003</v>
      </c>
      <c r="K475" s="40" t="str">
        <f>VLOOKUP(E475,缘分配置!A:M,6,0)</f>
        <v>、长孙皇后</v>
      </c>
      <c r="L475" s="53" t="str">
        <f>IFERROR(VLOOKUP(M475,武将ID!$A:$B,2,0),"")</f>
        <v/>
      </c>
      <c r="M475" s="40" t="str">
        <f>IF(VLOOKUP($E475,缘分配置!$A:$M,7,0)=0,"",VLOOKUP($E475,缘分配置!$A:$M,7,0))</f>
        <v/>
      </c>
      <c r="N475" s="53" t="str">
        <f>IFERROR(VLOOKUP(O475,武将ID!$A:$B,2,0),"")</f>
        <v/>
      </c>
      <c r="O475" s="40" t="str">
        <f>IF(VLOOKUP($E475,缘分配置!$A:$M,8,0)=0,"",VLOOKUP($E475,缘分配置!$A:$M,8,0))</f>
        <v/>
      </c>
      <c r="P475" s="53" t="str">
        <f>IFERROR(VLOOKUP(Q475,武将ID!$A:$B,2,0),"")</f>
        <v/>
      </c>
      <c r="Q475" s="40" t="str">
        <f>IF(VLOOKUP($E475,缘分配置!$A:$M,9,0)=0,"",VLOOKUP($E475,缘分配置!$A:$M,9,0))</f>
        <v/>
      </c>
      <c r="R475" s="40" t="str">
        <f t="shared" si="96"/>
        <v/>
      </c>
      <c r="S475" s="40" t="str">
        <f>IF(VLOOKUP($E475,缘分配置!$A:$M,10,0)=0,"",VLOOKUP($E475,缘分配置!$A:$M,10,0))</f>
        <v/>
      </c>
      <c r="T475" s="40" t="str">
        <f>IFERROR(VLOOKUP(R475,武将ID!F$1:G$18,2,0),"")</f>
        <v/>
      </c>
      <c r="U475" s="40" t="str">
        <f t="shared" si="90"/>
        <v/>
      </c>
      <c r="V475" s="40">
        <f t="shared" si="97"/>
        <v>5</v>
      </c>
      <c r="W475" s="40">
        <f>IF(VLOOKUP($E475,缘分配置!$A:$M,11,0)=0,"",VLOOKUP($E475,缘分配置!$A:$M,11,0))</f>
        <v>90</v>
      </c>
      <c r="X475" s="40" t="str">
        <f>IFERROR(VLOOKUP(V475,武将ID!$F$1:$G$18,2,0),"")</f>
        <v>，攻击提高</v>
      </c>
      <c r="Y475" s="40" t="str">
        <f t="shared" si="91"/>
        <v>9%</v>
      </c>
      <c r="Z475" s="40">
        <f t="shared" si="98"/>
        <v>6</v>
      </c>
      <c r="AA475" s="40">
        <f>IF(VLOOKUP($E475,缘分配置!$A:$M,12,0)=0,"",VLOOKUP($E475,缘分配置!$A:$M,12,0))</f>
        <v>30</v>
      </c>
      <c r="AB475" s="40" t="str">
        <f>IFERROR(VLOOKUP(Z475,武将ID!$F$1:$G$18,2,0),"")</f>
        <v>，防御提高</v>
      </c>
      <c r="AC475" s="40" t="str">
        <f t="shared" si="92"/>
        <v>3%</v>
      </c>
      <c r="AD475" s="56" t="str">
        <f t="shared" si="93"/>
        <v>集齐“红拂女、长孙皇后”，攻击提高9%，防御提高3%。</v>
      </c>
    </row>
    <row r="476" spans="1:30" ht="15" x14ac:dyDescent="0.25">
      <c r="A476" s="52">
        <f t="shared" si="94"/>
        <v>31005003</v>
      </c>
      <c r="B476" s="37">
        <v>471</v>
      </c>
      <c r="C476" s="53" t="str">
        <f>VLOOKUP(E476,缘分配置!A:P,4,0)</f>
        <v>风尘豪侠</v>
      </c>
      <c r="D476" s="53">
        <f>VLOOKUP(F476,武将ID!A:B,2,0)</f>
        <v>31005</v>
      </c>
      <c r="E476" s="40" t="str">
        <f>缘分配置!A429</f>
        <v>红拂女3</v>
      </c>
      <c r="F476" s="37" t="str">
        <f t="shared" si="89"/>
        <v>、红拂女</v>
      </c>
      <c r="G476" s="40" t="str">
        <f>缘分配置!E429</f>
        <v>红拂女</v>
      </c>
      <c r="H476" s="40" t="str">
        <f t="shared" si="95"/>
        <v>3</v>
      </c>
      <c r="I476" s="40">
        <v>1</v>
      </c>
      <c r="J476" s="53">
        <f>VLOOKUP(K476,武将ID!$A:$B,2,0)</f>
        <v>31006</v>
      </c>
      <c r="K476" s="40" t="str">
        <f>VLOOKUP(E476,缘分配置!A:M,6,0)</f>
        <v>、虬髯客</v>
      </c>
      <c r="L476" s="53" t="str">
        <f>IFERROR(VLOOKUP(M476,武将ID!$A:$B,2,0),"")</f>
        <v/>
      </c>
      <c r="M476" s="40" t="str">
        <f>IF(VLOOKUP($E476,缘分配置!$A:$M,7,0)=0,"",VLOOKUP($E476,缘分配置!$A:$M,7,0))</f>
        <v/>
      </c>
      <c r="N476" s="53" t="str">
        <f>IFERROR(VLOOKUP(O476,武将ID!$A:$B,2,0),"")</f>
        <v/>
      </c>
      <c r="O476" s="40" t="str">
        <f>IF(VLOOKUP($E476,缘分配置!$A:$M,8,0)=0,"",VLOOKUP($E476,缘分配置!$A:$M,8,0))</f>
        <v/>
      </c>
      <c r="P476" s="53" t="str">
        <f>IFERROR(VLOOKUP(Q476,武将ID!$A:$B,2,0),"")</f>
        <v/>
      </c>
      <c r="Q476" s="40" t="str">
        <f>IF(VLOOKUP($E476,缘分配置!$A:$M,9,0)=0,"",VLOOKUP($E476,缘分配置!$A:$M,9,0))</f>
        <v/>
      </c>
      <c r="R476" s="40" t="str">
        <f t="shared" si="96"/>
        <v/>
      </c>
      <c r="S476" s="40" t="str">
        <f>IF(VLOOKUP($E476,缘分配置!$A:$M,10,0)=0,"",VLOOKUP($E476,缘分配置!$A:$M,10,0))</f>
        <v/>
      </c>
      <c r="T476" s="40" t="str">
        <f>IFERROR(VLOOKUP(R476,武将ID!F$1:G$18,2,0),"")</f>
        <v/>
      </c>
      <c r="U476" s="40" t="str">
        <f t="shared" si="90"/>
        <v/>
      </c>
      <c r="V476" s="40">
        <f t="shared" si="97"/>
        <v>5</v>
      </c>
      <c r="W476" s="40">
        <f>IF(VLOOKUP($E476,缘分配置!$A:$M,11,0)=0,"",VLOOKUP($E476,缘分配置!$A:$M,11,0))</f>
        <v>90</v>
      </c>
      <c r="X476" s="40" t="str">
        <f>IFERROR(VLOOKUP(V476,武将ID!$F$1:$G$18,2,0),"")</f>
        <v>，攻击提高</v>
      </c>
      <c r="Y476" s="40" t="str">
        <f t="shared" si="91"/>
        <v>9%</v>
      </c>
      <c r="Z476" s="40">
        <f t="shared" si="98"/>
        <v>6</v>
      </c>
      <c r="AA476" s="40">
        <f>IF(VLOOKUP($E476,缘分配置!$A:$M,12,0)=0,"",VLOOKUP($E476,缘分配置!$A:$M,12,0))</f>
        <v>30</v>
      </c>
      <c r="AB476" s="40" t="str">
        <f>IFERROR(VLOOKUP(Z476,武将ID!$F$1:$G$18,2,0),"")</f>
        <v>，防御提高</v>
      </c>
      <c r="AC476" s="40" t="str">
        <f t="shared" si="92"/>
        <v>3%</v>
      </c>
      <c r="AD476" s="56" t="str">
        <f t="shared" si="93"/>
        <v>集齐“红拂女、虬髯客”，攻击提高9%，防御提高3%。</v>
      </c>
    </row>
    <row r="477" spans="1:30" ht="15" x14ac:dyDescent="0.25">
      <c r="A477" s="52">
        <f t="shared" si="94"/>
        <v>31005004</v>
      </c>
      <c r="B477" s="37">
        <v>472</v>
      </c>
      <c r="C477" s="53" t="str">
        <f>VLOOKUP(E477,缘分配置!A:P,4,0)</f>
        <v>人各有志</v>
      </c>
      <c r="D477" s="53">
        <f>VLOOKUP(F477,武将ID!A:B,2,0)</f>
        <v>31005</v>
      </c>
      <c r="E477" s="40" t="str">
        <f>缘分配置!A430</f>
        <v>红拂女4</v>
      </c>
      <c r="F477" s="37" t="str">
        <f t="shared" si="89"/>
        <v>、红拂女</v>
      </c>
      <c r="G477" s="40" t="str">
        <f>缘分配置!E430</f>
        <v>红拂女</v>
      </c>
      <c r="H477" s="40" t="str">
        <f t="shared" si="95"/>
        <v>4</v>
      </c>
      <c r="I477" s="40">
        <v>1</v>
      </c>
      <c r="J477" s="53">
        <f>VLOOKUP(K477,武将ID!$A:$B,2,0)</f>
        <v>31006</v>
      </c>
      <c r="K477" s="40" t="str">
        <f>VLOOKUP(E477,缘分配置!A:M,6,0)</f>
        <v>、虬髯客</v>
      </c>
      <c r="L477" s="53">
        <f>IFERROR(VLOOKUP(M477,武将ID!$A:$B,2,0),"")</f>
        <v>31007</v>
      </c>
      <c r="M477" s="40" t="str">
        <f>IF(VLOOKUP($E477,缘分配置!$A:$M,7,0)=0,"",VLOOKUP($E477,缘分配置!$A:$M,7,0))</f>
        <v>、宇文化及</v>
      </c>
      <c r="N477" s="53" t="str">
        <f>IFERROR(VLOOKUP(O477,武将ID!$A:$B,2,0),"")</f>
        <v/>
      </c>
      <c r="O477" s="40" t="str">
        <f>IF(VLOOKUP($E477,缘分配置!$A:$M,8,0)=0,"",VLOOKUP($E477,缘分配置!$A:$M,8,0))</f>
        <v/>
      </c>
      <c r="P477" s="53" t="str">
        <f>IFERROR(VLOOKUP(Q477,武将ID!$A:$B,2,0),"")</f>
        <v/>
      </c>
      <c r="Q477" s="40" t="str">
        <f>IF(VLOOKUP($E477,缘分配置!$A:$M,9,0)=0,"",VLOOKUP($E477,缘分配置!$A:$M,9,0))</f>
        <v/>
      </c>
      <c r="R477" s="40">
        <f t="shared" si="96"/>
        <v>4</v>
      </c>
      <c r="S477" s="40">
        <f>IF(VLOOKUP($E477,缘分配置!$A:$M,10,0)=0,"",VLOOKUP($E477,缘分配置!$A:$M,10,0))</f>
        <v>130</v>
      </c>
      <c r="T477" s="40" t="str">
        <f>IFERROR(VLOOKUP(R477,武将ID!F$1:G$18,2,0),"")</f>
        <v>，生命提高</v>
      </c>
      <c r="U477" s="40" t="str">
        <f t="shared" si="90"/>
        <v>13%</v>
      </c>
      <c r="V477" s="40">
        <f t="shared" si="97"/>
        <v>5</v>
      </c>
      <c r="W477" s="40">
        <f>IF(VLOOKUP($E477,缘分配置!$A:$M,11,0)=0,"",VLOOKUP($E477,缘分配置!$A:$M,11,0))</f>
        <v>100</v>
      </c>
      <c r="X477" s="40" t="str">
        <f>IFERROR(VLOOKUP(V477,武将ID!$F$1:$G$18,2,0),"")</f>
        <v>，攻击提高</v>
      </c>
      <c r="Y477" s="40" t="str">
        <f t="shared" si="91"/>
        <v>10%</v>
      </c>
      <c r="Z477" s="40">
        <f t="shared" si="98"/>
        <v>6</v>
      </c>
      <c r="AA477" s="40">
        <f>IF(VLOOKUP($E477,缘分配置!$A:$M,12,0)=0,"",VLOOKUP($E477,缘分配置!$A:$M,12,0))</f>
        <v>30</v>
      </c>
      <c r="AB477" s="40" t="str">
        <f>IFERROR(VLOOKUP(Z477,武将ID!$F$1:$G$18,2,0),"")</f>
        <v>，防御提高</v>
      </c>
      <c r="AC477" s="40" t="str">
        <f t="shared" si="92"/>
        <v>3%</v>
      </c>
      <c r="AD477" s="56" t="str">
        <f t="shared" si="93"/>
        <v>集齐“红拂女、虬髯客、宇文化及”，生命提高13%，攻击提高10%，防御提高3%。</v>
      </c>
    </row>
    <row r="478" spans="1:30" ht="15" x14ac:dyDescent="0.25">
      <c r="A478" s="52">
        <f t="shared" si="94"/>
        <v>31005005</v>
      </c>
      <c r="B478" s="37">
        <v>473</v>
      </c>
      <c r="C478" s="53" t="str">
        <f>VLOOKUP(E478,缘分配置!A:P,4,0)</f>
        <v>相辅相成</v>
      </c>
      <c r="D478" s="53">
        <f>VLOOKUP(F478,武将ID!A:B,2,0)</f>
        <v>31005</v>
      </c>
      <c r="E478" s="40" t="str">
        <f>缘分配置!A431</f>
        <v>红拂女5</v>
      </c>
      <c r="F478" s="37" t="str">
        <f t="shared" si="89"/>
        <v>、红拂女</v>
      </c>
      <c r="G478" s="40" t="str">
        <f>缘分配置!E431</f>
        <v>红拂女</v>
      </c>
      <c r="H478" s="40" t="str">
        <f t="shared" si="95"/>
        <v>5</v>
      </c>
      <c r="I478" s="40">
        <v>1</v>
      </c>
      <c r="J478" s="53">
        <f>VLOOKUP(K478,武将ID!$A:$B,2,0)</f>
        <v>31003</v>
      </c>
      <c r="K478" s="40" t="str">
        <f>VLOOKUP(E478,缘分配置!A:M,6,0)</f>
        <v>、长孙皇后</v>
      </c>
      <c r="L478" s="53">
        <f>IFERROR(VLOOKUP(M478,武将ID!$A:$B,2,0),"")</f>
        <v>31006</v>
      </c>
      <c r="M478" s="40" t="str">
        <f>IF(VLOOKUP($E478,缘分配置!$A:$M,7,0)=0,"",VLOOKUP($E478,缘分配置!$A:$M,7,0))</f>
        <v>、虬髯客</v>
      </c>
      <c r="N478" s="53" t="str">
        <f>IFERROR(VLOOKUP(O478,武将ID!$A:$B,2,0),"")</f>
        <v/>
      </c>
      <c r="O478" s="40" t="str">
        <f>IF(VLOOKUP($E478,缘分配置!$A:$M,8,0)=0,"",VLOOKUP($E478,缘分配置!$A:$M,8,0))</f>
        <v/>
      </c>
      <c r="P478" s="53" t="str">
        <f>IFERROR(VLOOKUP(Q478,武将ID!$A:$B,2,0),"")</f>
        <v/>
      </c>
      <c r="Q478" s="40" t="str">
        <f>IF(VLOOKUP($E478,缘分配置!$A:$M,9,0)=0,"",VLOOKUP($E478,缘分配置!$A:$M,9,0))</f>
        <v/>
      </c>
      <c r="R478" s="40">
        <f t="shared" si="96"/>
        <v>4</v>
      </c>
      <c r="S478" s="40">
        <f>IF(VLOOKUP($E478,缘分配置!$A:$M,10,0)=0,"",VLOOKUP($E478,缘分配置!$A:$M,10,0))</f>
        <v>130</v>
      </c>
      <c r="T478" s="40" t="str">
        <f>IFERROR(VLOOKUP(R478,武将ID!F$1:G$18,2,0),"")</f>
        <v>，生命提高</v>
      </c>
      <c r="U478" s="40" t="str">
        <f t="shared" si="90"/>
        <v>13%</v>
      </c>
      <c r="V478" s="40">
        <f t="shared" si="97"/>
        <v>5</v>
      </c>
      <c r="W478" s="40">
        <f>IF(VLOOKUP($E478,缘分配置!$A:$M,11,0)=0,"",VLOOKUP($E478,缘分配置!$A:$M,11,0))</f>
        <v>100</v>
      </c>
      <c r="X478" s="40" t="str">
        <f>IFERROR(VLOOKUP(V478,武将ID!$F$1:$G$18,2,0),"")</f>
        <v>，攻击提高</v>
      </c>
      <c r="Y478" s="40" t="str">
        <f t="shared" si="91"/>
        <v>10%</v>
      </c>
      <c r="Z478" s="40">
        <f t="shared" si="98"/>
        <v>6</v>
      </c>
      <c r="AA478" s="40">
        <f>IF(VLOOKUP($E478,缘分配置!$A:$M,12,0)=0,"",VLOOKUP($E478,缘分配置!$A:$M,12,0))</f>
        <v>30</v>
      </c>
      <c r="AB478" s="40" t="str">
        <f>IFERROR(VLOOKUP(Z478,武将ID!$F$1:$G$18,2,0),"")</f>
        <v>，防御提高</v>
      </c>
      <c r="AC478" s="40" t="str">
        <f t="shared" si="92"/>
        <v>3%</v>
      </c>
      <c r="AD478" s="56" t="str">
        <f t="shared" si="93"/>
        <v>集齐“红拂女、长孙皇后、虬髯客”，生命提高13%，攻击提高10%，防御提高3%。</v>
      </c>
    </row>
    <row r="479" spans="1:30" ht="15" x14ac:dyDescent="0.25">
      <c r="A479" s="52">
        <f t="shared" si="94"/>
        <v>31005006</v>
      </c>
      <c r="B479" s="37">
        <v>474</v>
      </c>
      <c r="C479" s="53" t="str">
        <f>VLOOKUP(E479,缘分配置!A:P,4,0)</f>
        <v>志在四方</v>
      </c>
      <c r="D479" s="53">
        <f>VLOOKUP(F479,武将ID!A:B,2,0)</f>
        <v>31005</v>
      </c>
      <c r="E479" s="40" t="str">
        <f>缘分配置!A432</f>
        <v>红拂女6</v>
      </c>
      <c r="F479" s="37" t="str">
        <f t="shared" si="89"/>
        <v>、红拂女</v>
      </c>
      <c r="G479" s="40" t="str">
        <f>缘分配置!E432</f>
        <v>红拂女</v>
      </c>
      <c r="H479" s="40" t="str">
        <f t="shared" si="95"/>
        <v>6</v>
      </c>
      <c r="I479" s="40">
        <v>1</v>
      </c>
      <c r="J479" s="53">
        <f>VLOOKUP(K479,武将ID!$A:$B,2,0)</f>
        <v>31002</v>
      </c>
      <c r="K479" s="40" t="str">
        <f>VLOOKUP(E479,缘分配置!A:M,6,0)</f>
        <v>、李渊</v>
      </c>
      <c r="L479" s="53">
        <f>IFERROR(VLOOKUP(M479,武将ID!$A:$B,2,0),"")</f>
        <v>31007</v>
      </c>
      <c r="M479" s="40" t="str">
        <f>IF(VLOOKUP($E479,缘分配置!$A:$M,7,0)=0,"",VLOOKUP($E479,缘分配置!$A:$M,7,0))</f>
        <v>、宇文化及</v>
      </c>
      <c r="N479" s="53" t="str">
        <f>IFERROR(VLOOKUP(O479,武将ID!$A:$B,2,0),"")</f>
        <v/>
      </c>
      <c r="O479" s="40" t="str">
        <f>IF(VLOOKUP($E479,缘分配置!$A:$M,8,0)=0,"",VLOOKUP($E479,缘分配置!$A:$M,8,0))</f>
        <v/>
      </c>
      <c r="P479" s="53" t="str">
        <f>IFERROR(VLOOKUP(Q479,武将ID!$A:$B,2,0),"")</f>
        <v/>
      </c>
      <c r="Q479" s="40" t="str">
        <f>IF(VLOOKUP($E479,缘分配置!$A:$M,9,0)=0,"",VLOOKUP($E479,缘分配置!$A:$M,9,0))</f>
        <v/>
      </c>
      <c r="R479" s="40">
        <f t="shared" si="96"/>
        <v>4</v>
      </c>
      <c r="S479" s="40">
        <f>IF(VLOOKUP($E479,缘分配置!$A:$M,10,0)=0,"",VLOOKUP($E479,缘分配置!$A:$M,10,0))</f>
        <v>130</v>
      </c>
      <c r="T479" s="40" t="str">
        <f>IFERROR(VLOOKUP(R479,武将ID!F$1:G$18,2,0),"")</f>
        <v>，生命提高</v>
      </c>
      <c r="U479" s="40" t="str">
        <f t="shared" si="90"/>
        <v>13%</v>
      </c>
      <c r="V479" s="40">
        <f t="shared" si="97"/>
        <v>5</v>
      </c>
      <c r="W479" s="40">
        <f>IF(VLOOKUP($E479,缘分配置!$A:$M,11,0)=0,"",VLOOKUP($E479,缘分配置!$A:$M,11,0))</f>
        <v>100</v>
      </c>
      <c r="X479" s="40" t="str">
        <f>IFERROR(VLOOKUP(V479,武将ID!$F$1:$G$18,2,0),"")</f>
        <v>，攻击提高</v>
      </c>
      <c r="Y479" s="40" t="str">
        <f t="shared" si="91"/>
        <v>10%</v>
      </c>
      <c r="Z479" s="40">
        <f t="shared" si="98"/>
        <v>6</v>
      </c>
      <c r="AA479" s="40">
        <f>IF(VLOOKUP($E479,缘分配置!$A:$M,12,0)=0,"",VLOOKUP($E479,缘分配置!$A:$M,12,0))</f>
        <v>30</v>
      </c>
      <c r="AB479" s="40" t="str">
        <f>IFERROR(VLOOKUP(Z479,武将ID!$F$1:$G$18,2,0),"")</f>
        <v>，防御提高</v>
      </c>
      <c r="AC479" s="40" t="str">
        <f t="shared" si="92"/>
        <v>3%</v>
      </c>
      <c r="AD479" s="56" t="str">
        <f t="shared" si="93"/>
        <v>集齐“红拂女、李渊、宇文化及”，生命提高13%，攻击提高10%，防御提高3%。</v>
      </c>
    </row>
    <row r="480" spans="1:30" ht="15" x14ac:dyDescent="0.25">
      <c r="A480" s="52">
        <f t="shared" si="94"/>
        <v>31006001</v>
      </c>
      <c r="B480" s="37">
        <v>475</v>
      </c>
      <c r="C480" s="53" t="str">
        <f>VLOOKUP(E480,缘分配置!A:P,4,0)</f>
        <v>行侠仗义</v>
      </c>
      <c r="D480" s="53">
        <f>VLOOKUP(F480,武将ID!A:B,2,0)</f>
        <v>31006</v>
      </c>
      <c r="E480" s="40" t="str">
        <f>缘分配置!A433</f>
        <v>虬髯客1</v>
      </c>
      <c r="F480" s="37" t="str">
        <f t="shared" si="89"/>
        <v>、虬髯客</v>
      </c>
      <c r="G480" s="40" t="str">
        <f>缘分配置!E433</f>
        <v>虬髯客</v>
      </c>
      <c r="H480" s="40" t="str">
        <f t="shared" si="95"/>
        <v>1</v>
      </c>
      <c r="I480" s="40">
        <v>1</v>
      </c>
      <c r="J480" s="53">
        <f>VLOOKUP(K480,武将ID!$A:$B,2,0)</f>
        <v>31306</v>
      </c>
      <c r="K480" s="40" t="str">
        <f>VLOOKUP(E480,缘分配置!A:M,6,0)</f>
        <v>、单雄信</v>
      </c>
      <c r="L480" s="53" t="str">
        <f>IFERROR(VLOOKUP(M480,武将ID!$A:$B,2,0),"")</f>
        <v/>
      </c>
      <c r="M480" s="40" t="str">
        <f>IF(VLOOKUP($E480,缘分配置!$A:$M,7,0)=0,"",VLOOKUP($E480,缘分配置!$A:$M,7,0))</f>
        <v/>
      </c>
      <c r="N480" s="53" t="str">
        <f>IFERROR(VLOOKUP(O480,武将ID!$A:$B,2,0),"")</f>
        <v/>
      </c>
      <c r="O480" s="40" t="str">
        <f>IF(VLOOKUP($E480,缘分配置!$A:$M,8,0)=0,"",VLOOKUP($E480,缘分配置!$A:$M,8,0))</f>
        <v/>
      </c>
      <c r="P480" s="53" t="str">
        <f>IFERROR(VLOOKUP(Q480,武将ID!$A:$B,2,0),"")</f>
        <v/>
      </c>
      <c r="Q480" s="40" t="str">
        <f>IF(VLOOKUP($E480,缘分配置!$A:$M,9,0)=0,"",VLOOKUP($E480,缘分配置!$A:$M,9,0))</f>
        <v/>
      </c>
      <c r="R480" s="40" t="str">
        <f t="shared" si="96"/>
        <v/>
      </c>
      <c r="S480" s="40" t="str">
        <f>IF(VLOOKUP($E480,缘分配置!$A:$M,10,0)=0,"",VLOOKUP($E480,缘分配置!$A:$M,10,0))</f>
        <v/>
      </c>
      <c r="T480" s="40" t="str">
        <f>IFERROR(VLOOKUP(R480,武将ID!F$1:G$18,2,0),"")</f>
        <v/>
      </c>
      <c r="U480" s="40" t="str">
        <f t="shared" si="90"/>
        <v/>
      </c>
      <c r="V480" s="40">
        <f t="shared" si="97"/>
        <v>5</v>
      </c>
      <c r="W480" s="40">
        <f>IF(VLOOKUP($E480,缘分配置!$A:$M,11,0)=0,"",VLOOKUP($E480,缘分配置!$A:$M,11,0))</f>
        <v>100</v>
      </c>
      <c r="X480" s="40" t="str">
        <f>IFERROR(VLOOKUP(V480,武将ID!$F$1:$G$18,2,0),"")</f>
        <v>，攻击提高</v>
      </c>
      <c r="Y480" s="40" t="str">
        <f t="shared" si="91"/>
        <v>10%</v>
      </c>
      <c r="Z480" s="40">
        <f t="shared" si="98"/>
        <v>6</v>
      </c>
      <c r="AA480" s="40">
        <f>IF(VLOOKUP($E480,缘分配置!$A:$M,12,0)=0,"",VLOOKUP($E480,缘分配置!$A:$M,12,0))</f>
        <v>30</v>
      </c>
      <c r="AB480" s="40" t="str">
        <f>IFERROR(VLOOKUP(Z480,武将ID!$F$1:$G$18,2,0),"")</f>
        <v>，防御提高</v>
      </c>
      <c r="AC480" s="40" t="str">
        <f t="shared" si="92"/>
        <v>3%</v>
      </c>
      <c r="AD480" s="56" t="str">
        <f t="shared" si="93"/>
        <v>集齐“虬髯客、单雄信”，攻击提高10%，防御提高3%。</v>
      </c>
    </row>
    <row r="481" spans="1:30" ht="15" x14ac:dyDescent="0.25">
      <c r="A481" s="52">
        <f t="shared" si="94"/>
        <v>31006002</v>
      </c>
      <c r="B481" s="37">
        <v>476</v>
      </c>
      <c r="C481" s="53" t="str">
        <f>VLOOKUP(E481,缘分配置!A:P,4,0)</f>
        <v>风尘豪侠</v>
      </c>
      <c r="D481" s="53">
        <f>VLOOKUP(F481,武将ID!A:B,2,0)</f>
        <v>31006</v>
      </c>
      <c r="E481" s="40" t="str">
        <f>缘分配置!A434</f>
        <v>虬髯客2</v>
      </c>
      <c r="F481" s="37" t="str">
        <f t="shared" si="89"/>
        <v>、虬髯客</v>
      </c>
      <c r="G481" s="40" t="str">
        <f>缘分配置!E434</f>
        <v>虬髯客</v>
      </c>
      <c r="H481" s="40" t="str">
        <f t="shared" si="95"/>
        <v>2</v>
      </c>
      <c r="I481" s="40">
        <v>1</v>
      </c>
      <c r="J481" s="53">
        <f>VLOOKUP(K481,武将ID!$A:$B,2,0)</f>
        <v>31005</v>
      </c>
      <c r="K481" s="40" t="str">
        <f>VLOOKUP(E481,缘分配置!A:M,6,0)</f>
        <v>、红拂女</v>
      </c>
      <c r="L481" s="53" t="str">
        <f>IFERROR(VLOOKUP(M481,武将ID!$A:$B,2,0),"")</f>
        <v/>
      </c>
      <c r="M481" s="40" t="str">
        <f>IF(VLOOKUP($E481,缘分配置!$A:$M,7,0)=0,"",VLOOKUP($E481,缘分配置!$A:$M,7,0))</f>
        <v/>
      </c>
      <c r="N481" s="53" t="str">
        <f>IFERROR(VLOOKUP(O481,武将ID!$A:$B,2,0),"")</f>
        <v/>
      </c>
      <c r="O481" s="40" t="str">
        <f>IF(VLOOKUP($E481,缘分配置!$A:$M,8,0)=0,"",VLOOKUP($E481,缘分配置!$A:$M,8,0))</f>
        <v/>
      </c>
      <c r="P481" s="53" t="str">
        <f>IFERROR(VLOOKUP(Q481,武将ID!$A:$B,2,0),"")</f>
        <v/>
      </c>
      <c r="Q481" s="40" t="str">
        <f>IF(VLOOKUP($E481,缘分配置!$A:$M,9,0)=0,"",VLOOKUP($E481,缘分配置!$A:$M,9,0))</f>
        <v/>
      </c>
      <c r="R481" s="40" t="str">
        <f t="shared" si="96"/>
        <v/>
      </c>
      <c r="S481" s="40" t="str">
        <f>IF(VLOOKUP($E481,缘分配置!$A:$M,10,0)=0,"",VLOOKUP($E481,缘分配置!$A:$M,10,0))</f>
        <v/>
      </c>
      <c r="T481" s="40" t="str">
        <f>IFERROR(VLOOKUP(R481,武将ID!F$1:G$18,2,0),"")</f>
        <v/>
      </c>
      <c r="U481" s="40" t="str">
        <f t="shared" si="90"/>
        <v/>
      </c>
      <c r="V481" s="40">
        <f t="shared" si="97"/>
        <v>5</v>
      </c>
      <c r="W481" s="40">
        <f>IF(VLOOKUP($E481,缘分配置!$A:$M,11,0)=0,"",VLOOKUP($E481,缘分配置!$A:$M,11,0))</f>
        <v>90</v>
      </c>
      <c r="X481" s="40" t="str">
        <f>IFERROR(VLOOKUP(V481,武将ID!$F$1:$G$18,2,0),"")</f>
        <v>，攻击提高</v>
      </c>
      <c r="Y481" s="40" t="str">
        <f t="shared" si="91"/>
        <v>9%</v>
      </c>
      <c r="Z481" s="40">
        <f t="shared" si="98"/>
        <v>6</v>
      </c>
      <c r="AA481" s="40">
        <f>IF(VLOOKUP($E481,缘分配置!$A:$M,12,0)=0,"",VLOOKUP($E481,缘分配置!$A:$M,12,0))</f>
        <v>30</v>
      </c>
      <c r="AB481" s="40" t="str">
        <f>IFERROR(VLOOKUP(Z481,武将ID!$F$1:$G$18,2,0),"")</f>
        <v>，防御提高</v>
      </c>
      <c r="AC481" s="40" t="str">
        <f t="shared" si="92"/>
        <v>3%</v>
      </c>
      <c r="AD481" s="56" t="str">
        <f t="shared" si="93"/>
        <v>集齐“虬髯客、红拂女”，攻击提高9%，防御提高3%。</v>
      </c>
    </row>
    <row r="482" spans="1:30" ht="15" x14ac:dyDescent="0.25">
      <c r="A482" s="52">
        <f t="shared" si="94"/>
        <v>31006003</v>
      </c>
      <c r="B482" s="37">
        <v>477</v>
      </c>
      <c r="C482" s="53" t="str">
        <f>VLOOKUP(E482,缘分配置!A:P,4,0)</f>
        <v>雷厉风行</v>
      </c>
      <c r="D482" s="53">
        <f>VLOOKUP(F482,武将ID!A:B,2,0)</f>
        <v>31006</v>
      </c>
      <c r="E482" s="40" t="str">
        <f>缘分配置!A435</f>
        <v>虬髯客3</v>
      </c>
      <c r="F482" s="37" t="str">
        <f t="shared" si="89"/>
        <v>、虬髯客</v>
      </c>
      <c r="G482" s="40" t="str">
        <f>缘分配置!E435</f>
        <v>虬髯客</v>
      </c>
      <c r="H482" s="40" t="str">
        <f t="shared" si="95"/>
        <v>3</v>
      </c>
      <c r="I482" s="40">
        <v>1</v>
      </c>
      <c r="J482" s="53">
        <f>VLOOKUP(K482,武将ID!$A:$B,2,0)</f>
        <v>31007</v>
      </c>
      <c r="K482" s="40" t="str">
        <f>VLOOKUP(E482,缘分配置!A:M,6,0)</f>
        <v>、宇文化及</v>
      </c>
      <c r="L482" s="53" t="str">
        <f>IFERROR(VLOOKUP(M482,武将ID!$A:$B,2,0),"")</f>
        <v/>
      </c>
      <c r="M482" s="40" t="str">
        <f>IF(VLOOKUP($E482,缘分配置!$A:$M,7,0)=0,"",VLOOKUP($E482,缘分配置!$A:$M,7,0))</f>
        <v/>
      </c>
      <c r="N482" s="53" t="str">
        <f>IFERROR(VLOOKUP(O482,武将ID!$A:$B,2,0),"")</f>
        <v/>
      </c>
      <c r="O482" s="40" t="str">
        <f>IF(VLOOKUP($E482,缘分配置!$A:$M,8,0)=0,"",VLOOKUP($E482,缘分配置!$A:$M,8,0))</f>
        <v/>
      </c>
      <c r="P482" s="53" t="str">
        <f>IFERROR(VLOOKUP(Q482,武将ID!$A:$B,2,0),"")</f>
        <v/>
      </c>
      <c r="Q482" s="40" t="str">
        <f>IF(VLOOKUP($E482,缘分配置!$A:$M,9,0)=0,"",VLOOKUP($E482,缘分配置!$A:$M,9,0))</f>
        <v/>
      </c>
      <c r="R482" s="40" t="str">
        <f t="shared" si="96"/>
        <v/>
      </c>
      <c r="S482" s="40" t="str">
        <f>IF(VLOOKUP($E482,缘分配置!$A:$M,10,0)=0,"",VLOOKUP($E482,缘分配置!$A:$M,10,0))</f>
        <v/>
      </c>
      <c r="T482" s="40" t="str">
        <f>IFERROR(VLOOKUP(R482,武将ID!F$1:G$18,2,0),"")</f>
        <v/>
      </c>
      <c r="U482" s="40" t="str">
        <f t="shared" si="90"/>
        <v/>
      </c>
      <c r="V482" s="40">
        <f t="shared" si="97"/>
        <v>5</v>
      </c>
      <c r="W482" s="40">
        <f>IF(VLOOKUP($E482,缘分配置!$A:$M,11,0)=0,"",VLOOKUP($E482,缘分配置!$A:$M,11,0))</f>
        <v>90</v>
      </c>
      <c r="X482" s="40" t="str">
        <f>IFERROR(VLOOKUP(V482,武将ID!$F$1:$G$18,2,0),"")</f>
        <v>，攻击提高</v>
      </c>
      <c r="Y482" s="40" t="str">
        <f t="shared" si="91"/>
        <v>9%</v>
      </c>
      <c r="Z482" s="40">
        <f t="shared" si="98"/>
        <v>6</v>
      </c>
      <c r="AA482" s="40">
        <f>IF(VLOOKUP($E482,缘分配置!$A:$M,12,0)=0,"",VLOOKUP($E482,缘分配置!$A:$M,12,0))</f>
        <v>30</v>
      </c>
      <c r="AB482" s="40" t="str">
        <f>IFERROR(VLOOKUP(Z482,武将ID!$F$1:$G$18,2,0),"")</f>
        <v>，防御提高</v>
      </c>
      <c r="AC482" s="40" t="str">
        <f t="shared" si="92"/>
        <v>3%</v>
      </c>
      <c r="AD482" s="56" t="str">
        <f t="shared" si="93"/>
        <v>集齐“虬髯客、宇文化及”，攻击提高9%，防御提高3%。</v>
      </c>
    </row>
    <row r="483" spans="1:30" ht="15" x14ac:dyDescent="0.25">
      <c r="A483" s="52">
        <f t="shared" si="94"/>
        <v>31006004</v>
      </c>
      <c r="B483" s="37">
        <v>478</v>
      </c>
      <c r="C483" s="53" t="str">
        <f>VLOOKUP(E483,缘分配置!A:P,4,0)</f>
        <v>人各有志</v>
      </c>
      <c r="D483" s="53">
        <f>VLOOKUP(F483,武将ID!A:B,2,0)</f>
        <v>31006</v>
      </c>
      <c r="E483" s="40" t="str">
        <f>缘分配置!A436</f>
        <v>虬髯客4</v>
      </c>
      <c r="F483" s="37" t="str">
        <f t="shared" si="89"/>
        <v>、虬髯客</v>
      </c>
      <c r="G483" s="40" t="str">
        <f>缘分配置!E436</f>
        <v>虬髯客</v>
      </c>
      <c r="H483" s="40" t="str">
        <f t="shared" si="95"/>
        <v>4</v>
      </c>
      <c r="I483" s="40">
        <v>1</v>
      </c>
      <c r="J483" s="53">
        <f>VLOOKUP(K483,武将ID!$A:$B,2,0)</f>
        <v>31005</v>
      </c>
      <c r="K483" s="40" t="str">
        <f>VLOOKUP(E483,缘分配置!A:M,6,0)</f>
        <v>、红拂女</v>
      </c>
      <c r="L483" s="53">
        <f>IFERROR(VLOOKUP(M483,武将ID!$A:$B,2,0),"")</f>
        <v>31007</v>
      </c>
      <c r="M483" s="40" t="str">
        <f>IF(VLOOKUP($E483,缘分配置!$A:$M,7,0)=0,"",VLOOKUP($E483,缘分配置!$A:$M,7,0))</f>
        <v>、宇文化及</v>
      </c>
      <c r="N483" s="53" t="str">
        <f>IFERROR(VLOOKUP(O483,武将ID!$A:$B,2,0),"")</f>
        <v/>
      </c>
      <c r="O483" s="40" t="str">
        <f>IF(VLOOKUP($E483,缘分配置!$A:$M,8,0)=0,"",VLOOKUP($E483,缘分配置!$A:$M,8,0))</f>
        <v/>
      </c>
      <c r="P483" s="53" t="str">
        <f>IFERROR(VLOOKUP(Q483,武将ID!$A:$B,2,0),"")</f>
        <v/>
      </c>
      <c r="Q483" s="40" t="str">
        <f>IF(VLOOKUP($E483,缘分配置!$A:$M,9,0)=0,"",VLOOKUP($E483,缘分配置!$A:$M,9,0))</f>
        <v/>
      </c>
      <c r="R483" s="40">
        <f t="shared" si="96"/>
        <v>4</v>
      </c>
      <c r="S483" s="40">
        <f>IF(VLOOKUP($E483,缘分配置!$A:$M,10,0)=0,"",VLOOKUP($E483,缘分配置!$A:$M,10,0))</f>
        <v>130</v>
      </c>
      <c r="T483" s="40" t="str">
        <f>IFERROR(VLOOKUP(R483,武将ID!F$1:G$18,2,0),"")</f>
        <v>，生命提高</v>
      </c>
      <c r="U483" s="40" t="str">
        <f t="shared" si="90"/>
        <v>13%</v>
      </c>
      <c r="V483" s="40">
        <f t="shared" si="97"/>
        <v>5</v>
      </c>
      <c r="W483" s="40">
        <f>IF(VLOOKUP($E483,缘分配置!$A:$M,11,0)=0,"",VLOOKUP($E483,缘分配置!$A:$M,11,0))</f>
        <v>100</v>
      </c>
      <c r="X483" s="40" t="str">
        <f>IFERROR(VLOOKUP(V483,武将ID!$F$1:$G$18,2,0),"")</f>
        <v>，攻击提高</v>
      </c>
      <c r="Y483" s="40" t="str">
        <f t="shared" si="91"/>
        <v>10%</v>
      </c>
      <c r="Z483" s="40">
        <f t="shared" si="98"/>
        <v>6</v>
      </c>
      <c r="AA483" s="40">
        <f>IF(VLOOKUP($E483,缘分配置!$A:$M,12,0)=0,"",VLOOKUP($E483,缘分配置!$A:$M,12,0))</f>
        <v>30</v>
      </c>
      <c r="AB483" s="40" t="str">
        <f>IFERROR(VLOOKUP(Z483,武将ID!$F$1:$G$18,2,0),"")</f>
        <v>，防御提高</v>
      </c>
      <c r="AC483" s="40" t="str">
        <f t="shared" si="92"/>
        <v>3%</v>
      </c>
      <c r="AD483" s="56" t="str">
        <f t="shared" si="93"/>
        <v>集齐“虬髯客、红拂女、宇文化及”，生命提高13%，攻击提高10%，防御提高3%。</v>
      </c>
    </row>
    <row r="484" spans="1:30" ht="15" x14ac:dyDescent="0.25">
      <c r="A484" s="52">
        <f t="shared" si="94"/>
        <v>31006005</v>
      </c>
      <c r="B484" s="37">
        <v>479</v>
      </c>
      <c r="C484" s="53" t="str">
        <f>VLOOKUP(E484,缘分配置!A:P,4,0)</f>
        <v>相辅相成</v>
      </c>
      <c r="D484" s="53">
        <f>VLOOKUP(F484,武将ID!A:B,2,0)</f>
        <v>31006</v>
      </c>
      <c r="E484" s="40" t="str">
        <f>缘分配置!A437</f>
        <v>虬髯客5</v>
      </c>
      <c r="F484" s="37" t="str">
        <f t="shared" si="89"/>
        <v>、虬髯客</v>
      </c>
      <c r="G484" s="40" t="str">
        <f>缘分配置!E437</f>
        <v>虬髯客</v>
      </c>
      <c r="H484" s="40" t="str">
        <f t="shared" si="95"/>
        <v>5</v>
      </c>
      <c r="I484" s="40">
        <v>1</v>
      </c>
      <c r="J484" s="53">
        <f>VLOOKUP(K484,武将ID!$A:$B,2,0)</f>
        <v>31003</v>
      </c>
      <c r="K484" s="40" t="str">
        <f>VLOOKUP(E484,缘分配置!A:M,6,0)</f>
        <v>、长孙皇后</v>
      </c>
      <c r="L484" s="53">
        <f>IFERROR(VLOOKUP(M484,武将ID!$A:$B,2,0),"")</f>
        <v>31005</v>
      </c>
      <c r="M484" s="40" t="str">
        <f>IF(VLOOKUP($E484,缘分配置!$A:$M,7,0)=0,"",VLOOKUP($E484,缘分配置!$A:$M,7,0))</f>
        <v>、红拂女</v>
      </c>
      <c r="N484" s="53" t="str">
        <f>IFERROR(VLOOKUP(O484,武将ID!$A:$B,2,0),"")</f>
        <v/>
      </c>
      <c r="O484" s="40" t="str">
        <f>IF(VLOOKUP($E484,缘分配置!$A:$M,8,0)=0,"",VLOOKUP($E484,缘分配置!$A:$M,8,0))</f>
        <v/>
      </c>
      <c r="P484" s="53" t="str">
        <f>IFERROR(VLOOKUP(Q484,武将ID!$A:$B,2,0),"")</f>
        <v/>
      </c>
      <c r="Q484" s="40" t="str">
        <f>IF(VLOOKUP($E484,缘分配置!$A:$M,9,0)=0,"",VLOOKUP($E484,缘分配置!$A:$M,9,0))</f>
        <v/>
      </c>
      <c r="R484" s="40">
        <f t="shared" si="96"/>
        <v>4</v>
      </c>
      <c r="S484" s="40">
        <f>IF(VLOOKUP($E484,缘分配置!$A:$M,10,0)=0,"",VLOOKUP($E484,缘分配置!$A:$M,10,0))</f>
        <v>130</v>
      </c>
      <c r="T484" s="40" t="str">
        <f>IFERROR(VLOOKUP(R484,武将ID!F$1:G$18,2,0),"")</f>
        <v>，生命提高</v>
      </c>
      <c r="U484" s="40" t="str">
        <f t="shared" si="90"/>
        <v>13%</v>
      </c>
      <c r="V484" s="40">
        <f t="shared" si="97"/>
        <v>5</v>
      </c>
      <c r="W484" s="40">
        <f>IF(VLOOKUP($E484,缘分配置!$A:$M,11,0)=0,"",VLOOKUP($E484,缘分配置!$A:$M,11,0))</f>
        <v>100</v>
      </c>
      <c r="X484" s="40" t="str">
        <f>IFERROR(VLOOKUP(V484,武将ID!$F$1:$G$18,2,0),"")</f>
        <v>，攻击提高</v>
      </c>
      <c r="Y484" s="40" t="str">
        <f t="shared" si="91"/>
        <v>10%</v>
      </c>
      <c r="Z484" s="40">
        <f t="shared" si="98"/>
        <v>6</v>
      </c>
      <c r="AA484" s="40">
        <f>IF(VLOOKUP($E484,缘分配置!$A:$M,12,0)=0,"",VLOOKUP($E484,缘分配置!$A:$M,12,0))</f>
        <v>30</v>
      </c>
      <c r="AB484" s="40" t="str">
        <f>IFERROR(VLOOKUP(Z484,武将ID!$F$1:$G$18,2,0),"")</f>
        <v>，防御提高</v>
      </c>
      <c r="AC484" s="40" t="str">
        <f t="shared" si="92"/>
        <v>3%</v>
      </c>
      <c r="AD484" s="56" t="str">
        <f t="shared" si="93"/>
        <v>集齐“虬髯客、长孙皇后、红拂女”，生命提高13%，攻击提高10%，防御提高3%。</v>
      </c>
    </row>
    <row r="485" spans="1:30" ht="15" x14ac:dyDescent="0.25">
      <c r="A485" s="52">
        <f t="shared" si="94"/>
        <v>31006006</v>
      </c>
      <c r="B485" s="37">
        <v>480</v>
      </c>
      <c r="C485" s="53" t="str">
        <f>VLOOKUP(E485,缘分配置!A:P,4,0)</f>
        <v>举世无双</v>
      </c>
      <c r="D485" s="53">
        <f>VLOOKUP(F485,武将ID!A:B,2,0)</f>
        <v>31006</v>
      </c>
      <c r="E485" s="40" t="str">
        <f>缘分配置!A438</f>
        <v>虬髯客6</v>
      </c>
      <c r="F485" s="37" t="str">
        <f t="shared" si="89"/>
        <v>、虬髯客</v>
      </c>
      <c r="G485" s="40" t="str">
        <f>缘分配置!E438</f>
        <v>虬髯客</v>
      </c>
      <c r="H485" s="40" t="str">
        <f t="shared" si="95"/>
        <v>6</v>
      </c>
      <c r="I485" s="40">
        <v>1</v>
      </c>
      <c r="J485" s="53">
        <f>VLOOKUP(K485,武将ID!$A:$B,2,0)</f>
        <v>31001</v>
      </c>
      <c r="K485" s="40" t="str">
        <f>VLOOKUP(E485,缘分配置!A:M,6,0)</f>
        <v>、杨坚</v>
      </c>
      <c r="L485" s="53">
        <f>IFERROR(VLOOKUP(M485,武将ID!$A:$B,2,0),"")</f>
        <v>31003</v>
      </c>
      <c r="M485" s="40" t="str">
        <f>IF(VLOOKUP($E485,缘分配置!$A:$M,7,0)=0,"",VLOOKUP($E485,缘分配置!$A:$M,7,0))</f>
        <v>、长孙皇后</v>
      </c>
      <c r="N485" s="53" t="str">
        <f>IFERROR(VLOOKUP(O485,武将ID!$A:$B,2,0),"")</f>
        <v/>
      </c>
      <c r="O485" s="40" t="str">
        <f>IF(VLOOKUP($E485,缘分配置!$A:$M,8,0)=0,"",VLOOKUP($E485,缘分配置!$A:$M,8,0))</f>
        <v/>
      </c>
      <c r="P485" s="53" t="str">
        <f>IFERROR(VLOOKUP(Q485,武将ID!$A:$B,2,0),"")</f>
        <v/>
      </c>
      <c r="Q485" s="40" t="str">
        <f>IF(VLOOKUP($E485,缘分配置!$A:$M,9,0)=0,"",VLOOKUP($E485,缘分配置!$A:$M,9,0))</f>
        <v/>
      </c>
      <c r="R485" s="40">
        <f t="shared" si="96"/>
        <v>4</v>
      </c>
      <c r="S485" s="40">
        <f>IF(VLOOKUP($E485,缘分配置!$A:$M,10,0)=0,"",VLOOKUP($E485,缘分配置!$A:$M,10,0))</f>
        <v>130</v>
      </c>
      <c r="T485" s="40" t="str">
        <f>IFERROR(VLOOKUP(R485,武将ID!F$1:G$18,2,0),"")</f>
        <v>，生命提高</v>
      </c>
      <c r="U485" s="40" t="str">
        <f t="shared" si="90"/>
        <v>13%</v>
      </c>
      <c r="V485" s="40">
        <f t="shared" si="97"/>
        <v>5</v>
      </c>
      <c r="W485" s="40">
        <f>IF(VLOOKUP($E485,缘分配置!$A:$M,11,0)=0,"",VLOOKUP($E485,缘分配置!$A:$M,11,0))</f>
        <v>100</v>
      </c>
      <c r="X485" s="40" t="str">
        <f>IFERROR(VLOOKUP(V485,武将ID!$F$1:$G$18,2,0),"")</f>
        <v>，攻击提高</v>
      </c>
      <c r="Y485" s="40" t="str">
        <f t="shared" si="91"/>
        <v>10%</v>
      </c>
      <c r="Z485" s="40">
        <f t="shared" si="98"/>
        <v>6</v>
      </c>
      <c r="AA485" s="40">
        <f>IF(VLOOKUP($E485,缘分配置!$A:$M,12,0)=0,"",VLOOKUP($E485,缘分配置!$A:$M,12,0))</f>
        <v>30</v>
      </c>
      <c r="AB485" s="40" t="str">
        <f>IFERROR(VLOOKUP(Z485,武将ID!$F$1:$G$18,2,0),"")</f>
        <v>，防御提高</v>
      </c>
      <c r="AC485" s="40" t="str">
        <f t="shared" si="92"/>
        <v>3%</v>
      </c>
      <c r="AD485" s="56" t="str">
        <f t="shared" si="93"/>
        <v>集齐“虬髯客、杨坚、长孙皇后”，生命提高13%，攻击提高10%，防御提高3%。</v>
      </c>
    </row>
    <row r="486" spans="1:30" ht="15" x14ac:dyDescent="0.25">
      <c r="A486" s="52">
        <f t="shared" si="94"/>
        <v>31007001</v>
      </c>
      <c r="B486" s="37">
        <v>481</v>
      </c>
      <c r="C486" s="53" t="str">
        <f>VLOOKUP(E486,缘分配置!A:P,4,0)</f>
        <v>骨肉至亲</v>
      </c>
      <c r="D486" s="53">
        <f>VLOOKUP(F486,武将ID!A:B,2,0)</f>
        <v>31007</v>
      </c>
      <c r="E486" s="40" t="str">
        <f>缘分配置!A439</f>
        <v>宇文化及1</v>
      </c>
      <c r="F486" s="37" t="str">
        <f t="shared" si="89"/>
        <v>、宇文化及</v>
      </c>
      <c r="G486" s="40" t="str">
        <f>缘分配置!E439</f>
        <v>宇文化及</v>
      </c>
      <c r="H486" s="40" t="str">
        <f t="shared" si="95"/>
        <v>1</v>
      </c>
      <c r="I486" s="40">
        <v>1</v>
      </c>
      <c r="J486" s="53">
        <f>VLOOKUP(K486,武将ID!$A:$B,2,0)</f>
        <v>31504</v>
      </c>
      <c r="K486" s="40" t="str">
        <f>VLOOKUP(E486,缘分配置!A:M,6,0)</f>
        <v>、宇文成都</v>
      </c>
      <c r="L486" s="53" t="str">
        <f>IFERROR(VLOOKUP(M486,武将ID!$A:$B,2,0),"")</f>
        <v/>
      </c>
      <c r="M486" s="40" t="str">
        <f>IF(VLOOKUP($E486,缘分配置!$A:$M,7,0)=0,"",VLOOKUP($E486,缘分配置!$A:$M,7,0))</f>
        <v/>
      </c>
      <c r="N486" s="53" t="str">
        <f>IFERROR(VLOOKUP(O486,武将ID!$A:$B,2,0),"")</f>
        <v/>
      </c>
      <c r="O486" s="40" t="str">
        <f>IF(VLOOKUP($E486,缘分配置!$A:$M,8,0)=0,"",VLOOKUP($E486,缘分配置!$A:$M,8,0))</f>
        <v/>
      </c>
      <c r="P486" s="53" t="str">
        <f>IFERROR(VLOOKUP(Q486,武将ID!$A:$B,2,0),"")</f>
        <v/>
      </c>
      <c r="Q486" s="40" t="str">
        <f>IF(VLOOKUP($E486,缘分配置!$A:$M,9,0)=0,"",VLOOKUP($E486,缘分配置!$A:$M,9,0))</f>
        <v/>
      </c>
      <c r="R486" s="40" t="str">
        <f t="shared" si="96"/>
        <v/>
      </c>
      <c r="S486" s="40" t="str">
        <f>IF(VLOOKUP($E486,缘分配置!$A:$M,10,0)=0,"",VLOOKUP($E486,缘分配置!$A:$M,10,0))</f>
        <v/>
      </c>
      <c r="T486" s="40" t="str">
        <f>IFERROR(VLOOKUP(R486,武将ID!F$1:G$18,2,0),"")</f>
        <v/>
      </c>
      <c r="U486" s="40" t="str">
        <f t="shared" si="90"/>
        <v/>
      </c>
      <c r="V486" s="40">
        <f t="shared" si="97"/>
        <v>5</v>
      </c>
      <c r="W486" s="40">
        <f>IF(VLOOKUP($E486,缘分配置!$A:$M,11,0)=0,"",VLOOKUP($E486,缘分配置!$A:$M,11,0))</f>
        <v>100</v>
      </c>
      <c r="X486" s="40" t="str">
        <f>IFERROR(VLOOKUP(V486,武将ID!$F$1:$G$18,2,0),"")</f>
        <v>，攻击提高</v>
      </c>
      <c r="Y486" s="40" t="str">
        <f t="shared" si="91"/>
        <v>10%</v>
      </c>
      <c r="Z486" s="40">
        <f t="shared" si="98"/>
        <v>6</v>
      </c>
      <c r="AA486" s="40">
        <f>IF(VLOOKUP($E486,缘分配置!$A:$M,12,0)=0,"",VLOOKUP($E486,缘分配置!$A:$M,12,0))</f>
        <v>30</v>
      </c>
      <c r="AB486" s="40" t="str">
        <f>IFERROR(VLOOKUP(Z486,武将ID!$F$1:$G$18,2,0),"")</f>
        <v>，防御提高</v>
      </c>
      <c r="AC486" s="40" t="str">
        <f t="shared" si="92"/>
        <v>3%</v>
      </c>
      <c r="AD486" s="56" t="str">
        <f t="shared" si="93"/>
        <v>集齐“宇文化及、宇文成都”，攻击提高10%，防御提高3%。</v>
      </c>
    </row>
    <row r="487" spans="1:30" ht="15" x14ac:dyDescent="0.25">
      <c r="A487" s="52">
        <f t="shared" si="94"/>
        <v>31007002</v>
      </c>
      <c r="B487" s="37">
        <v>482</v>
      </c>
      <c r="C487" s="53" t="str">
        <f>VLOOKUP(E487,缘分配置!A:P,4,0)</f>
        <v>机不可失</v>
      </c>
      <c r="D487" s="53">
        <f>VLOOKUP(F487,武将ID!A:B,2,0)</f>
        <v>31007</v>
      </c>
      <c r="E487" s="40" t="str">
        <f>缘分配置!A440</f>
        <v>宇文化及2</v>
      </c>
      <c r="F487" s="37" t="str">
        <f t="shared" si="89"/>
        <v>、宇文化及</v>
      </c>
      <c r="G487" s="40" t="str">
        <f>缘分配置!E440</f>
        <v>宇文化及</v>
      </c>
      <c r="H487" s="40" t="str">
        <f t="shared" si="95"/>
        <v>2</v>
      </c>
      <c r="I487" s="40">
        <v>1</v>
      </c>
      <c r="J487" s="53">
        <f>VLOOKUP(K487,武将ID!$A:$B,2,0)</f>
        <v>31002</v>
      </c>
      <c r="K487" s="40" t="str">
        <f>VLOOKUP(E487,缘分配置!A:M,6,0)</f>
        <v>、李渊</v>
      </c>
      <c r="L487" s="53" t="str">
        <f>IFERROR(VLOOKUP(M487,武将ID!$A:$B,2,0),"")</f>
        <v/>
      </c>
      <c r="M487" s="40" t="str">
        <f>IF(VLOOKUP($E487,缘分配置!$A:$M,7,0)=0,"",VLOOKUP($E487,缘分配置!$A:$M,7,0))</f>
        <v/>
      </c>
      <c r="N487" s="53" t="str">
        <f>IFERROR(VLOOKUP(O487,武将ID!$A:$B,2,0),"")</f>
        <v/>
      </c>
      <c r="O487" s="40" t="str">
        <f>IF(VLOOKUP($E487,缘分配置!$A:$M,8,0)=0,"",VLOOKUP($E487,缘分配置!$A:$M,8,0))</f>
        <v/>
      </c>
      <c r="P487" s="53" t="str">
        <f>IFERROR(VLOOKUP(Q487,武将ID!$A:$B,2,0),"")</f>
        <v/>
      </c>
      <c r="Q487" s="40" t="str">
        <f>IF(VLOOKUP($E487,缘分配置!$A:$M,9,0)=0,"",VLOOKUP($E487,缘分配置!$A:$M,9,0))</f>
        <v/>
      </c>
      <c r="R487" s="40" t="str">
        <f t="shared" si="96"/>
        <v/>
      </c>
      <c r="S487" s="40" t="str">
        <f>IF(VLOOKUP($E487,缘分配置!$A:$M,10,0)=0,"",VLOOKUP($E487,缘分配置!$A:$M,10,0))</f>
        <v/>
      </c>
      <c r="T487" s="40" t="str">
        <f>IFERROR(VLOOKUP(R487,武将ID!F$1:G$18,2,0),"")</f>
        <v/>
      </c>
      <c r="U487" s="40" t="str">
        <f t="shared" si="90"/>
        <v/>
      </c>
      <c r="V487" s="40">
        <f t="shared" si="97"/>
        <v>5</v>
      </c>
      <c r="W487" s="40">
        <f>IF(VLOOKUP($E487,缘分配置!$A:$M,11,0)=0,"",VLOOKUP($E487,缘分配置!$A:$M,11,0))</f>
        <v>90</v>
      </c>
      <c r="X487" s="40" t="str">
        <f>IFERROR(VLOOKUP(V487,武将ID!$F$1:$G$18,2,0),"")</f>
        <v>，攻击提高</v>
      </c>
      <c r="Y487" s="40" t="str">
        <f t="shared" si="91"/>
        <v>9%</v>
      </c>
      <c r="Z487" s="40">
        <f t="shared" si="98"/>
        <v>6</v>
      </c>
      <c r="AA487" s="40">
        <f>IF(VLOOKUP($E487,缘分配置!$A:$M,12,0)=0,"",VLOOKUP($E487,缘分配置!$A:$M,12,0))</f>
        <v>30</v>
      </c>
      <c r="AB487" s="40" t="str">
        <f>IFERROR(VLOOKUP(Z487,武将ID!$F$1:$G$18,2,0),"")</f>
        <v>，防御提高</v>
      </c>
      <c r="AC487" s="40" t="str">
        <f t="shared" si="92"/>
        <v>3%</v>
      </c>
      <c r="AD487" s="56" t="str">
        <f t="shared" si="93"/>
        <v>集齐“宇文化及、李渊”，攻击提高9%，防御提高3%。</v>
      </c>
    </row>
    <row r="488" spans="1:30" ht="15" x14ac:dyDescent="0.25">
      <c r="A488" s="52">
        <f t="shared" si="94"/>
        <v>31007003</v>
      </c>
      <c r="B488" s="37">
        <v>483</v>
      </c>
      <c r="C488" s="53" t="str">
        <f>VLOOKUP(E488,缘分配置!A:P,4,0)</f>
        <v>雷厉风行</v>
      </c>
      <c r="D488" s="53">
        <f>VLOOKUP(F488,武将ID!A:B,2,0)</f>
        <v>31007</v>
      </c>
      <c r="E488" s="40" t="str">
        <f>缘分配置!A441</f>
        <v>宇文化及3</v>
      </c>
      <c r="F488" s="37" t="str">
        <f t="shared" si="89"/>
        <v>、宇文化及</v>
      </c>
      <c r="G488" s="40" t="str">
        <f>缘分配置!E441</f>
        <v>宇文化及</v>
      </c>
      <c r="H488" s="40" t="str">
        <f t="shared" si="95"/>
        <v>3</v>
      </c>
      <c r="I488" s="40">
        <v>1</v>
      </c>
      <c r="J488" s="53">
        <f>VLOOKUP(K488,武将ID!$A:$B,2,0)</f>
        <v>31006</v>
      </c>
      <c r="K488" s="40" t="str">
        <f>VLOOKUP(E488,缘分配置!A:M,6,0)</f>
        <v>、虬髯客</v>
      </c>
      <c r="L488" s="53" t="str">
        <f>IFERROR(VLOOKUP(M488,武将ID!$A:$B,2,0),"")</f>
        <v/>
      </c>
      <c r="M488" s="40" t="str">
        <f>IF(VLOOKUP($E488,缘分配置!$A:$M,7,0)=0,"",VLOOKUP($E488,缘分配置!$A:$M,7,0))</f>
        <v/>
      </c>
      <c r="N488" s="53" t="str">
        <f>IFERROR(VLOOKUP(O488,武将ID!$A:$B,2,0),"")</f>
        <v/>
      </c>
      <c r="O488" s="40" t="str">
        <f>IF(VLOOKUP($E488,缘分配置!$A:$M,8,0)=0,"",VLOOKUP($E488,缘分配置!$A:$M,8,0))</f>
        <v/>
      </c>
      <c r="P488" s="53" t="str">
        <f>IFERROR(VLOOKUP(Q488,武将ID!$A:$B,2,0),"")</f>
        <v/>
      </c>
      <c r="Q488" s="40" t="str">
        <f>IF(VLOOKUP($E488,缘分配置!$A:$M,9,0)=0,"",VLOOKUP($E488,缘分配置!$A:$M,9,0))</f>
        <v/>
      </c>
      <c r="R488" s="40" t="str">
        <f t="shared" si="96"/>
        <v/>
      </c>
      <c r="S488" s="40" t="str">
        <f>IF(VLOOKUP($E488,缘分配置!$A:$M,10,0)=0,"",VLOOKUP($E488,缘分配置!$A:$M,10,0))</f>
        <v/>
      </c>
      <c r="T488" s="40" t="str">
        <f>IFERROR(VLOOKUP(R488,武将ID!F$1:G$18,2,0),"")</f>
        <v/>
      </c>
      <c r="U488" s="40" t="str">
        <f t="shared" si="90"/>
        <v/>
      </c>
      <c r="V488" s="40">
        <f t="shared" si="97"/>
        <v>5</v>
      </c>
      <c r="W488" s="40">
        <f>IF(VLOOKUP($E488,缘分配置!$A:$M,11,0)=0,"",VLOOKUP($E488,缘分配置!$A:$M,11,0))</f>
        <v>90</v>
      </c>
      <c r="X488" s="40" t="str">
        <f>IFERROR(VLOOKUP(V488,武将ID!$F$1:$G$18,2,0),"")</f>
        <v>，攻击提高</v>
      </c>
      <c r="Y488" s="40" t="str">
        <f t="shared" si="91"/>
        <v>9%</v>
      </c>
      <c r="Z488" s="40">
        <f t="shared" si="98"/>
        <v>6</v>
      </c>
      <c r="AA488" s="40">
        <f>IF(VLOOKUP($E488,缘分配置!$A:$M,12,0)=0,"",VLOOKUP($E488,缘分配置!$A:$M,12,0))</f>
        <v>30</v>
      </c>
      <c r="AB488" s="40" t="str">
        <f>IFERROR(VLOOKUP(Z488,武将ID!$F$1:$G$18,2,0),"")</f>
        <v>，防御提高</v>
      </c>
      <c r="AC488" s="40" t="str">
        <f t="shared" si="92"/>
        <v>3%</v>
      </c>
      <c r="AD488" s="56" t="str">
        <f t="shared" si="93"/>
        <v>集齐“宇文化及、虬髯客”，攻击提高9%，防御提高3%。</v>
      </c>
    </row>
    <row r="489" spans="1:30" ht="15" x14ac:dyDescent="0.25">
      <c r="A489" s="52">
        <f t="shared" si="94"/>
        <v>31007004</v>
      </c>
      <c r="B489" s="37">
        <v>484</v>
      </c>
      <c r="C489" s="53" t="str">
        <f>VLOOKUP(E489,缘分配置!A:P,4,0)</f>
        <v>人各有志</v>
      </c>
      <c r="D489" s="53">
        <f>VLOOKUP(F489,武将ID!A:B,2,0)</f>
        <v>31007</v>
      </c>
      <c r="E489" s="40" t="str">
        <f>缘分配置!A442</f>
        <v>宇文化及4</v>
      </c>
      <c r="F489" s="37" t="str">
        <f t="shared" si="89"/>
        <v>、宇文化及</v>
      </c>
      <c r="G489" s="40" t="str">
        <f>缘分配置!E442</f>
        <v>宇文化及</v>
      </c>
      <c r="H489" s="40" t="str">
        <f t="shared" si="95"/>
        <v>4</v>
      </c>
      <c r="I489" s="40">
        <v>1</v>
      </c>
      <c r="J489" s="53">
        <f>VLOOKUP(K489,武将ID!$A:$B,2,0)</f>
        <v>31005</v>
      </c>
      <c r="K489" s="40" t="str">
        <f>VLOOKUP(E489,缘分配置!A:M,6,0)</f>
        <v>、红拂女</v>
      </c>
      <c r="L489" s="53">
        <f>IFERROR(VLOOKUP(M489,武将ID!$A:$B,2,0),"")</f>
        <v>31006</v>
      </c>
      <c r="M489" s="40" t="str">
        <f>IF(VLOOKUP($E489,缘分配置!$A:$M,7,0)=0,"",VLOOKUP($E489,缘分配置!$A:$M,7,0))</f>
        <v>、虬髯客</v>
      </c>
      <c r="N489" s="53" t="str">
        <f>IFERROR(VLOOKUP(O489,武将ID!$A:$B,2,0),"")</f>
        <v/>
      </c>
      <c r="O489" s="40" t="str">
        <f>IF(VLOOKUP($E489,缘分配置!$A:$M,8,0)=0,"",VLOOKUP($E489,缘分配置!$A:$M,8,0))</f>
        <v/>
      </c>
      <c r="P489" s="53" t="str">
        <f>IFERROR(VLOOKUP(Q489,武将ID!$A:$B,2,0),"")</f>
        <v/>
      </c>
      <c r="Q489" s="40" t="str">
        <f>IF(VLOOKUP($E489,缘分配置!$A:$M,9,0)=0,"",VLOOKUP($E489,缘分配置!$A:$M,9,0))</f>
        <v/>
      </c>
      <c r="R489" s="40">
        <f t="shared" si="96"/>
        <v>4</v>
      </c>
      <c r="S489" s="40">
        <f>IF(VLOOKUP($E489,缘分配置!$A:$M,10,0)=0,"",VLOOKUP($E489,缘分配置!$A:$M,10,0))</f>
        <v>130</v>
      </c>
      <c r="T489" s="40" t="str">
        <f>IFERROR(VLOOKUP(R489,武将ID!F$1:G$18,2,0),"")</f>
        <v>，生命提高</v>
      </c>
      <c r="U489" s="40" t="str">
        <f t="shared" si="90"/>
        <v>13%</v>
      </c>
      <c r="V489" s="40">
        <f t="shared" si="97"/>
        <v>5</v>
      </c>
      <c r="W489" s="40">
        <f>IF(VLOOKUP($E489,缘分配置!$A:$M,11,0)=0,"",VLOOKUP($E489,缘分配置!$A:$M,11,0))</f>
        <v>100</v>
      </c>
      <c r="X489" s="40" t="str">
        <f>IFERROR(VLOOKUP(V489,武将ID!$F$1:$G$18,2,0),"")</f>
        <v>，攻击提高</v>
      </c>
      <c r="Y489" s="40" t="str">
        <f t="shared" si="91"/>
        <v>10%</v>
      </c>
      <c r="Z489" s="40">
        <f t="shared" si="98"/>
        <v>6</v>
      </c>
      <c r="AA489" s="40">
        <f>IF(VLOOKUP($E489,缘分配置!$A:$M,12,0)=0,"",VLOOKUP($E489,缘分配置!$A:$M,12,0))</f>
        <v>30</v>
      </c>
      <c r="AB489" s="40" t="str">
        <f>IFERROR(VLOOKUP(Z489,武将ID!$F$1:$G$18,2,0),"")</f>
        <v>，防御提高</v>
      </c>
      <c r="AC489" s="40" t="str">
        <f t="shared" si="92"/>
        <v>3%</v>
      </c>
      <c r="AD489" s="56" t="str">
        <f t="shared" si="93"/>
        <v>集齐“宇文化及、红拂女、虬髯客”，生命提高13%，攻击提高10%，防御提高3%。</v>
      </c>
    </row>
    <row r="490" spans="1:30" ht="15" x14ac:dyDescent="0.25">
      <c r="A490" s="52">
        <f t="shared" si="94"/>
        <v>31007005</v>
      </c>
      <c r="B490" s="37">
        <v>485</v>
      </c>
      <c r="C490" s="53" t="str">
        <f>VLOOKUP(E490,缘分配置!A:P,4,0)</f>
        <v>天赐良机</v>
      </c>
      <c r="D490" s="53">
        <f>VLOOKUP(F490,武将ID!A:B,2,0)</f>
        <v>31007</v>
      </c>
      <c r="E490" s="40" t="str">
        <f>缘分配置!A443</f>
        <v>宇文化及5</v>
      </c>
      <c r="F490" s="37" t="str">
        <f t="shared" si="89"/>
        <v>、宇文化及</v>
      </c>
      <c r="G490" s="40" t="str">
        <f>缘分配置!E443</f>
        <v>宇文化及</v>
      </c>
      <c r="H490" s="40" t="str">
        <f t="shared" si="95"/>
        <v>5</v>
      </c>
      <c r="I490" s="40">
        <v>1</v>
      </c>
      <c r="J490" s="53">
        <f>VLOOKUP(K490,武将ID!$A:$B,2,0)</f>
        <v>31001</v>
      </c>
      <c r="K490" s="40" t="str">
        <f>VLOOKUP(E490,缘分配置!A:M,6,0)</f>
        <v>、杨坚</v>
      </c>
      <c r="L490" s="53">
        <f>IFERROR(VLOOKUP(M490,武将ID!$A:$B,2,0),"")</f>
        <v>31002</v>
      </c>
      <c r="M490" s="40" t="str">
        <f>IF(VLOOKUP($E490,缘分配置!$A:$M,7,0)=0,"",VLOOKUP($E490,缘分配置!$A:$M,7,0))</f>
        <v>、李渊</v>
      </c>
      <c r="N490" s="53" t="str">
        <f>IFERROR(VLOOKUP(O490,武将ID!$A:$B,2,0),"")</f>
        <v/>
      </c>
      <c r="O490" s="40" t="str">
        <f>IF(VLOOKUP($E490,缘分配置!$A:$M,8,0)=0,"",VLOOKUP($E490,缘分配置!$A:$M,8,0))</f>
        <v/>
      </c>
      <c r="P490" s="53" t="str">
        <f>IFERROR(VLOOKUP(Q490,武将ID!$A:$B,2,0),"")</f>
        <v/>
      </c>
      <c r="Q490" s="40" t="str">
        <f>IF(VLOOKUP($E490,缘分配置!$A:$M,9,0)=0,"",VLOOKUP($E490,缘分配置!$A:$M,9,0))</f>
        <v/>
      </c>
      <c r="R490" s="40">
        <f t="shared" si="96"/>
        <v>4</v>
      </c>
      <c r="S490" s="40">
        <f>IF(VLOOKUP($E490,缘分配置!$A:$M,10,0)=0,"",VLOOKUP($E490,缘分配置!$A:$M,10,0))</f>
        <v>130</v>
      </c>
      <c r="T490" s="40" t="str">
        <f>IFERROR(VLOOKUP(R490,武将ID!F$1:G$18,2,0),"")</f>
        <v>，生命提高</v>
      </c>
      <c r="U490" s="40" t="str">
        <f t="shared" si="90"/>
        <v>13%</v>
      </c>
      <c r="V490" s="40">
        <f t="shared" si="97"/>
        <v>5</v>
      </c>
      <c r="W490" s="40">
        <f>IF(VLOOKUP($E490,缘分配置!$A:$M,11,0)=0,"",VLOOKUP($E490,缘分配置!$A:$M,11,0))</f>
        <v>100</v>
      </c>
      <c r="X490" s="40" t="str">
        <f>IFERROR(VLOOKUP(V490,武将ID!$F$1:$G$18,2,0),"")</f>
        <v>，攻击提高</v>
      </c>
      <c r="Y490" s="40" t="str">
        <f t="shared" si="91"/>
        <v>10%</v>
      </c>
      <c r="Z490" s="40">
        <f t="shared" si="98"/>
        <v>6</v>
      </c>
      <c r="AA490" s="40">
        <f>IF(VLOOKUP($E490,缘分配置!$A:$M,12,0)=0,"",VLOOKUP($E490,缘分配置!$A:$M,12,0))</f>
        <v>30</v>
      </c>
      <c r="AB490" s="40" t="str">
        <f>IFERROR(VLOOKUP(Z490,武将ID!$F$1:$G$18,2,0),"")</f>
        <v>，防御提高</v>
      </c>
      <c r="AC490" s="40" t="str">
        <f t="shared" si="92"/>
        <v>3%</v>
      </c>
      <c r="AD490" s="56" t="str">
        <f t="shared" si="93"/>
        <v>集齐“宇文化及、杨坚、李渊”，生命提高13%，攻击提高10%，防御提高3%。</v>
      </c>
    </row>
    <row r="491" spans="1:30" ht="15" x14ac:dyDescent="0.25">
      <c r="A491" s="52">
        <f t="shared" si="94"/>
        <v>31007006</v>
      </c>
      <c r="B491" s="37">
        <v>486</v>
      </c>
      <c r="C491" s="53" t="str">
        <f>VLOOKUP(E491,缘分配置!A:P,4,0)</f>
        <v>志在四方</v>
      </c>
      <c r="D491" s="53">
        <f>VLOOKUP(F491,武将ID!A:B,2,0)</f>
        <v>31007</v>
      </c>
      <c r="E491" s="40" t="str">
        <f>缘分配置!A444</f>
        <v>宇文化及6</v>
      </c>
      <c r="F491" s="37" t="str">
        <f t="shared" si="89"/>
        <v>、宇文化及</v>
      </c>
      <c r="G491" s="40" t="str">
        <f>缘分配置!E444</f>
        <v>宇文化及</v>
      </c>
      <c r="H491" s="40" t="str">
        <f t="shared" si="95"/>
        <v>6</v>
      </c>
      <c r="I491" s="40">
        <v>1</v>
      </c>
      <c r="J491" s="53">
        <f>VLOOKUP(K491,武将ID!$A:$B,2,0)</f>
        <v>31002</v>
      </c>
      <c r="K491" s="40" t="str">
        <f>VLOOKUP(E491,缘分配置!A:M,6,0)</f>
        <v>、李渊</v>
      </c>
      <c r="L491" s="53">
        <f>IFERROR(VLOOKUP(M491,武将ID!$A:$B,2,0),"")</f>
        <v>31005</v>
      </c>
      <c r="M491" s="40" t="str">
        <f>IF(VLOOKUP($E491,缘分配置!$A:$M,7,0)=0,"",VLOOKUP($E491,缘分配置!$A:$M,7,0))</f>
        <v>、红拂女</v>
      </c>
      <c r="N491" s="53" t="str">
        <f>IFERROR(VLOOKUP(O491,武将ID!$A:$B,2,0),"")</f>
        <v/>
      </c>
      <c r="O491" s="40" t="str">
        <f>IF(VLOOKUP($E491,缘分配置!$A:$M,8,0)=0,"",VLOOKUP($E491,缘分配置!$A:$M,8,0))</f>
        <v/>
      </c>
      <c r="P491" s="53" t="str">
        <f>IFERROR(VLOOKUP(Q491,武将ID!$A:$B,2,0),"")</f>
        <v/>
      </c>
      <c r="Q491" s="40" t="str">
        <f>IF(VLOOKUP($E491,缘分配置!$A:$M,9,0)=0,"",VLOOKUP($E491,缘分配置!$A:$M,9,0))</f>
        <v/>
      </c>
      <c r="R491" s="40">
        <f t="shared" si="96"/>
        <v>4</v>
      </c>
      <c r="S491" s="40">
        <f>IF(VLOOKUP($E491,缘分配置!$A:$M,10,0)=0,"",VLOOKUP($E491,缘分配置!$A:$M,10,0))</f>
        <v>130</v>
      </c>
      <c r="T491" s="40" t="str">
        <f>IFERROR(VLOOKUP(R491,武将ID!F$1:G$18,2,0),"")</f>
        <v>，生命提高</v>
      </c>
      <c r="U491" s="40" t="str">
        <f t="shared" si="90"/>
        <v>13%</v>
      </c>
      <c r="V491" s="40">
        <f t="shared" si="97"/>
        <v>5</v>
      </c>
      <c r="W491" s="40">
        <f>IF(VLOOKUP($E491,缘分配置!$A:$M,11,0)=0,"",VLOOKUP($E491,缘分配置!$A:$M,11,0))</f>
        <v>100</v>
      </c>
      <c r="X491" s="40" t="str">
        <f>IFERROR(VLOOKUP(V491,武将ID!$F$1:$G$18,2,0),"")</f>
        <v>，攻击提高</v>
      </c>
      <c r="Y491" s="40" t="str">
        <f t="shared" si="91"/>
        <v>10%</v>
      </c>
      <c r="Z491" s="40">
        <f t="shared" si="98"/>
        <v>6</v>
      </c>
      <c r="AA491" s="40">
        <f>IF(VLOOKUP($E491,缘分配置!$A:$M,12,0)=0,"",VLOOKUP($E491,缘分配置!$A:$M,12,0))</f>
        <v>30</v>
      </c>
      <c r="AB491" s="40" t="str">
        <f>IFERROR(VLOOKUP(Z491,武将ID!$F$1:$G$18,2,0),"")</f>
        <v>，防御提高</v>
      </c>
      <c r="AC491" s="40" t="str">
        <f t="shared" si="92"/>
        <v>3%</v>
      </c>
      <c r="AD491" s="56" t="str">
        <f t="shared" si="93"/>
        <v>集齐“宇文化及、李渊、红拂女”，生命提高13%，攻击提高10%，防御提高3%。</v>
      </c>
    </row>
    <row r="492" spans="1:30" ht="15" x14ac:dyDescent="0.25">
      <c r="A492" s="52">
        <f t="shared" si="94"/>
        <v>31306001</v>
      </c>
      <c r="B492" s="37">
        <v>487</v>
      </c>
      <c r="C492" s="53" t="str">
        <f>VLOOKUP(E492,缘分配置!A:P,4,0)</f>
        <v>行侠仗义</v>
      </c>
      <c r="D492" s="53">
        <f>VLOOKUP(F492,武将ID!A:B,2,0)</f>
        <v>31306</v>
      </c>
      <c r="E492" s="40" t="str">
        <f>缘分配置!A445</f>
        <v>单雄信1</v>
      </c>
      <c r="F492" s="37" t="str">
        <f t="shared" si="89"/>
        <v>、单雄信</v>
      </c>
      <c r="G492" s="40" t="str">
        <f>缘分配置!E445</f>
        <v>单雄信</v>
      </c>
      <c r="H492" s="40" t="str">
        <f t="shared" si="95"/>
        <v>1</v>
      </c>
      <c r="I492" s="40">
        <v>1</v>
      </c>
      <c r="J492" s="53">
        <f>VLOOKUP(K492,武将ID!$A:$B,2,0)</f>
        <v>31006</v>
      </c>
      <c r="K492" s="40" t="str">
        <f>VLOOKUP(E492,缘分配置!A:M,6,0)</f>
        <v>、虬髯客</v>
      </c>
      <c r="L492" s="53" t="str">
        <f>IFERROR(VLOOKUP(M492,武将ID!$A:$B,2,0),"")</f>
        <v/>
      </c>
      <c r="M492" s="40" t="str">
        <f>IF(VLOOKUP($E492,缘分配置!$A:$M,7,0)=0,"",VLOOKUP($E492,缘分配置!$A:$M,7,0))</f>
        <v/>
      </c>
      <c r="N492" s="53" t="str">
        <f>IFERROR(VLOOKUP(O492,武将ID!$A:$B,2,0),"")</f>
        <v/>
      </c>
      <c r="O492" s="40" t="str">
        <f>IF(VLOOKUP($E492,缘分配置!$A:$M,8,0)=0,"",VLOOKUP($E492,缘分配置!$A:$M,8,0))</f>
        <v/>
      </c>
      <c r="P492" s="53" t="str">
        <f>IFERROR(VLOOKUP(Q492,武将ID!$A:$B,2,0),"")</f>
        <v/>
      </c>
      <c r="Q492" s="40" t="str">
        <f>IF(VLOOKUP($E492,缘分配置!$A:$M,9,0)=0,"",VLOOKUP($E492,缘分配置!$A:$M,9,0))</f>
        <v/>
      </c>
      <c r="R492" s="40" t="str">
        <f t="shared" si="96"/>
        <v/>
      </c>
      <c r="S492" s="40" t="str">
        <f>IF(VLOOKUP($E492,缘分配置!$A:$M,10,0)=0,"",VLOOKUP($E492,缘分配置!$A:$M,10,0))</f>
        <v/>
      </c>
      <c r="T492" s="40" t="str">
        <f>IFERROR(VLOOKUP(R492,武将ID!F$1:G$18,2,0),"")</f>
        <v/>
      </c>
      <c r="U492" s="40" t="str">
        <f t="shared" si="90"/>
        <v/>
      </c>
      <c r="V492" s="40">
        <f t="shared" si="97"/>
        <v>5</v>
      </c>
      <c r="W492" s="40">
        <f>IF(VLOOKUP($E492,缘分配置!$A:$M,11,0)=0,"",VLOOKUP($E492,缘分配置!$A:$M,11,0))</f>
        <v>100</v>
      </c>
      <c r="X492" s="40" t="str">
        <f>IFERROR(VLOOKUP(V492,武将ID!$F$1:$G$18,2,0),"")</f>
        <v>，攻击提高</v>
      </c>
      <c r="Y492" s="40" t="str">
        <f t="shared" si="91"/>
        <v>10%</v>
      </c>
      <c r="Z492" s="40">
        <f t="shared" si="98"/>
        <v>6</v>
      </c>
      <c r="AA492" s="40">
        <f>IF(VLOOKUP($E492,缘分配置!$A:$M,12,0)=0,"",VLOOKUP($E492,缘分配置!$A:$M,12,0))</f>
        <v>30</v>
      </c>
      <c r="AB492" s="40" t="str">
        <f>IFERROR(VLOOKUP(Z492,武将ID!$F$1:$G$18,2,0),"")</f>
        <v>，防御提高</v>
      </c>
      <c r="AC492" s="40" t="str">
        <f t="shared" si="92"/>
        <v>3%</v>
      </c>
      <c r="AD492" s="56" t="str">
        <f t="shared" si="93"/>
        <v>集齐“单雄信、虬髯客”，攻击提高10%，防御提高3%。</v>
      </c>
    </row>
    <row r="493" spans="1:30" ht="15" x14ac:dyDescent="0.25">
      <c r="A493" s="52">
        <f t="shared" si="94"/>
        <v>31306002</v>
      </c>
      <c r="B493" s="37">
        <v>488</v>
      </c>
      <c r="C493" s="53" t="str">
        <f>VLOOKUP(E493,缘分配置!A:P,4,0)</f>
        <v>乱世豪侠</v>
      </c>
      <c r="D493" s="53">
        <f>VLOOKUP(F493,武将ID!A:B,2,0)</f>
        <v>31306</v>
      </c>
      <c r="E493" s="40" t="str">
        <f>缘分配置!A446</f>
        <v>单雄信2</v>
      </c>
      <c r="F493" s="37" t="str">
        <f t="shared" si="89"/>
        <v>、单雄信</v>
      </c>
      <c r="G493" s="40" t="str">
        <f>缘分配置!E446</f>
        <v>单雄信</v>
      </c>
      <c r="H493" s="40" t="str">
        <f t="shared" si="95"/>
        <v>2</v>
      </c>
      <c r="I493" s="40">
        <v>1</v>
      </c>
      <c r="J493" s="53">
        <f>VLOOKUP(K493,武将ID!$A:$B,2,0)</f>
        <v>31305</v>
      </c>
      <c r="K493" s="40" t="str">
        <f>VLOOKUP(E493,缘分配置!A:M,6,0)</f>
        <v>、李靖</v>
      </c>
      <c r="L493" s="53" t="str">
        <f>IFERROR(VLOOKUP(M493,武将ID!$A:$B,2,0),"")</f>
        <v/>
      </c>
      <c r="M493" s="40" t="str">
        <f>IF(VLOOKUP($E493,缘分配置!$A:$M,7,0)=0,"",VLOOKUP($E493,缘分配置!$A:$M,7,0))</f>
        <v/>
      </c>
      <c r="N493" s="53" t="str">
        <f>IFERROR(VLOOKUP(O493,武将ID!$A:$B,2,0),"")</f>
        <v/>
      </c>
      <c r="O493" s="40" t="str">
        <f>IF(VLOOKUP($E493,缘分配置!$A:$M,8,0)=0,"",VLOOKUP($E493,缘分配置!$A:$M,8,0))</f>
        <v/>
      </c>
      <c r="P493" s="53" t="str">
        <f>IFERROR(VLOOKUP(Q493,武将ID!$A:$B,2,0),"")</f>
        <v/>
      </c>
      <c r="Q493" s="40" t="str">
        <f>IF(VLOOKUP($E493,缘分配置!$A:$M,9,0)=0,"",VLOOKUP($E493,缘分配置!$A:$M,9,0))</f>
        <v/>
      </c>
      <c r="R493" s="40" t="str">
        <f t="shared" si="96"/>
        <v/>
      </c>
      <c r="S493" s="40" t="str">
        <f>IF(VLOOKUP($E493,缘分配置!$A:$M,10,0)=0,"",VLOOKUP($E493,缘分配置!$A:$M,10,0))</f>
        <v/>
      </c>
      <c r="T493" s="40" t="str">
        <f>IFERROR(VLOOKUP(R493,武将ID!F$1:G$18,2,0),"")</f>
        <v/>
      </c>
      <c r="U493" s="40" t="str">
        <f t="shared" si="90"/>
        <v/>
      </c>
      <c r="V493" s="40">
        <f t="shared" si="97"/>
        <v>5</v>
      </c>
      <c r="W493" s="40">
        <f>IF(VLOOKUP($E493,缘分配置!$A:$M,11,0)=0,"",VLOOKUP($E493,缘分配置!$A:$M,11,0))</f>
        <v>110</v>
      </c>
      <c r="X493" s="40" t="str">
        <f>IFERROR(VLOOKUP(V493,武将ID!$F$1:$G$18,2,0),"")</f>
        <v>，攻击提高</v>
      </c>
      <c r="Y493" s="40" t="str">
        <f t="shared" si="91"/>
        <v>11%</v>
      </c>
      <c r="Z493" s="40">
        <f t="shared" si="98"/>
        <v>6</v>
      </c>
      <c r="AA493" s="40">
        <f>IF(VLOOKUP($E493,缘分配置!$A:$M,12,0)=0,"",VLOOKUP($E493,缘分配置!$A:$M,12,0))</f>
        <v>30</v>
      </c>
      <c r="AB493" s="40" t="str">
        <f>IFERROR(VLOOKUP(Z493,武将ID!$F$1:$G$18,2,0),"")</f>
        <v>，防御提高</v>
      </c>
      <c r="AC493" s="40" t="str">
        <f t="shared" si="92"/>
        <v>3%</v>
      </c>
      <c r="AD493" s="56" t="str">
        <f t="shared" si="93"/>
        <v>集齐“单雄信、李靖”，攻击提高11%，防御提高3%。</v>
      </c>
    </row>
    <row r="494" spans="1:30" ht="15" x14ac:dyDescent="0.25">
      <c r="A494" s="52">
        <f t="shared" si="94"/>
        <v>31306003</v>
      </c>
      <c r="B494" s="37">
        <v>489</v>
      </c>
      <c r="C494" s="53" t="str">
        <f>VLOOKUP(E494,缘分配置!A:P,4,0)</f>
        <v>绿林好汉</v>
      </c>
      <c r="D494" s="53">
        <f>VLOOKUP(F494,武将ID!A:B,2,0)</f>
        <v>31306</v>
      </c>
      <c r="E494" s="40" t="str">
        <f>缘分配置!A447</f>
        <v>单雄信3</v>
      </c>
      <c r="F494" s="37" t="str">
        <f t="shared" si="89"/>
        <v>、单雄信</v>
      </c>
      <c r="G494" s="40" t="str">
        <f>缘分配置!E447</f>
        <v>单雄信</v>
      </c>
      <c r="H494" s="40" t="str">
        <f t="shared" si="95"/>
        <v>3</v>
      </c>
      <c r="I494" s="40">
        <v>1</v>
      </c>
      <c r="J494" s="53">
        <f>VLOOKUP(K494,武将ID!$A:$B,2,0)</f>
        <v>11302</v>
      </c>
      <c r="K494" s="40" t="str">
        <f>VLOOKUP(E494,缘分配置!A:M,6,0)</f>
        <v>、英布</v>
      </c>
      <c r="L494" s="53" t="str">
        <f>IFERROR(VLOOKUP(M494,武将ID!$A:$B,2,0),"")</f>
        <v/>
      </c>
      <c r="M494" s="40" t="str">
        <f>IF(VLOOKUP($E494,缘分配置!$A:$M,7,0)=0,"",VLOOKUP($E494,缘分配置!$A:$M,7,0))</f>
        <v/>
      </c>
      <c r="N494" s="53" t="str">
        <f>IFERROR(VLOOKUP(O494,武将ID!$A:$B,2,0),"")</f>
        <v/>
      </c>
      <c r="O494" s="40" t="str">
        <f>IF(VLOOKUP($E494,缘分配置!$A:$M,8,0)=0,"",VLOOKUP($E494,缘分配置!$A:$M,8,0))</f>
        <v/>
      </c>
      <c r="P494" s="53" t="str">
        <f>IFERROR(VLOOKUP(Q494,武将ID!$A:$B,2,0),"")</f>
        <v/>
      </c>
      <c r="Q494" s="40" t="str">
        <f>IF(VLOOKUP($E494,缘分配置!$A:$M,9,0)=0,"",VLOOKUP($E494,缘分配置!$A:$M,9,0))</f>
        <v/>
      </c>
      <c r="R494" s="40" t="str">
        <f t="shared" si="96"/>
        <v/>
      </c>
      <c r="S494" s="40" t="str">
        <f>IF(VLOOKUP($E494,缘分配置!$A:$M,10,0)=0,"",VLOOKUP($E494,缘分配置!$A:$M,10,0))</f>
        <v/>
      </c>
      <c r="T494" s="40" t="str">
        <f>IFERROR(VLOOKUP(R494,武将ID!F$1:G$18,2,0),"")</f>
        <v/>
      </c>
      <c r="U494" s="40" t="str">
        <f t="shared" si="90"/>
        <v/>
      </c>
      <c r="V494" s="40">
        <f t="shared" si="97"/>
        <v>5</v>
      </c>
      <c r="W494" s="40">
        <f>IF(VLOOKUP($E494,缘分配置!$A:$M,11,0)=0,"",VLOOKUP($E494,缘分配置!$A:$M,11,0))</f>
        <v>110</v>
      </c>
      <c r="X494" s="40" t="str">
        <f>IFERROR(VLOOKUP(V494,武将ID!$F$1:$G$18,2,0),"")</f>
        <v>，攻击提高</v>
      </c>
      <c r="Y494" s="40" t="str">
        <f t="shared" si="91"/>
        <v>11%</v>
      </c>
      <c r="Z494" s="40">
        <f t="shared" si="98"/>
        <v>6</v>
      </c>
      <c r="AA494" s="40">
        <f>IF(VLOOKUP($E494,缘分配置!$A:$M,12,0)=0,"",VLOOKUP($E494,缘分配置!$A:$M,12,0))</f>
        <v>30</v>
      </c>
      <c r="AB494" s="40" t="str">
        <f>IFERROR(VLOOKUP(Z494,武将ID!$F$1:$G$18,2,0),"")</f>
        <v>，防御提高</v>
      </c>
      <c r="AC494" s="40" t="str">
        <f t="shared" si="92"/>
        <v>3%</v>
      </c>
      <c r="AD494" s="56" t="str">
        <f t="shared" si="93"/>
        <v>集齐“单雄信、英布”，攻击提高11%，防御提高3%。</v>
      </c>
    </row>
    <row r="495" spans="1:30" ht="15" x14ac:dyDescent="0.25">
      <c r="A495" s="52">
        <f t="shared" si="94"/>
        <v>31306004</v>
      </c>
      <c r="B495" s="37">
        <v>490</v>
      </c>
      <c r="C495" s="53" t="str">
        <f>VLOOKUP(E495,缘分配置!A:P,4,0)</f>
        <v>瓦岗英雄</v>
      </c>
      <c r="D495" s="53">
        <f>VLOOKUP(F495,武将ID!A:B,2,0)</f>
        <v>31306</v>
      </c>
      <c r="E495" s="40" t="str">
        <f>缘分配置!A448</f>
        <v>单雄信4</v>
      </c>
      <c r="F495" s="37" t="str">
        <f t="shared" si="89"/>
        <v>、单雄信</v>
      </c>
      <c r="G495" s="40" t="str">
        <f>缘分配置!E448</f>
        <v>单雄信</v>
      </c>
      <c r="H495" s="40" t="str">
        <f t="shared" si="95"/>
        <v>4</v>
      </c>
      <c r="I495" s="40">
        <v>1</v>
      </c>
      <c r="J495" s="53">
        <f>VLOOKUP(K495,武将ID!$A:$B,2,0)</f>
        <v>31501</v>
      </c>
      <c r="K495" s="40" t="str">
        <f>VLOOKUP(E495,缘分配置!A:M,6,0)</f>
        <v>、程咬金</v>
      </c>
      <c r="L495" s="53" t="str">
        <f>IFERROR(VLOOKUP(M495,武将ID!$A:$B,2,0),"")</f>
        <v/>
      </c>
      <c r="M495" s="40" t="str">
        <f>IF(VLOOKUP($E495,缘分配置!$A:$M,7,0)=0,"",VLOOKUP($E495,缘分配置!$A:$M,7,0))</f>
        <v/>
      </c>
      <c r="N495" s="53" t="str">
        <f>IFERROR(VLOOKUP(O495,武将ID!$A:$B,2,0),"")</f>
        <v/>
      </c>
      <c r="O495" s="40" t="str">
        <f>IF(VLOOKUP($E495,缘分配置!$A:$M,8,0)=0,"",VLOOKUP($E495,缘分配置!$A:$M,8,0))</f>
        <v/>
      </c>
      <c r="P495" s="53" t="str">
        <f>IFERROR(VLOOKUP(Q495,武将ID!$A:$B,2,0),"")</f>
        <v/>
      </c>
      <c r="Q495" s="40" t="str">
        <f>IF(VLOOKUP($E495,缘分配置!$A:$M,9,0)=0,"",VLOOKUP($E495,缘分配置!$A:$M,9,0))</f>
        <v/>
      </c>
      <c r="R495" s="40" t="str">
        <f t="shared" si="96"/>
        <v/>
      </c>
      <c r="S495" s="40" t="str">
        <f>IF(VLOOKUP($E495,缘分配置!$A:$M,10,0)=0,"",VLOOKUP($E495,缘分配置!$A:$M,10,0))</f>
        <v/>
      </c>
      <c r="T495" s="40" t="str">
        <f>IFERROR(VLOOKUP(R495,武将ID!F$1:G$18,2,0),"")</f>
        <v/>
      </c>
      <c r="U495" s="40" t="str">
        <f t="shared" si="90"/>
        <v/>
      </c>
      <c r="V495" s="40">
        <f t="shared" si="97"/>
        <v>5</v>
      </c>
      <c r="W495" s="40">
        <f>IF(VLOOKUP($E495,缘分配置!$A:$M,11,0)=0,"",VLOOKUP($E495,缘分配置!$A:$M,11,0))</f>
        <v>110</v>
      </c>
      <c r="X495" s="40" t="str">
        <f>IFERROR(VLOOKUP(V495,武将ID!$F$1:$G$18,2,0),"")</f>
        <v>，攻击提高</v>
      </c>
      <c r="Y495" s="40" t="str">
        <f t="shared" si="91"/>
        <v>11%</v>
      </c>
      <c r="Z495" s="40">
        <f t="shared" si="98"/>
        <v>6</v>
      </c>
      <c r="AA495" s="40">
        <f>IF(VLOOKUP($E495,缘分配置!$A:$M,12,0)=0,"",VLOOKUP($E495,缘分配置!$A:$M,12,0))</f>
        <v>30</v>
      </c>
      <c r="AB495" s="40" t="str">
        <f>IFERROR(VLOOKUP(Z495,武将ID!$F$1:$G$18,2,0),"")</f>
        <v>，防御提高</v>
      </c>
      <c r="AC495" s="40" t="str">
        <f t="shared" si="92"/>
        <v>3%</v>
      </c>
      <c r="AD495" s="56" t="str">
        <f t="shared" si="93"/>
        <v>集齐“单雄信、程咬金”，攻击提高11%，防御提高3%。</v>
      </c>
    </row>
    <row r="496" spans="1:30" ht="15" x14ac:dyDescent="0.25">
      <c r="A496" s="52">
        <f t="shared" si="94"/>
        <v>31306005</v>
      </c>
      <c r="B496" s="37">
        <v>491</v>
      </c>
      <c r="C496" s="53" t="str">
        <f>VLOOKUP(E496,缘分配置!A:P,4,0)</f>
        <v>侠肝义胆</v>
      </c>
      <c r="D496" s="53">
        <f>VLOOKUP(F496,武将ID!A:B,2,0)</f>
        <v>31306</v>
      </c>
      <c r="E496" s="40" t="str">
        <f>缘分配置!A449</f>
        <v>单雄信5</v>
      </c>
      <c r="F496" s="37" t="str">
        <f t="shared" si="89"/>
        <v>、单雄信</v>
      </c>
      <c r="G496" s="40" t="str">
        <f>缘分配置!E449</f>
        <v>单雄信</v>
      </c>
      <c r="H496" s="40" t="str">
        <f t="shared" si="95"/>
        <v>5</v>
      </c>
      <c r="I496" s="40">
        <v>1</v>
      </c>
      <c r="J496" s="53">
        <f>VLOOKUP(K496,武将ID!$A:$B,2,0)</f>
        <v>11507</v>
      </c>
      <c r="K496" s="40" t="str">
        <f>VLOOKUP(E496,缘分配置!A:M,6,0)</f>
        <v>、樊哙</v>
      </c>
      <c r="L496" s="53">
        <f>IFERROR(VLOOKUP(M496,武将ID!$A:$B,2,0),"")</f>
        <v>31507</v>
      </c>
      <c r="M496" s="40" t="str">
        <f>IF(VLOOKUP($E496,缘分配置!$A:$M,7,0)=0,"",VLOOKUP($E496,缘分配置!$A:$M,7,0))</f>
        <v>、裴元庆</v>
      </c>
      <c r="N496" s="53" t="str">
        <f>IFERROR(VLOOKUP(O496,武将ID!$A:$B,2,0),"")</f>
        <v/>
      </c>
      <c r="O496" s="40" t="str">
        <f>IF(VLOOKUP($E496,缘分配置!$A:$M,8,0)=0,"",VLOOKUP($E496,缘分配置!$A:$M,8,0))</f>
        <v/>
      </c>
      <c r="P496" s="53" t="str">
        <f>IFERROR(VLOOKUP(Q496,武将ID!$A:$B,2,0),"")</f>
        <v/>
      </c>
      <c r="Q496" s="40" t="str">
        <f>IF(VLOOKUP($E496,缘分配置!$A:$M,9,0)=0,"",VLOOKUP($E496,缘分配置!$A:$M,9,0))</f>
        <v/>
      </c>
      <c r="R496" s="40">
        <f t="shared" si="96"/>
        <v>4</v>
      </c>
      <c r="S496" s="40">
        <f>IF(VLOOKUP($E496,缘分配置!$A:$M,10,0)=0,"",VLOOKUP($E496,缘分配置!$A:$M,10,0))</f>
        <v>150</v>
      </c>
      <c r="T496" s="40" t="str">
        <f>IFERROR(VLOOKUP(R496,武将ID!F$1:G$18,2,0),"")</f>
        <v>，生命提高</v>
      </c>
      <c r="U496" s="40" t="str">
        <f t="shared" si="90"/>
        <v>15%</v>
      </c>
      <c r="V496" s="40">
        <f t="shared" si="97"/>
        <v>5</v>
      </c>
      <c r="W496" s="40">
        <f>IF(VLOOKUP($E496,缘分配置!$A:$M,11,0)=0,"",VLOOKUP($E496,缘分配置!$A:$M,11,0))</f>
        <v>120</v>
      </c>
      <c r="X496" s="40" t="str">
        <f>IFERROR(VLOOKUP(V496,武将ID!$F$1:$G$18,2,0),"")</f>
        <v>，攻击提高</v>
      </c>
      <c r="Y496" s="40" t="str">
        <f t="shared" si="91"/>
        <v>12%</v>
      </c>
      <c r="Z496" s="40">
        <f t="shared" si="98"/>
        <v>6</v>
      </c>
      <c r="AA496" s="40">
        <f>IF(VLOOKUP($E496,缘分配置!$A:$M,12,0)=0,"",VLOOKUP($E496,缘分配置!$A:$M,12,0))</f>
        <v>30</v>
      </c>
      <c r="AB496" s="40" t="str">
        <f>IFERROR(VLOOKUP(Z496,武将ID!$F$1:$G$18,2,0),"")</f>
        <v>，防御提高</v>
      </c>
      <c r="AC496" s="40" t="str">
        <f t="shared" si="92"/>
        <v>3%</v>
      </c>
      <c r="AD496" s="56" t="str">
        <f t="shared" si="93"/>
        <v>集齐“单雄信、樊哙、裴元庆”，生命提高15%，攻击提高12%，防御提高3%。</v>
      </c>
    </row>
    <row r="497" spans="1:30" ht="15" x14ac:dyDescent="0.25">
      <c r="A497" s="52">
        <f t="shared" si="94"/>
        <v>31306006</v>
      </c>
      <c r="B497" s="37">
        <v>492</v>
      </c>
      <c r="C497" s="53" t="str">
        <f>VLOOKUP(E497,缘分配置!A:P,4,0)</f>
        <v>纵横驰骋</v>
      </c>
      <c r="D497" s="53">
        <f>VLOOKUP(F497,武将ID!A:B,2,0)</f>
        <v>31306</v>
      </c>
      <c r="E497" s="40" t="str">
        <f>缘分配置!A450</f>
        <v>单雄信6</v>
      </c>
      <c r="F497" s="37" t="str">
        <f t="shared" si="89"/>
        <v>、单雄信</v>
      </c>
      <c r="G497" s="40" t="str">
        <f>缘分配置!E450</f>
        <v>单雄信</v>
      </c>
      <c r="H497" s="40" t="str">
        <f t="shared" si="95"/>
        <v>6</v>
      </c>
      <c r="I497" s="40">
        <v>1</v>
      </c>
      <c r="J497" s="53">
        <f>VLOOKUP(K497,武将ID!$A:$B,2,0)</f>
        <v>11502</v>
      </c>
      <c r="K497" s="40" t="str">
        <f>VLOOKUP(E497,缘分配置!A:M,6,0)</f>
        <v>、韩信</v>
      </c>
      <c r="L497" s="53">
        <f>IFERROR(VLOOKUP(M497,武将ID!$A:$B,2,0),"")</f>
        <v>31502</v>
      </c>
      <c r="M497" s="40" t="str">
        <f>IF(VLOOKUP($E497,缘分配置!$A:$M,7,0)=0,"",VLOOKUP($E497,缘分配置!$A:$M,7,0))</f>
        <v>、尉迟恭</v>
      </c>
      <c r="N497" s="53">
        <f>IFERROR(VLOOKUP(O497,武将ID!$A:$B,2,0),"")</f>
        <v>31505</v>
      </c>
      <c r="O497" s="40" t="str">
        <f>IF(VLOOKUP($E497,缘分配置!$A:$M,8,0)=0,"",VLOOKUP($E497,缘分配置!$A:$M,8,0))</f>
        <v>、薛仁贵</v>
      </c>
      <c r="P497" s="53" t="str">
        <f>IFERROR(VLOOKUP(Q497,武将ID!$A:$B,2,0),"")</f>
        <v/>
      </c>
      <c r="Q497" s="40" t="str">
        <f>IF(VLOOKUP($E497,缘分配置!$A:$M,9,0)=0,"",VLOOKUP($E497,缘分配置!$A:$M,9,0))</f>
        <v/>
      </c>
      <c r="R497" s="40">
        <f t="shared" si="96"/>
        <v>4</v>
      </c>
      <c r="S497" s="40">
        <f>IF(VLOOKUP($E497,缘分配置!$A:$M,10,0)=0,"",VLOOKUP($E497,缘分配置!$A:$M,10,0))</f>
        <v>180</v>
      </c>
      <c r="T497" s="40" t="str">
        <f>IFERROR(VLOOKUP(R497,武将ID!F$1:G$18,2,0),"")</f>
        <v>，生命提高</v>
      </c>
      <c r="U497" s="40" t="str">
        <f t="shared" si="90"/>
        <v>18%</v>
      </c>
      <c r="V497" s="40">
        <f t="shared" si="97"/>
        <v>5</v>
      </c>
      <c r="W497" s="40">
        <f>IF(VLOOKUP($E497,缘分配置!$A:$M,11,0)=0,"",VLOOKUP($E497,缘分配置!$A:$M,11,0))</f>
        <v>140</v>
      </c>
      <c r="X497" s="40" t="str">
        <f>IFERROR(VLOOKUP(V497,武将ID!$F$1:$G$18,2,0),"")</f>
        <v>，攻击提高</v>
      </c>
      <c r="Y497" s="40" t="str">
        <f t="shared" si="91"/>
        <v>14%</v>
      </c>
      <c r="Z497" s="40">
        <f t="shared" si="98"/>
        <v>6</v>
      </c>
      <c r="AA497" s="40">
        <f>IF(VLOOKUP($E497,缘分配置!$A:$M,12,0)=0,"",VLOOKUP($E497,缘分配置!$A:$M,12,0))</f>
        <v>40</v>
      </c>
      <c r="AB497" s="40" t="str">
        <f>IFERROR(VLOOKUP(Z497,武将ID!$F$1:$G$18,2,0),"")</f>
        <v>，防御提高</v>
      </c>
      <c r="AC497" s="40" t="str">
        <f t="shared" si="92"/>
        <v>4%</v>
      </c>
      <c r="AD497" s="56" t="str">
        <f t="shared" si="93"/>
        <v>集齐“单雄信、韩信、尉迟恭、薛仁贵”，生命提高18%，攻击提高14%，防御提高4%。</v>
      </c>
    </row>
    <row r="498" spans="1:30" ht="15" x14ac:dyDescent="0.25">
      <c r="A498" s="52">
        <f t="shared" si="94"/>
        <v>30801001</v>
      </c>
      <c r="B498" s="37">
        <v>493</v>
      </c>
      <c r="C498" s="53" t="str">
        <f>VLOOKUP(E498,缘分配置!A:P,4,0)</f>
        <v>殊途同归</v>
      </c>
      <c r="D498" s="53">
        <f>VLOOKUP(F498,武将ID!A:B,2,0)</f>
        <v>30801</v>
      </c>
      <c r="E498" s="40" t="str">
        <f>缘分配置!A451</f>
        <v>王世充1</v>
      </c>
      <c r="F498" s="37" t="str">
        <f t="shared" si="89"/>
        <v>、王世充</v>
      </c>
      <c r="G498" s="40" t="str">
        <f>缘分配置!E451</f>
        <v>王世充</v>
      </c>
      <c r="H498" s="40" t="str">
        <f t="shared" si="95"/>
        <v>1</v>
      </c>
      <c r="I498" s="40">
        <v>1</v>
      </c>
      <c r="J498" s="53">
        <f>VLOOKUP(K498,武将ID!$A:$B,2,0)</f>
        <v>30804</v>
      </c>
      <c r="K498" s="40" t="str">
        <f>VLOOKUP(E498,缘分配置!A:M,6,0)</f>
        <v>、罗艺</v>
      </c>
      <c r="L498" s="53" t="str">
        <f>IFERROR(VLOOKUP(M498,武将ID!$A:$B,2,0),"")</f>
        <v/>
      </c>
      <c r="M498" s="40" t="str">
        <f>IF(VLOOKUP($E498,缘分配置!$A:$M,7,0)=0,"",VLOOKUP($E498,缘分配置!$A:$M,7,0))</f>
        <v/>
      </c>
      <c r="N498" s="53" t="str">
        <f>IFERROR(VLOOKUP(O498,武将ID!$A:$B,2,0),"")</f>
        <v/>
      </c>
      <c r="O498" s="40" t="str">
        <f>IF(VLOOKUP($E498,缘分配置!$A:$M,8,0)=0,"",VLOOKUP($E498,缘分配置!$A:$M,8,0))</f>
        <v/>
      </c>
      <c r="P498" s="53" t="str">
        <f>IFERROR(VLOOKUP(Q498,武将ID!$A:$B,2,0),"")</f>
        <v/>
      </c>
      <c r="Q498" s="40" t="str">
        <f>IF(VLOOKUP($E498,缘分配置!$A:$M,9,0)=0,"",VLOOKUP($E498,缘分配置!$A:$M,9,0))</f>
        <v/>
      </c>
      <c r="R498" s="40" t="str">
        <f t="shared" si="96"/>
        <v/>
      </c>
      <c r="S498" s="40" t="str">
        <f>IF(VLOOKUP($E498,缘分配置!$A:$M,10,0)=0,"",VLOOKUP($E498,缘分配置!$A:$M,10,0))</f>
        <v/>
      </c>
      <c r="T498" s="40" t="str">
        <f>IFERROR(VLOOKUP(R498,武将ID!F$1:G$18,2,0),"")</f>
        <v/>
      </c>
      <c r="U498" s="40" t="str">
        <f t="shared" si="90"/>
        <v/>
      </c>
      <c r="V498" s="40">
        <f t="shared" si="97"/>
        <v>5</v>
      </c>
      <c r="W498" s="40">
        <f>IF(VLOOKUP($E498,缘分配置!$A:$M,11,0)=0,"",VLOOKUP($E498,缘分配置!$A:$M,11,0))</f>
        <v>80</v>
      </c>
      <c r="X498" s="40" t="str">
        <f>IFERROR(VLOOKUP(V498,武将ID!$F$1:$G$18,2,0),"")</f>
        <v>，攻击提高</v>
      </c>
      <c r="Y498" s="40" t="str">
        <f t="shared" si="91"/>
        <v>8%</v>
      </c>
      <c r="Z498" s="40">
        <f t="shared" si="98"/>
        <v>6</v>
      </c>
      <c r="AA498" s="40">
        <f>IF(VLOOKUP($E498,缘分配置!$A:$M,12,0)=0,"",VLOOKUP($E498,缘分配置!$A:$M,12,0))</f>
        <v>30</v>
      </c>
      <c r="AB498" s="40" t="str">
        <f>IFERROR(VLOOKUP(Z498,武将ID!$F$1:$G$18,2,0),"")</f>
        <v>，防御提高</v>
      </c>
      <c r="AC498" s="40" t="str">
        <f t="shared" si="92"/>
        <v>3%</v>
      </c>
      <c r="AD498" s="56" t="str">
        <f t="shared" si="93"/>
        <v>集齐“王世充、罗艺”，攻击提高8%，防御提高3%。</v>
      </c>
    </row>
    <row r="499" spans="1:30" ht="15" x14ac:dyDescent="0.25">
      <c r="A499" s="52">
        <f t="shared" si="94"/>
        <v>30801002</v>
      </c>
      <c r="B499" s="37">
        <v>494</v>
      </c>
      <c r="C499" s="53" t="str">
        <f>VLOOKUP(E499,缘分配置!A:P,4,0)</f>
        <v>隋朝重臣</v>
      </c>
      <c r="D499" s="53">
        <f>VLOOKUP(F499,武将ID!A:B,2,0)</f>
        <v>30801</v>
      </c>
      <c r="E499" s="40" t="str">
        <f>缘分配置!A452</f>
        <v>王世充2</v>
      </c>
      <c r="F499" s="37" t="str">
        <f t="shared" si="89"/>
        <v>、王世充</v>
      </c>
      <c r="G499" s="40" t="str">
        <f>缘分配置!E452</f>
        <v>王世充</v>
      </c>
      <c r="H499" s="40" t="str">
        <f t="shared" si="95"/>
        <v>2</v>
      </c>
      <c r="I499" s="40">
        <v>1</v>
      </c>
      <c r="J499" s="53">
        <f>VLOOKUP(K499,武将ID!$A:$B,2,0)</f>
        <v>30803</v>
      </c>
      <c r="K499" s="40" t="str">
        <f>VLOOKUP(E499,缘分配置!A:M,6,0)</f>
        <v>、杨林</v>
      </c>
      <c r="L499" s="53">
        <f>IFERROR(VLOOKUP(M499,武将ID!$A:$B,2,0),"")</f>
        <v>30808</v>
      </c>
      <c r="M499" s="40" t="str">
        <f>IF(VLOOKUP($E499,缘分配置!$A:$M,7,0)=0,"",VLOOKUP($E499,缘分配置!$A:$M,7,0))</f>
        <v>、魏文通</v>
      </c>
      <c r="N499" s="53" t="str">
        <f>IFERROR(VLOOKUP(O499,武将ID!$A:$B,2,0),"")</f>
        <v/>
      </c>
      <c r="O499" s="40" t="str">
        <f>IF(VLOOKUP($E499,缘分配置!$A:$M,8,0)=0,"",VLOOKUP($E499,缘分配置!$A:$M,8,0))</f>
        <v/>
      </c>
      <c r="P499" s="53" t="str">
        <f>IFERROR(VLOOKUP(Q499,武将ID!$A:$B,2,0),"")</f>
        <v/>
      </c>
      <c r="Q499" s="40" t="str">
        <f>IF(VLOOKUP($E499,缘分配置!$A:$M,9,0)=0,"",VLOOKUP($E499,缘分配置!$A:$M,9,0))</f>
        <v/>
      </c>
      <c r="R499" s="40">
        <f t="shared" si="96"/>
        <v>4</v>
      </c>
      <c r="S499" s="40">
        <f>IF(VLOOKUP($E499,缘分配置!$A:$M,10,0)=0,"",VLOOKUP($E499,缘分配置!$A:$M,10,0))</f>
        <v>110</v>
      </c>
      <c r="T499" s="40" t="str">
        <f>IFERROR(VLOOKUP(R499,武将ID!F$1:G$18,2,0),"")</f>
        <v>，生命提高</v>
      </c>
      <c r="U499" s="40" t="str">
        <f t="shared" si="90"/>
        <v>11%</v>
      </c>
      <c r="V499" s="40">
        <f t="shared" si="97"/>
        <v>5</v>
      </c>
      <c r="W499" s="40">
        <f>IF(VLOOKUP($E499,缘分配置!$A:$M,11,0)=0,"",VLOOKUP($E499,缘分配置!$A:$M,11,0))</f>
        <v>80</v>
      </c>
      <c r="X499" s="40" t="str">
        <f>IFERROR(VLOOKUP(V499,武将ID!$F$1:$G$18,2,0),"")</f>
        <v>，攻击提高</v>
      </c>
      <c r="Y499" s="40" t="str">
        <f t="shared" si="91"/>
        <v>8%</v>
      </c>
      <c r="Z499" s="40">
        <f t="shared" si="98"/>
        <v>6</v>
      </c>
      <c r="AA499" s="40">
        <f>IF(VLOOKUP($E499,缘分配置!$A:$M,12,0)=0,"",VLOOKUP($E499,缘分配置!$A:$M,12,0))</f>
        <v>30</v>
      </c>
      <c r="AB499" s="40" t="str">
        <f>IFERROR(VLOOKUP(Z499,武将ID!$F$1:$G$18,2,0),"")</f>
        <v>，防御提高</v>
      </c>
      <c r="AC499" s="40" t="str">
        <f t="shared" si="92"/>
        <v>3%</v>
      </c>
      <c r="AD499" s="56" t="str">
        <f t="shared" si="93"/>
        <v>集齐“王世充、杨林、魏文通”，生命提高11%，攻击提高8%，防御提高3%。</v>
      </c>
    </row>
    <row r="500" spans="1:30" ht="15" x14ac:dyDescent="0.25">
      <c r="A500" s="52">
        <f t="shared" si="94"/>
        <v>30802001</v>
      </c>
      <c r="B500" s="37">
        <v>495</v>
      </c>
      <c r="C500" s="53" t="str">
        <f>VLOOKUP(E500,缘分配置!A:P,4,0)</f>
        <v>医者仁心</v>
      </c>
      <c r="D500" s="53">
        <f>VLOOKUP(F500,武将ID!A:B,2,0)</f>
        <v>30802</v>
      </c>
      <c r="E500" s="40" t="str">
        <f>缘分配置!A453</f>
        <v>徐世勣1</v>
      </c>
      <c r="F500" s="37" t="str">
        <f t="shared" si="89"/>
        <v>、徐世勣</v>
      </c>
      <c r="G500" s="40" t="str">
        <f>缘分配置!E453</f>
        <v>徐世勣</v>
      </c>
      <c r="H500" s="40" t="str">
        <f t="shared" si="95"/>
        <v>1</v>
      </c>
      <c r="I500" s="40">
        <v>1</v>
      </c>
      <c r="J500" s="53">
        <f>VLOOKUP(K500,武将ID!$A:$B,2,0)</f>
        <v>20808</v>
      </c>
      <c r="K500" s="40" t="str">
        <f>VLOOKUP(E500,缘分配置!A:M,6,0)</f>
        <v>、华佗</v>
      </c>
      <c r="L500" s="53" t="str">
        <f>IFERROR(VLOOKUP(M500,武将ID!$A:$B,2,0),"")</f>
        <v/>
      </c>
      <c r="M500" s="40" t="str">
        <f>IF(VLOOKUP($E500,缘分配置!$A:$M,7,0)=0,"",VLOOKUP($E500,缘分配置!$A:$M,7,0))</f>
        <v/>
      </c>
      <c r="N500" s="53" t="str">
        <f>IFERROR(VLOOKUP(O500,武将ID!$A:$B,2,0),"")</f>
        <v/>
      </c>
      <c r="O500" s="40" t="str">
        <f>IF(VLOOKUP($E500,缘分配置!$A:$M,8,0)=0,"",VLOOKUP($E500,缘分配置!$A:$M,8,0))</f>
        <v/>
      </c>
      <c r="P500" s="53" t="str">
        <f>IFERROR(VLOOKUP(Q500,武将ID!$A:$B,2,0),"")</f>
        <v/>
      </c>
      <c r="Q500" s="40" t="str">
        <f>IF(VLOOKUP($E500,缘分配置!$A:$M,9,0)=0,"",VLOOKUP($E500,缘分配置!$A:$M,9,0))</f>
        <v/>
      </c>
      <c r="R500" s="40">
        <f t="shared" si="96"/>
        <v>4</v>
      </c>
      <c r="S500" s="40">
        <f>IF(VLOOKUP($E500,缘分配置!$A:$M,10,0)=0,"",VLOOKUP($E500,缘分配置!$A:$M,10,0))</f>
        <v>120</v>
      </c>
      <c r="T500" s="40" t="str">
        <f>IFERROR(VLOOKUP(R500,武将ID!F$1:G$18,2,0),"")</f>
        <v>，生命提高</v>
      </c>
      <c r="U500" s="40" t="str">
        <f t="shared" si="90"/>
        <v>12%</v>
      </c>
      <c r="V500" s="40" t="str">
        <f t="shared" si="97"/>
        <v/>
      </c>
      <c r="W500" s="40" t="str">
        <f>IF(VLOOKUP($E500,缘分配置!$A:$M,11,0)=0,"",VLOOKUP($E500,缘分配置!$A:$M,11,0))</f>
        <v/>
      </c>
      <c r="X500" s="40" t="str">
        <f>IFERROR(VLOOKUP(V500,武将ID!$F$1:$G$18,2,0),"")</f>
        <v/>
      </c>
      <c r="Y500" s="40" t="str">
        <f t="shared" si="91"/>
        <v/>
      </c>
      <c r="Z500" s="40" t="str">
        <f t="shared" si="98"/>
        <v/>
      </c>
      <c r="AA500" s="40" t="str">
        <f>IF(VLOOKUP($E500,缘分配置!$A:$M,12,0)=0,"",VLOOKUP($E500,缘分配置!$A:$M,12,0))</f>
        <v/>
      </c>
      <c r="AB500" s="40" t="str">
        <f>IFERROR(VLOOKUP(Z500,武将ID!$F$1:$G$18,2,0),"")</f>
        <v/>
      </c>
      <c r="AC500" s="40" t="str">
        <f t="shared" si="92"/>
        <v/>
      </c>
      <c r="AD500" s="56" t="str">
        <f t="shared" si="93"/>
        <v>集齐“徐世勣、华佗”，生命提高12%。</v>
      </c>
    </row>
    <row r="501" spans="1:30" ht="15" x14ac:dyDescent="0.25">
      <c r="A501" s="52">
        <f t="shared" si="94"/>
        <v>30802002</v>
      </c>
      <c r="B501" s="37">
        <v>496</v>
      </c>
      <c r="C501" s="53" t="str">
        <f>VLOOKUP(E501,缘分配置!A:P,4,0)</f>
        <v>英雄豪杰</v>
      </c>
      <c r="D501" s="53">
        <f>VLOOKUP(F501,武将ID!A:B,2,0)</f>
        <v>30802</v>
      </c>
      <c r="E501" s="40" t="str">
        <f>缘分配置!A454</f>
        <v>徐世勣2</v>
      </c>
      <c r="F501" s="37" t="str">
        <f t="shared" si="89"/>
        <v>、徐世勣</v>
      </c>
      <c r="G501" s="40" t="str">
        <f>缘分配置!E454</f>
        <v>徐世勣</v>
      </c>
      <c r="H501" s="40" t="str">
        <f t="shared" si="95"/>
        <v>2</v>
      </c>
      <c r="I501" s="40">
        <v>1</v>
      </c>
      <c r="J501" s="53">
        <f>VLOOKUP(K501,武将ID!$A:$B,2,0)</f>
        <v>30804</v>
      </c>
      <c r="K501" s="40" t="str">
        <f>VLOOKUP(E501,缘分配置!A:M,6,0)</f>
        <v>、罗艺</v>
      </c>
      <c r="L501" s="53">
        <f>IFERROR(VLOOKUP(M501,武将ID!$A:$B,2,0),"")</f>
        <v>30807</v>
      </c>
      <c r="M501" s="40" t="str">
        <f>IF(VLOOKUP($E501,缘分配置!$A:$M,7,0)=0,"",VLOOKUP($E501,缘分配置!$A:$M,7,0))</f>
        <v>、雄阔海</v>
      </c>
      <c r="N501" s="53" t="str">
        <f>IFERROR(VLOOKUP(O501,武将ID!$A:$B,2,0),"")</f>
        <v/>
      </c>
      <c r="O501" s="40" t="str">
        <f>IF(VLOOKUP($E501,缘分配置!$A:$M,8,0)=0,"",VLOOKUP($E501,缘分配置!$A:$M,8,0))</f>
        <v/>
      </c>
      <c r="P501" s="53" t="str">
        <f>IFERROR(VLOOKUP(Q501,武将ID!$A:$B,2,0),"")</f>
        <v/>
      </c>
      <c r="Q501" s="40" t="str">
        <f>IF(VLOOKUP($E501,缘分配置!$A:$M,9,0)=0,"",VLOOKUP($E501,缘分配置!$A:$M,9,0))</f>
        <v/>
      </c>
      <c r="R501" s="40">
        <f t="shared" si="96"/>
        <v>4</v>
      </c>
      <c r="S501" s="40">
        <f>IF(VLOOKUP($E501,缘分配置!$A:$M,10,0)=0,"",VLOOKUP($E501,缘分配置!$A:$M,10,0))</f>
        <v>120</v>
      </c>
      <c r="T501" s="40" t="str">
        <f>IFERROR(VLOOKUP(R501,武将ID!F$1:G$18,2,0),"")</f>
        <v>，生命提高</v>
      </c>
      <c r="U501" s="40" t="str">
        <f t="shared" si="90"/>
        <v>12%</v>
      </c>
      <c r="V501" s="40">
        <f t="shared" si="97"/>
        <v>5</v>
      </c>
      <c r="W501" s="40">
        <f>IF(VLOOKUP($E501,缘分配置!$A:$M,11,0)=0,"",VLOOKUP($E501,缘分配置!$A:$M,11,0))</f>
        <v>90</v>
      </c>
      <c r="X501" s="40" t="str">
        <f>IFERROR(VLOOKUP(V501,武将ID!$F$1:$G$18,2,0),"")</f>
        <v>，攻击提高</v>
      </c>
      <c r="Y501" s="40" t="str">
        <f t="shared" si="91"/>
        <v>9%</v>
      </c>
      <c r="Z501" s="40">
        <f t="shared" si="98"/>
        <v>6</v>
      </c>
      <c r="AA501" s="40">
        <f>IF(VLOOKUP($E501,缘分配置!$A:$M,12,0)=0,"",VLOOKUP($E501,缘分配置!$A:$M,12,0))</f>
        <v>30</v>
      </c>
      <c r="AB501" s="40" t="str">
        <f>IFERROR(VLOOKUP(Z501,武将ID!$F$1:$G$18,2,0),"")</f>
        <v>，防御提高</v>
      </c>
      <c r="AC501" s="40" t="str">
        <f t="shared" si="92"/>
        <v>3%</v>
      </c>
      <c r="AD501" s="56" t="str">
        <f t="shared" si="93"/>
        <v>集齐“徐世勣、罗艺、雄阔海”，生命提高12%，攻击提高9%，防御提高3%。</v>
      </c>
    </row>
    <row r="502" spans="1:30" ht="15" x14ac:dyDescent="0.25">
      <c r="A502" s="52">
        <f t="shared" si="94"/>
        <v>30803001</v>
      </c>
      <c r="B502" s="37">
        <v>497</v>
      </c>
      <c r="C502" s="53" t="str">
        <f>VLOOKUP(E502,缘分配置!A:P,4,0)</f>
        <v>恪尽职守</v>
      </c>
      <c r="D502" s="53">
        <f>VLOOKUP(F502,武将ID!A:B,2,0)</f>
        <v>30803</v>
      </c>
      <c r="E502" s="40" t="str">
        <f>缘分配置!A455</f>
        <v>杨林1</v>
      </c>
      <c r="F502" s="37" t="str">
        <f t="shared" si="89"/>
        <v>、杨林</v>
      </c>
      <c r="G502" s="40" t="str">
        <f>缘分配置!E455</f>
        <v>杨林</v>
      </c>
      <c r="H502" s="40" t="str">
        <f t="shared" si="95"/>
        <v>1</v>
      </c>
      <c r="I502" s="40">
        <v>1</v>
      </c>
      <c r="J502" s="53">
        <f>VLOOKUP(K502,武将ID!$A:$B,2,0)</f>
        <v>30808</v>
      </c>
      <c r="K502" s="40" t="str">
        <f>VLOOKUP(E502,缘分配置!A:M,6,0)</f>
        <v>、魏文通</v>
      </c>
      <c r="L502" s="53" t="str">
        <f>IFERROR(VLOOKUP(M502,武将ID!$A:$B,2,0),"")</f>
        <v/>
      </c>
      <c r="M502" s="40" t="str">
        <f>IF(VLOOKUP($E502,缘分配置!$A:$M,7,0)=0,"",VLOOKUP($E502,缘分配置!$A:$M,7,0))</f>
        <v/>
      </c>
      <c r="N502" s="53" t="str">
        <f>IFERROR(VLOOKUP(O502,武将ID!$A:$B,2,0),"")</f>
        <v/>
      </c>
      <c r="O502" s="40" t="str">
        <f>IF(VLOOKUP($E502,缘分配置!$A:$M,8,0)=0,"",VLOOKUP($E502,缘分配置!$A:$M,8,0))</f>
        <v/>
      </c>
      <c r="P502" s="53" t="str">
        <f>IFERROR(VLOOKUP(Q502,武将ID!$A:$B,2,0),"")</f>
        <v/>
      </c>
      <c r="Q502" s="40" t="str">
        <f>IF(VLOOKUP($E502,缘分配置!$A:$M,9,0)=0,"",VLOOKUP($E502,缘分配置!$A:$M,9,0))</f>
        <v/>
      </c>
      <c r="R502" s="40">
        <f t="shared" si="96"/>
        <v>4</v>
      </c>
      <c r="S502" s="40">
        <f>IF(VLOOKUP($E502,缘分配置!$A:$M,10,0)=0,"",VLOOKUP($E502,缘分配置!$A:$M,10,0))</f>
        <v>110</v>
      </c>
      <c r="T502" s="40" t="str">
        <f>IFERROR(VLOOKUP(R502,武将ID!F$1:G$18,2,0),"")</f>
        <v>，生命提高</v>
      </c>
      <c r="U502" s="40" t="str">
        <f t="shared" si="90"/>
        <v>11%</v>
      </c>
      <c r="V502" s="40" t="str">
        <f t="shared" si="97"/>
        <v/>
      </c>
      <c r="W502" s="40" t="str">
        <f>IF(VLOOKUP($E502,缘分配置!$A:$M,11,0)=0,"",VLOOKUP($E502,缘分配置!$A:$M,11,0))</f>
        <v/>
      </c>
      <c r="X502" s="40" t="str">
        <f>IFERROR(VLOOKUP(V502,武将ID!$F$1:$G$18,2,0),"")</f>
        <v/>
      </c>
      <c r="Y502" s="40" t="str">
        <f t="shared" si="91"/>
        <v/>
      </c>
      <c r="Z502" s="40" t="str">
        <f t="shared" si="98"/>
        <v/>
      </c>
      <c r="AA502" s="40" t="str">
        <f>IF(VLOOKUP($E502,缘分配置!$A:$M,12,0)=0,"",VLOOKUP($E502,缘分配置!$A:$M,12,0))</f>
        <v/>
      </c>
      <c r="AB502" s="40" t="str">
        <f>IFERROR(VLOOKUP(Z502,武将ID!$F$1:$G$18,2,0),"")</f>
        <v/>
      </c>
      <c r="AC502" s="40" t="str">
        <f t="shared" si="92"/>
        <v/>
      </c>
      <c r="AD502" s="56" t="str">
        <f t="shared" si="93"/>
        <v>集齐“杨林、魏文通”，生命提高11%。</v>
      </c>
    </row>
    <row r="503" spans="1:30" ht="15" x14ac:dyDescent="0.25">
      <c r="A503" s="52">
        <f t="shared" si="94"/>
        <v>30803002</v>
      </c>
      <c r="B503" s="37">
        <v>498</v>
      </c>
      <c r="C503" s="53" t="str">
        <f>VLOOKUP(E503,缘分配置!A:P,4,0)</f>
        <v>隋朝重臣</v>
      </c>
      <c r="D503" s="53">
        <f>VLOOKUP(F503,武将ID!A:B,2,0)</f>
        <v>30803</v>
      </c>
      <c r="E503" s="40" t="str">
        <f>缘分配置!A456</f>
        <v>杨林2</v>
      </c>
      <c r="F503" s="37" t="str">
        <f t="shared" ref="F503:F566" si="99">"、"&amp;G503</f>
        <v>、杨林</v>
      </c>
      <c r="G503" s="40" t="str">
        <f>缘分配置!E456</f>
        <v>杨林</v>
      </c>
      <c r="H503" s="40" t="str">
        <f t="shared" si="95"/>
        <v>2</v>
      </c>
      <c r="I503" s="40">
        <v>1</v>
      </c>
      <c r="J503" s="53">
        <f>VLOOKUP(K503,武将ID!$A:$B,2,0)</f>
        <v>30801</v>
      </c>
      <c r="K503" s="40" t="str">
        <f>VLOOKUP(E503,缘分配置!A:M,6,0)</f>
        <v>、王世充</v>
      </c>
      <c r="L503" s="53">
        <f>IFERROR(VLOOKUP(M503,武将ID!$A:$B,2,0),"")</f>
        <v>30808</v>
      </c>
      <c r="M503" s="40" t="str">
        <f>IF(VLOOKUP($E503,缘分配置!$A:$M,7,0)=0,"",VLOOKUP($E503,缘分配置!$A:$M,7,0))</f>
        <v>、魏文通</v>
      </c>
      <c r="N503" s="53" t="str">
        <f>IFERROR(VLOOKUP(O503,武将ID!$A:$B,2,0),"")</f>
        <v/>
      </c>
      <c r="O503" s="40" t="str">
        <f>IF(VLOOKUP($E503,缘分配置!$A:$M,8,0)=0,"",VLOOKUP($E503,缘分配置!$A:$M,8,0))</f>
        <v/>
      </c>
      <c r="P503" s="53" t="str">
        <f>IFERROR(VLOOKUP(Q503,武将ID!$A:$B,2,0),"")</f>
        <v/>
      </c>
      <c r="Q503" s="40" t="str">
        <f>IF(VLOOKUP($E503,缘分配置!$A:$M,9,0)=0,"",VLOOKUP($E503,缘分配置!$A:$M,9,0))</f>
        <v/>
      </c>
      <c r="R503" s="40">
        <f t="shared" si="96"/>
        <v>4</v>
      </c>
      <c r="S503" s="40">
        <f>IF(VLOOKUP($E503,缘分配置!$A:$M,10,0)=0,"",VLOOKUP($E503,缘分配置!$A:$M,10,0))</f>
        <v>120</v>
      </c>
      <c r="T503" s="40" t="str">
        <f>IFERROR(VLOOKUP(R503,武将ID!F$1:G$18,2,0),"")</f>
        <v>，生命提高</v>
      </c>
      <c r="U503" s="40" t="str">
        <f t="shared" ref="U503:U566" si="100">IFERROR(IF(S503=0,"",S503/10&amp;"%"),"")</f>
        <v>12%</v>
      </c>
      <c r="V503" s="40">
        <f t="shared" si="97"/>
        <v>5</v>
      </c>
      <c r="W503" s="40">
        <f>IF(VLOOKUP($E503,缘分配置!$A:$M,11,0)=0,"",VLOOKUP($E503,缘分配置!$A:$M,11,0))</f>
        <v>90</v>
      </c>
      <c r="X503" s="40" t="str">
        <f>IFERROR(VLOOKUP(V503,武将ID!$F$1:$G$18,2,0),"")</f>
        <v>，攻击提高</v>
      </c>
      <c r="Y503" s="40" t="str">
        <f t="shared" ref="Y503:Y566" si="101">IFERROR(IF(W503=0,"",W503/10&amp;"%"),"")</f>
        <v>9%</v>
      </c>
      <c r="Z503" s="40">
        <f t="shared" si="98"/>
        <v>6</v>
      </c>
      <c r="AA503" s="40">
        <f>IF(VLOOKUP($E503,缘分配置!$A:$M,12,0)=0,"",VLOOKUP($E503,缘分配置!$A:$M,12,0))</f>
        <v>30</v>
      </c>
      <c r="AB503" s="40" t="str">
        <f>IFERROR(VLOOKUP(Z503,武将ID!$F$1:$G$18,2,0),"")</f>
        <v>，防御提高</v>
      </c>
      <c r="AC503" s="40" t="str">
        <f t="shared" ref="AC503:AC566" si="102">IFERROR(IF(AA503=0,"",AA503/10&amp;"%"),"")</f>
        <v>3%</v>
      </c>
      <c r="AD503" s="56" t="str">
        <f t="shared" ref="AD503:AD566" si="103">"集齐“"&amp;G503&amp;K503&amp;M503&amp;O503&amp;Q503&amp;"”"&amp;T503&amp;U503&amp;X503&amp;Y503&amp;AB503&amp;AC503&amp;"。"</f>
        <v>集齐“杨林、王世充、魏文通”，生命提高12%，攻击提高9%，防御提高3%。</v>
      </c>
    </row>
    <row r="504" spans="1:30" ht="15" x14ac:dyDescent="0.25">
      <c r="A504" s="52">
        <f t="shared" si="94"/>
        <v>30804001</v>
      </c>
      <c r="B504" s="37">
        <v>499</v>
      </c>
      <c r="C504" s="53" t="str">
        <f>VLOOKUP(E504,缘分配置!A:P,4,0)</f>
        <v>殊途同归</v>
      </c>
      <c r="D504" s="53">
        <f>VLOOKUP(F504,武将ID!A:B,2,0)</f>
        <v>30804</v>
      </c>
      <c r="E504" s="40" t="str">
        <f>缘分配置!A457</f>
        <v>罗艺1</v>
      </c>
      <c r="F504" s="37" t="str">
        <f t="shared" si="99"/>
        <v>、罗艺</v>
      </c>
      <c r="G504" s="40" t="str">
        <f>缘分配置!E457</f>
        <v>罗艺</v>
      </c>
      <c r="H504" s="40" t="str">
        <f t="shared" si="95"/>
        <v>1</v>
      </c>
      <c r="I504" s="40">
        <v>1</v>
      </c>
      <c r="J504" s="53">
        <f>VLOOKUP(K504,武将ID!$A:$B,2,0)</f>
        <v>30801</v>
      </c>
      <c r="K504" s="40" t="str">
        <f>VLOOKUP(E504,缘分配置!A:M,6,0)</f>
        <v>、王世充</v>
      </c>
      <c r="L504" s="53" t="str">
        <f>IFERROR(VLOOKUP(M504,武将ID!$A:$B,2,0),"")</f>
        <v/>
      </c>
      <c r="M504" s="40" t="str">
        <f>IF(VLOOKUP($E504,缘分配置!$A:$M,7,0)=0,"",VLOOKUP($E504,缘分配置!$A:$M,7,0))</f>
        <v/>
      </c>
      <c r="N504" s="53" t="str">
        <f>IFERROR(VLOOKUP(O504,武将ID!$A:$B,2,0),"")</f>
        <v/>
      </c>
      <c r="O504" s="40" t="str">
        <f>IF(VLOOKUP($E504,缘分配置!$A:$M,8,0)=0,"",VLOOKUP($E504,缘分配置!$A:$M,8,0))</f>
        <v/>
      </c>
      <c r="P504" s="53" t="str">
        <f>IFERROR(VLOOKUP(Q504,武将ID!$A:$B,2,0),"")</f>
        <v/>
      </c>
      <c r="Q504" s="40" t="str">
        <f>IF(VLOOKUP($E504,缘分配置!$A:$M,9,0)=0,"",VLOOKUP($E504,缘分配置!$A:$M,9,0))</f>
        <v/>
      </c>
      <c r="R504" s="40" t="str">
        <f t="shared" si="96"/>
        <v/>
      </c>
      <c r="S504" s="40" t="str">
        <f>IF(VLOOKUP($E504,缘分配置!$A:$M,10,0)=0,"",VLOOKUP($E504,缘分配置!$A:$M,10,0))</f>
        <v/>
      </c>
      <c r="T504" s="40" t="str">
        <f>IFERROR(VLOOKUP(R504,武将ID!F$1:G$18,2,0),"")</f>
        <v/>
      </c>
      <c r="U504" s="40" t="str">
        <f t="shared" si="100"/>
        <v/>
      </c>
      <c r="V504" s="40">
        <f t="shared" si="97"/>
        <v>5</v>
      </c>
      <c r="W504" s="40">
        <f>IF(VLOOKUP($E504,缘分配置!$A:$M,11,0)=0,"",VLOOKUP($E504,缘分配置!$A:$M,11,0))</f>
        <v>90</v>
      </c>
      <c r="X504" s="40" t="str">
        <f>IFERROR(VLOOKUP(V504,武将ID!$F$1:$G$18,2,0),"")</f>
        <v>，攻击提高</v>
      </c>
      <c r="Y504" s="40" t="str">
        <f t="shared" si="101"/>
        <v>9%</v>
      </c>
      <c r="Z504" s="40">
        <f t="shared" si="98"/>
        <v>6</v>
      </c>
      <c r="AA504" s="40">
        <f>IF(VLOOKUP($E504,缘分配置!$A:$M,12,0)=0,"",VLOOKUP($E504,缘分配置!$A:$M,12,0))</f>
        <v>30</v>
      </c>
      <c r="AB504" s="40" t="str">
        <f>IFERROR(VLOOKUP(Z504,武将ID!$F$1:$G$18,2,0),"")</f>
        <v>，防御提高</v>
      </c>
      <c r="AC504" s="40" t="str">
        <f t="shared" si="102"/>
        <v>3%</v>
      </c>
      <c r="AD504" s="56" t="str">
        <f t="shared" si="103"/>
        <v>集齐“罗艺、王世充”，攻击提高9%，防御提高3%。</v>
      </c>
    </row>
    <row r="505" spans="1:30" ht="15" x14ac:dyDescent="0.25">
      <c r="A505" s="52">
        <f t="shared" si="94"/>
        <v>30804002</v>
      </c>
      <c r="B505" s="37">
        <v>500</v>
      </c>
      <c r="C505" s="53" t="str">
        <f>VLOOKUP(E505,缘分配置!A:P,4,0)</f>
        <v>英雄豪杰</v>
      </c>
      <c r="D505" s="53">
        <f>VLOOKUP(F505,武将ID!A:B,2,0)</f>
        <v>30804</v>
      </c>
      <c r="E505" s="40" t="str">
        <f>缘分配置!A458</f>
        <v>罗艺2</v>
      </c>
      <c r="F505" s="37" t="str">
        <f t="shared" si="99"/>
        <v>、罗艺</v>
      </c>
      <c r="G505" s="40" t="str">
        <f>缘分配置!E458</f>
        <v>罗艺</v>
      </c>
      <c r="H505" s="40" t="str">
        <f t="shared" si="95"/>
        <v>2</v>
      </c>
      <c r="I505" s="40">
        <v>1</v>
      </c>
      <c r="J505" s="53">
        <f>VLOOKUP(K505,武将ID!$A:$B,2,0)</f>
        <v>30802</v>
      </c>
      <c r="K505" s="40" t="str">
        <f>VLOOKUP(E505,缘分配置!A:M,6,0)</f>
        <v>、徐世勣</v>
      </c>
      <c r="L505" s="53">
        <f>IFERROR(VLOOKUP(M505,武将ID!$A:$B,2,0),"")</f>
        <v>30807</v>
      </c>
      <c r="M505" s="40" t="str">
        <f>IF(VLOOKUP($E505,缘分配置!$A:$M,7,0)=0,"",VLOOKUP($E505,缘分配置!$A:$M,7,0))</f>
        <v>、雄阔海</v>
      </c>
      <c r="N505" s="53" t="str">
        <f>IFERROR(VLOOKUP(O505,武将ID!$A:$B,2,0),"")</f>
        <v/>
      </c>
      <c r="O505" s="40" t="str">
        <f>IF(VLOOKUP($E505,缘分配置!$A:$M,8,0)=0,"",VLOOKUP($E505,缘分配置!$A:$M,8,0))</f>
        <v/>
      </c>
      <c r="P505" s="53" t="str">
        <f>IFERROR(VLOOKUP(Q505,武将ID!$A:$B,2,0),"")</f>
        <v/>
      </c>
      <c r="Q505" s="40" t="str">
        <f>IF(VLOOKUP($E505,缘分配置!$A:$M,9,0)=0,"",VLOOKUP($E505,缘分配置!$A:$M,9,0))</f>
        <v/>
      </c>
      <c r="R505" s="40">
        <f t="shared" si="96"/>
        <v>4</v>
      </c>
      <c r="S505" s="40">
        <f>IF(VLOOKUP($E505,缘分配置!$A:$M,10,0)=0,"",VLOOKUP($E505,缘分配置!$A:$M,10,0))</f>
        <v>120</v>
      </c>
      <c r="T505" s="40" t="str">
        <f>IFERROR(VLOOKUP(R505,武将ID!F$1:G$18,2,0),"")</f>
        <v>，生命提高</v>
      </c>
      <c r="U505" s="40" t="str">
        <f t="shared" si="100"/>
        <v>12%</v>
      </c>
      <c r="V505" s="40">
        <f t="shared" si="97"/>
        <v>5</v>
      </c>
      <c r="W505" s="40">
        <f>IF(VLOOKUP($E505,缘分配置!$A:$M,11,0)=0,"",VLOOKUP($E505,缘分配置!$A:$M,11,0))</f>
        <v>90</v>
      </c>
      <c r="X505" s="40" t="str">
        <f>IFERROR(VLOOKUP(V505,武将ID!$F$1:$G$18,2,0),"")</f>
        <v>，攻击提高</v>
      </c>
      <c r="Y505" s="40" t="str">
        <f t="shared" si="101"/>
        <v>9%</v>
      </c>
      <c r="Z505" s="40">
        <f t="shared" si="98"/>
        <v>6</v>
      </c>
      <c r="AA505" s="40">
        <f>IF(VLOOKUP($E505,缘分配置!$A:$M,12,0)=0,"",VLOOKUP($E505,缘分配置!$A:$M,12,0))</f>
        <v>30</v>
      </c>
      <c r="AB505" s="40" t="str">
        <f>IFERROR(VLOOKUP(Z505,武将ID!$F$1:$G$18,2,0),"")</f>
        <v>，防御提高</v>
      </c>
      <c r="AC505" s="40" t="str">
        <f t="shared" si="102"/>
        <v>3%</v>
      </c>
      <c r="AD505" s="56" t="str">
        <f t="shared" si="103"/>
        <v>集齐“罗艺、徐世勣、雄阔海”，生命提高12%，攻击提高9%，防御提高3%。</v>
      </c>
    </row>
    <row r="506" spans="1:30" ht="15" x14ac:dyDescent="0.25">
      <c r="A506" s="52">
        <f t="shared" si="94"/>
        <v>30805001</v>
      </c>
      <c r="B506" s="37">
        <v>501</v>
      </c>
      <c r="C506" s="53" t="str">
        <f>VLOOKUP(E506,缘分配置!A:P,4,0)</f>
        <v>红颜依旧</v>
      </c>
      <c r="D506" s="53">
        <f>VLOOKUP(F506,武将ID!A:B,2,0)</f>
        <v>30805</v>
      </c>
      <c r="E506" s="40" t="str">
        <f>缘分配置!A459</f>
        <v>萧美娘1</v>
      </c>
      <c r="F506" s="37" t="str">
        <f t="shared" si="99"/>
        <v>、萧美娘</v>
      </c>
      <c r="G506" s="40" t="str">
        <f>缘分配置!E459</f>
        <v>萧美娘</v>
      </c>
      <c r="H506" s="40" t="str">
        <f t="shared" si="95"/>
        <v>1</v>
      </c>
      <c r="I506" s="40">
        <v>1</v>
      </c>
      <c r="J506" s="53">
        <f>VLOOKUP(K506,武将ID!$A:$B,2,0)</f>
        <v>30504</v>
      </c>
      <c r="K506" s="40" t="str">
        <f>VLOOKUP(E506,缘分配置!A:M,6,0)</f>
        <v>、张丽华</v>
      </c>
      <c r="L506" s="53" t="str">
        <f>IFERROR(VLOOKUP(M506,武将ID!$A:$B,2,0),"")</f>
        <v/>
      </c>
      <c r="M506" s="40" t="str">
        <f>IF(VLOOKUP($E506,缘分配置!$A:$M,7,0)=0,"",VLOOKUP($E506,缘分配置!$A:$M,7,0))</f>
        <v/>
      </c>
      <c r="N506" s="53" t="str">
        <f>IFERROR(VLOOKUP(O506,武将ID!$A:$B,2,0),"")</f>
        <v/>
      </c>
      <c r="O506" s="40" t="str">
        <f>IF(VLOOKUP($E506,缘分配置!$A:$M,8,0)=0,"",VLOOKUP($E506,缘分配置!$A:$M,8,0))</f>
        <v/>
      </c>
      <c r="P506" s="53" t="str">
        <f>IFERROR(VLOOKUP(Q506,武将ID!$A:$B,2,0),"")</f>
        <v/>
      </c>
      <c r="Q506" s="40" t="str">
        <f>IF(VLOOKUP($E506,缘分配置!$A:$M,9,0)=0,"",VLOOKUP($E506,缘分配置!$A:$M,9,0))</f>
        <v/>
      </c>
      <c r="R506" s="40" t="str">
        <f t="shared" si="96"/>
        <v/>
      </c>
      <c r="S506" s="40" t="str">
        <f>IF(VLOOKUP($E506,缘分配置!$A:$M,10,0)=0,"",VLOOKUP($E506,缘分配置!$A:$M,10,0))</f>
        <v/>
      </c>
      <c r="T506" s="40" t="str">
        <f>IFERROR(VLOOKUP(R506,武将ID!F$1:G$18,2,0),"")</f>
        <v/>
      </c>
      <c r="U506" s="40" t="str">
        <f t="shared" si="100"/>
        <v/>
      </c>
      <c r="V506" s="40">
        <f t="shared" si="97"/>
        <v>5</v>
      </c>
      <c r="W506" s="40">
        <f>IF(VLOOKUP($E506,缘分配置!$A:$M,11,0)=0,"",VLOOKUP($E506,缘分配置!$A:$M,11,0))</f>
        <v>80</v>
      </c>
      <c r="X506" s="40" t="str">
        <f>IFERROR(VLOOKUP(V506,武将ID!$F$1:$G$18,2,0),"")</f>
        <v>，攻击提高</v>
      </c>
      <c r="Y506" s="40" t="str">
        <f t="shared" si="101"/>
        <v>8%</v>
      </c>
      <c r="Z506" s="40">
        <f t="shared" si="98"/>
        <v>6</v>
      </c>
      <c r="AA506" s="40">
        <f>IF(VLOOKUP($E506,缘分配置!$A:$M,12,0)=0,"",VLOOKUP($E506,缘分配置!$A:$M,12,0))</f>
        <v>30</v>
      </c>
      <c r="AB506" s="40" t="str">
        <f>IFERROR(VLOOKUP(Z506,武将ID!$F$1:$G$18,2,0),"")</f>
        <v>，防御提高</v>
      </c>
      <c r="AC506" s="40" t="str">
        <f t="shared" si="102"/>
        <v>3%</v>
      </c>
      <c r="AD506" s="56" t="str">
        <f t="shared" si="103"/>
        <v>集齐“萧美娘、张丽华”，攻击提高8%，防御提高3%。</v>
      </c>
    </row>
    <row r="507" spans="1:30" ht="15" x14ac:dyDescent="0.25">
      <c r="A507" s="52">
        <f t="shared" ref="A507:A570" si="104">D507*1000+H507</f>
        <v>30805002</v>
      </c>
      <c r="B507" s="37">
        <v>502</v>
      </c>
      <c r="C507" s="53" t="str">
        <f>VLOOKUP(E507,缘分配置!A:P,4,0)</f>
        <v>姿貌无双</v>
      </c>
      <c r="D507" s="53">
        <f>VLOOKUP(F507,武将ID!A:B,2,0)</f>
        <v>30805</v>
      </c>
      <c r="E507" s="40" t="str">
        <f>缘分配置!A460</f>
        <v>萧美娘2</v>
      </c>
      <c r="F507" s="37" t="str">
        <f t="shared" si="99"/>
        <v>、萧美娘</v>
      </c>
      <c r="G507" s="40" t="str">
        <f>缘分配置!E460</f>
        <v>萧美娘</v>
      </c>
      <c r="H507" s="40" t="str">
        <f t="shared" ref="H507:H570" si="105">RIGHT(E507,1)</f>
        <v>2</v>
      </c>
      <c r="I507" s="40">
        <v>1</v>
      </c>
      <c r="J507" s="53">
        <f>VLOOKUP(K507,武将ID!$A:$B,2,0)</f>
        <v>30806</v>
      </c>
      <c r="K507" s="40" t="str">
        <f>VLOOKUP(E507,缘分配置!A:M,6,0)</f>
        <v>、宣华夫人</v>
      </c>
      <c r="L507" s="53">
        <f>IFERROR(VLOOKUP(M507,武将ID!$A:$B,2,0),"")</f>
        <v>30504</v>
      </c>
      <c r="M507" s="40" t="str">
        <f>IF(VLOOKUP($E507,缘分配置!$A:$M,7,0)=0,"",VLOOKUP($E507,缘分配置!$A:$M,7,0))</f>
        <v>、张丽华</v>
      </c>
      <c r="N507" s="53" t="str">
        <f>IFERROR(VLOOKUP(O507,武将ID!$A:$B,2,0),"")</f>
        <v/>
      </c>
      <c r="O507" s="40" t="str">
        <f>IF(VLOOKUP($E507,缘分配置!$A:$M,8,0)=0,"",VLOOKUP($E507,缘分配置!$A:$M,8,0))</f>
        <v/>
      </c>
      <c r="P507" s="53" t="str">
        <f>IFERROR(VLOOKUP(Q507,武将ID!$A:$B,2,0),"")</f>
        <v/>
      </c>
      <c r="Q507" s="40" t="str">
        <f>IF(VLOOKUP($E507,缘分配置!$A:$M,9,0)=0,"",VLOOKUP($E507,缘分配置!$A:$M,9,0))</f>
        <v/>
      </c>
      <c r="R507" s="40">
        <f t="shared" ref="R507:R570" si="106">IF(S507="","",4)</f>
        <v>4</v>
      </c>
      <c r="S507" s="40">
        <f>IF(VLOOKUP($E507,缘分配置!$A:$M,10,0)=0,"",VLOOKUP($E507,缘分配置!$A:$M,10,0))</f>
        <v>120</v>
      </c>
      <c r="T507" s="40" t="str">
        <f>IFERROR(VLOOKUP(R507,武将ID!F$1:G$18,2,0),"")</f>
        <v>，生命提高</v>
      </c>
      <c r="U507" s="40" t="str">
        <f t="shared" si="100"/>
        <v>12%</v>
      </c>
      <c r="V507" s="40">
        <f t="shared" ref="V507:V570" si="107">IF(W507="","",5)</f>
        <v>5</v>
      </c>
      <c r="W507" s="40">
        <f>IF(VLOOKUP($E507,缘分配置!$A:$M,11,0)=0,"",VLOOKUP($E507,缘分配置!$A:$M,11,0))</f>
        <v>90</v>
      </c>
      <c r="X507" s="40" t="str">
        <f>IFERROR(VLOOKUP(V507,武将ID!$F$1:$G$18,2,0),"")</f>
        <v>，攻击提高</v>
      </c>
      <c r="Y507" s="40" t="str">
        <f t="shared" si="101"/>
        <v>9%</v>
      </c>
      <c r="Z507" s="40">
        <f t="shared" si="98"/>
        <v>6</v>
      </c>
      <c r="AA507" s="40">
        <f>IF(VLOOKUP($E507,缘分配置!$A:$M,12,0)=0,"",VLOOKUP($E507,缘分配置!$A:$M,12,0))</f>
        <v>30</v>
      </c>
      <c r="AB507" s="40" t="str">
        <f>IFERROR(VLOOKUP(Z507,武将ID!$F$1:$G$18,2,0),"")</f>
        <v>，防御提高</v>
      </c>
      <c r="AC507" s="40" t="str">
        <f t="shared" si="102"/>
        <v>3%</v>
      </c>
      <c r="AD507" s="56" t="str">
        <f t="shared" si="103"/>
        <v>集齐“萧美娘、宣华夫人、张丽华”，生命提高12%，攻击提高9%，防御提高3%。</v>
      </c>
    </row>
    <row r="508" spans="1:30" ht="15" x14ac:dyDescent="0.25">
      <c r="A508" s="52">
        <f t="shared" si="104"/>
        <v>30806001</v>
      </c>
      <c r="B508" s="37">
        <v>503</v>
      </c>
      <c r="C508" s="53" t="str">
        <f>VLOOKUP(E508,缘分配置!A:P,4,0)</f>
        <v>后宫佳丽</v>
      </c>
      <c r="D508" s="53">
        <f>VLOOKUP(F508,武将ID!A:B,2,0)</f>
        <v>30806</v>
      </c>
      <c r="E508" s="40" t="str">
        <f>缘分配置!A461</f>
        <v>宣华夫人1</v>
      </c>
      <c r="F508" s="37" t="str">
        <f t="shared" si="99"/>
        <v>、宣华夫人</v>
      </c>
      <c r="G508" s="40" t="str">
        <f>缘分配置!E461</f>
        <v>宣华夫人</v>
      </c>
      <c r="H508" s="40" t="str">
        <f t="shared" si="105"/>
        <v>1</v>
      </c>
      <c r="I508" s="40">
        <v>1</v>
      </c>
      <c r="J508" s="53">
        <f>VLOOKUP(K508,武将ID!$A:$B,2,0)</f>
        <v>10807</v>
      </c>
      <c r="K508" s="40" t="str">
        <f>VLOOKUP(E508,缘分配置!A:M,6,0)</f>
        <v>、薄姬</v>
      </c>
      <c r="L508" s="53" t="str">
        <f>IFERROR(VLOOKUP(M508,武将ID!$A:$B,2,0),"")</f>
        <v/>
      </c>
      <c r="M508" s="40" t="str">
        <f>IF(VLOOKUP($E508,缘分配置!$A:$M,7,0)=0,"",VLOOKUP($E508,缘分配置!$A:$M,7,0))</f>
        <v/>
      </c>
      <c r="N508" s="53" t="str">
        <f>IFERROR(VLOOKUP(O508,武将ID!$A:$B,2,0),"")</f>
        <v/>
      </c>
      <c r="O508" s="40" t="str">
        <f>IF(VLOOKUP($E508,缘分配置!$A:$M,8,0)=0,"",VLOOKUP($E508,缘分配置!$A:$M,8,0))</f>
        <v/>
      </c>
      <c r="P508" s="53" t="str">
        <f>IFERROR(VLOOKUP(Q508,武将ID!$A:$B,2,0),"")</f>
        <v/>
      </c>
      <c r="Q508" s="40" t="str">
        <f>IF(VLOOKUP($E508,缘分配置!$A:$M,9,0)=0,"",VLOOKUP($E508,缘分配置!$A:$M,9,0))</f>
        <v/>
      </c>
      <c r="R508" s="40" t="str">
        <f t="shared" si="106"/>
        <v/>
      </c>
      <c r="S508" s="40" t="str">
        <f>IF(VLOOKUP($E508,缘分配置!$A:$M,10,0)=0,"",VLOOKUP($E508,缘分配置!$A:$M,10,0))</f>
        <v/>
      </c>
      <c r="T508" s="40" t="str">
        <f>IFERROR(VLOOKUP(R508,武将ID!F$1:G$18,2,0),"")</f>
        <v/>
      </c>
      <c r="U508" s="40" t="str">
        <f t="shared" si="100"/>
        <v/>
      </c>
      <c r="V508" s="40">
        <f t="shared" si="107"/>
        <v>5</v>
      </c>
      <c r="W508" s="40">
        <f>IF(VLOOKUP($E508,缘分配置!$A:$M,11,0)=0,"",VLOOKUP($E508,缘分配置!$A:$M,11,0))</f>
        <v>80</v>
      </c>
      <c r="X508" s="40" t="str">
        <f>IFERROR(VLOOKUP(V508,武将ID!$F$1:$G$18,2,0),"")</f>
        <v>，攻击提高</v>
      </c>
      <c r="Y508" s="40" t="str">
        <f t="shared" si="101"/>
        <v>8%</v>
      </c>
      <c r="Z508" s="40">
        <f t="shared" si="98"/>
        <v>6</v>
      </c>
      <c r="AA508" s="40">
        <f>IF(VLOOKUP($E508,缘分配置!$A:$M,12,0)=0,"",VLOOKUP($E508,缘分配置!$A:$M,12,0))</f>
        <v>30</v>
      </c>
      <c r="AB508" s="40" t="str">
        <f>IFERROR(VLOOKUP(Z508,武将ID!$F$1:$G$18,2,0),"")</f>
        <v>，防御提高</v>
      </c>
      <c r="AC508" s="40" t="str">
        <f t="shared" si="102"/>
        <v>3%</v>
      </c>
      <c r="AD508" s="56" t="str">
        <f t="shared" si="103"/>
        <v>集齐“宣华夫人、薄姬”，攻击提高8%，防御提高3%。</v>
      </c>
    </row>
    <row r="509" spans="1:30" ht="15" x14ac:dyDescent="0.25">
      <c r="A509" s="52">
        <f t="shared" si="104"/>
        <v>30806002</v>
      </c>
      <c r="B509" s="37">
        <v>504</v>
      </c>
      <c r="C509" s="53" t="str">
        <f>VLOOKUP(E509,缘分配置!A:P,4,0)</f>
        <v>姿貌无双</v>
      </c>
      <c r="D509" s="53">
        <f>VLOOKUP(F509,武将ID!A:B,2,0)</f>
        <v>30806</v>
      </c>
      <c r="E509" s="40" t="str">
        <f>缘分配置!A462</f>
        <v>宣华夫人2</v>
      </c>
      <c r="F509" s="37" t="str">
        <f t="shared" si="99"/>
        <v>、宣华夫人</v>
      </c>
      <c r="G509" s="40" t="str">
        <f>缘分配置!E462</f>
        <v>宣华夫人</v>
      </c>
      <c r="H509" s="40" t="str">
        <f t="shared" si="105"/>
        <v>2</v>
      </c>
      <c r="I509" s="40">
        <v>1</v>
      </c>
      <c r="J509" s="53">
        <f>VLOOKUP(K509,武将ID!$A:$B,2,0)</f>
        <v>30504</v>
      </c>
      <c r="K509" s="40" t="str">
        <f>VLOOKUP(E509,缘分配置!A:M,6,0)</f>
        <v>、张丽华</v>
      </c>
      <c r="L509" s="53">
        <f>IFERROR(VLOOKUP(M509,武将ID!$A:$B,2,0),"")</f>
        <v>30805</v>
      </c>
      <c r="M509" s="40" t="str">
        <f>IF(VLOOKUP($E509,缘分配置!$A:$M,7,0)=0,"",VLOOKUP($E509,缘分配置!$A:$M,7,0))</f>
        <v>、萧美娘</v>
      </c>
      <c r="N509" s="53" t="str">
        <f>IFERROR(VLOOKUP(O509,武将ID!$A:$B,2,0),"")</f>
        <v/>
      </c>
      <c r="O509" s="40" t="str">
        <f>IF(VLOOKUP($E509,缘分配置!$A:$M,8,0)=0,"",VLOOKUP($E509,缘分配置!$A:$M,8,0))</f>
        <v/>
      </c>
      <c r="P509" s="53" t="str">
        <f>IFERROR(VLOOKUP(Q509,武将ID!$A:$B,2,0),"")</f>
        <v/>
      </c>
      <c r="Q509" s="40" t="str">
        <f>IF(VLOOKUP($E509,缘分配置!$A:$M,9,0)=0,"",VLOOKUP($E509,缘分配置!$A:$M,9,0))</f>
        <v/>
      </c>
      <c r="R509" s="40">
        <f t="shared" si="106"/>
        <v>4</v>
      </c>
      <c r="S509" s="40">
        <f>IF(VLOOKUP($E509,缘分配置!$A:$M,10,0)=0,"",VLOOKUP($E509,缘分配置!$A:$M,10,0))</f>
        <v>120</v>
      </c>
      <c r="T509" s="40" t="str">
        <f>IFERROR(VLOOKUP(R509,武将ID!F$1:G$18,2,0),"")</f>
        <v>，生命提高</v>
      </c>
      <c r="U509" s="40" t="str">
        <f t="shared" si="100"/>
        <v>12%</v>
      </c>
      <c r="V509" s="40">
        <f t="shared" si="107"/>
        <v>5</v>
      </c>
      <c r="W509" s="40">
        <f>IF(VLOOKUP($E509,缘分配置!$A:$M,11,0)=0,"",VLOOKUP($E509,缘分配置!$A:$M,11,0))</f>
        <v>90</v>
      </c>
      <c r="X509" s="40" t="str">
        <f>IFERROR(VLOOKUP(V509,武将ID!$F$1:$G$18,2,0),"")</f>
        <v>，攻击提高</v>
      </c>
      <c r="Y509" s="40" t="str">
        <f t="shared" si="101"/>
        <v>9%</v>
      </c>
      <c r="Z509" s="40">
        <f t="shared" si="98"/>
        <v>6</v>
      </c>
      <c r="AA509" s="40">
        <f>IF(VLOOKUP($E509,缘分配置!$A:$M,12,0)=0,"",VLOOKUP($E509,缘分配置!$A:$M,12,0))</f>
        <v>30</v>
      </c>
      <c r="AB509" s="40" t="str">
        <f>IFERROR(VLOOKUP(Z509,武将ID!$F$1:$G$18,2,0),"")</f>
        <v>，防御提高</v>
      </c>
      <c r="AC509" s="40" t="str">
        <f t="shared" si="102"/>
        <v>3%</v>
      </c>
      <c r="AD509" s="56" t="str">
        <f t="shared" si="103"/>
        <v>集齐“宣华夫人、张丽华、萧美娘”，生命提高12%，攻击提高9%，防御提高3%。</v>
      </c>
    </row>
    <row r="510" spans="1:30" ht="15" x14ac:dyDescent="0.25">
      <c r="A510" s="52">
        <f t="shared" si="104"/>
        <v>30807001</v>
      </c>
      <c r="B510" s="37">
        <v>505</v>
      </c>
      <c r="C510" s="53" t="str">
        <f>VLOOKUP(E510,缘分配置!A:P,4,0)</f>
        <v>绿林好汉</v>
      </c>
      <c r="D510" s="53">
        <f>VLOOKUP(F510,武将ID!A:B,2,0)</f>
        <v>30807</v>
      </c>
      <c r="E510" s="40" t="str">
        <f>缘分配置!A463</f>
        <v>雄阔海1</v>
      </c>
      <c r="F510" s="37" t="str">
        <f t="shared" si="99"/>
        <v>、雄阔海</v>
      </c>
      <c r="G510" s="40" t="str">
        <f>缘分配置!E463</f>
        <v>雄阔海</v>
      </c>
      <c r="H510" s="40" t="str">
        <f t="shared" si="105"/>
        <v>1</v>
      </c>
      <c r="I510" s="40">
        <v>1</v>
      </c>
      <c r="J510" s="53">
        <f>VLOOKUP(K510,武将ID!$A:$B,2,0)</f>
        <v>30501</v>
      </c>
      <c r="K510" s="40" t="str">
        <f>VLOOKUP(E510,缘分配置!A:M,6,0)</f>
        <v>、尤俊达</v>
      </c>
      <c r="L510" s="53" t="str">
        <f>IFERROR(VLOOKUP(M510,武将ID!$A:$B,2,0),"")</f>
        <v/>
      </c>
      <c r="M510" s="40" t="str">
        <f>IF(VLOOKUP($E510,缘分配置!$A:$M,7,0)=0,"",VLOOKUP($E510,缘分配置!$A:$M,7,0))</f>
        <v/>
      </c>
      <c r="N510" s="53" t="str">
        <f>IFERROR(VLOOKUP(O510,武将ID!$A:$B,2,0),"")</f>
        <v/>
      </c>
      <c r="O510" s="40" t="str">
        <f>IF(VLOOKUP($E510,缘分配置!$A:$M,8,0)=0,"",VLOOKUP($E510,缘分配置!$A:$M,8,0))</f>
        <v/>
      </c>
      <c r="P510" s="53" t="str">
        <f>IFERROR(VLOOKUP(Q510,武将ID!$A:$B,2,0),"")</f>
        <v/>
      </c>
      <c r="Q510" s="40" t="str">
        <f>IF(VLOOKUP($E510,缘分配置!$A:$M,9,0)=0,"",VLOOKUP($E510,缘分配置!$A:$M,9,0))</f>
        <v/>
      </c>
      <c r="R510" s="40" t="str">
        <f t="shared" si="106"/>
        <v/>
      </c>
      <c r="S510" s="40" t="str">
        <f>IF(VLOOKUP($E510,缘分配置!$A:$M,10,0)=0,"",VLOOKUP($E510,缘分配置!$A:$M,10,0))</f>
        <v/>
      </c>
      <c r="T510" s="40" t="str">
        <f>IFERROR(VLOOKUP(R510,武将ID!F$1:G$18,2,0),"")</f>
        <v/>
      </c>
      <c r="U510" s="40" t="str">
        <f t="shared" si="100"/>
        <v/>
      </c>
      <c r="V510" s="40">
        <f t="shared" si="107"/>
        <v>5</v>
      </c>
      <c r="W510" s="40">
        <f>IF(VLOOKUP($E510,缘分配置!$A:$M,11,0)=0,"",VLOOKUP($E510,缘分配置!$A:$M,11,0))</f>
        <v>90</v>
      </c>
      <c r="X510" s="40" t="str">
        <f>IFERROR(VLOOKUP(V510,武将ID!$F$1:$G$18,2,0),"")</f>
        <v>，攻击提高</v>
      </c>
      <c r="Y510" s="40" t="str">
        <f t="shared" si="101"/>
        <v>9%</v>
      </c>
      <c r="Z510" s="40">
        <f t="shared" si="98"/>
        <v>6</v>
      </c>
      <c r="AA510" s="40">
        <f>IF(VLOOKUP($E510,缘分配置!$A:$M,12,0)=0,"",VLOOKUP($E510,缘分配置!$A:$M,12,0))</f>
        <v>30</v>
      </c>
      <c r="AB510" s="40" t="str">
        <f>IFERROR(VLOOKUP(Z510,武将ID!$F$1:$G$18,2,0),"")</f>
        <v>，防御提高</v>
      </c>
      <c r="AC510" s="40" t="str">
        <f t="shared" si="102"/>
        <v>3%</v>
      </c>
      <c r="AD510" s="56" t="str">
        <f t="shared" si="103"/>
        <v>集齐“雄阔海、尤俊达”，攻击提高9%，防御提高3%。</v>
      </c>
    </row>
    <row r="511" spans="1:30" ht="15" x14ac:dyDescent="0.25">
      <c r="A511" s="52">
        <f t="shared" si="104"/>
        <v>30807002</v>
      </c>
      <c r="B511" s="37">
        <v>506</v>
      </c>
      <c r="C511" s="53" t="str">
        <f>VLOOKUP(E511,缘分配置!A:P,4,0)</f>
        <v>英雄豪杰</v>
      </c>
      <c r="D511" s="53">
        <f>VLOOKUP(F511,武将ID!A:B,2,0)</f>
        <v>30807</v>
      </c>
      <c r="E511" s="40" t="str">
        <f>缘分配置!A464</f>
        <v>雄阔海2</v>
      </c>
      <c r="F511" s="37" t="str">
        <f t="shared" si="99"/>
        <v>、雄阔海</v>
      </c>
      <c r="G511" s="40" t="str">
        <f>缘分配置!E464</f>
        <v>雄阔海</v>
      </c>
      <c r="H511" s="40" t="str">
        <f t="shared" si="105"/>
        <v>2</v>
      </c>
      <c r="I511" s="40">
        <v>1</v>
      </c>
      <c r="J511" s="53">
        <f>VLOOKUP(K511,武将ID!$A:$B,2,0)</f>
        <v>30802</v>
      </c>
      <c r="K511" s="40" t="str">
        <f>VLOOKUP(E511,缘分配置!A:M,6,0)</f>
        <v>、徐世勣</v>
      </c>
      <c r="L511" s="53">
        <f>IFERROR(VLOOKUP(M511,武将ID!$A:$B,2,0),"")</f>
        <v>30804</v>
      </c>
      <c r="M511" s="40" t="str">
        <f>IF(VLOOKUP($E511,缘分配置!$A:$M,7,0)=0,"",VLOOKUP($E511,缘分配置!$A:$M,7,0))</f>
        <v>、罗艺</v>
      </c>
      <c r="N511" s="53" t="str">
        <f>IFERROR(VLOOKUP(O511,武将ID!$A:$B,2,0),"")</f>
        <v/>
      </c>
      <c r="O511" s="40" t="str">
        <f>IF(VLOOKUP($E511,缘分配置!$A:$M,8,0)=0,"",VLOOKUP($E511,缘分配置!$A:$M,8,0))</f>
        <v/>
      </c>
      <c r="P511" s="53" t="str">
        <f>IFERROR(VLOOKUP(Q511,武将ID!$A:$B,2,0),"")</f>
        <v/>
      </c>
      <c r="Q511" s="40" t="str">
        <f>IF(VLOOKUP($E511,缘分配置!$A:$M,9,0)=0,"",VLOOKUP($E511,缘分配置!$A:$M,9,0))</f>
        <v/>
      </c>
      <c r="R511" s="40">
        <f t="shared" si="106"/>
        <v>4</v>
      </c>
      <c r="S511" s="40">
        <f>IF(VLOOKUP($E511,缘分配置!$A:$M,10,0)=0,"",VLOOKUP($E511,缘分配置!$A:$M,10,0))</f>
        <v>120</v>
      </c>
      <c r="T511" s="40" t="str">
        <f>IFERROR(VLOOKUP(R511,武将ID!F$1:G$18,2,0),"")</f>
        <v>，生命提高</v>
      </c>
      <c r="U511" s="40" t="str">
        <f t="shared" si="100"/>
        <v>12%</v>
      </c>
      <c r="V511" s="40">
        <f t="shared" si="107"/>
        <v>5</v>
      </c>
      <c r="W511" s="40">
        <f>IF(VLOOKUP($E511,缘分配置!$A:$M,11,0)=0,"",VLOOKUP($E511,缘分配置!$A:$M,11,0))</f>
        <v>90</v>
      </c>
      <c r="X511" s="40" t="str">
        <f>IFERROR(VLOOKUP(V511,武将ID!$F$1:$G$18,2,0),"")</f>
        <v>，攻击提高</v>
      </c>
      <c r="Y511" s="40" t="str">
        <f t="shared" si="101"/>
        <v>9%</v>
      </c>
      <c r="Z511" s="40">
        <f t="shared" si="98"/>
        <v>6</v>
      </c>
      <c r="AA511" s="40">
        <f>IF(VLOOKUP($E511,缘分配置!$A:$M,12,0)=0,"",VLOOKUP($E511,缘分配置!$A:$M,12,0))</f>
        <v>30</v>
      </c>
      <c r="AB511" s="40" t="str">
        <f>IFERROR(VLOOKUP(Z511,武将ID!$F$1:$G$18,2,0),"")</f>
        <v>，防御提高</v>
      </c>
      <c r="AC511" s="40" t="str">
        <f t="shared" si="102"/>
        <v>3%</v>
      </c>
      <c r="AD511" s="56" t="str">
        <f t="shared" si="103"/>
        <v>集齐“雄阔海、徐世勣、罗艺”，生命提高12%，攻击提高9%，防御提高3%。</v>
      </c>
    </row>
    <row r="512" spans="1:30" ht="15" x14ac:dyDescent="0.25">
      <c r="A512" s="52">
        <f t="shared" si="104"/>
        <v>30808001</v>
      </c>
      <c r="B512" s="37">
        <v>507</v>
      </c>
      <c r="C512" s="53" t="str">
        <f>VLOOKUP(E512,缘分配置!A:P,4,0)</f>
        <v>恪尽职守</v>
      </c>
      <c r="D512" s="53">
        <f>VLOOKUP(F512,武将ID!A:B,2,0)</f>
        <v>30808</v>
      </c>
      <c r="E512" s="40" t="str">
        <f>缘分配置!A465</f>
        <v>魏文通1</v>
      </c>
      <c r="F512" s="37" t="str">
        <f t="shared" si="99"/>
        <v>、魏文通</v>
      </c>
      <c r="G512" s="40" t="str">
        <f>缘分配置!E465</f>
        <v>魏文通</v>
      </c>
      <c r="H512" s="40" t="str">
        <f t="shared" si="105"/>
        <v>1</v>
      </c>
      <c r="I512" s="40">
        <v>1</v>
      </c>
      <c r="J512" s="53">
        <f>VLOOKUP(K512,武将ID!$A:$B,2,0)</f>
        <v>30803</v>
      </c>
      <c r="K512" s="40" t="str">
        <f>VLOOKUP(E512,缘分配置!A:M,6,0)</f>
        <v>、杨林</v>
      </c>
      <c r="L512" s="53" t="str">
        <f>IFERROR(VLOOKUP(M512,武将ID!$A:$B,2,0),"")</f>
        <v/>
      </c>
      <c r="M512" s="40" t="str">
        <f>IF(VLOOKUP($E512,缘分配置!$A:$M,7,0)=0,"",VLOOKUP($E512,缘分配置!$A:$M,7,0))</f>
        <v/>
      </c>
      <c r="N512" s="53" t="str">
        <f>IFERROR(VLOOKUP(O512,武将ID!$A:$B,2,0),"")</f>
        <v/>
      </c>
      <c r="O512" s="40" t="str">
        <f>IF(VLOOKUP($E512,缘分配置!$A:$M,8,0)=0,"",VLOOKUP($E512,缘分配置!$A:$M,8,0))</f>
        <v/>
      </c>
      <c r="P512" s="53" t="str">
        <f>IFERROR(VLOOKUP(Q512,武将ID!$A:$B,2,0),"")</f>
        <v/>
      </c>
      <c r="Q512" s="40" t="str">
        <f>IF(VLOOKUP($E512,缘分配置!$A:$M,9,0)=0,"",VLOOKUP($E512,缘分配置!$A:$M,9,0))</f>
        <v/>
      </c>
      <c r="R512" s="40" t="str">
        <f t="shared" si="106"/>
        <v/>
      </c>
      <c r="S512" s="40" t="str">
        <f>IF(VLOOKUP($E512,缘分配置!$A:$M,10,0)=0,"",VLOOKUP($E512,缘分配置!$A:$M,10,0))</f>
        <v/>
      </c>
      <c r="T512" s="40" t="str">
        <f>IFERROR(VLOOKUP(R512,武将ID!F$1:G$18,2,0),"")</f>
        <v/>
      </c>
      <c r="U512" s="40" t="str">
        <f t="shared" si="100"/>
        <v/>
      </c>
      <c r="V512" s="40">
        <f t="shared" si="107"/>
        <v>5</v>
      </c>
      <c r="W512" s="40">
        <f>IF(VLOOKUP($E512,缘分配置!$A:$M,11,0)=0,"",VLOOKUP($E512,缘分配置!$A:$M,11,0))</f>
        <v>90</v>
      </c>
      <c r="X512" s="40" t="str">
        <f>IFERROR(VLOOKUP(V512,武将ID!$F$1:$G$18,2,0),"")</f>
        <v>，攻击提高</v>
      </c>
      <c r="Y512" s="40" t="str">
        <f t="shared" si="101"/>
        <v>9%</v>
      </c>
      <c r="Z512" s="40">
        <f t="shared" si="98"/>
        <v>6</v>
      </c>
      <c r="AA512" s="40">
        <f>IF(VLOOKUP($E512,缘分配置!$A:$M,12,0)=0,"",VLOOKUP($E512,缘分配置!$A:$M,12,0))</f>
        <v>30</v>
      </c>
      <c r="AB512" s="40" t="str">
        <f>IFERROR(VLOOKUP(Z512,武将ID!$F$1:$G$18,2,0),"")</f>
        <v>，防御提高</v>
      </c>
      <c r="AC512" s="40" t="str">
        <f t="shared" si="102"/>
        <v>3%</v>
      </c>
      <c r="AD512" s="56" t="str">
        <f t="shared" si="103"/>
        <v>集齐“魏文通、杨林”，攻击提高9%，防御提高3%。</v>
      </c>
    </row>
    <row r="513" spans="1:30" ht="15" x14ac:dyDescent="0.25">
      <c r="A513" s="52">
        <f t="shared" si="104"/>
        <v>30808002</v>
      </c>
      <c r="B513" s="37">
        <v>508</v>
      </c>
      <c r="C513" s="53" t="str">
        <f>VLOOKUP(E513,缘分配置!A:P,4,0)</f>
        <v>隋朝重臣</v>
      </c>
      <c r="D513" s="53">
        <f>VLOOKUP(F513,武将ID!A:B,2,0)</f>
        <v>30808</v>
      </c>
      <c r="E513" s="40" t="str">
        <f>缘分配置!A466</f>
        <v>魏文通2</v>
      </c>
      <c r="F513" s="37" t="str">
        <f t="shared" si="99"/>
        <v>、魏文通</v>
      </c>
      <c r="G513" s="40" t="str">
        <f>缘分配置!E466</f>
        <v>魏文通</v>
      </c>
      <c r="H513" s="40" t="str">
        <f t="shared" si="105"/>
        <v>2</v>
      </c>
      <c r="I513" s="40">
        <v>1</v>
      </c>
      <c r="J513" s="53">
        <f>VLOOKUP(K513,武将ID!$A:$B,2,0)</f>
        <v>30801</v>
      </c>
      <c r="K513" s="40" t="str">
        <f>VLOOKUP(E513,缘分配置!A:M,6,0)</f>
        <v>、王世充</v>
      </c>
      <c r="L513" s="53">
        <f>IFERROR(VLOOKUP(M513,武将ID!$A:$B,2,0),"")</f>
        <v>30803</v>
      </c>
      <c r="M513" s="40" t="str">
        <f>IF(VLOOKUP($E513,缘分配置!$A:$M,7,0)=0,"",VLOOKUP($E513,缘分配置!$A:$M,7,0))</f>
        <v>、杨林</v>
      </c>
      <c r="N513" s="53" t="str">
        <f>IFERROR(VLOOKUP(O513,武将ID!$A:$B,2,0),"")</f>
        <v/>
      </c>
      <c r="O513" s="40" t="str">
        <f>IF(VLOOKUP($E513,缘分配置!$A:$M,8,0)=0,"",VLOOKUP($E513,缘分配置!$A:$M,8,0))</f>
        <v/>
      </c>
      <c r="P513" s="53" t="str">
        <f>IFERROR(VLOOKUP(Q513,武将ID!$A:$B,2,0),"")</f>
        <v/>
      </c>
      <c r="Q513" s="40" t="str">
        <f>IF(VLOOKUP($E513,缘分配置!$A:$M,9,0)=0,"",VLOOKUP($E513,缘分配置!$A:$M,9,0))</f>
        <v/>
      </c>
      <c r="R513" s="40">
        <f t="shared" si="106"/>
        <v>4</v>
      </c>
      <c r="S513" s="40">
        <f>IF(VLOOKUP($E513,缘分配置!$A:$M,10,0)=0,"",VLOOKUP($E513,缘分配置!$A:$M,10,0))</f>
        <v>120</v>
      </c>
      <c r="T513" s="40" t="str">
        <f>IFERROR(VLOOKUP(R513,武将ID!F$1:G$18,2,0),"")</f>
        <v>，生命提高</v>
      </c>
      <c r="U513" s="40" t="str">
        <f t="shared" si="100"/>
        <v>12%</v>
      </c>
      <c r="V513" s="40">
        <f t="shared" si="107"/>
        <v>5</v>
      </c>
      <c r="W513" s="40">
        <f>IF(VLOOKUP($E513,缘分配置!$A:$M,11,0)=0,"",VLOOKUP($E513,缘分配置!$A:$M,11,0))</f>
        <v>90</v>
      </c>
      <c r="X513" s="40" t="str">
        <f>IFERROR(VLOOKUP(V513,武将ID!$F$1:$G$18,2,0),"")</f>
        <v>，攻击提高</v>
      </c>
      <c r="Y513" s="40" t="str">
        <f t="shared" si="101"/>
        <v>9%</v>
      </c>
      <c r="Z513" s="40">
        <f t="shared" si="98"/>
        <v>6</v>
      </c>
      <c r="AA513" s="40">
        <f>IF(VLOOKUP($E513,缘分配置!$A:$M,12,0)=0,"",VLOOKUP($E513,缘分配置!$A:$M,12,0))</f>
        <v>30</v>
      </c>
      <c r="AB513" s="40" t="str">
        <f>IFERROR(VLOOKUP(Z513,武将ID!$F$1:$G$18,2,0),"")</f>
        <v>，防御提高</v>
      </c>
      <c r="AC513" s="40" t="str">
        <f t="shared" si="102"/>
        <v>3%</v>
      </c>
      <c r="AD513" s="56" t="str">
        <f t="shared" si="103"/>
        <v>集齐“魏文通、王世充、杨林”，生命提高12%，攻击提高9%，防御提高3%。</v>
      </c>
    </row>
    <row r="514" spans="1:30" ht="15" x14ac:dyDescent="0.25">
      <c r="A514" s="52">
        <f t="shared" si="104"/>
        <v>30501001</v>
      </c>
      <c r="B514" s="37">
        <v>509</v>
      </c>
      <c r="C514" s="53" t="str">
        <f>VLOOKUP(E514,缘分配置!A:P,4,0)</f>
        <v>绿林好汉</v>
      </c>
      <c r="D514" s="53">
        <f>VLOOKUP(F514,武将ID!A:B,2,0)</f>
        <v>30501</v>
      </c>
      <c r="E514" s="40" t="str">
        <f>缘分配置!A467</f>
        <v>尤俊达1</v>
      </c>
      <c r="F514" s="37" t="str">
        <f t="shared" si="99"/>
        <v>、尤俊达</v>
      </c>
      <c r="G514" s="40" t="str">
        <f>缘分配置!E467</f>
        <v>尤俊达</v>
      </c>
      <c r="H514" s="40" t="str">
        <f t="shared" si="105"/>
        <v>1</v>
      </c>
      <c r="I514" s="40">
        <v>1</v>
      </c>
      <c r="J514" s="53">
        <f>VLOOKUP(K514,武将ID!$A:$B,2,0)</f>
        <v>30807</v>
      </c>
      <c r="K514" s="40" t="str">
        <f>VLOOKUP(E514,缘分配置!A:M,6,0)</f>
        <v>、雄阔海</v>
      </c>
      <c r="L514" s="53" t="str">
        <f>IFERROR(VLOOKUP(M514,武将ID!$A:$B,2,0),"")</f>
        <v/>
      </c>
      <c r="M514" s="40" t="str">
        <f>IF(VLOOKUP($E514,缘分配置!$A:$M,7,0)=0,"",VLOOKUP($E514,缘分配置!$A:$M,7,0))</f>
        <v/>
      </c>
      <c r="N514" s="53" t="str">
        <f>IFERROR(VLOOKUP(O514,武将ID!$A:$B,2,0),"")</f>
        <v/>
      </c>
      <c r="O514" s="40" t="str">
        <f>IF(VLOOKUP($E514,缘分配置!$A:$M,8,0)=0,"",VLOOKUP($E514,缘分配置!$A:$M,8,0))</f>
        <v/>
      </c>
      <c r="P514" s="53" t="str">
        <f>IFERROR(VLOOKUP(Q514,武将ID!$A:$B,2,0),"")</f>
        <v/>
      </c>
      <c r="Q514" s="40" t="str">
        <f>IF(VLOOKUP($E514,缘分配置!$A:$M,9,0)=0,"",VLOOKUP($E514,缘分配置!$A:$M,9,0))</f>
        <v/>
      </c>
      <c r="R514" s="40" t="str">
        <f t="shared" si="106"/>
        <v/>
      </c>
      <c r="S514" s="40" t="str">
        <f>IF(VLOOKUP($E514,缘分配置!$A:$M,10,0)=0,"",VLOOKUP($E514,缘分配置!$A:$M,10,0))</f>
        <v/>
      </c>
      <c r="T514" s="40" t="str">
        <f>IFERROR(VLOOKUP(R514,武将ID!F$1:G$18,2,0),"")</f>
        <v/>
      </c>
      <c r="U514" s="40" t="str">
        <f t="shared" si="100"/>
        <v/>
      </c>
      <c r="V514" s="40">
        <f t="shared" si="107"/>
        <v>5</v>
      </c>
      <c r="W514" s="40">
        <f>IF(VLOOKUP($E514,缘分配置!$A:$M,11,0)=0,"",VLOOKUP($E514,缘分配置!$A:$M,11,0))</f>
        <v>70</v>
      </c>
      <c r="X514" s="40" t="str">
        <f>IFERROR(VLOOKUP(V514,武将ID!$F$1:$G$18,2,0),"")</f>
        <v>，攻击提高</v>
      </c>
      <c r="Y514" s="40" t="str">
        <f t="shared" si="101"/>
        <v>7%</v>
      </c>
      <c r="Z514" s="40">
        <f t="shared" si="98"/>
        <v>6</v>
      </c>
      <c r="AA514" s="40">
        <f>IF(VLOOKUP($E514,缘分配置!$A:$M,12,0)=0,"",VLOOKUP($E514,缘分配置!$A:$M,12,0))</f>
        <v>20</v>
      </c>
      <c r="AB514" s="40" t="str">
        <f>IFERROR(VLOOKUP(Z514,武将ID!$F$1:$G$18,2,0),"")</f>
        <v>，防御提高</v>
      </c>
      <c r="AC514" s="40" t="str">
        <f t="shared" si="102"/>
        <v>2%</v>
      </c>
      <c r="AD514" s="56" t="str">
        <f t="shared" si="103"/>
        <v>集齐“尤俊达、雄阔海”，攻击提高7%，防御提高2%。</v>
      </c>
    </row>
    <row r="515" spans="1:30" ht="15" x14ac:dyDescent="0.25">
      <c r="A515" s="52">
        <f t="shared" si="104"/>
        <v>30502001</v>
      </c>
      <c r="B515" s="37">
        <v>510</v>
      </c>
      <c r="C515" s="53" t="str">
        <f>VLOOKUP(E515,缘分配置!A:P,4,0)</f>
        <v>大将之选</v>
      </c>
      <c r="D515" s="53">
        <f>VLOOKUP(F515,武将ID!A:B,2,0)</f>
        <v>30502</v>
      </c>
      <c r="E515" s="40" t="str">
        <f>缘分配置!A468</f>
        <v>贺若弼1</v>
      </c>
      <c r="F515" s="37" t="str">
        <f t="shared" si="99"/>
        <v>、贺若弼</v>
      </c>
      <c r="G515" s="40" t="str">
        <f>缘分配置!E468</f>
        <v>贺若弼</v>
      </c>
      <c r="H515" s="40" t="str">
        <f t="shared" si="105"/>
        <v>1</v>
      </c>
      <c r="I515" s="40">
        <v>1</v>
      </c>
      <c r="J515" s="53">
        <f>VLOOKUP(K515,武将ID!$A:$B,2,0)</f>
        <v>30503</v>
      </c>
      <c r="K515" s="40" t="str">
        <f>VLOOKUP(E515,缘分配置!A:M,6,0)</f>
        <v>、韩擒虎</v>
      </c>
      <c r="L515" s="53" t="str">
        <f>IFERROR(VLOOKUP(M515,武将ID!$A:$B,2,0),"")</f>
        <v/>
      </c>
      <c r="M515" s="40" t="str">
        <f>IF(VLOOKUP($E515,缘分配置!$A:$M,7,0)=0,"",VLOOKUP($E515,缘分配置!$A:$M,7,0))</f>
        <v/>
      </c>
      <c r="N515" s="53" t="str">
        <f>IFERROR(VLOOKUP(O515,武将ID!$A:$B,2,0),"")</f>
        <v/>
      </c>
      <c r="O515" s="40" t="str">
        <f>IF(VLOOKUP($E515,缘分配置!$A:$M,8,0)=0,"",VLOOKUP($E515,缘分配置!$A:$M,8,0))</f>
        <v/>
      </c>
      <c r="P515" s="53" t="str">
        <f>IFERROR(VLOOKUP(Q515,武将ID!$A:$B,2,0),"")</f>
        <v/>
      </c>
      <c r="Q515" s="40" t="str">
        <f>IF(VLOOKUP($E515,缘分配置!$A:$M,9,0)=0,"",VLOOKUP($E515,缘分配置!$A:$M,9,0))</f>
        <v/>
      </c>
      <c r="R515" s="40" t="str">
        <f t="shared" si="106"/>
        <v/>
      </c>
      <c r="S515" s="40" t="str">
        <f>IF(VLOOKUP($E515,缘分配置!$A:$M,10,0)=0,"",VLOOKUP($E515,缘分配置!$A:$M,10,0))</f>
        <v/>
      </c>
      <c r="T515" s="40" t="str">
        <f>IFERROR(VLOOKUP(R515,武将ID!F$1:G$18,2,0),"")</f>
        <v/>
      </c>
      <c r="U515" s="40" t="str">
        <f t="shared" si="100"/>
        <v/>
      </c>
      <c r="V515" s="40">
        <f t="shared" si="107"/>
        <v>5</v>
      </c>
      <c r="W515" s="40">
        <f>IF(VLOOKUP($E515,缘分配置!$A:$M,11,0)=0,"",VLOOKUP($E515,缘分配置!$A:$M,11,0))</f>
        <v>70</v>
      </c>
      <c r="X515" s="40" t="str">
        <f>IFERROR(VLOOKUP(V515,武将ID!$F$1:$G$18,2,0),"")</f>
        <v>，攻击提高</v>
      </c>
      <c r="Y515" s="40" t="str">
        <f t="shared" si="101"/>
        <v>7%</v>
      </c>
      <c r="Z515" s="40">
        <f t="shared" si="98"/>
        <v>6</v>
      </c>
      <c r="AA515" s="40">
        <f>IF(VLOOKUP($E515,缘分配置!$A:$M,12,0)=0,"",VLOOKUP($E515,缘分配置!$A:$M,12,0))</f>
        <v>20</v>
      </c>
      <c r="AB515" s="40" t="str">
        <f>IFERROR(VLOOKUP(Z515,武将ID!$F$1:$G$18,2,0),"")</f>
        <v>，防御提高</v>
      </c>
      <c r="AC515" s="40" t="str">
        <f t="shared" si="102"/>
        <v>2%</v>
      </c>
      <c r="AD515" s="56" t="str">
        <f t="shared" si="103"/>
        <v>集齐“贺若弼、韩擒虎”，攻击提高7%，防御提高2%。</v>
      </c>
    </row>
    <row r="516" spans="1:30" ht="15" x14ac:dyDescent="0.25">
      <c r="A516" s="52">
        <f t="shared" si="104"/>
        <v>30503001</v>
      </c>
      <c r="B516" s="37">
        <v>511</v>
      </c>
      <c r="C516" s="53" t="str">
        <f>VLOOKUP(E516,缘分配置!A:P,4,0)</f>
        <v>大将之选</v>
      </c>
      <c r="D516" s="53">
        <f>VLOOKUP(F516,武将ID!A:B,2,0)</f>
        <v>30503</v>
      </c>
      <c r="E516" s="40" t="str">
        <f>缘分配置!A469</f>
        <v>韩擒虎1</v>
      </c>
      <c r="F516" s="37" t="str">
        <f t="shared" si="99"/>
        <v>、韩擒虎</v>
      </c>
      <c r="G516" s="40" t="str">
        <f>缘分配置!E469</f>
        <v>韩擒虎</v>
      </c>
      <c r="H516" s="40" t="str">
        <f t="shared" si="105"/>
        <v>1</v>
      </c>
      <c r="I516" s="40">
        <v>1</v>
      </c>
      <c r="J516" s="53">
        <f>VLOOKUP(K516,武将ID!$A:$B,2,0)</f>
        <v>30502</v>
      </c>
      <c r="K516" s="40" t="str">
        <f>VLOOKUP(E516,缘分配置!A:M,6,0)</f>
        <v>、贺若弼</v>
      </c>
      <c r="L516" s="53" t="str">
        <f>IFERROR(VLOOKUP(M516,武将ID!$A:$B,2,0),"")</f>
        <v/>
      </c>
      <c r="M516" s="40" t="str">
        <f>IF(VLOOKUP($E516,缘分配置!$A:$M,7,0)=0,"",VLOOKUP($E516,缘分配置!$A:$M,7,0))</f>
        <v/>
      </c>
      <c r="N516" s="53" t="str">
        <f>IFERROR(VLOOKUP(O516,武将ID!$A:$B,2,0),"")</f>
        <v/>
      </c>
      <c r="O516" s="40" t="str">
        <f>IF(VLOOKUP($E516,缘分配置!$A:$M,8,0)=0,"",VLOOKUP($E516,缘分配置!$A:$M,8,0))</f>
        <v/>
      </c>
      <c r="P516" s="53" t="str">
        <f>IFERROR(VLOOKUP(Q516,武将ID!$A:$B,2,0),"")</f>
        <v/>
      </c>
      <c r="Q516" s="40" t="str">
        <f>IF(VLOOKUP($E516,缘分配置!$A:$M,9,0)=0,"",VLOOKUP($E516,缘分配置!$A:$M,9,0))</f>
        <v/>
      </c>
      <c r="R516" s="40">
        <f t="shared" si="106"/>
        <v>4</v>
      </c>
      <c r="S516" s="40">
        <f>IF(VLOOKUP($E516,缘分配置!$A:$M,10,0)=0,"",VLOOKUP($E516,缘分配置!$A:$M,10,0))</f>
        <v>90</v>
      </c>
      <c r="T516" s="40" t="str">
        <f>IFERROR(VLOOKUP(R516,武将ID!F$1:G$18,2,0),"")</f>
        <v>，生命提高</v>
      </c>
      <c r="U516" s="40" t="str">
        <f t="shared" si="100"/>
        <v>9%</v>
      </c>
      <c r="V516" s="40" t="str">
        <f t="shared" si="107"/>
        <v/>
      </c>
      <c r="W516" s="40" t="str">
        <f>IF(VLOOKUP($E516,缘分配置!$A:$M,11,0)=0,"",VLOOKUP($E516,缘分配置!$A:$M,11,0))</f>
        <v/>
      </c>
      <c r="X516" s="40" t="str">
        <f>IFERROR(VLOOKUP(V516,武将ID!$F$1:$G$18,2,0),"")</f>
        <v/>
      </c>
      <c r="Y516" s="40" t="str">
        <f t="shared" si="101"/>
        <v/>
      </c>
      <c r="Z516" s="40" t="str">
        <f t="shared" si="98"/>
        <v/>
      </c>
      <c r="AA516" s="40" t="str">
        <f>IF(VLOOKUP($E516,缘分配置!$A:$M,12,0)=0,"",VLOOKUP($E516,缘分配置!$A:$M,12,0))</f>
        <v/>
      </c>
      <c r="AB516" s="40" t="str">
        <f>IFERROR(VLOOKUP(Z516,武将ID!$F$1:$G$18,2,0),"")</f>
        <v/>
      </c>
      <c r="AC516" s="40" t="str">
        <f t="shared" si="102"/>
        <v/>
      </c>
      <c r="AD516" s="56" t="str">
        <f t="shared" si="103"/>
        <v>集齐“韩擒虎、贺若弼”，生命提高9%。</v>
      </c>
    </row>
    <row r="517" spans="1:30" ht="15" x14ac:dyDescent="0.25">
      <c r="A517" s="52">
        <f t="shared" si="104"/>
        <v>30504001</v>
      </c>
      <c r="B517" s="37">
        <v>512</v>
      </c>
      <c r="C517" s="53" t="str">
        <f>VLOOKUP(E517,缘分配置!A:P,4,0)</f>
        <v>红颜依旧</v>
      </c>
      <c r="D517" s="53">
        <f>VLOOKUP(F517,武将ID!A:B,2,0)</f>
        <v>30504</v>
      </c>
      <c r="E517" s="40" t="str">
        <f>缘分配置!A470</f>
        <v>张丽华1</v>
      </c>
      <c r="F517" s="37" t="str">
        <f t="shared" si="99"/>
        <v>、张丽华</v>
      </c>
      <c r="G517" s="40" t="str">
        <f>缘分配置!E470</f>
        <v>张丽华</v>
      </c>
      <c r="H517" s="40" t="str">
        <f t="shared" si="105"/>
        <v>1</v>
      </c>
      <c r="I517" s="40">
        <v>1</v>
      </c>
      <c r="J517" s="53">
        <f>VLOOKUP(K517,武将ID!$A:$B,2,0)</f>
        <v>30805</v>
      </c>
      <c r="K517" s="40" t="str">
        <f>VLOOKUP(E517,缘分配置!A:M,6,0)</f>
        <v>、萧美娘</v>
      </c>
      <c r="L517" s="53" t="str">
        <f>IFERROR(VLOOKUP(M517,武将ID!$A:$B,2,0),"")</f>
        <v/>
      </c>
      <c r="M517" s="40" t="str">
        <f>IF(VLOOKUP($E517,缘分配置!$A:$M,7,0)=0,"",VLOOKUP($E517,缘分配置!$A:$M,7,0))</f>
        <v/>
      </c>
      <c r="N517" s="53" t="str">
        <f>IFERROR(VLOOKUP(O517,武将ID!$A:$B,2,0),"")</f>
        <v/>
      </c>
      <c r="O517" s="40" t="str">
        <f>IF(VLOOKUP($E517,缘分配置!$A:$M,8,0)=0,"",VLOOKUP($E517,缘分配置!$A:$M,8,0))</f>
        <v/>
      </c>
      <c r="P517" s="53" t="str">
        <f>IFERROR(VLOOKUP(Q517,武将ID!$A:$B,2,0),"")</f>
        <v/>
      </c>
      <c r="Q517" s="40" t="str">
        <f>IF(VLOOKUP($E517,缘分配置!$A:$M,9,0)=0,"",VLOOKUP($E517,缘分配置!$A:$M,9,0))</f>
        <v/>
      </c>
      <c r="R517" s="40" t="str">
        <f t="shared" si="106"/>
        <v/>
      </c>
      <c r="S517" s="40" t="str">
        <f>IF(VLOOKUP($E517,缘分配置!$A:$M,10,0)=0,"",VLOOKUP($E517,缘分配置!$A:$M,10,0))</f>
        <v/>
      </c>
      <c r="T517" s="40" t="str">
        <f>IFERROR(VLOOKUP(R517,武将ID!F$1:G$18,2,0),"")</f>
        <v/>
      </c>
      <c r="U517" s="40" t="str">
        <f t="shared" si="100"/>
        <v/>
      </c>
      <c r="V517" s="40">
        <f t="shared" si="107"/>
        <v>5</v>
      </c>
      <c r="W517" s="40">
        <f>IF(VLOOKUP($E517,缘分配置!$A:$M,11,0)=0,"",VLOOKUP($E517,缘分配置!$A:$M,11,0))</f>
        <v>70</v>
      </c>
      <c r="X517" s="40" t="str">
        <f>IFERROR(VLOOKUP(V517,武将ID!$F$1:$G$18,2,0),"")</f>
        <v>，攻击提高</v>
      </c>
      <c r="Y517" s="40" t="str">
        <f t="shared" si="101"/>
        <v>7%</v>
      </c>
      <c r="Z517" s="40">
        <f t="shared" si="98"/>
        <v>6</v>
      </c>
      <c r="AA517" s="40">
        <f>IF(VLOOKUP($E517,缘分配置!$A:$M,12,0)=0,"",VLOOKUP($E517,缘分配置!$A:$M,12,0))</f>
        <v>20</v>
      </c>
      <c r="AB517" s="40" t="str">
        <f>IFERROR(VLOOKUP(Z517,武将ID!$F$1:$G$18,2,0),"")</f>
        <v>，防御提高</v>
      </c>
      <c r="AC517" s="40" t="str">
        <f t="shared" si="102"/>
        <v>2%</v>
      </c>
      <c r="AD517" s="56" t="str">
        <f t="shared" si="103"/>
        <v>集齐“张丽华、萧美娘”，攻击提高7%，防御提高2%。</v>
      </c>
    </row>
    <row r="518" spans="1:30" ht="15" x14ac:dyDescent="0.25">
      <c r="A518" s="52">
        <f t="shared" si="104"/>
        <v>30505001</v>
      </c>
      <c r="B518" s="37">
        <v>513</v>
      </c>
      <c r="C518" s="53" t="str">
        <f>VLOOKUP(E518,缘分配置!A:P,4,0)</f>
        <v>房谋杜断</v>
      </c>
      <c r="D518" s="53">
        <f>VLOOKUP(F518,武将ID!A:B,2,0)</f>
        <v>30505</v>
      </c>
      <c r="E518" s="40" t="str">
        <f>缘分配置!A471</f>
        <v>房玄龄1</v>
      </c>
      <c r="F518" s="37" t="str">
        <f t="shared" si="99"/>
        <v>、房玄龄</v>
      </c>
      <c r="G518" s="40" t="str">
        <f>缘分配置!E471</f>
        <v>房玄龄</v>
      </c>
      <c r="H518" s="40" t="str">
        <f t="shared" si="105"/>
        <v>1</v>
      </c>
      <c r="I518" s="40">
        <v>1</v>
      </c>
      <c r="J518" s="53">
        <f>VLOOKUP(K518,武将ID!$A:$B,2,0)</f>
        <v>30506</v>
      </c>
      <c r="K518" s="40" t="str">
        <f>VLOOKUP(E518,缘分配置!A:M,6,0)</f>
        <v>、杜如晦</v>
      </c>
      <c r="L518" s="53" t="str">
        <f>IFERROR(VLOOKUP(M518,武将ID!$A:$B,2,0),"")</f>
        <v/>
      </c>
      <c r="M518" s="40" t="str">
        <f>IF(VLOOKUP($E518,缘分配置!$A:$M,7,0)=0,"",VLOOKUP($E518,缘分配置!$A:$M,7,0))</f>
        <v/>
      </c>
      <c r="N518" s="53" t="str">
        <f>IFERROR(VLOOKUP(O518,武将ID!$A:$B,2,0),"")</f>
        <v/>
      </c>
      <c r="O518" s="40" t="str">
        <f>IF(VLOOKUP($E518,缘分配置!$A:$M,8,0)=0,"",VLOOKUP($E518,缘分配置!$A:$M,8,0))</f>
        <v/>
      </c>
      <c r="P518" s="53" t="str">
        <f>IFERROR(VLOOKUP(Q518,武将ID!$A:$B,2,0),"")</f>
        <v/>
      </c>
      <c r="Q518" s="40" t="str">
        <f>IF(VLOOKUP($E518,缘分配置!$A:$M,9,0)=0,"",VLOOKUP($E518,缘分配置!$A:$M,9,0))</f>
        <v/>
      </c>
      <c r="R518" s="40" t="str">
        <f t="shared" si="106"/>
        <v/>
      </c>
      <c r="S518" s="40" t="str">
        <f>IF(VLOOKUP($E518,缘分配置!$A:$M,10,0)=0,"",VLOOKUP($E518,缘分配置!$A:$M,10,0))</f>
        <v/>
      </c>
      <c r="T518" s="40" t="str">
        <f>IFERROR(VLOOKUP(R518,武将ID!F$1:G$18,2,0),"")</f>
        <v/>
      </c>
      <c r="U518" s="40" t="str">
        <f t="shared" si="100"/>
        <v/>
      </c>
      <c r="V518" s="40">
        <f t="shared" si="107"/>
        <v>5</v>
      </c>
      <c r="W518" s="40">
        <f>IF(VLOOKUP($E518,缘分配置!$A:$M,11,0)=0,"",VLOOKUP($E518,缘分配置!$A:$M,11,0))</f>
        <v>80</v>
      </c>
      <c r="X518" s="40" t="str">
        <f>IFERROR(VLOOKUP(V518,武将ID!$F$1:$G$18,2,0),"")</f>
        <v>，攻击提高</v>
      </c>
      <c r="Y518" s="40" t="str">
        <f t="shared" si="101"/>
        <v>8%</v>
      </c>
      <c r="Z518" s="40">
        <f t="shared" si="98"/>
        <v>6</v>
      </c>
      <c r="AA518" s="40">
        <f>IF(VLOOKUP($E518,缘分配置!$A:$M,12,0)=0,"",VLOOKUP($E518,缘分配置!$A:$M,12,0))</f>
        <v>20</v>
      </c>
      <c r="AB518" s="40" t="str">
        <f>IFERROR(VLOOKUP(Z518,武将ID!$F$1:$G$18,2,0),"")</f>
        <v>，防御提高</v>
      </c>
      <c r="AC518" s="40" t="str">
        <f t="shared" si="102"/>
        <v>2%</v>
      </c>
      <c r="AD518" s="56" t="str">
        <f t="shared" si="103"/>
        <v>集齐“房玄龄、杜如晦”，攻击提高8%，防御提高2%。</v>
      </c>
    </row>
    <row r="519" spans="1:30" ht="15" x14ac:dyDescent="0.25">
      <c r="A519" s="52">
        <f t="shared" si="104"/>
        <v>30506001</v>
      </c>
      <c r="B519" s="37">
        <v>514</v>
      </c>
      <c r="C519" s="53" t="str">
        <f>VLOOKUP(E519,缘分配置!A:P,4,0)</f>
        <v>房谋杜断</v>
      </c>
      <c r="D519" s="53">
        <f>VLOOKUP(F519,武将ID!A:B,2,0)</f>
        <v>30506</v>
      </c>
      <c r="E519" s="40" t="str">
        <f>缘分配置!A472</f>
        <v>杜如晦1</v>
      </c>
      <c r="F519" s="37" t="str">
        <f t="shared" si="99"/>
        <v>、杜如晦</v>
      </c>
      <c r="G519" s="40" t="str">
        <f>缘分配置!E472</f>
        <v>杜如晦</v>
      </c>
      <c r="H519" s="40" t="str">
        <f t="shared" si="105"/>
        <v>1</v>
      </c>
      <c r="I519" s="40">
        <v>1</v>
      </c>
      <c r="J519" s="53">
        <f>VLOOKUP(K519,武将ID!$A:$B,2,0)</f>
        <v>30505</v>
      </c>
      <c r="K519" s="40" t="str">
        <f>VLOOKUP(E519,缘分配置!A:M,6,0)</f>
        <v>、房玄龄</v>
      </c>
      <c r="L519" s="53" t="str">
        <f>IFERROR(VLOOKUP(M519,武将ID!$A:$B,2,0),"")</f>
        <v/>
      </c>
      <c r="M519" s="40" t="str">
        <f>IF(VLOOKUP($E519,缘分配置!$A:$M,7,0)=0,"",VLOOKUP($E519,缘分配置!$A:$M,7,0))</f>
        <v/>
      </c>
      <c r="N519" s="53" t="str">
        <f>IFERROR(VLOOKUP(O519,武将ID!$A:$B,2,0),"")</f>
        <v/>
      </c>
      <c r="O519" s="40" t="str">
        <f>IF(VLOOKUP($E519,缘分配置!$A:$M,8,0)=0,"",VLOOKUP($E519,缘分配置!$A:$M,8,0))</f>
        <v/>
      </c>
      <c r="P519" s="53" t="str">
        <f>IFERROR(VLOOKUP(Q519,武将ID!$A:$B,2,0),"")</f>
        <v/>
      </c>
      <c r="Q519" s="40" t="str">
        <f>IF(VLOOKUP($E519,缘分配置!$A:$M,9,0)=0,"",VLOOKUP($E519,缘分配置!$A:$M,9,0))</f>
        <v/>
      </c>
      <c r="R519" s="40" t="str">
        <f t="shared" si="106"/>
        <v/>
      </c>
      <c r="S519" s="40" t="str">
        <f>IF(VLOOKUP($E519,缘分配置!$A:$M,10,0)=0,"",VLOOKUP($E519,缘分配置!$A:$M,10,0))</f>
        <v/>
      </c>
      <c r="T519" s="40" t="str">
        <f>IFERROR(VLOOKUP(R519,武将ID!F$1:G$18,2,0),"")</f>
        <v/>
      </c>
      <c r="U519" s="40" t="str">
        <f t="shared" si="100"/>
        <v/>
      </c>
      <c r="V519" s="40">
        <f t="shared" si="107"/>
        <v>5</v>
      </c>
      <c r="W519" s="40">
        <f>IF(VLOOKUP($E519,缘分配置!$A:$M,11,0)=0,"",VLOOKUP($E519,缘分配置!$A:$M,11,0))</f>
        <v>80</v>
      </c>
      <c r="X519" s="40" t="str">
        <f>IFERROR(VLOOKUP(V519,武将ID!$F$1:$G$18,2,0),"")</f>
        <v>，攻击提高</v>
      </c>
      <c r="Y519" s="40" t="str">
        <f t="shared" si="101"/>
        <v>8%</v>
      </c>
      <c r="Z519" s="40">
        <f t="shared" ref="Z519:Z582" si="108">IF(AA519="","",6)</f>
        <v>6</v>
      </c>
      <c r="AA519" s="40">
        <f>IF(VLOOKUP($E519,缘分配置!$A:$M,12,0)=0,"",VLOOKUP($E519,缘分配置!$A:$M,12,0))</f>
        <v>20</v>
      </c>
      <c r="AB519" s="40" t="str">
        <f>IFERROR(VLOOKUP(Z519,武将ID!$F$1:$G$18,2,0),"")</f>
        <v>，防御提高</v>
      </c>
      <c r="AC519" s="40" t="str">
        <f t="shared" si="102"/>
        <v>2%</v>
      </c>
      <c r="AD519" s="56" t="str">
        <f t="shared" si="103"/>
        <v>集齐“杜如晦、房玄龄”，攻击提高8%，防御提高2%。</v>
      </c>
    </row>
    <row r="520" spans="1:30" ht="15" x14ac:dyDescent="0.25">
      <c r="A520" s="52">
        <f t="shared" si="104"/>
        <v>30507001</v>
      </c>
      <c r="B520" s="37">
        <v>515</v>
      </c>
      <c r="C520" s="53" t="str">
        <f>VLOOKUP(E520,缘分配置!A:P,4,0)</f>
        <v>瓦岗称王</v>
      </c>
      <c r="D520" s="53">
        <f>VLOOKUP(F520,武将ID!A:B,2,0)</f>
        <v>30507</v>
      </c>
      <c r="E520" s="40" t="str">
        <f>缘分配置!A473</f>
        <v>翟让1</v>
      </c>
      <c r="F520" s="37" t="str">
        <f t="shared" si="99"/>
        <v>、翟让</v>
      </c>
      <c r="G520" s="40" t="str">
        <f>缘分配置!E473</f>
        <v>翟让</v>
      </c>
      <c r="H520" s="40" t="str">
        <f t="shared" si="105"/>
        <v>1</v>
      </c>
      <c r="I520" s="40">
        <v>1</v>
      </c>
      <c r="J520" s="53">
        <f>VLOOKUP(K520,武将ID!$A:$B,2,0)</f>
        <v>30508</v>
      </c>
      <c r="K520" s="40" t="str">
        <f>VLOOKUP(E520,缘分配置!A:M,6,0)</f>
        <v>、李密</v>
      </c>
      <c r="L520" s="53" t="str">
        <f>IFERROR(VLOOKUP(M520,武将ID!$A:$B,2,0),"")</f>
        <v/>
      </c>
      <c r="M520" s="40" t="str">
        <f>IF(VLOOKUP($E520,缘分配置!$A:$M,7,0)=0,"",VLOOKUP($E520,缘分配置!$A:$M,7,0))</f>
        <v/>
      </c>
      <c r="N520" s="53" t="str">
        <f>IFERROR(VLOOKUP(O520,武将ID!$A:$B,2,0),"")</f>
        <v/>
      </c>
      <c r="O520" s="40" t="str">
        <f>IF(VLOOKUP($E520,缘分配置!$A:$M,8,0)=0,"",VLOOKUP($E520,缘分配置!$A:$M,8,0))</f>
        <v/>
      </c>
      <c r="P520" s="53" t="str">
        <f>IFERROR(VLOOKUP(Q520,武将ID!$A:$B,2,0),"")</f>
        <v/>
      </c>
      <c r="Q520" s="40" t="str">
        <f>IF(VLOOKUP($E520,缘分配置!$A:$M,9,0)=0,"",VLOOKUP($E520,缘分配置!$A:$M,9,0))</f>
        <v/>
      </c>
      <c r="R520" s="40" t="str">
        <f t="shared" si="106"/>
        <v/>
      </c>
      <c r="S520" s="40" t="str">
        <f>IF(VLOOKUP($E520,缘分配置!$A:$M,10,0)=0,"",VLOOKUP($E520,缘分配置!$A:$M,10,0))</f>
        <v/>
      </c>
      <c r="T520" s="40" t="str">
        <f>IFERROR(VLOOKUP(R520,武将ID!F$1:G$18,2,0),"")</f>
        <v/>
      </c>
      <c r="U520" s="40" t="str">
        <f t="shared" si="100"/>
        <v/>
      </c>
      <c r="V520" s="40">
        <f t="shared" si="107"/>
        <v>5</v>
      </c>
      <c r="W520" s="40">
        <f>IF(VLOOKUP($E520,缘分配置!$A:$M,11,0)=0,"",VLOOKUP($E520,缘分配置!$A:$M,11,0))</f>
        <v>80</v>
      </c>
      <c r="X520" s="40" t="str">
        <f>IFERROR(VLOOKUP(V520,武将ID!$F$1:$G$18,2,0),"")</f>
        <v>，攻击提高</v>
      </c>
      <c r="Y520" s="40" t="str">
        <f t="shared" si="101"/>
        <v>8%</v>
      </c>
      <c r="Z520" s="40">
        <f t="shared" si="108"/>
        <v>6</v>
      </c>
      <c r="AA520" s="40">
        <f>IF(VLOOKUP($E520,缘分配置!$A:$M,12,0)=0,"",VLOOKUP($E520,缘分配置!$A:$M,12,0))</f>
        <v>20</v>
      </c>
      <c r="AB520" s="40" t="str">
        <f>IFERROR(VLOOKUP(Z520,武将ID!$F$1:$G$18,2,0),"")</f>
        <v>，防御提高</v>
      </c>
      <c r="AC520" s="40" t="str">
        <f t="shared" si="102"/>
        <v>2%</v>
      </c>
      <c r="AD520" s="56" t="str">
        <f t="shared" si="103"/>
        <v>集齐“翟让、李密”，攻击提高8%，防御提高2%。</v>
      </c>
    </row>
    <row r="521" spans="1:30" ht="15" x14ac:dyDescent="0.25">
      <c r="A521" s="52">
        <f t="shared" si="104"/>
        <v>30508001</v>
      </c>
      <c r="B521" s="37">
        <v>516</v>
      </c>
      <c r="C521" s="53" t="str">
        <f>VLOOKUP(E521,缘分配置!A:P,4,0)</f>
        <v>瓦岗称王</v>
      </c>
      <c r="D521" s="53">
        <f>VLOOKUP(F521,武将ID!A:B,2,0)</f>
        <v>30508</v>
      </c>
      <c r="E521" s="40" t="str">
        <f>缘分配置!A474</f>
        <v>李密1</v>
      </c>
      <c r="F521" s="37" t="str">
        <f t="shared" si="99"/>
        <v>、李密</v>
      </c>
      <c r="G521" s="40" t="str">
        <f>缘分配置!E474</f>
        <v>李密</v>
      </c>
      <c r="H521" s="40" t="str">
        <f t="shared" si="105"/>
        <v>1</v>
      </c>
      <c r="I521" s="40">
        <v>1</v>
      </c>
      <c r="J521" s="53">
        <f>VLOOKUP(K521,武将ID!$A:$B,2,0)</f>
        <v>30507</v>
      </c>
      <c r="K521" s="40" t="str">
        <f>VLOOKUP(E521,缘分配置!A:M,6,0)</f>
        <v>、翟让</v>
      </c>
      <c r="L521" s="53" t="str">
        <f>IFERROR(VLOOKUP(M521,武将ID!$A:$B,2,0),"")</f>
        <v/>
      </c>
      <c r="M521" s="40" t="str">
        <f>IF(VLOOKUP($E521,缘分配置!$A:$M,7,0)=0,"",VLOOKUP($E521,缘分配置!$A:$M,7,0))</f>
        <v/>
      </c>
      <c r="N521" s="53" t="str">
        <f>IFERROR(VLOOKUP(O521,武将ID!$A:$B,2,0),"")</f>
        <v/>
      </c>
      <c r="O521" s="40" t="str">
        <f>IF(VLOOKUP($E521,缘分配置!$A:$M,8,0)=0,"",VLOOKUP($E521,缘分配置!$A:$M,8,0))</f>
        <v/>
      </c>
      <c r="P521" s="53" t="str">
        <f>IFERROR(VLOOKUP(Q521,武将ID!$A:$B,2,0),"")</f>
        <v/>
      </c>
      <c r="Q521" s="40" t="str">
        <f>IF(VLOOKUP($E521,缘分配置!$A:$M,9,0)=0,"",VLOOKUP($E521,缘分配置!$A:$M,9,0))</f>
        <v/>
      </c>
      <c r="R521" s="40" t="str">
        <f t="shared" si="106"/>
        <v/>
      </c>
      <c r="S521" s="40" t="str">
        <f>IF(VLOOKUP($E521,缘分配置!$A:$M,10,0)=0,"",VLOOKUP($E521,缘分配置!$A:$M,10,0))</f>
        <v/>
      </c>
      <c r="T521" s="40" t="str">
        <f>IFERROR(VLOOKUP(R521,武将ID!F$1:G$18,2,0),"")</f>
        <v/>
      </c>
      <c r="U521" s="40" t="str">
        <f t="shared" si="100"/>
        <v/>
      </c>
      <c r="V521" s="40">
        <f t="shared" si="107"/>
        <v>5</v>
      </c>
      <c r="W521" s="40">
        <f>IF(VLOOKUP($E521,缘分配置!$A:$M,11,0)=0,"",VLOOKUP($E521,缘分配置!$A:$M,11,0))</f>
        <v>80</v>
      </c>
      <c r="X521" s="40" t="str">
        <f>IFERROR(VLOOKUP(V521,武将ID!$F$1:$G$18,2,0),"")</f>
        <v>，攻击提高</v>
      </c>
      <c r="Y521" s="40" t="str">
        <f t="shared" si="101"/>
        <v>8%</v>
      </c>
      <c r="Z521" s="40">
        <f t="shared" si="108"/>
        <v>6</v>
      </c>
      <c r="AA521" s="40">
        <f>IF(VLOOKUP($E521,缘分配置!$A:$M,12,0)=0,"",VLOOKUP($E521,缘分配置!$A:$M,12,0))</f>
        <v>20</v>
      </c>
      <c r="AB521" s="40" t="str">
        <f>IFERROR(VLOOKUP(Z521,武将ID!$F$1:$G$18,2,0),"")</f>
        <v>，防御提高</v>
      </c>
      <c r="AC521" s="40" t="str">
        <f t="shared" si="102"/>
        <v>2%</v>
      </c>
      <c r="AD521" s="56" t="str">
        <f t="shared" si="103"/>
        <v>集齐“李密、翟让”，攻击提高8%，防御提高2%。</v>
      </c>
    </row>
    <row r="522" spans="1:30" ht="15" x14ac:dyDescent="0.25">
      <c r="A522" s="52">
        <f t="shared" si="104"/>
        <v>41801001</v>
      </c>
      <c r="B522" s="37">
        <v>517</v>
      </c>
      <c r="C522" s="53" t="str">
        <f>VLOOKUP(E522,缘分配置!A:P,4,0)</f>
        <v>神箭无双</v>
      </c>
      <c r="D522" s="53">
        <f>VLOOKUP(F522,武将ID!A:B,2,0)</f>
        <v>41801</v>
      </c>
      <c r="E522" s="40" t="str">
        <f>缘分配置!A478</f>
        <v>后羿1</v>
      </c>
      <c r="F522" s="37" t="str">
        <f t="shared" si="99"/>
        <v>、后羿</v>
      </c>
      <c r="G522" s="40" t="str">
        <f>缘分配置!E478</f>
        <v>后羿</v>
      </c>
      <c r="H522" s="40" t="str">
        <f t="shared" si="105"/>
        <v>1</v>
      </c>
      <c r="I522" s="40">
        <v>1</v>
      </c>
      <c r="J522" s="53">
        <f>VLOOKUP(K522,武将ID!$A:$B,2,0)</f>
        <v>41501</v>
      </c>
      <c r="K522" s="40" t="str">
        <f>VLOOKUP(E522,缘分配置!A:M,6,0)</f>
        <v>、成吉思汗</v>
      </c>
      <c r="L522" s="53" t="str">
        <f>IFERROR(VLOOKUP(M522,武将ID!$A:$B,2,0),"")</f>
        <v/>
      </c>
      <c r="M522" s="40" t="str">
        <f>IF(VLOOKUP($E522,缘分配置!$A:$M,7,0)=0,"",VLOOKUP($E522,缘分配置!$A:$M,7,0))</f>
        <v/>
      </c>
      <c r="N522" s="53" t="str">
        <f>IFERROR(VLOOKUP(O522,武将ID!$A:$B,2,0),"")</f>
        <v/>
      </c>
      <c r="O522" s="40" t="str">
        <f>IF(VLOOKUP($E522,缘分配置!$A:$M,8,0)=0,"",VLOOKUP($E522,缘分配置!$A:$M,8,0))</f>
        <v/>
      </c>
      <c r="P522" s="53" t="str">
        <f>IFERROR(VLOOKUP(Q522,武将ID!$A:$B,2,0),"")</f>
        <v/>
      </c>
      <c r="Q522" s="40" t="str">
        <f>IF(VLOOKUP($E522,缘分配置!$A:$M,9,0)=0,"",VLOOKUP($E522,缘分配置!$A:$M,9,0))</f>
        <v/>
      </c>
      <c r="R522" s="40" t="str">
        <f t="shared" si="106"/>
        <v/>
      </c>
      <c r="S522" s="40" t="str">
        <f>IF(VLOOKUP($E522,缘分配置!$A:$M,10,0)=0,"",VLOOKUP($E522,缘分配置!$A:$M,10,0))</f>
        <v/>
      </c>
      <c r="T522" s="40" t="str">
        <f>IFERROR(VLOOKUP(R522,武将ID!F$1:G$18,2,0),"")</f>
        <v/>
      </c>
      <c r="U522" s="40" t="str">
        <f t="shared" si="100"/>
        <v/>
      </c>
      <c r="V522" s="40">
        <f t="shared" si="107"/>
        <v>5</v>
      </c>
      <c r="W522" s="40">
        <f>IF(VLOOKUP($E522,缘分配置!$A:$M,11,0)=0,"",VLOOKUP($E522,缘分配置!$A:$M,11,0))</f>
        <v>140</v>
      </c>
      <c r="X522" s="40" t="str">
        <f>IFERROR(VLOOKUP(V522,武将ID!$F$1:$G$18,2,0),"")</f>
        <v>，攻击提高</v>
      </c>
      <c r="Y522" s="40" t="str">
        <f t="shared" si="101"/>
        <v>14%</v>
      </c>
      <c r="Z522" s="40">
        <f t="shared" si="108"/>
        <v>6</v>
      </c>
      <c r="AA522" s="40">
        <f>IF(VLOOKUP($E522,缘分配置!$A:$M,12,0)=0,"",VLOOKUP($E522,缘分配置!$A:$M,12,0))</f>
        <v>40</v>
      </c>
      <c r="AB522" s="40" t="str">
        <f>IFERROR(VLOOKUP(Z522,武将ID!$F$1:$G$18,2,0),"")</f>
        <v>，防御提高</v>
      </c>
      <c r="AC522" s="40" t="str">
        <f t="shared" si="102"/>
        <v>4%</v>
      </c>
      <c r="AD522" s="56" t="str">
        <f t="shared" si="103"/>
        <v>集齐“后羿、成吉思汗”，攻击提高14%，防御提高4%。</v>
      </c>
    </row>
    <row r="523" spans="1:30" ht="15" x14ac:dyDescent="0.25">
      <c r="A523" s="52">
        <f t="shared" si="104"/>
        <v>41801002</v>
      </c>
      <c r="B523" s="37">
        <v>518</v>
      </c>
      <c r="C523" s="53" t="str">
        <f>VLOOKUP(E523,缘分配置!A:P,4,0)</f>
        <v>力大无穷</v>
      </c>
      <c r="D523" s="53">
        <f>VLOOKUP(F523,武将ID!A:B,2,0)</f>
        <v>41801</v>
      </c>
      <c r="E523" s="40" t="str">
        <f>缘分配置!A479</f>
        <v>后羿2</v>
      </c>
      <c r="F523" s="37" t="str">
        <f t="shared" si="99"/>
        <v>、后羿</v>
      </c>
      <c r="G523" s="40" t="str">
        <f>缘分配置!E479</f>
        <v>后羿</v>
      </c>
      <c r="H523" s="40" t="str">
        <f t="shared" si="105"/>
        <v>2</v>
      </c>
      <c r="I523" s="40">
        <v>1</v>
      </c>
      <c r="J523" s="53">
        <f>VLOOKUP(K523,武将ID!$A:$B,2,0)</f>
        <v>41802</v>
      </c>
      <c r="K523" s="40" t="str">
        <f>VLOOKUP(E523,缘分配置!A:M,6,0)</f>
        <v>、蚩尤</v>
      </c>
      <c r="L523" s="53" t="str">
        <f>IFERROR(VLOOKUP(M523,武将ID!$A:$B,2,0),"")</f>
        <v/>
      </c>
      <c r="M523" s="40" t="str">
        <f>IF(VLOOKUP($E523,缘分配置!$A:$M,7,0)=0,"",VLOOKUP($E523,缘分配置!$A:$M,7,0))</f>
        <v/>
      </c>
      <c r="N523" s="53" t="str">
        <f>IFERROR(VLOOKUP(O523,武将ID!$A:$B,2,0),"")</f>
        <v/>
      </c>
      <c r="O523" s="40" t="str">
        <f>IF(VLOOKUP($E523,缘分配置!$A:$M,8,0)=0,"",VLOOKUP($E523,缘分配置!$A:$M,8,0))</f>
        <v/>
      </c>
      <c r="P523" s="53" t="str">
        <f>IFERROR(VLOOKUP(Q523,武将ID!$A:$B,2,0),"")</f>
        <v/>
      </c>
      <c r="Q523" s="40" t="str">
        <f>IF(VLOOKUP($E523,缘分配置!$A:$M,9,0)=0,"",VLOOKUP($E523,缘分配置!$A:$M,9,0))</f>
        <v/>
      </c>
      <c r="R523" s="40" t="str">
        <f t="shared" si="106"/>
        <v/>
      </c>
      <c r="S523" s="40" t="str">
        <f>IF(VLOOKUP($E523,缘分配置!$A:$M,10,0)=0,"",VLOOKUP($E523,缘分配置!$A:$M,10,0))</f>
        <v/>
      </c>
      <c r="T523" s="40" t="str">
        <f>IFERROR(VLOOKUP(R523,武将ID!F$1:G$18,2,0),"")</f>
        <v/>
      </c>
      <c r="U523" s="40" t="str">
        <f t="shared" si="100"/>
        <v/>
      </c>
      <c r="V523" s="40">
        <f t="shared" si="107"/>
        <v>5</v>
      </c>
      <c r="W523" s="40">
        <f>IF(VLOOKUP($E523,缘分配置!$A:$M,11,0)=0,"",VLOOKUP($E523,缘分配置!$A:$M,11,0))</f>
        <v>160</v>
      </c>
      <c r="X523" s="40" t="str">
        <f>IFERROR(VLOOKUP(V523,武将ID!$F$1:$G$18,2,0),"")</f>
        <v>，攻击提高</v>
      </c>
      <c r="Y523" s="40" t="str">
        <f t="shared" si="101"/>
        <v>16%</v>
      </c>
      <c r="Z523" s="40">
        <f t="shared" si="108"/>
        <v>6</v>
      </c>
      <c r="AA523" s="40">
        <f>IF(VLOOKUP($E523,缘分配置!$A:$M,12,0)=0,"",VLOOKUP($E523,缘分配置!$A:$M,12,0))</f>
        <v>50</v>
      </c>
      <c r="AB523" s="40" t="str">
        <f>IFERROR(VLOOKUP(Z523,武将ID!$F$1:$G$18,2,0),"")</f>
        <v>，防御提高</v>
      </c>
      <c r="AC523" s="40" t="str">
        <f t="shared" si="102"/>
        <v>5%</v>
      </c>
      <c r="AD523" s="56" t="str">
        <f t="shared" si="103"/>
        <v>集齐“后羿、蚩尤”，攻击提高16%，防御提高5%。</v>
      </c>
    </row>
    <row r="524" spans="1:30" ht="15" x14ac:dyDescent="0.25">
      <c r="A524" s="52">
        <f t="shared" si="104"/>
        <v>41801003</v>
      </c>
      <c r="B524" s="37">
        <v>519</v>
      </c>
      <c r="C524" s="53" t="str">
        <f>VLOOKUP(E524,缘分配置!A:P,4,0)</f>
        <v>大公无私</v>
      </c>
      <c r="D524" s="53">
        <f>VLOOKUP(F524,武将ID!A:B,2,0)</f>
        <v>41801</v>
      </c>
      <c r="E524" s="40" t="str">
        <f>缘分配置!A480</f>
        <v>后羿3</v>
      </c>
      <c r="F524" s="37" t="str">
        <f t="shared" si="99"/>
        <v>、后羿</v>
      </c>
      <c r="G524" s="40" t="str">
        <f>缘分配置!E480</f>
        <v>后羿</v>
      </c>
      <c r="H524" s="40" t="str">
        <f t="shared" si="105"/>
        <v>3</v>
      </c>
      <c r="I524" s="40">
        <v>1</v>
      </c>
      <c r="J524" s="53">
        <f>VLOOKUP(K524,武将ID!$A:$B,2,0)</f>
        <v>11503</v>
      </c>
      <c r="K524" s="40" t="str">
        <f>VLOOKUP(E524,缘分配置!A:M,6,0)</f>
        <v>、范增</v>
      </c>
      <c r="L524" s="53">
        <f>IFERROR(VLOOKUP(M524,武将ID!$A:$B,2,0),"")</f>
        <v>41503</v>
      </c>
      <c r="M524" s="40" t="str">
        <f>IF(VLOOKUP($E524,缘分配置!$A:$M,7,0)=0,"",VLOOKUP($E524,缘分配置!$A:$M,7,0))</f>
        <v>、孔子</v>
      </c>
      <c r="N524" s="53" t="str">
        <f>IFERROR(VLOOKUP(O524,武将ID!$A:$B,2,0),"")</f>
        <v/>
      </c>
      <c r="O524" s="40" t="str">
        <f>IF(VLOOKUP($E524,缘分配置!$A:$M,8,0)=0,"",VLOOKUP($E524,缘分配置!$A:$M,8,0))</f>
        <v/>
      </c>
      <c r="P524" s="53" t="str">
        <f>IFERROR(VLOOKUP(Q524,武将ID!$A:$B,2,0),"")</f>
        <v/>
      </c>
      <c r="Q524" s="40" t="str">
        <f>IF(VLOOKUP($E524,缘分配置!$A:$M,9,0)=0,"",VLOOKUP($E524,缘分配置!$A:$M,9,0))</f>
        <v/>
      </c>
      <c r="R524" s="40">
        <f t="shared" si="106"/>
        <v>4</v>
      </c>
      <c r="S524" s="40">
        <f>IF(VLOOKUP($E524,缘分配置!$A:$M,10,0)=0,"",VLOOKUP($E524,缘分配置!$A:$M,10,0))</f>
        <v>180</v>
      </c>
      <c r="T524" s="40" t="str">
        <f>IFERROR(VLOOKUP(R524,武将ID!F$1:G$18,2,0),"")</f>
        <v>，生命提高</v>
      </c>
      <c r="U524" s="40" t="str">
        <f t="shared" si="100"/>
        <v>18%</v>
      </c>
      <c r="V524" s="40">
        <f t="shared" si="107"/>
        <v>5</v>
      </c>
      <c r="W524" s="40">
        <f>IF(VLOOKUP($E524,缘分配置!$A:$M,11,0)=0,"",VLOOKUP($E524,缘分配置!$A:$M,11,0))</f>
        <v>140</v>
      </c>
      <c r="X524" s="40" t="str">
        <f>IFERROR(VLOOKUP(V524,武将ID!$F$1:$G$18,2,0),"")</f>
        <v>，攻击提高</v>
      </c>
      <c r="Y524" s="40" t="str">
        <f t="shared" si="101"/>
        <v>14%</v>
      </c>
      <c r="Z524" s="40">
        <f t="shared" si="108"/>
        <v>6</v>
      </c>
      <c r="AA524" s="40">
        <f>IF(VLOOKUP($E524,缘分配置!$A:$M,12,0)=0,"",VLOOKUP($E524,缘分配置!$A:$M,12,0))</f>
        <v>40</v>
      </c>
      <c r="AB524" s="40" t="str">
        <f>IFERROR(VLOOKUP(Z524,武将ID!$F$1:$G$18,2,0),"")</f>
        <v>，防御提高</v>
      </c>
      <c r="AC524" s="40" t="str">
        <f t="shared" si="102"/>
        <v>4%</v>
      </c>
      <c r="AD524" s="56" t="str">
        <f t="shared" si="103"/>
        <v>集齐“后羿、范增、孔子”，生命提高18%，攻击提高14%，防御提高4%。</v>
      </c>
    </row>
    <row r="525" spans="1:30" ht="15" x14ac:dyDescent="0.25">
      <c r="A525" s="52">
        <f t="shared" si="104"/>
        <v>41801004</v>
      </c>
      <c r="B525" s="37">
        <v>520</v>
      </c>
      <c r="C525" s="53" t="str">
        <f>VLOOKUP(E525,缘分配置!A:P,4,0)</f>
        <v>德高望重</v>
      </c>
      <c r="D525" s="53">
        <f>VLOOKUP(F525,武将ID!A:B,2,0)</f>
        <v>41801</v>
      </c>
      <c r="E525" s="40" t="str">
        <f>缘分配置!A481</f>
        <v>后羿4</v>
      </c>
      <c r="F525" s="37" t="str">
        <f t="shared" si="99"/>
        <v>、后羿</v>
      </c>
      <c r="G525" s="40" t="str">
        <f>缘分配置!E481</f>
        <v>后羿</v>
      </c>
      <c r="H525" s="40" t="str">
        <f t="shared" si="105"/>
        <v>4</v>
      </c>
      <c r="I525" s="40">
        <v>1</v>
      </c>
      <c r="J525" s="53">
        <f>VLOOKUP(K525,武将ID!$A:$B,2,0)</f>
        <v>21503</v>
      </c>
      <c r="K525" s="40" t="str">
        <f>VLOOKUP(E525,缘分配置!A:M,6,0)</f>
        <v>、刘备</v>
      </c>
      <c r="L525" s="53">
        <f>IFERROR(VLOOKUP(M525,武将ID!$A:$B,2,0),"")</f>
        <v>41508</v>
      </c>
      <c r="M525" s="40" t="str">
        <f>IF(VLOOKUP($E525,缘分配置!$A:$M,7,0)=0,"",VLOOKUP($E525,缘分配置!$A:$M,7,0))</f>
        <v>、屈原</v>
      </c>
      <c r="N525" s="53" t="str">
        <f>IFERROR(VLOOKUP(O525,武将ID!$A:$B,2,0),"")</f>
        <v/>
      </c>
      <c r="O525" s="40" t="str">
        <f>IF(VLOOKUP($E525,缘分配置!$A:$M,8,0)=0,"",VLOOKUP($E525,缘分配置!$A:$M,8,0))</f>
        <v/>
      </c>
      <c r="P525" s="53" t="str">
        <f>IFERROR(VLOOKUP(Q525,武将ID!$A:$B,2,0),"")</f>
        <v/>
      </c>
      <c r="Q525" s="40" t="str">
        <f>IF(VLOOKUP($E525,缘分配置!$A:$M,9,0)=0,"",VLOOKUP($E525,缘分配置!$A:$M,9,0))</f>
        <v/>
      </c>
      <c r="R525" s="40">
        <f t="shared" si="106"/>
        <v>4</v>
      </c>
      <c r="S525" s="40">
        <f>IF(VLOOKUP($E525,缘分配置!$A:$M,10,0)=0,"",VLOOKUP($E525,缘分配置!$A:$M,10,0))</f>
        <v>180</v>
      </c>
      <c r="T525" s="40" t="str">
        <f>IFERROR(VLOOKUP(R525,武将ID!F$1:G$18,2,0),"")</f>
        <v>，生命提高</v>
      </c>
      <c r="U525" s="40" t="str">
        <f t="shared" si="100"/>
        <v>18%</v>
      </c>
      <c r="V525" s="40">
        <f t="shared" si="107"/>
        <v>5</v>
      </c>
      <c r="W525" s="40">
        <f>IF(VLOOKUP($E525,缘分配置!$A:$M,11,0)=0,"",VLOOKUP($E525,缘分配置!$A:$M,11,0))</f>
        <v>140</v>
      </c>
      <c r="X525" s="40" t="str">
        <f>IFERROR(VLOOKUP(V525,武将ID!$F$1:$G$18,2,0),"")</f>
        <v>，攻击提高</v>
      </c>
      <c r="Y525" s="40" t="str">
        <f t="shared" si="101"/>
        <v>14%</v>
      </c>
      <c r="Z525" s="40">
        <f t="shared" si="108"/>
        <v>6</v>
      </c>
      <c r="AA525" s="40">
        <f>IF(VLOOKUP($E525,缘分配置!$A:$M,12,0)=0,"",VLOOKUP($E525,缘分配置!$A:$M,12,0))</f>
        <v>40</v>
      </c>
      <c r="AB525" s="40" t="str">
        <f>IFERROR(VLOOKUP(Z525,武将ID!$F$1:$G$18,2,0),"")</f>
        <v>，防御提高</v>
      </c>
      <c r="AC525" s="40" t="str">
        <f t="shared" si="102"/>
        <v>4%</v>
      </c>
      <c r="AD525" s="56" t="str">
        <f t="shared" si="103"/>
        <v>集齐“后羿、刘备、屈原”，生命提高18%，攻击提高14%，防御提高4%。</v>
      </c>
    </row>
    <row r="526" spans="1:30" ht="15" x14ac:dyDescent="0.25">
      <c r="A526" s="52">
        <f t="shared" si="104"/>
        <v>41801005</v>
      </c>
      <c r="B526" s="37">
        <v>521</v>
      </c>
      <c r="C526" s="53" t="str">
        <f>VLOOKUP(E526,缘分配置!A:P,4,0)</f>
        <v>气势磅礴</v>
      </c>
      <c r="D526" s="53">
        <f>VLOOKUP(F526,武将ID!A:B,2,0)</f>
        <v>41801</v>
      </c>
      <c r="E526" s="40" t="str">
        <f>缘分配置!A482</f>
        <v>后羿5</v>
      </c>
      <c r="F526" s="37" t="str">
        <f t="shared" si="99"/>
        <v>、后羿</v>
      </c>
      <c r="G526" s="40" t="str">
        <f>缘分配置!E482</f>
        <v>后羿</v>
      </c>
      <c r="H526" s="40" t="str">
        <f t="shared" si="105"/>
        <v>5</v>
      </c>
      <c r="I526" s="40">
        <v>1</v>
      </c>
      <c r="J526" s="53">
        <f>VLOOKUP(K526,武将ID!$A:$B,2,0)</f>
        <v>21505</v>
      </c>
      <c r="K526" s="40" t="str">
        <f>VLOOKUP(E526,缘分配置!A:M,6,0)</f>
        <v>、赵云</v>
      </c>
      <c r="L526" s="53">
        <f>IFERROR(VLOOKUP(M526,武将ID!$A:$B,2,0),"")</f>
        <v>31503</v>
      </c>
      <c r="M526" s="40" t="str">
        <f>IF(VLOOKUP($E526,缘分配置!$A:$M,7,0)=0,"",VLOOKUP($E526,缘分配置!$A:$M,7,0))</f>
        <v>、罗成</v>
      </c>
      <c r="N526" s="53">
        <f>IFERROR(VLOOKUP(O526,武将ID!$A:$B,2,0),"")</f>
        <v>41506</v>
      </c>
      <c r="O526" s="40" t="str">
        <f>IF(VLOOKUP($E526,缘分配置!$A:$M,8,0)=0,"",VLOOKUP($E526,缘分配置!$A:$M,8,0))</f>
        <v>、武松</v>
      </c>
      <c r="P526" s="53" t="str">
        <f>IFERROR(VLOOKUP(Q526,武将ID!$A:$B,2,0),"")</f>
        <v/>
      </c>
      <c r="Q526" s="40" t="str">
        <f>IF(VLOOKUP($E526,缘分配置!$A:$M,9,0)=0,"",VLOOKUP($E526,缘分配置!$A:$M,9,0))</f>
        <v/>
      </c>
      <c r="R526" s="40">
        <f t="shared" si="106"/>
        <v>4</v>
      </c>
      <c r="S526" s="40">
        <f>IF(VLOOKUP($E526,缘分配置!$A:$M,10,0)=0,"",VLOOKUP($E526,缘分配置!$A:$M,10,0))</f>
        <v>210</v>
      </c>
      <c r="T526" s="40" t="str">
        <f>IFERROR(VLOOKUP(R526,武将ID!F$1:G$18,2,0),"")</f>
        <v>，生命提高</v>
      </c>
      <c r="U526" s="40" t="str">
        <f t="shared" si="100"/>
        <v>21%</v>
      </c>
      <c r="V526" s="40">
        <f t="shared" si="107"/>
        <v>5</v>
      </c>
      <c r="W526" s="40">
        <f>IF(VLOOKUP($E526,缘分配置!$A:$M,11,0)=0,"",VLOOKUP($E526,缘分配置!$A:$M,11,0))</f>
        <v>160</v>
      </c>
      <c r="X526" s="40" t="str">
        <f>IFERROR(VLOOKUP(V526,武将ID!$F$1:$G$18,2,0),"")</f>
        <v>，攻击提高</v>
      </c>
      <c r="Y526" s="40" t="str">
        <f t="shared" si="101"/>
        <v>16%</v>
      </c>
      <c r="Z526" s="40">
        <f t="shared" si="108"/>
        <v>6</v>
      </c>
      <c r="AA526" s="40">
        <f>IF(VLOOKUP($E526,缘分配置!$A:$M,12,0)=0,"",VLOOKUP($E526,缘分配置!$A:$M,12,0))</f>
        <v>50</v>
      </c>
      <c r="AB526" s="40" t="str">
        <f>IFERROR(VLOOKUP(Z526,武将ID!$F$1:$G$18,2,0),"")</f>
        <v>，防御提高</v>
      </c>
      <c r="AC526" s="40" t="str">
        <f t="shared" si="102"/>
        <v>5%</v>
      </c>
      <c r="AD526" s="56" t="str">
        <f t="shared" si="103"/>
        <v>集齐“后羿、赵云、罗成、武松”，生命提高21%，攻击提高16%，防御提高5%。</v>
      </c>
    </row>
    <row r="527" spans="1:30" ht="15" x14ac:dyDescent="0.25">
      <c r="A527" s="2">
        <f t="shared" si="104"/>
        <v>41801006</v>
      </c>
      <c r="B527" s="37">
        <v>522</v>
      </c>
      <c r="C527" s="57" t="str">
        <f>VLOOKUP(E527,缘分配置!A:P,4,0)</f>
        <v>独步天下</v>
      </c>
      <c r="D527" s="53">
        <f>VLOOKUP(F527,武将ID!A:B,2,0)</f>
        <v>41801</v>
      </c>
      <c r="E527" s="40" t="str">
        <f>缘分配置!A483</f>
        <v>后羿6</v>
      </c>
      <c r="F527" s="37" t="str">
        <f t="shared" si="99"/>
        <v>、后羿</v>
      </c>
      <c r="G527" s="40" t="str">
        <f>缘分配置!E483</f>
        <v>后羿</v>
      </c>
      <c r="H527" s="58" t="str">
        <f t="shared" si="105"/>
        <v>6</v>
      </c>
      <c r="I527" s="58">
        <v>1</v>
      </c>
      <c r="J527" s="57">
        <f>VLOOKUP(K527,武将ID!$A:$B,2,0)</f>
        <v>11801</v>
      </c>
      <c r="K527" s="40" t="str">
        <f>VLOOKUP(E527,缘分配置!A:M,6,0)</f>
        <v>、张良</v>
      </c>
      <c r="L527" s="57">
        <f>IFERROR(VLOOKUP(M527,武将ID!$A:$B,2,0),"")</f>
        <v>21801</v>
      </c>
      <c r="M527" s="58" t="str">
        <f>IF(VLOOKUP($E527,缘分配置!$A:$M,7,0)=0,"",VLOOKUP($E527,缘分配置!$A:$M,7,0))</f>
        <v>、关羽</v>
      </c>
      <c r="N527" s="57">
        <f>IFERROR(VLOOKUP(O527,武将ID!$A:$B,2,0),"")</f>
        <v>31801</v>
      </c>
      <c r="O527" s="58" t="str">
        <f>IF(VLOOKUP($E527,缘分配置!$A:$M,8,0)=0,"",VLOOKUP($E527,缘分配置!$A:$M,8,0))</f>
        <v>、秦琼</v>
      </c>
      <c r="P527" s="57" t="str">
        <f>IFERROR(VLOOKUP(Q527,武将ID!$A:$B,2,0),"")</f>
        <v/>
      </c>
      <c r="Q527" s="58" t="str">
        <f>IF(VLOOKUP($E527,缘分配置!$A:$M,9,0)=0,"",VLOOKUP($E527,缘分配置!$A:$M,9,0))</f>
        <v/>
      </c>
      <c r="R527" s="58">
        <f t="shared" si="106"/>
        <v>4</v>
      </c>
      <c r="S527" s="58">
        <f>IF(VLOOKUP($E527,缘分配置!$A:$M,10,0)=0,"",VLOOKUP($E527,缘分配置!$A:$M,10,0))</f>
        <v>240</v>
      </c>
      <c r="T527" s="58" t="str">
        <f>IFERROR(VLOOKUP(R527,武将ID!F$1:G$18,2,0),"")</f>
        <v>，生命提高</v>
      </c>
      <c r="U527" s="40" t="str">
        <f t="shared" si="100"/>
        <v>24%</v>
      </c>
      <c r="V527" s="58">
        <f t="shared" si="107"/>
        <v>5</v>
      </c>
      <c r="W527" s="58">
        <f>IF(VLOOKUP($E527,缘分配置!$A:$M,11,0)=0,"",VLOOKUP($E527,缘分配置!$A:$M,11,0))</f>
        <v>190</v>
      </c>
      <c r="X527" s="58" t="str">
        <f>IFERROR(VLOOKUP(V527,武将ID!$F$1:$G$18,2,0),"")</f>
        <v>，攻击提高</v>
      </c>
      <c r="Y527" s="40" t="str">
        <f t="shared" si="101"/>
        <v>19%</v>
      </c>
      <c r="Z527" s="58">
        <f t="shared" si="108"/>
        <v>6</v>
      </c>
      <c r="AA527" s="58">
        <f>IF(VLOOKUP($E527,缘分配置!$A:$M,12,0)=0,"",VLOOKUP($E527,缘分配置!$A:$M,12,0))</f>
        <v>50</v>
      </c>
      <c r="AB527" s="58" t="str">
        <f>IFERROR(VLOOKUP(Z527,武将ID!$F$1:$G$18,2,0),"")</f>
        <v>，防御提高</v>
      </c>
      <c r="AC527" s="40" t="str">
        <f t="shared" si="102"/>
        <v>5%</v>
      </c>
      <c r="AD527" s="56" t="str">
        <f t="shared" si="103"/>
        <v>集齐“后羿、张良、关羽、秦琼”，生命提高24%，攻击提高19%，防御提高5%。</v>
      </c>
    </row>
    <row r="528" spans="1:30" ht="15" x14ac:dyDescent="0.25">
      <c r="A528" s="52">
        <f t="shared" si="104"/>
        <v>41802001</v>
      </c>
      <c r="B528" s="37">
        <v>523</v>
      </c>
      <c r="C528" s="53" t="str">
        <f>VLOOKUP(E528,缘分配置!A:P,4,0)</f>
        <v>逐鹿中原</v>
      </c>
      <c r="D528" s="53">
        <f>VLOOKUP(F528,武将ID!A:B,2,0)</f>
        <v>41802</v>
      </c>
      <c r="E528" s="40" t="str">
        <f>缘分配置!A484</f>
        <v>蚩尤1</v>
      </c>
      <c r="F528" s="37" t="str">
        <f t="shared" si="99"/>
        <v>、蚩尤</v>
      </c>
      <c r="G528" s="40" t="str">
        <f>缘分配置!E484</f>
        <v>蚩尤</v>
      </c>
      <c r="H528" s="40" t="str">
        <f t="shared" si="105"/>
        <v>1</v>
      </c>
      <c r="I528" s="40">
        <v>1</v>
      </c>
      <c r="J528" s="53">
        <f>VLOOKUP(K528,武将ID!$A:$B,2,0)</f>
        <v>41501</v>
      </c>
      <c r="K528" s="40" t="str">
        <f>VLOOKUP(E528,缘分配置!A:M,6,0)</f>
        <v>、成吉思汗</v>
      </c>
      <c r="L528" s="53" t="str">
        <f>IFERROR(VLOOKUP(M528,武将ID!$A:$B,2,0),"")</f>
        <v/>
      </c>
      <c r="M528" s="40" t="str">
        <f>IF(VLOOKUP($E528,缘分配置!$A:$M,7,0)=0,"",VLOOKUP($E528,缘分配置!$A:$M,7,0))</f>
        <v/>
      </c>
      <c r="N528" s="53" t="str">
        <f>IFERROR(VLOOKUP(O528,武将ID!$A:$B,2,0),"")</f>
        <v/>
      </c>
      <c r="O528" s="40" t="str">
        <f>IF(VLOOKUP($E528,缘分配置!$A:$M,8,0)=0,"",VLOOKUP($E528,缘分配置!$A:$M,8,0))</f>
        <v/>
      </c>
      <c r="P528" s="53" t="str">
        <f>IFERROR(VLOOKUP(Q528,武将ID!$A:$B,2,0),"")</f>
        <v/>
      </c>
      <c r="Q528" s="40" t="str">
        <f>IF(VLOOKUP($E528,缘分配置!$A:$M,9,0)=0,"",VLOOKUP($E528,缘分配置!$A:$M,9,0))</f>
        <v/>
      </c>
      <c r="R528" s="40" t="str">
        <f t="shared" si="106"/>
        <v/>
      </c>
      <c r="S528" s="40" t="str">
        <f>IF(VLOOKUP($E528,缘分配置!$A:$M,10,0)=0,"",VLOOKUP($E528,缘分配置!$A:$M,10,0))</f>
        <v/>
      </c>
      <c r="T528" s="40" t="str">
        <f>IFERROR(VLOOKUP(R528,武将ID!F$1:G$18,2,0),"")</f>
        <v/>
      </c>
      <c r="U528" s="40" t="str">
        <f t="shared" si="100"/>
        <v/>
      </c>
      <c r="V528" s="40">
        <f t="shared" si="107"/>
        <v>5</v>
      </c>
      <c r="W528" s="40">
        <f>IF(VLOOKUP($E528,缘分配置!$A:$M,11,0)=0,"",VLOOKUP($E528,缘分配置!$A:$M,11,0))</f>
        <v>140</v>
      </c>
      <c r="X528" s="40" t="str">
        <f>IFERROR(VLOOKUP(V528,武将ID!$F$1:$G$18,2,0),"")</f>
        <v>，攻击提高</v>
      </c>
      <c r="Y528" s="40" t="str">
        <f t="shared" si="101"/>
        <v>14%</v>
      </c>
      <c r="Z528" s="40">
        <f t="shared" si="108"/>
        <v>6</v>
      </c>
      <c r="AA528" s="40">
        <f>IF(VLOOKUP($E528,缘分配置!$A:$M,12,0)=0,"",VLOOKUP($E528,缘分配置!$A:$M,12,0))</f>
        <v>40</v>
      </c>
      <c r="AB528" s="40" t="str">
        <f>IFERROR(VLOOKUP(Z528,武将ID!$F$1:$G$18,2,0),"")</f>
        <v>，防御提高</v>
      </c>
      <c r="AC528" s="40" t="str">
        <f t="shared" si="102"/>
        <v>4%</v>
      </c>
      <c r="AD528" s="56" t="str">
        <f t="shared" si="103"/>
        <v>集齐“蚩尤、成吉思汗”，攻击提高14%，防御提高4%。</v>
      </c>
    </row>
    <row r="529" spans="1:30" ht="15" x14ac:dyDescent="0.25">
      <c r="A529" s="52">
        <f t="shared" si="104"/>
        <v>41802002</v>
      </c>
      <c r="B529" s="37">
        <v>524</v>
      </c>
      <c r="C529" s="53" t="str">
        <f>VLOOKUP(E529,缘分配置!A:P,4,0)</f>
        <v>奇人异事</v>
      </c>
      <c r="D529" s="53">
        <f>VLOOKUP(F529,武将ID!A:B,2,0)</f>
        <v>41802</v>
      </c>
      <c r="E529" s="40" t="str">
        <f>缘分配置!A485</f>
        <v>蚩尤2</v>
      </c>
      <c r="F529" s="37" t="str">
        <f t="shared" si="99"/>
        <v>、蚩尤</v>
      </c>
      <c r="G529" s="40" t="str">
        <f>缘分配置!E485</f>
        <v>蚩尤</v>
      </c>
      <c r="H529" s="40" t="str">
        <f t="shared" si="105"/>
        <v>2</v>
      </c>
      <c r="I529" s="40">
        <v>1</v>
      </c>
      <c r="J529" s="53">
        <f>VLOOKUP(K529,武将ID!$A:$B,2,0)</f>
        <v>41505</v>
      </c>
      <c r="K529" s="40" t="str">
        <f>VLOOKUP(E529,缘分配置!A:M,6,0)</f>
        <v>、苏妲己</v>
      </c>
      <c r="L529" s="53" t="str">
        <f>IFERROR(VLOOKUP(M529,武将ID!$A:$B,2,0),"")</f>
        <v/>
      </c>
      <c r="M529" s="40" t="str">
        <f>IF(VLOOKUP($E529,缘分配置!$A:$M,7,0)=0,"",VLOOKUP($E529,缘分配置!$A:$M,7,0))</f>
        <v/>
      </c>
      <c r="N529" s="53" t="str">
        <f>IFERROR(VLOOKUP(O529,武将ID!$A:$B,2,0),"")</f>
        <v/>
      </c>
      <c r="O529" s="40" t="str">
        <f>IF(VLOOKUP($E529,缘分配置!$A:$M,8,0)=0,"",VLOOKUP($E529,缘分配置!$A:$M,8,0))</f>
        <v/>
      </c>
      <c r="P529" s="53" t="str">
        <f>IFERROR(VLOOKUP(Q529,武将ID!$A:$B,2,0),"")</f>
        <v/>
      </c>
      <c r="Q529" s="40" t="str">
        <f>IF(VLOOKUP($E529,缘分配置!$A:$M,9,0)=0,"",VLOOKUP($E529,缘分配置!$A:$M,9,0))</f>
        <v/>
      </c>
      <c r="R529" s="40" t="str">
        <f t="shared" si="106"/>
        <v/>
      </c>
      <c r="S529" s="40" t="str">
        <f>IF(VLOOKUP($E529,缘分配置!$A:$M,10,0)=0,"",VLOOKUP($E529,缘分配置!$A:$M,10,0))</f>
        <v/>
      </c>
      <c r="T529" s="40" t="str">
        <f>IFERROR(VLOOKUP(R529,武将ID!F$1:G$18,2,0),"")</f>
        <v/>
      </c>
      <c r="U529" s="40" t="str">
        <f t="shared" si="100"/>
        <v/>
      </c>
      <c r="V529" s="40">
        <f t="shared" si="107"/>
        <v>5</v>
      </c>
      <c r="W529" s="40">
        <f>IF(VLOOKUP($E529,缘分配置!$A:$M,11,0)=0,"",VLOOKUP($E529,缘分配置!$A:$M,11,0))</f>
        <v>140</v>
      </c>
      <c r="X529" s="40" t="str">
        <f>IFERROR(VLOOKUP(V529,武将ID!$F$1:$G$18,2,0),"")</f>
        <v>，攻击提高</v>
      </c>
      <c r="Y529" s="40" t="str">
        <f t="shared" si="101"/>
        <v>14%</v>
      </c>
      <c r="Z529" s="40">
        <f t="shared" si="108"/>
        <v>6</v>
      </c>
      <c r="AA529" s="40">
        <f>IF(VLOOKUP($E529,缘分配置!$A:$M,12,0)=0,"",VLOOKUP($E529,缘分配置!$A:$M,12,0))</f>
        <v>40</v>
      </c>
      <c r="AB529" s="40" t="str">
        <f>IFERROR(VLOOKUP(Z529,武将ID!$F$1:$G$18,2,0),"")</f>
        <v>，防御提高</v>
      </c>
      <c r="AC529" s="40" t="str">
        <f t="shared" si="102"/>
        <v>4%</v>
      </c>
      <c r="AD529" s="56" t="str">
        <f t="shared" si="103"/>
        <v>集齐“蚩尤、苏妲己”，攻击提高14%，防御提高4%。</v>
      </c>
    </row>
    <row r="530" spans="1:30" ht="15" x14ac:dyDescent="0.25">
      <c r="A530" s="52">
        <f t="shared" si="104"/>
        <v>41802003</v>
      </c>
      <c r="B530" s="37">
        <v>525</v>
      </c>
      <c r="C530" s="53" t="str">
        <f>VLOOKUP(E530,缘分配置!A:P,4,0)</f>
        <v>战神无双</v>
      </c>
      <c r="D530" s="53">
        <f>VLOOKUP(F530,武将ID!A:B,2,0)</f>
        <v>41802</v>
      </c>
      <c r="E530" s="40" t="str">
        <f>缘分配置!A486</f>
        <v>蚩尤3</v>
      </c>
      <c r="F530" s="37" t="str">
        <f t="shared" si="99"/>
        <v>、蚩尤</v>
      </c>
      <c r="G530" s="40" t="str">
        <f>缘分配置!E486</f>
        <v>蚩尤</v>
      </c>
      <c r="H530" s="40" t="str">
        <f t="shared" si="105"/>
        <v>3</v>
      </c>
      <c r="I530" s="40">
        <v>1</v>
      </c>
      <c r="J530" s="53">
        <f>VLOOKUP(K530,武将ID!$A:$B,2,0)</f>
        <v>11502</v>
      </c>
      <c r="K530" s="40" t="str">
        <f>VLOOKUP(E530,缘分配置!A:M,6,0)</f>
        <v>、韩信</v>
      </c>
      <c r="L530" s="53">
        <f>IFERROR(VLOOKUP(M530,武将ID!$A:$B,2,0),"")</f>
        <v>41502</v>
      </c>
      <c r="M530" s="40" t="str">
        <f>IF(VLOOKUP($E530,缘分配置!$A:$M,7,0)=0,"",VLOOKUP($E530,缘分配置!$A:$M,7,0))</f>
        <v>、姜子牙</v>
      </c>
      <c r="N530" s="53" t="str">
        <f>IFERROR(VLOOKUP(O530,武将ID!$A:$B,2,0),"")</f>
        <v/>
      </c>
      <c r="O530" s="40" t="str">
        <f>IF(VLOOKUP($E530,缘分配置!$A:$M,8,0)=0,"",VLOOKUP($E530,缘分配置!$A:$M,8,0))</f>
        <v/>
      </c>
      <c r="P530" s="53" t="str">
        <f>IFERROR(VLOOKUP(Q530,武将ID!$A:$B,2,0),"")</f>
        <v/>
      </c>
      <c r="Q530" s="40" t="str">
        <f>IF(VLOOKUP($E530,缘分配置!$A:$M,9,0)=0,"",VLOOKUP($E530,缘分配置!$A:$M,9,0))</f>
        <v/>
      </c>
      <c r="R530" s="40">
        <f t="shared" si="106"/>
        <v>4</v>
      </c>
      <c r="S530" s="40">
        <f>IF(VLOOKUP($E530,缘分配置!$A:$M,10,0)=0,"",VLOOKUP($E530,缘分配置!$A:$M,10,0))</f>
        <v>180</v>
      </c>
      <c r="T530" s="40" t="str">
        <f>IFERROR(VLOOKUP(R530,武将ID!F$1:G$18,2,0),"")</f>
        <v>，生命提高</v>
      </c>
      <c r="U530" s="40" t="str">
        <f t="shared" si="100"/>
        <v>18%</v>
      </c>
      <c r="V530" s="40">
        <f t="shared" si="107"/>
        <v>5</v>
      </c>
      <c r="W530" s="40">
        <f>IF(VLOOKUP($E530,缘分配置!$A:$M,11,0)=0,"",VLOOKUP($E530,缘分配置!$A:$M,11,0))</f>
        <v>140</v>
      </c>
      <c r="X530" s="40" t="str">
        <f>IFERROR(VLOOKUP(V530,武将ID!$F$1:$G$18,2,0),"")</f>
        <v>，攻击提高</v>
      </c>
      <c r="Y530" s="40" t="str">
        <f t="shared" si="101"/>
        <v>14%</v>
      </c>
      <c r="Z530" s="40">
        <f t="shared" si="108"/>
        <v>6</v>
      </c>
      <c r="AA530" s="40">
        <f>IF(VLOOKUP($E530,缘分配置!$A:$M,12,0)=0,"",VLOOKUP($E530,缘分配置!$A:$M,12,0))</f>
        <v>40</v>
      </c>
      <c r="AB530" s="40" t="str">
        <f>IFERROR(VLOOKUP(Z530,武将ID!$F$1:$G$18,2,0),"")</f>
        <v>，防御提高</v>
      </c>
      <c r="AC530" s="40" t="str">
        <f t="shared" si="102"/>
        <v>4%</v>
      </c>
      <c r="AD530" s="56" t="str">
        <f t="shared" si="103"/>
        <v>集齐“蚩尤、韩信、姜子牙”，生命提高18%，攻击提高14%，防御提高4%。</v>
      </c>
    </row>
    <row r="531" spans="1:30" ht="15" x14ac:dyDescent="0.25">
      <c r="A531" s="52">
        <f t="shared" si="104"/>
        <v>41802004</v>
      </c>
      <c r="B531" s="37">
        <v>526</v>
      </c>
      <c r="C531" s="53" t="str">
        <f>VLOOKUP(E531,缘分配置!A:P,4,0)</f>
        <v>乱世杀伐</v>
      </c>
      <c r="D531" s="53">
        <f>VLOOKUP(F531,武将ID!A:B,2,0)</f>
        <v>41802</v>
      </c>
      <c r="E531" s="40" t="str">
        <f>缘分配置!A487</f>
        <v>蚩尤4</v>
      </c>
      <c r="F531" s="37" t="str">
        <f t="shared" si="99"/>
        <v>、蚩尤</v>
      </c>
      <c r="G531" s="40" t="str">
        <f>缘分配置!E487</f>
        <v>蚩尤</v>
      </c>
      <c r="H531" s="40" t="str">
        <f t="shared" si="105"/>
        <v>4</v>
      </c>
      <c r="I531" s="40">
        <v>1</v>
      </c>
      <c r="J531" s="53">
        <f>VLOOKUP(K531,武将ID!$A:$B,2,0)</f>
        <v>21507</v>
      </c>
      <c r="K531" s="40" t="str">
        <f>VLOOKUP(E531,缘分配置!A:M,6,0)</f>
        <v>、典韦</v>
      </c>
      <c r="L531" s="53">
        <f>IFERROR(VLOOKUP(M531,武将ID!$A:$B,2,0),"")</f>
        <v>41504</v>
      </c>
      <c r="M531" s="40" t="str">
        <f>IF(VLOOKUP($E531,缘分配置!$A:$M,7,0)=0,"",VLOOKUP($E531,缘分配置!$A:$M,7,0))</f>
        <v>、岳飞</v>
      </c>
      <c r="N531" s="53" t="str">
        <f>IFERROR(VLOOKUP(O531,武将ID!$A:$B,2,0),"")</f>
        <v/>
      </c>
      <c r="O531" s="40" t="str">
        <f>IF(VLOOKUP($E531,缘分配置!$A:$M,8,0)=0,"",VLOOKUP($E531,缘分配置!$A:$M,8,0))</f>
        <v/>
      </c>
      <c r="P531" s="53" t="str">
        <f>IFERROR(VLOOKUP(Q531,武将ID!$A:$B,2,0),"")</f>
        <v/>
      </c>
      <c r="Q531" s="40" t="str">
        <f>IF(VLOOKUP($E531,缘分配置!$A:$M,9,0)=0,"",VLOOKUP($E531,缘分配置!$A:$M,9,0))</f>
        <v/>
      </c>
      <c r="R531" s="40">
        <f t="shared" si="106"/>
        <v>4</v>
      </c>
      <c r="S531" s="40">
        <f>IF(VLOOKUP($E531,缘分配置!$A:$M,10,0)=0,"",VLOOKUP($E531,缘分配置!$A:$M,10,0))</f>
        <v>180</v>
      </c>
      <c r="T531" s="40" t="str">
        <f>IFERROR(VLOOKUP(R531,武将ID!F$1:G$18,2,0),"")</f>
        <v>，生命提高</v>
      </c>
      <c r="U531" s="40" t="str">
        <f t="shared" si="100"/>
        <v>18%</v>
      </c>
      <c r="V531" s="40">
        <f t="shared" si="107"/>
        <v>5</v>
      </c>
      <c r="W531" s="40">
        <f>IF(VLOOKUP($E531,缘分配置!$A:$M,11,0)=0,"",VLOOKUP($E531,缘分配置!$A:$M,11,0))</f>
        <v>140</v>
      </c>
      <c r="X531" s="40" t="str">
        <f>IFERROR(VLOOKUP(V531,武将ID!$F$1:$G$18,2,0),"")</f>
        <v>，攻击提高</v>
      </c>
      <c r="Y531" s="40" t="str">
        <f t="shared" si="101"/>
        <v>14%</v>
      </c>
      <c r="Z531" s="40">
        <f t="shared" si="108"/>
        <v>6</v>
      </c>
      <c r="AA531" s="40">
        <f>IF(VLOOKUP($E531,缘分配置!$A:$M,12,0)=0,"",VLOOKUP($E531,缘分配置!$A:$M,12,0))</f>
        <v>40</v>
      </c>
      <c r="AB531" s="40" t="str">
        <f>IFERROR(VLOOKUP(Z531,武将ID!$F$1:$G$18,2,0),"")</f>
        <v>，防御提高</v>
      </c>
      <c r="AC531" s="40" t="str">
        <f t="shared" si="102"/>
        <v>4%</v>
      </c>
      <c r="AD531" s="56" t="str">
        <f t="shared" si="103"/>
        <v>集齐“蚩尤、典韦、岳飞”，生命提高18%，攻击提高14%，防御提高4%。</v>
      </c>
    </row>
    <row r="532" spans="1:30" ht="15" x14ac:dyDescent="0.25">
      <c r="A532" s="52">
        <f t="shared" si="104"/>
        <v>41802005</v>
      </c>
      <c r="B532" s="37">
        <v>527</v>
      </c>
      <c r="C532" s="53" t="str">
        <f>VLOOKUP(E532,缘分配置!A:P,4,0)</f>
        <v>所向披靡</v>
      </c>
      <c r="D532" s="53">
        <f>VLOOKUP(F532,武将ID!A:B,2,0)</f>
        <v>41802</v>
      </c>
      <c r="E532" s="40" t="str">
        <f>缘分配置!A488</f>
        <v>蚩尤5</v>
      </c>
      <c r="F532" s="37" t="str">
        <f t="shared" si="99"/>
        <v>、蚩尤</v>
      </c>
      <c r="G532" s="40" t="str">
        <f>缘分配置!E488</f>
        <v>蚩尤</v>
      </c>
      <c r="H532" s="40" t="str">
        <f t="shared" si="105"/>
        <v>5</v>
      </c>
      <c r="I532" s="40">
        <v>1</v>
      </c>
      <c r="J532" s="53">
        <f>VLOOKUP(K532,武将ID!$A:$B,2,0)</f>
        <v>21506</v>
      </c>
      <c r="K532" s="40" t="str">
        <f>VLOOKUP(E532,缘分配置!A:M,6,0)</f>
        <v>、张飞</v>
      </c>
      <c r="L532" s="53">
        <f>IFERROR(VLOOKUP(M532,武将ID!$A:$B,2,0),"")</f>
        <v>31502</v>
      </c>
      <c r="M532" s="40" t="str">
        <f>IF(VLOOKUP($E532,缘分配置!$A:$M,7,0)=0,"",VLOOKUP($E532,缘分配置!$A:$M,7,0))</f>
        <v>、尉迟恭</v>
      </c>
      <c r="N532" s="53">
        <f>IFERROR(VLOOKUP(O532,武将ID!$A:$B,2,0),"")</f>
        <v>41507</v>
      </c>
      <c r="O532" s="40" t="str">
        <f>IF(VLOOKUP($E532,缘分配置!$A:$M,8,0)=0,"",VLOOKUP($E532,缘分配置!$A:$M,8,0))</f>
        <v>、霍去病</v>
      </c>
      <c r="P532" s="53" t="str">
        <f>IFERROR(VLOOKUP(Q532,武将ID!$A:$B,2,0),"")</f>
        <v/>
      </c>
      <c r="Q532" s="40" t="str">
        <f>IF(VLOOKUP($E532,缘分配置!$A:$M,9,0)=0,"",VLOOKUP($E532,缘分配置!$A:$M,9,0))</f>
        <v/>
      </c>
      <c r="R532" s="40">
        <f t="shared" si="106"/>
        <v>4</v>
      </c>
      <c r="S532" s="40">
        <f>IF(VLOOKUP($E532,缘分配置!$A:$M,10,0)=0,"",VLOOKUP($E532,缘分配置!$A:$M,10,0))</f>
        <v>210</v>
      </c>
      <c r="T532" s="40" t="str">
        <f>IFERROR(VLOOKUP(R532,武将ID!F$1:G$18,2,0),"")</f>
        <v>，生命提高</v>
      </c>
      <c r="U532" s="40" t="str">
        <f t="shared" si="100"/>
        <v>21%</v>
      </c>
      <c r="V532" s="40">
        <f t="shared" si="107"/>
        <v>5</v>
      </c>
      <c r="W532" s="40">
        <f>IF(VLOOKUP($E532,缘分配置!$A:$M,11,0)=0,"",VLOOKUP($E532,缘分配置!$A:$M,11,0))</f>
        <v>160</v>
      </c>
      <c r="X532" s="40" t="str">
        <f>IFERROR(VLOOKUP(V532,武将ID!$F$1:$G$18,2,0),"")</f>
        <v>，攻击提高</v>
      </c>
      <c r="Y532" s="40" t="str">
        <f t="shared" si="101"/>
        <v>16%</v>
      </c>
      <c r="Z532" s="40">
        <f t="shared" si="108"/>
        <v>6</v>
      </c>
      <c r="AA532" s="40">
        <f>IF(VLOOKUP($E532,缘分配置!$A:$M,12,0)=0,"",VLOOKUP($E532,缘分配置!$A:$M,12,0))</f>
        <v>50</v>
      </c>
      <c r="AB532" s="40" t="str">
        <f>IFERROR(VLOOKUP(Z532,武将ID!$F$1:$G$18,2,0),"")</f>
        <v>，防御提高</v>
      </c>
      <c r="AC532" s="40" t="str">
        <f t="shared" si="102"/>
        <v>5%</v>
      </c>
      <c r="AD532" s="56" t="str">
        <f t="shared" si="103"/>
        <v>集齐“蚩尤、张飞、尉迟恭、霍去病”，生命提高21%，攻击提高16%，防御提高5%。</v>
      </c>
    </row>
    <row r="533" spans="1:30" ht="15" x14ac:dyDescent="0.25">
      <c r="A533" s="52">
        <f t="shared" si="104"/>
        <v>41802006</v>
      </c>
      <c r="B533" s="37">
        <v>528</v>
      </c>
      <c r="C533" s="53" t="str">
        <f>VLOOKUP(E533,缘分配置!A:P,4,0)</f>
        <v>四大战神</v>
      </c>
      <c r="D533" s="53">
        <f>VLOOKUP(F533,武将ID!A:B,2,0)</f>
        <v>41802</v>
      </c>
      <c r="E533" s="40" t="str">
        <f>缘分配置!A489</f>
        <v>蚩尤6</v>
      </c>
      <c r="F533" s="37" t="str">
        <f t="shared" si="99"/>
        <v>、蚩尤</v>
      </c>
      <c r="G533" s="40" t="str">
        <f>缘分配置!E489</f>
        <v>蚩尤</v>
      </c>
      <c r="H533" s="40" t="str">
        <f t="shared" si="105"/>
        <v>6</v>
      </c>
      <c r="I533" s="40">
        <v>1</v>
      </c>
      <c r="J533" s="53">
        <f>VLOOKUP(K533,武将ID!$A:$B,2,0)</f>
        <v>11802</v>
      </c>
      <c r="K533" s="40" t="str">
        <f>VLOOKUP(E533,缘分配置!A:M,6,0)</f>
        <v>、项羽</v>
      </c>
      <c r="L533" s="53">
        <f>IFERROR(VLOOKUP(M533,武将ID!$A:$B,2,0),"")</f>
        <v>21802</v>
      </c>
      <c r="M533" s="40" t="str">
        <f>IF(VLOOKUP($E533,缘分配置!$A:$M,7,0)=0,"",VLOOKUP($E533,缘分配置!$A:$M,7,0))</f>
        <v>、吕布</v>
      </c>
      <c r="N533" s="53">
        <f>IFERROR(VLOOKUP(O533,武将ID!$A:$B,2,0),"")</f>
        <v>31802</v>
      </c>
      <c r="O533" s="40" t="str">
        <f>IF(VLOOKUP($E533,缘分配置!$A:$M,8,0)=0,"",VLOOKUP($E533,缘分配置!$A:$M,8,0))</f>
        <v>、李元霸</v>
      </c>
      <c r="P533" s="53" t="str">
        <f>IFERROR(VLOOKUP(Q533,武将ID!$A:$B,2,0),"")</f>
        <v/>
      </c>
      <c r="Q533" s="40" t="str">
        <f>IF(VLOOKUP($E533,缘分配置!$A:$M,9,0)=0,"",VLOOKUP($E533,缘分配置!$A:$M,9,0))</f>
        <v/>
      </c>
      <c r="R533" s="40">
        <f t="shared" si="106"/>
        <v>4</v>
      </c>
      <c r="S533" s="40">
        <f>IF(VLOOKUP($E533,缘分配置!$A:$M,10,0)=0,"",VLOOKUP($E533,缘分配置!$A:$M,10,0))</f>
        <v>240</v>
      </c>
      <c r="T533" s="40" t="str">
        <f>IFERROR(VLOOKUP(R533,武将ID!F$1:G$18,2,0),"")</f>
        <v>，生命提高</v>
      </c>
      <c r="U533" s="40" t="str">
        <f t="shared" si="100"/>
        <v>24%</v>
      </c>
      <c r="V533" s="40">
        <f t="shared" si="107"/>
        <v>5</v>
      </c>
      <c r="W533" s="40">
        <f>IF(VLOOKUP($E533,缘分配置!$A:$M,11,0)=0,"",VLOOKUP($E533,缘分配置!$A:$M,11,0))</f>
        <v>190</v>
      </c>
      <c r="X533" s="40" t="str">
        <f>IFERROR(VLOOKUP(V533,武将ID!$F$1:$G$18,2,0),"")</f>
        <v>，攻击提高</v>
      </c>
      <c r="Y533" s="40" t="str">
        <f t="shared" si="101"/>
        <v>19%</v>
      </c>
      <c r="Z533" s="40">
        <f t="shared" si="108"/>
        <v>6</v>
      </c>
      <c r="AA533" s="40">
        <f>IF(VLOOKUP($E533,缘分配置!$A:$M,12,0)=0,"",VLOOKUP($E533,缘分配置!$A:$M,12,0))</f>
        <v>50</v>
      </c>
      <c r="AB533" s="40" t="str">
        <f>IFERROR(VLOOKUP(Z533,武将ID!$F$1:$G$18,2,0),"")</f>
        <v>，防御提高</v>
      </c>
      <c r="AC533" s="40" t="str">
        <f t="shared" si="102"/>
        <v>5%</v>
      </c>
      <c r="AD533" s="56" t="str">
        <f t="shared" si="103"/>
        <v>集齐“蚩尤、项羽、吕布、李元霸”，生命提高24%，攻击提高19%，防御提高5%。</v>
      </c>
    </row>
    <row r="534" spans="1:30" ht="15" x14ac:dyDescent="0.25">
      <c r="A534" s="52">
        <f t="shared" si="104"/>
        <v>41803001</v>
      </c>
      <c r="B534" s="37">
        <v>529</v>
      </c>
      <c r="C534" s="53" t="str">
        <f>VLOOKUP(E534,缘分配置!A:P,4,0)</f>
        <v>炎黄之尊</v>
      </c>
      <c r="D534" s="53">
        <f>VLOOKUP(F534,武将ID!A:B,2,0)</f>
        <v>41803</v>
      </c>
      <c r="E534" s="40" t="str">
        <f>缘分配置!A490</f>
        <v>轩辕1</v>
      </c>
      <c r="F534" s="37" t="str">
        <f t="shared" si="99"/>
        <v>、轩辕</v>
      </c>
      <c r="G534" s="40" t="str">
        <f>缘分配置!E490</f>
        <v>轩辕</v>
      </c>
      <c r="H534" s="40" t="str">
        <f t="shared" si="105"/>
        <v>1</v>
      </c>
      <c r="I534" s="40">
        <v>1</v>
      </c>
      <c r="J534" s="53">
        <f>VLOOKUP(K534,武将ID!$A:$B,2,0)</f>
        <v>41804</v>
      </c>
      <c r="K534" s="40" t="str">
        <f>VLOOKUP(E534,缘分配置!A:M,6,0)</f>
        <v>、神农</v>
      </c>
      <c r="L534" s="53" t="str">
        <f>IFERROR(VLOOKUP(M534,武将ID!$A:$B,2,0),"")</f>
        <v/>
      </c>
      <c r="M534" s="40" t="str">
        <f>IF(VLOOKUP($E534,缘分配置!$A:$M,7,0)=0,"",VLOOKUP($E534,缘分配置!$A:$M,7,0))</f>
        <v/>
      </c>
      <c r="N534" s="53" t="str">
        <f>IFERROR(VLOOKUP(O534,武将ID!$A:$B,2,0),"")</f>
        <v/>
      </c>
      <c r="O534" s="40" t="str">
        <f>IF(VLOOKUP($E534,缘分配置!$A:$M,8,0)=0,"",VLOOKUP($E534,缘分配置!$A:$M,8,0))</f>
        <v/>
      </c>
      <c r="P534" s="53" t="str">
        <f>IFERROR(VLOOKUP(Q534,武将ID!$A:$B,2,0),"")</f>
        <v/>
      </c>
      <c r="Q534" s="40" t="str">
        <f>IF(VLOOKUP($E534,缘分配置!$A:$M,9,0)=0,"",VLOOKUP($E534,缘分配置!$A:$M,9,0))</f>
        <v/>
      </c>
      <c r="R534" s="40" t="str">
        <f t="shared" si="106"/>
        <v/>
      </c>
      <c r="S534" s="40" t="str">
        <f>IF(VLOOKUP($E534,缘分配置!$A:$M,10,0)=0,"",VLOOKUP($E534,缘分配置!$A:$M,10,0))</f>
        <v/>
      </c>
      <c r="T534" s="40" t="str">
        <f>IFERROR(VLOOKUP(R534,武将ID!F$1:G$18,2,0),"")</f>
        <v/>
      </c>
      <c r="U534" s="40" t="str">
        <f t="shared" si="100"/>
        <v/>
      </c>
      <c r="V534" s="40">
        <f t="shared" si="107"/>
        <v>5</v>
      </c>
      <c r="W534" s="40">
        <f>IF(VLOOKUP($E534,缘分配置!$A:$M,11,0)=0,"",VLOOKUP($E534,缘分配置!$A:$M,11,0))</f>
        <v>140</v>
      </c>
      <c r="X534" s="40" t="str">
        <f>IFERROR(VLOOKUP(V534,武将ID!$F$1:$G$18,2,0),"")</f>
        <v>，攻击提高</v>
      </c>
      <c r="Y534" s="40" t="str">
        <f t="shared" si="101"/>
        <v>14%</v>
      </c>
      <c r="Z534" s="40">
        <f t="shared" si="108"/>
        <v>6</v>
      </c>
      <c r="AA534" s="40">
        <f>IF(VLOOKUP($E534,缘分配置!$A:$M,12,0)=0,"",VLOOKUP($E534,缘分配置!$A:$M,12,0))</f>
        <v>40</v>
      </c>
      <c r="AB534" s="40" t="str">
        <f>IFERROR(VLOOKUP(Z534,武将ID!$F$1:$G$18,2,0),"")</f>
        <v>，防御提高</v>
      </c>
      <c r="AC534" s="40" t="str">
        <f t="shared" si="102"/>
        <v>4%</v>
      </c>
      <c r="AD534" s="56" t="str">
        <f t="shared" si="103"/>
        <v>集齐“轩辕、神农”，攻击提高14%，防御提高4%。</v>
      </c>
    </row>
    <row r="535" spans="1:30" ht="15" x14ac:dyDescent="0.25">
      <c r="A535" s="52">
        <f t="shared" si="104"/>
        <v>41803002</v>
      </c>
      <c r="B535" s="37">
        <v>530</v>
      </c>
      <c r="C535" s="53" t="str">
        <f>VLOOKUP(E535,缘分配置!A:P,4,0)</f>
        <v>决战涿鹿</v>
      </c>
      <c r="D535" s="53">
        <f>VLOOKUP(F535,武将ID!A:B,2,0)</f>
        <v>41803</v>
      </c>
      <c r="E535" s="40" t="str">
        <f>缘分配置!A491</f>
        <v>轩辕2</v>
      </c>
      <c r="F535" s="37" t="str">
        <f t="shared" si="99"/>
        <v>、轩辕</v>
      </c>
      <c r="G535" s="40" t="str">
        <f>缘分配置!E491</f>
        <v>轩辕</v>
      </c>
      <c r="H535" s="40" t="str">
        <f t="shared" si="105"/>
        <v>2</v>
      </c>
      <c r="I535" s="40">
        <v>1</v>
      </c>
      <c r="J535" s="53">
        <f>VLOOKUP(K535,武将ID!$A:$B,2,0)</f>
        <v>41802</v>
      </c>
      <c r="K535" s="40" t="str">
        <f>VLOOKUP(E535,缘分配置!A:M,6,0)</f>
        <v>、蚩尤</v>
      </c>
      <c r="L535" s="53" t="str">
        <f>IFERROR(VLOOKUP(M535,武将ID!$A:$B,2,0),"")</f>
        <v/>
      </c>
      <c r="M535" s="40" t="str">
        <f>IF(VLOOKUP($E535,缘分配置!$A:$M,7,0)=0,"",VLOOKUP($E535,缘分配置!$A:$M,7,0))</f>
        <v/>
      </c>
      <c r="N535" s="53" t="str">
        <f>IFERROR(VLOOKUP(O535,武将ID!$A:$B,2,0),"")</f>
        <v/>
      </c>
      <c r="O535" s="40" t="str">
        <f>IF(VLOOKUP($E535,缘分配置!$A:$M,8,0)=0,"",VLOOKUP($E535,缘分配置!$A:$M,8,0))</f>
        <v/>
      </c>
      <c r="P535" s="53" t="str">
        <f>IFERROR(VLOOKUP(Q535,武将ID!$A:$B,2,0),"")</f>
        <v/>
      </c>
      <c r="Q535" s="40" t="str">
        <f>IF(VLOOKUP($E535,缘分配置!$A:$M,9,0)=0,"",VLOOKUP($E535,缘分配置!$A:$M,9,0))</f>
        <v/>
      </c>
      <c r="R535" s="40" t="str">
        <f t="shared" si="106"/>
        <v/>
      </c>
      <c r="S535" s="40" t="str">
        <f>IF(VLOOKUP($E535,缘分配置!$A:$M,10,0)=0,"",VLOOKUP($E535,缘分配置!$A:$M,10,0))</f>
        <v/>
      </c>
      <c r="T535" s="40" t="str">
        <f>IFERROR(VLOOKUP(R535,武将ID!F$1:G$18,2,0),"")</f>
        <v/>
      </c>
      <c r="U535" s="40" t="str">
        <f t="shared" si="100"/>
        <v/>
      </c>
      <c r="V535" s="40">
        <f t="shared" si="107"/>
        <v>5</v>
      </c>
      <c r="W535" s="40">
        <f>IF(VLOOKUP($E535,缘分配置!$A:$M,11,0)=0,"",VLOOKUP($E535,缘分配置!$A:$M,11,0))</f>
        <v>140</v>
      </c>
      <c r="X535" s="40" t="str">
        <f>IFERROR(VLOOKUP(V535,武将ID!$F$1:$G$18,2,0),"")</f>
        <v>，攻击提高</v>
      </c>
      <c r="Y535" s="40" t="str">
        <f t="shared" si="101"/>
        <v>14%</v>
      </c>
      <c r="Z535" s="40">
        <f t="shared" si="108"/>
        <v>6</v>
      </c>
      <c r="AA535" s="40">
        <f>IF(VLOOKUP($E535,缘分配置!$A:$M,12,0)=0,"",VLOOKUP($E535,缘分配置!$A:$M,12,0))</f>
        <v>40</v>
      </c>
      <c r="AB535" s="40" t="str">
        <f>IFERROR(VLOOKUP(Z535,武将ID!$F$1:$G$18,2,0),"")</f>
        <v>，防御提高</v>
      </c>
      <c r="AC535" s="40" t="str">
        <f t="shared" si="102"/>
        <v>4%</v>
      </c>
      <c r="AD535" s="56" t="str">
        <f t="shared" si="103"/>
        <v>集齐“轩辕、蚩尤”，攻击提高14%，防御提高4%。</v>
      </c>
    </row>
    <row r="536" spans="1:30" ht="15" x14ac:dyDescent="0.25">
      <c r="A536" s="52">
        <f t="shared" si="104"/>
        <v>41803003</v>
      </c>
      <c r="B536" s="37">
        <v>531</v>
      </c>
      <c r="C536" s="53" t="str">
        <f>VLOOKUP(E536,缘分配置!A:P,4,0)</f>
        <v>华夏三祖</v>
      </c>
      <c r="D536" s="53">
        <f>VLOOKUP(F536,武将ID!A:B,2,0)</f>
        <v>41803</v>
      </c>
      <c r="E536" s="40" t="str">
        <f>缘分配置!A492</f>
        <v>轩辕3</v>
      </c>
      <c r="F536" s="37" t="str">
        <f t="shared" si="99"/>
        <v>、轩辕</v>
      </c>
      <c r="G536" s="40" t="str">
        <f>缘分配置!E492</f>
        <v>轩辕</v>
      </c>
      <c r="H536" s="40" t="str">
        <f t="shared" si="105"/>
        <v>3</v>
      </c>
      <c r="I536" s="40">
        <v>1</v>
      </c>
      <c r="J536" s="53">
        <f>VLOOKUP(K536,武将ID!$A:$B,2,0)</f>
        <v>41802</v>
      </c>
      <c r="K536" s="40" t="str">
        <f>VLOOKUP(E536,缘分配置!A:M,6,0)</f>
        <v>、蚩尤</v>
      </c>
      <c r="L536" s="53">
        <f>IFERROR(VLOOKUP(M536,武将ID!$A:$B,2,0),"")</f>
        <v>41804</v>
      </c>
      <c r="M536" s="40" t="str">
        <f>IF(VLOOKUP($E536,缘分配置!$A:$M,7,0)=0,"",VLOOKUP($E536,缘分配置!$A:$M,7,0))</f>
        <v>、神农</v>
      </c>
      <c r="N536" s="53" t="str">
        <f>IFERROR(VLOOKUP(O536,武将ID!$A:$B,2,0),"")</f>
        <v/>
      </c>
      <c r="O536" s="40" t="str">
        <f>IF(VLOOKUP($E536,缘分配置!$A:$M,8,0)=0,"",VLOOKUP($E536,缘分配置!$A:$M,8,0))</f>
        <v/>
      </c>
      <c r="P536" s="53" t="str">
        <f>IFERROR(VLOOKUP(Q536,武将ID!$A:$B,2,0),"")</f>
        <v/>
      </c>
      <c r="Q536" s="40" t="str">
        <f>IF(VLOOKUP($E536,缘分配置!$A:$M,9,0)=0,"",VLOOKUP($E536,缘分配置!$A:$M,9,0))</f>
        <v/>
      </c>
      <c r="R536" s="40">
        <f t="shared" si="106"/>
        <v>4</v>
      </c>
      <c r="S536" s="40">
        <f>IF(VLOOKUP($E536,缘分配置!$A:$M,10,0)=0,"",VLOOKUP($E536,缘分配置!$A:$M,10,0))</f>
        <v>180</v>
      </c>
      <c r="T536" s="40" t="str">
        <f>IFERROR(VLOOKUP(R536,武将ID!F$1:G$18,2,0),"")</f>
        <v>，生命提高</v>
      </c>
      <c r="U536" s="40" t="str">
        <f t="shared" si="100"/>
        <v>18%</v>
      </c>
      <c r="V536" s="40">
        <f t="shared" si="107"/>
        <v>5</v>
      </c>
      <c r="W536" s="40">
        <f>IF(VLOOKUP($E536,缘分配置!$A:$M,11,0)=0,"",VLOOKUP($E536,缘分配置!$A:$M,11,0))</f>
        <v>140</v>
      </c>
      <c r="X536" s="40" t="str">
        <f>IFERROR(VLOOKUP(V536,武将ID!$F$1:$G$18,2,0),"")</f>
        <v>，攻击提高</v>
      </c>
      <c r="Y536" s="40" t="str">
        <f t="shared" si="101"/>
        <v>14%</v>
      </c>
      <c r="Z536" s="40">
        <f t="shared" si="108"/>
        <v>6</v>
      </c>
      <c r="AA536" s="40">
        <f>IF(VLOOKUP($E536,缘分配置!$A:$M,12,0)=0,"",VLOOKUP($E536,缘分配置!$A:$M,12,0))</f>
        <v>40</v>
      </c>
      <c r="AB536" s="40" t="str">
        <f>IFERROR(VLOOKUP(Z536,武将ID!$F$1:$G$18,2,0),"")</f>
        <v>，防御提高</v>
      </c>
      <c r="AC536" s="40" t="str">
        <f t="shared" si="102"/>
        <v>4%</v>
      </c>
      <c r="AD536" s="56" t="str">
        <f t="shared" si="103"/>
        <v>集齐“轩辕、蚩尤、神农”，生命提高18%，攻击提高14%，防御提高4%。</v>
      </c>
    </row>
    <row r="537" spans="1:30" ht="15" x14ac:dyDescent="0.25">
      <c r="A537" s="52">
        <f t="shared" si="104"/>
        <v>41803004</v>
      </c>
      <c r="B537" s="37">
        <v>532</v>
      </c>
      <c r="C537" s="53" t="str">
        <f>VLOOKUP(E537,缘分配置!A:P,4,0)</f>
        <v>千古一帝</v>
      </c>
      <c r="D537" s="53">
        <f>VLOOKUP(F537,武将ID!A:B,2,0)</f>
        <v>41803</v>
      </c>
      <c r="E537" s="40" t="str">
        <f>缘分配置!A493</f>
        <v>轩辕4</v>
      </c>
      <c r="F537" s="37" t="str">
        <f t="shared" si="99"/>
        <v>、轩辕</v>
      </c>
      <c r="G537" s="40" t="str">
        <f>缘分配置!E493</f>
        <v>轩辕</v>
      </c>
      <c r="H537" s="40" t="str">
        <f t="shared" si="105"/>
        <v>4</v>
      </c>
      <c r="I537" s="40">
        <v>1</v>
      </c>
      <c r="J537" s="53">
        <f>VLOOKUP(K537,武将ID!$A:$B,2,0)</f>
        <v>11803</v>
      </c>
      <c r="K537" s="40" t="str">
        <f>VLOOKUP(E537,缘分配置!A:M,6,0)</f>
        <v>、秦始皇</v>
      </c>
      <c r="L537" s="53">
        <f>IFERROR(VLOOKUP(M537,武将ID!$A:$B,2,0),"")</f>
        <v>31803</v>
      </c>
      <c r="M537" s="40" t="str">
        <f>IF(VLOOKUP($E537,缘分配置!$A:$M,7,0)=0,"",VLOOKUP($E537,缘分配置!$A:$M,7,0))</f>
        <v>、武则天</v>
      </c>
      <c r="N537" s="53" t="str">
        <f>IFERROR(VLOOKUP(O537,武将ID!$A:$B,2,0),"")</f>
        <v/>
      </c>
      <c r="O537" s="40" t="str">
        <f>IF(VLOOKUP($E537,缘分配置!$A:$M,8,0)=0,"",VLOOKUP($E537,缘分配置!$A:$M,8,0))</f>
        <v/>
      </c>
      <c r="P537" s="53" t="str">
        <f>IFERROR(VLOOKUP(Q537,武将ID!$A:$B,2,0),"")</f>
        <v/>
      </c>
      <c r="Q537" s="40" t="str">
        <f>IF(VLOOKUP($E537,缘分配置!$A:$M,9,0)=0,"",VLOOKUP($E537,缘分配置!$A:$M,9,0))</f>
        <v/>
      </c>
      <c r="R537" s="40">
        <f t="shared" si="106"/>
        <v>4</v>
      </c>
      <c r="S537" s="40">
        <f>IF(VLOOKUP($E537,缘分配置!$A:$M,10,0)=0,"",VLOOKUP($E537,缘分配置!$A:$M,10,0))</f>
        <v>240</v>
      </c>
      <c r="T537" s="40" t="str">
        <f>IFERROR(VLOOKUP(R537,武将ID!F$1:G$18,2,0),"")</f>
        <v>，生命提高</v>
      </c>
      <c r="U537" s="40" t="str">
        <f t="shared" si="100"/>
        <v>24%</v>
      </c>
      <c r="V537" s="40">
        <f t="shared" si="107"/>
        <v>5</v>
      </c>
      <c r="W537" s="40">
        <f>IF(VLOOKUP($E537,缘分配置!$A:$M,11,0)=0,"",VLOOKUP($E537,缘分配置!$A:$M,11,0))</f>
        <v>190</v>
      </c>
      <c r="X537" s="40" t="str">
        <f>IFERROR(VLOOKUP(V537,武将ID!$F$1:$G$18,2,0),"")</f>
        <v>，攻击提高</v>
      </c>
      <c r="Y537" s="40" t="str">
        <f t="shared" si="101"/>
        <v>19%</v>
      </c>
      <c r="Z537" s="40">
        <f t="shared" si="108"/>
        <v>6</v>
      </c>
      <c r="AA537" s="40">
        <f>IF(VLOOKUP($E537,缘分配置!$A:$M,12,0)=0,"",VLOOKUP($E537,缘分配置!$A:$M,12,0))</f>
        <v>50</v>
      </c>
      <c r="AB537" s="40" t="str">
        <f>IFERROR(VLOOKUP(Z537,武将ID!$F$1:$G$18,2,0),"")</f>
        <v>，防御提高</v>
      </c>
      <c r="AC537" s="40" t="str">
        <f t="shared" si="102"/>
        <v>5%</v>
      </c>
      <c r="AD537" s="56" t="str">
        <f t="shared" si="103"/>
        <v>集齐“轩辕、秦始皇、武则天”，生命提高24%，攻击提高19%，防御提高5%。</v>
      </c>
    </row>
    <row r="538" spans="1:30" ht="15" x14ac:dyDescent="0.25">
      <c r="A538" s="52">
        <f t="shared" si="104"/>
        <v>41803005</v>
      </c>
      <c r="B538" s="37">
        <v>533</v>
      </c>
      <c r="C538" s="53" t="str">
        <f>VLOOKUP(E538,缘分配置!A:P,4,0)</f>
        <v>神魔纪元</v>
      </c>
      <c r="D538" s="53">
        <f>VLOOKUP(F538,武将ID!A:B,2,0)</f>
        <v>41803</v>
      </c>
      <c r="E538" s="40" t="str">
        <f>缘分配置!A494</f>
        <v>轩辕5</v>
      </c>
      <c r="F538" s="37" t="str">
        <f t="shared" si="99"/>
        <v>、轩辕</v>
      </c>
      <c r="G538" s="40" t="str">
        <f>缘分配置!E494</f>
        <v>轩辕</v>
      </c>
      <c r="H538" s="40" t="str">
        <f t="shared" si="105"/>
        <v>5</v>
      </c>
      <c r="I538" s="40">
        <v>1</v>
      </c>
      <c r="J538" s="53">
        <f>VLOOKUP(K538,武将ID!$A:$B,2,0)</f>
        <v>41801</v>
      </c>
      <c r="K538" s="40" t="str">
        <f>VLOOKUP(E538,缘分配置!A:M,6,0)</f>
        <v>、后羿</v>
      </c>
      <c r="L538" s="53">
        <f>IFERROR(VLOOKUP(M538,武将ID!$A:$B,2,0),"")</f>
        <v>41802</v>
      </c>
      <c r="M538" s="40" t="str">
        <f>IF(VLOOKUP($E538,缘分配置!$A:$M,7,0)=0,"",VLOOKUP($E538,缘分配置!$A:$M,7,0))</f>
        <v>、蚩尤</v>
      </c>
      <c r="N538" s="53">
        <f>IFERROR(VLOOKUP(O538,武将ID!$A:$B,2,0),"")</f>
        <v>41804</v>
      </c>
      <c r="O538" s="40" t="str">
        <f>IF(VLOOKUP($E538,缘分配置!$A:$M,8,0)=0,"",VLOOKUP($E538,缘分配置!$A:$M,8,0))</f>
        <v>、神农</v>
      </c>
      <c r="P538" s="53" t="str">
        <f>IFERROR(VLOOKUP(Q538,武将ID!$A:$B,2,0),"")</f>
        <v/>
      </c>
      <c r="Q538" s="40" t="str">
        <f>IF(VLOOKUP($E538,缘分配置!$A:$M,9,0)=0,"",VLOOKUP($E538,缘分配置!$A:$M,9,0))</f>
        <v/>
      </c>
      <c r="R538" s="40">
        <f t="shared" si="106"/>
        <v>4</v>
      </c>
      <c r="S538" s="40">
        <f>IF(VLOOKUP($E538,缘分配置!$A:$M,10,0)=0,"",VLOOKUP($E538,缘分配置!$A:$M,10,0))</f>
        <v>210</v>
      </c>
      <c r="T538" s="40" t="str">
        <f>IFERROR(VLOOKUP(R538,武将ID!F$1:G$18,2,0),"")</f>
        <v>，生命提高</v>
      </c>
      <c r="U538" s="40" t="str">
        <f t="shared" si="100"/>
        <v>21%</v>
      </c>
      <c r="V538" s="40">
        <f t="shared" si="107"/>
        <v>5</v>
      </c>
      <c r="W538" s="40">
        <f>IF(VLOOKUP($E538,缘分配置!$A:$M,11,0)=0,"",VLOOKUP($E538,缘分配置!$A:$M,11,0))</f>
        <v>160</v>
      </c>
      <c r="X538" s="40" t="str">
        <f>IFERROR(VLOOKUP(V538,武将ID!$F$1:$G$18,2,0),"")</f>
        <v>，攻击提高</v>
      </c>
      <c r="Y538" s="40" t="str">
        <f t="shared" si="101"/>
        <v>16%</v>
      </c>
      <c r="Z538" s="40">
        <f t="shared" si="108"/>
        <v>6</v>
      </c>
      <c r="AA538" s="40">
        <f>IF(VLOOKUP($E538,缘分配置!$A:$M,12,0)=0,"",VLOOKUP($E538,缘分配置!$A:$M,12,0))</f>
        <v>50</v>
      </c>
      <c r="AB538" s="40" t="str">
        <f>IFERROR(VLOOKUP(Z538,武将ID!$F$1:$G$18,2,0),"")</f>
        <v>，防御提高</v>
      </c>
      <c r="AC538" s="40" t="str">
        <f t="shared" si="102"/>
        <v>5%</v>
      </c>
      <c r="AD538" s="56" t="str">
        <f t="shared" si="103"/>
        <v>集齐“轩辕、后羿、蚩尤、神农”，生命提高21%，攻击提高16%，防御提高5%。</v>
      </c>
    </row>
    <row r="539" spans="1:30" ht="15" x14ac:dyDescent="0.25">
      <c r="A539" s="52">
        <f t="shared" si="104"/>
        <v>41803006</v>
      </c>
      <c r="B539" s="37">
        <v>534</v>
      </c>
      <c r="C539" s="53" t="str">
        <f>VLOOKUP(E539,缘分配置!A:P,4,0)</f>
        <v>上古传说</v>
      </c>
      <c r="D539" s="53">
        <f>VLOOKUP(F539,武将ID!A:B,2,0)</f>
        <v>41803</v>
      </c>
      <c r="E539" s="40" t="str">
        <f>缘分配置!A495</f>
        <v>轩辕6</v>
      </c>
      <c r="F539" s="37" t="str">
        <f t="shared" si="99"/>
        <v>、轩辕</v>
      </c>
      <c r="G539" s="40" t="str">
        <f>缘分配置!E495</f>
        <v>轩辕</v>
      </c>
      <c r="H539" s="40" t="str">
        <f t="shared" si="105"/>
        <v>6</v>
      </c>
      <c r="I539" s="40">
        <v>1</v>
      </c>
      <c r="J539" s="53">
        <f>VLOOKUP(K539,武将ID!$A:$B,2,0)</f>
        <v>41801</v>
      </c>
      <c r="K539" s="40" t="str">
        <f>VLOOKUP(E539,缘分配置!A:M,6,0)</f>
        <v>、后羿</v>
      </c>
      <c r="L539" s="53">
        <f>IFERROR(VLOOKUP(M539,武将ID!$A:$B,2,0),"")</f>
        <v>41802</v>
      </c>
      <c r="M539" s="40" t="str">
        <f>IF(VLOOKUP($E539,缘分配置!$A:$M,7,0)=0,"",VLOOKUP($E539,缘分配置!$A:$M,7,0))</f>
        <v>、蚩尤</v>
      </c>
      <c r="N539" s="53">
        <f>IFERROR(VLOOKUP(O539,武将ID!$A:$B,2,0),"")</f>
        <v>41502</v>
      </c>
      <c r="O539" s="40" t="str">
        <f>IF(VLOOKUP($E539,缘分配置!$A:$M,8,0)=0,"",VLOOKUP($E539,缘分配置!$A:$M,8,0))</f>
        <v>、姜子牙</v>
      </c>
      <c r="P539" s="53">
        <f>IFERROR(VLOOKUP(Q539,武将ID!$A:$B,2,0),"")</f>
        <v>41804</v>
      </c>
      <c r="Q539" s="40" t="str">
        <f>IF(VLOOKUP($E539,缘分配置!$A:$M,9,0)=0,"",VLOOKUP($E539,缘分配置!$A:$M,9,0))</f>
        <v>、神农</v>
      </c>
      <c r="R539" s="40">
        <f t="shared" si="106"/>
        <v>4</v>
      </c>
      <c r="S539" s="40">
        <f>IF(VLOOKUP($E539,缘分配置!$A:$M,10,0)=0,"",VLOOKUP($E539,缘分配置!$A:$M,10,0))</f>
        <v>240</v>
      </c>
      <c r="T539" s="40" t="str">
        <f>IFERROR(VLOOKUP(R539,武将ID!F$1:G$18,2,0),"")</f>
        <v>，生命提高</v>
      </c>
      <c r="U539" s="40" t="str">
        <f t="shared" si="100"/>
        <v>24%</v>
      </c>
      <c r="V539" s="40">
        <f t="shared" si="107"/>
        <v>5</v>
      </c>
      <c r="W539" s="40">
        <f>IF(VLOOKUP($E539,缘分配置!$A:$M,11,0)=0,"",VLOOKUP($E539,缘分配置!$A:$M,11,0))</f>
        <v>190</v>
      </c>
      <c r="X539" s="40" t="str">
        <f>IFERROR(VLOOKUP(V539,武将ID!$F$1:$G$18,2,0),"")</f>
        <v>，攻击提高</v>
      </c>
      <c r="Y539" s="40" t="str">
        <f t="shared" si="101"/>
        <v>19%</v>
      </c>
      <c r="Z539" s="40">
        <f t="shared" si="108"/>
        <v>6</v>
      </c>
      <c r="AA539" s="40">
        <f>IF(VLOOKUP($E539,缘分配置!$A:$M,12,0)=0,"",VLOOKUP($E539,缘分配置!$A:$M,12,0))</f>
        <v>50</v>
      </c>
      <c r="AB539" s="40" t="str">
        <f>IFERROR(VLOOKUP(Z539,武将ID!$F$1:$G$18,2,0),"")</f>
        <v>，防御提高</v>
      </c>
      <c r="AC539" s="40" t="str">
        <f t="shared" si="102"/>
        <v>5%</v>
      </c>
      <c r="AD539" s="56" t="str">
        <f t="shared" si="103"/>
        <v>集齐“轩辕、后羿、蚩尤、姜子牙、神农”，生命提高24%，攻击提高19%，防御提高5%。</v>
      </c>
    </row>
    <row r="540" spans="1:30" ht="15" x14ac:dyDescent="0.25">
      <c r="A540" s="52">
        <f t="shared" si="104"/>
        <v>41804001</v>
      </c>
      <c r="B540" s="37">
        <v>535</v>
      </c>
      <c r="C540" s="53" t="str">
        <f>VLOOKUP(E540,缘分配置!A:P,4,0)</f>
        <v>炎黄之尊</v>
      </c>
      <c r="D540" s="53">
        <f>VLOOKUP(F540,武将ID!A:B,2,0)</f>
        <v>41804</v>
      </c>
      <c r="E540" s="40" t="str">
        <f>缘分配置!A496</f>
        <v>神农1</v>
      </c>
      <c r="F540" s="37" t="str">
        <f t="shared" si="99"/>
        <v>、神农</v>
      </c>
      <c r="G540" s="40" t="str">
        <f>缘分配置!E496</f>
        <v>神农</v>
      </c>
      <c r="H540" s="40" t="str">
        <f t="shared" si="105"/>
        <v>1</v>
      </c>
      <c r="I540" s="40">
        <v>1</v>
      </c>
      <c r="J540" s="53">
        <f>VLOOKUP(K540,武将ID!$A:$B,2,0)</f>
        <v>41803</v>
      </c>
      <c r="K540" s="40" t="str">
        <f>VLOOKUP(E540,缘分配置!A:M,6,0)</f>
        <v>、轩辕</v>
      </c>
      <c r="L540" s="53" t="str">
        <f>IFERROR(VLOOKUP(M540,武将ID!$A:$B,2,0),"")</f>
        <v/>
      </c>
      <c r="M540" s="40" t="str">
        <f>IF(VLOOKUP($E540,缘分配置!$A:$M,7,0)=0,"",VLOOKUP($E540,缘分配置!$A:$M,7,0))</f>
        <v/>
      </c>
      <c r="N540" s="53" t="str">
        <f>IFERROR(VLOOKUP(O540,武将ID!$A:$B,2,0),"")</f>
        <v/>
      </c>
      <c r="O540" s="40" t="str">
        <f>IF(VLOOKUP($E540,缘分配置!$A:$M,8,0)=0,"",VLOOKUP($E540,缘分配置!$A:$M,8,0))</f>
        <v/>
      </c>
      <c r="P540" s="53" t="str">
        <f>IFERROR(VLOOKUP(Q540,武将ID!$A:$B,2,0),"")</f>
        <v/>
      </c>
      <c r="Q540" s="40" t="str">
        <f>IF(VLOOKUP($E540,缘分配置!$A:$M,9,0)=0,"",VLOOKUP($E540,缘分配置!$A:$M,9,0))</f>
        <v/>
      </c>
      <c r="R540" s="40" t="str">
        <f t="shared" si="106"/>
        <v/>
      </c>
      <c r="S540" s="40" t="str">
        <f>IF(VLOOKUP($E540,缘分配置!$A:$M,10,0)=0,"",VLOOKUP($E540,缘分配置!$A:$M,10,0))</f>
        <v/>
      </c>
      <c r="T540" s="40" t="str">
        <f>IFERROR(VLOOKUP(R540,武将ID!F$1:G$18,2,0),"")</f>
        <v/>
      </c>
      <c r="U540" s="40" t="str">
        <f t="shared" si="100"/>
        <v/>
      </c>
      <c r="V540" s="40">
        <f t="shared" si="107"/>
        <v>5</v>
      </c>
      <c r="W540" s="40">
        <f>IF(VLOOKUP($E540,缘分配置!$A:$M,11,0)=0,"",VLOOKUP($E540,缘分配置!$A:$M,11,0))</f>
        <v>140</v>
      </c>
      <c r="X540" s="40" t="str">
        <f>IFERROR(VLOOKUP(V540,武将ID!$F$1:$G$18,2,0),"")</f>
        <v>，攻击提高</v>
      </c>
      <c r="Y540" s="40" t="str">
        <f t="shared" si="101"/>
        <v>14%</v>
      </c>
      <c r="Z540" s="40">
        <f t="shared" si="108"/>
        <v>6</v>
      </c>
      <c r="AA540" s="40">
        <f>IF(VLOOKUP($E540,缘分配置!$A:$M,12,0)=0,"",VLOOKUP($E540,缘分配置!$A:$M,12,0))</f>
        <v>40</v>
      </c>
      <c r="AB540" s="40" t="str">
        <f>IFERROR(VLOOKUP(Z540,武将ID!$F$1:$G$18,2,0),"")</f>
        <v>，防御提高</v>
      </c>
      <c r="AC540" s="40" t="str">
        <f t="shared" si="102"/>
        <v>4%</v>
      </c>
      <c r="AD540" s="56" t="str">
        <f t="shared" si="103"/>
        <v>集齐“神农、轩辕”，攻击提高14%，防御提高4%。</v>
      </c>
    </row>
    <row r="541" spans="1:30" ht="15" x14ac:dyDescent="0.25">
      <c r="A541" s="52">
        <f t="shared" si="104"/>
        <v>41804002</v>
      </c>
      <c r="B541" s="37">
        <v>536</v>
      </c>
      <c r="C541" s="53" t="str">
        <f>VLOOKUP(E541,缘分配置!A:P,4,0)</f>
        <v>拯救苍生</v>
      </c>
      <c r="D541" s="53">
        <f>VLOOKUP(F541,武将ID!A:B,2,0)</f>
        <v>41804</v>
      </c>
      <c r="E541" s="40" t="str">
        <f>缘分配置!A497</f>
        <v>神农2</v>
      </c>
      <c r="F541" s="37" t="str">
        <f t="shared" si="99"/>
        <v>、神农</v>
      </c>
      <c r="G541" s="40" t="str">
        <f>缘分配置!E497</f>
        <v>神农</v>
      </c>
      <c r="H541" s="40" t="str">
        <f t="shared" si="105"/>
        <v>2</v>
      </c>
      <c r="I541" s="40">
        <v>1</v>
      </c>
      <c r="J541" s="53">
        <f>VLOOKUP(K541,武将ID!$A:$B,2,0)</f>
        <v>41801</v>
      </c>
      <c r="K541" s="40" t="str">
        <f>VLOOKUP(E541,缘分配置!A:M,6,0)</f>
        <v>、后羿</v>
      </c>
      <c r="L541" s="53" t="str">
        <f>IFERROR(VLOOKUP(M541,武将ID!$A:$B,2,0),"")</f>
        <v/>
      </c>
      <c r="M541" s="40" t="str">
        <f>IF(VLOOKUP($E541,缘分配置!$A:$M,7,0)=0,"",VLOOKUP($E541,缘分配置!$A:$M,7,0))</f>
        <v/>
      </c>
      <c r="N541" s="53" t="str">
        <f>IFERROR(VLOOKUP(O541,武将ID!$A:$B,2,0),"")</f>
        <v/>
      </c>
      <c r="O541" s="40" t="str">
        <f>IF(VLOOKUP($E541,缘分配置!$A:$M,8,0)=0,"",VLOOKUP($E541,缘分配置!$A:$M,8,0))</f>
        <v/>
      </c>
      <c r="P541" s="53" t="str">
        <f>IFERROR(VLOOKUP(Q541,武将ID!$A:$B,2,0),"")</f>
        <v/>
      </c>
      <c r="Q541" s="40" t="str">
        <f>IF(VLOOKUP($E541,缘分配置!$A:$M,9,0)=0,"",VLOOKUP($E541,缘分配置!$A:$M,9,0))</f>
        <v/>
      </c>
      <c r="R541" s="40" t="str">
        <f t="shared" si="106"/>
        <v/>
      </c>
      <c r="S541" s="40" t="str">
        <f>IF(VLOOKUP($E541,缘分配置!$A:$M,10,0)=0,"",VLOOKUP($E541,缘分配置!$A:$M,10,0))</f>
        <v/>
      </c>
      <c r="T541" s="40" t="str">
        <f>IFERROR(VLOOKUP(R541,武将ID!F$1:G$18,2,0),"")</f>
        <v/>
      </c>
      <c r="U541" s="40" t="str">
        <f t="shared" si="100"/>
        <v/>
      </c>
      <c r="V541" s="40">
        <f t="shared" si="107"/>
        <v>5</v>
      </c>
      <c r="W541" s="40">
        <f>IF(VLOOKUP($E541,缘分配置!$A:$M,11,0)=0,"",VLOOKUP($E541,缘分配置!$A:$M,11,0))</f>
        <v>140</v>
      </c>
      <c r="X541" s="40" t="str">
        <f>IFERROR(VLOOKUP(V541,武将ID!$F$1:$G$18,2,0),"")</f>
        <v>，攻击提高</v>
      </c>
      <c r="Y541" s="40" t="str">
        <f t="shared" si="101"/>
        <v>14%</v>
      </c>
      <c r="Z541" s="40">
        <f t="shared" si="108"/>
        <v>6</v>
      </c>
      <c r="AA541" s="40">
        <f>IF(VLOOKUP($E541,缘分配置!$A:$M,12,0)=0,"",VLOOKUP($E541,缘分配置!$A:$M,12,0))</f>
        <v>40</v>
      </c>
      <c r="AB541" s="40" t="str">
        <f>IFERROR(VLOOKUP(Z541,武将ID!$F$1:$G$18,2,0),"")</f>
        <v>，防御提高</v>
      </c>
      <c r="AC541" s="40" t="str">
        <f t="shared" si="102"/>
        <v>4%</v>
      </c>
      <c r="AD541" s="56" t="str">
        <f t="shared" si="103"/>
        <v>集齐“神农、后羿”，攻击提高14%，防御提高4%。</v>
      </c>
    </row>
    <row r="542" spans="1:30" ht="15" x14ac:dyDescent="0.25">
      <c r="A542" s="52">
        <f t="shared" si="104"/>
        <v>41804003</v>
      </c>
      <c r="B542" s="37">
        <v>537</v>
      </c>
      <c r="C542" s="53" t="str">
        <f>VLOOKUP(E542,缘分配置!A:P,4,0)</f>
        <v>华夏三祖</v>
      </c>
      <c r="D542" s="53">
        <f>VLOOKUP(F542,武将ID!A:B,2,0)</f>
        <v>41804</v>
      </c>
      <c r="E542" s="40" t="str">
        <f>缘分配置!A498</f>
        <v>神农3</v>
      </c>
      <c r="F542" s="37" t="str">
        <f t="shared" si="99"/>
        <v>、神农</v>
      </c>
      <c r="G542" s="40" t="str">
        <f>缘分配置!E498</f>
        <v>神农</v>
      </c>
      <c r="H542" s="40" t="str">
        <f t="shared" si="105"/>
        <v>3</v>
      </c>
      <c r="I542" s="40">
        <v>1</v>
      </c>
      <c r="J542" s="53">
        <f>VLOOKUP(K542,武将ID!$A:$B,2,0)</f>
        <v>41802</v>
      </c>
      <c r="K542" s="40" t="str">
        <f>VLOOKUP(E542,缘分配置!A:M,6,0)</f>
        <v>、蚩尤</v>
      </c>
      <c r="L542" s="53">
        <f>IFERROR(VLOOKUP(M542,武将ID!$A:$B,2,0),"")</f>
        <v>41803</v>
      </c>
      <c r="M542" s="40" t="str">
        <f>IF(VLOOKUP($E542,缘分配置!$A:$M,7,0)=0,"",VLOOKUP($E542,缘分配置!$A:$M,7,0))</f>
        <v>、轩辕</v>
      </c>
      <c r="N542" s="53" t="str">
        <f>IFERROR(VLOOKUP(O542,武将ID!$A:$B,2,0),"")</f>
        <v/>
      </c>
      <c r="O542" s="40" t="str">
        <f>IF(VLOOKUP($E542,缘分配置!$A:$M,8,0)=0,"",VLOOKUP($E542,缘分配置!$A:$M,8,0))</f>
        <v/>
      </c>
      <c r="P542" s="53" t="str">
        <f>IFERROR(VLOOKUP(Q542,武将ID!$A:$B,2,0),"")</f>
        <v/>
      </c>
      <c r="Q542" s="40" t="str">
        <f>IF(VLOOKUP($E542,缘分配置!$A:$M,9,0)=0,"",VLOOKUP($E542,缘分配置!$A:$M,9,0))</f>
        <v/>
      </c>
      <c r="R542" s="40">
        <f t="shared" si="106"/>
        <v>4</v>
      </c>
      <c r="S542" s="40">
        <f>IF(VLOOKUP($E542,缘分配置!$A:$M,10,0)=0,"",VLOOKUP($E542,缘分配置!$A:$M,10,0))</f>
        <v>180</v>
      </c>
      <c r="T542" s="40" t="str">
        <f>IFERROR(VLOOKUP(R542,武将ID!F$1:G$18,2,0),"")</f>
        <v>，生命提高</v>
      </c>
      <c r="U542" s="40" t="str">
        <f t="shared" si="100"/>
        <v>18%</v>
      </c>
      <c r="V542" s="40">
        <f t="shared" si="107"/>
        <v>5</v>
      </c>
      <c r="W542" s="40">
        <f>IF(VLOOKUP($E542,缘分配置!$A:$M,11,0)=0,"",VLOOKUP($E542,缘分配置!$A:$M,11,0))</f>
        <v>140</v>
      </c>
      <c r="X542" s="40" t="str">
        <f>IFERROR(VLOOKUP(V542,武将ID!$F$1:$G$18,2,0),"")</f>
        <v>，攻击提高</v>
      </c>
      <c r="Y542" s="40" t="str">
        <f t="shared" si="101"/>
        <v>14%</v>
      </c>
      <c r="Z542" s="40">
        <f t="shared" si="108"/>
        <v>6</v>
      </c>
      <c r="AA542" s="40">
        <f>IF(VLOOKUP($E542,缘分配置!$A:$M,12,0)=0,"",VLOOKUP($E542,缘分配置!$A:$M,12,0))</f>
        <v>40</v>
      </c>
      <c r="AB542" s="40" t="str">
        <f>IFERROR(VLOOKUP(Z542,武将ID!$F$1:$G$18,2,0),"")</f>
        <v>，防御提高</v>
      </c>
      <c r="AC542" s="40" t="str">
        <f t="shared" si="102"/>
        <v>4%</v>
      </c>
      <c r="AD542" s="56" t="str">
        <f t="shared" si="103"/>
        <v>集齐“神农、蚩尤、轩辕”，生命提高18%，攻击提高14%，防御提高4%。</v>
      </c>
    </row>
    <row r="543" spans="1:30" ht="15" x14ac:dyDescent="0.25">
      <c r="A543" s="52">
        <f t="shared" si="104"/>
        <v>41804004</v>
      </c>
      <c r="B543" s="37">
        <v>538</v>
      </c>
      <c r="C543" s="53" t="str">
        <f>VLOOKUP(E543,缘分配置!A:P,4,0)</f>
        <v>敢为人先</v>
      </c>
      <c r="D543" s="53">
        <f>VLOOKUP(F543,武将ID!A:B,2,0)</f>
        <v>41804</v>
      </c>
      <c r="E543" s="40" t="str">
        <f>缘分配置!A499</f>
        <v>神农4</v>
      </c>
      <c r="F543" s="37" t="str">
        <f t="shared" si="99"/>
        <v>、神农</v>
      </c>
      <c r="G543" s="40" t="str">
        <f>缘分配置!E499</f>
        <v>神农</v>
      </c>
      <c r="H543" s="40" t="str">
        <f t="shared" si="105"/>
        <v>4</v>
      </c>
      <c r="I543" s="40">
        <v>1</v>
      </c>
      <c r="J543" s="53">
        <f>VLOOKUP(K543,武将ID!$A:$B,2,0)</f>
        <v>41503</v>
      </c>
      <c r="K543" s="40" t="str">
        <f>VLOOKUP(E543,缘分配置!A:M,6,0)</f>
        <v>、孔子</v>
      </c>
      <c r="L543" s="53">
        <f>IFERROR(VLOOKUP(M543,武将ID!$A:$B,2,0),"")</f>
        <v>41505</v>
      </c>
      <c r="M543" s="40" t="str">
        <f>IF(VLOOKUP($E543,缘分配置!$A:$M,7,0)=0,"",VLOOKUP($E543,缘分配置!$A:$M,7,0))</f>
        <v>、苏妲己</v>
      </c>
      <c r="N543" s="53" t="str">
        <f>IFERROR(VLOOKUP(O543,武将ID!$A:$B,2,0),"")</f>
        <v/>
      </c>
      <c r="O543" s="40" t="str">
        <f>IF(VLOOKUP($E543,缘分配置!$A:$M,8,0)=0,"",VLOOKUP($E543,缘分配置!$A:$M,8,0))</f>
        <v/>
      </c>
      <c r="P543" s="53" t="str">
        <f>IFERROR(VLOOKUP(Q543,武将ID!$A:$B,2,0),"")</f>
        <v/>
      </c>
      <c r="Q543" s="40" t="str">
        <f>IF(VLOOKUP($E543,缘分配置!$A:$M,9,0)=0,"",VLOOKUP($E543,缘分配置!$A:$M,9,0))</f>
        <v/>
      </c>
      <c r="R543" s="40">
        <f t="shared" si="106"/>
        <v>4</v>
      </c>
      <c r="S543" s="40">
        <f>IF(VLOOKUP($E543,缘分配置!$A:$M,10,0)=0,"",VLOOKUP($E543,缘分配置!$A:$M,10,0))</f>
        <v>210</v>
      </c>
      <c r="T543" s="40" t="str">
        <f>IFERROR(VLOOKUP(R543,武将ID!F$1:G$18,2,0),"")</f>
        <v>，生命提高</v>
      </c>
      <c r="U543" s="40" t="str">
        <f t="shared" si="100"/>
        <v>21%</v>
      </c>
      <c r="V543" s="40">
        <f t="shared" si="107"/>
        <v>5</v>
      </c>
      <c r="W543" s="40">
        <f>IF(VLOOKUP($E543,缘分配置!$A:$M,11,0)=0,"",VLOOKUP($E543,缘分配置!$A:$M,11,0))</f>
        <v>160</v>
      </c>
      <c r="X543" s="40" t="str">
        <f>IFERROR(VLOOKUP(V543,武将ID!$F$1:$G$18,2,0),"")</f>
        <v>，攻击提高</v>
      </c>
      <c r="Y543" s="40" t="str">
        <f t="shared" si="101"/>
        <v>16%</v>
      </c>
      <c r="Z543" s="40">
        <f t="shared" si="108"/>
        <v>6</v>
      </c>
      <c r="AA543" s="40">
        <f>IF(VLOOKUP($E543,缘分配置!$A:$M,12,0)=0,"",VLOOKUP($E543,缘分配置!$A:$M,12,0))</f>
        <v>50</v>
      </c>
      <c r="AB543" s="40" t="str">
        <f>IFERROR(VLOOKUP(Z543,武将ID!$F$1:$G$18,2,0),"")</f>
        <v>，防御提高</v>
      </c>
      <c r="AC543" s="40" t="str">
        <f t="shared" si="102"/>
        <v>5%</v>
      </c>
      <c r="AD543" s="56" t="str">
        <f t="shared" si="103"/>
        <v>集齐“神农、孔子、苏妲己”，生命提高21%，攻击提高16%，防御提高5%。</v>
      </c>
    </row>
    <row r="544" spans="1:30" ht="15" x14ac:dyDescent="0.25">
      <c r="A544" s="52">
        <f t="shared" si="104"/>
        <v>41804005</v>
      </c>
      <c r="B544" s="37">
        <v>539</v>
      </c>
      <c r="C544" s="53" t="str">
        <f>VLOOKUP(E544,缘分配置!A:P,4,0)</f>
        <v>神魔纪元</v>
      </c>
      <c r="D544" s="53">
        <f>VLOOKUP(F544,武将ID!A:B,2,0)</f>
        <v>41804</v>
      </c>
      <c r="E544" s="40" t="str">
        <f>缘分配置!A500</f>
        <v>神农5</v>
      </c>
      <c r="F544" s="37" t="str">
        <f t="shared" si="99"/>
        <v>、神农</v>
      </c>
      <c r="G544" s="40" t="str">
        <f>缘分配置!E500</f>
        <v>神农</v>
      </c>
      <c r="H544" s="40" t="str">
        <f t="shared" si="105"/>
        <v>5</v>
      </c>
      <c r="I544" s="40">
        <v>1</v>
      </c>
      <c r="J544" s="53">
        <f>VLOOKUP(K544,武将ID!$A:$B,2,0)</f>
        <v>41801</v>
      </c>
      <c r="K544" s="40" t="str">
        <f>VLOOKUP(E544,缘分配置!A:M,6,0)</f>
        <v>、后羿</v>
      </c>
      <c r="L544" s="53">
        <f>IFERROR(VLOOKUP(M544,武将ID!$A:$B,2,0),"")</f>
        <v>41802</v>
      </c>
      <c r="M544" s="40" t="str">
        <f>IF(VLOOKUP($E544,缘分配置!$A:$M,7,0)=0,"",VLOOKUP($E544,缘分配置!$A:$M,7,0))</f>
        <v>、蚩尤</v>
      </c>
      <c r="N544" s="53">
        <f>IFERROR(VLOOKUP(O544,武将ID!$A:$B,2,0),"")</f>
        <v>41803</v>
      </c>
      <c r="O544" s="40" t="str">
        <f>IF(VLOOKUP($E544,缘分配置!$A:$M,8,0)=0,"",VLOOKUP($E544,缘分配置!$A:$M,8,0))</f>
        <v>、轩辕</v>
      </c>
      <c r="P544" s="53" t="str">
        <f>IFERROR(VLOOKUP(Q544,武将ID!$A:$B,2,0),"")</f>
        <v/>
      </c>
      <c r="Q544" s="40" t="str">
        <f>IF(VLOOKUP($E544,缘分配置!$A:$M,9,0)=0,"",VLOOKUP($E544,缘分配置!$A:$M,9,0))</f>
        <v/>
      </c>
      <c r="R544" s="40">
        <f t="shared" si="106"/>
        <v>4</v>
      </c>
      <c r="S544" s="40">
        <f>IF(VLOOKUP($E544,缘分配置!$A:$M,10,0)=0,"",VLOOKUP($E544,缘分配置!$A:$M,10,0))</f>
        <v>210</v>
      </c>
      <c r="T544" s="40" t="str">
        <f>IFERROR(VLOOKUP(R544,武将ID!F$1:G$18,2,0),"")</f>
        <v>，生命提高</v>
      </c>
      <c r="U544" s="40" t="str">
        <f t="shared" si="100"/>
        <v>21%</v>
      </c>
      <c r="V544" s="40">
        <f t="shared" si="107"/>
        <v>5</v>
      </c>
      <c r="W544" s="40">
        <f>IF(VLOOKUP($E544,缘分配置!$A:$M,11,0)=0,"",VLOOKUP($E544,缘分配置!$A:$M,11,0))</f>
        <v>160</v>
      </c>
      <c r="X544" s="40" t="str">
        <f>IFERROR(VLOOKUP(V544,武将ID!$F$1:$G$18,2,0),"")</f>
        <v>，攻击提高</v>
      </c>
      <c r="Y544" s="40" t="str">
        <f t="shared" si="101"/>
        <v>16%</v>
      </c>
      <c r="Z544" s="40">
        <f t="shared" si="108"/>
        <v>6</v>
      </c>
      <c r="AA544" s="40">
        <f>IF(VLOOKUP($E544,缘分配置!$A:$M,12,0)=0,"",VLOOKUP($E544,缘分配置!$A:$M,12,0))</f>
        <v>50</v>
      </c>
      <c r="AB544" s="40" t="str">
        <f>IFERROR(VLOOKUP(Z544,武将ID!$F$1:$G$18,2,0),"")</f>
        <v>，防御提高</v>
      </c>
      <c r="AC544" s="40" t="str">
        <f t="shared" si="102"/>
        <v>5%</v>
      </c>
      <c r="AD544" s="56" t="str">
        <f t="shared" si="103"/>
        <v>集齐“神农、后羿、蚩尤、轩辕”，生命提高21%，攻击提高16%，防御提高5%。</v>
      </c>
    </row>
    <row r="545" spans="1:30" ht="15" x14ac:dyDescent="0.25">
      <c r="A545" s="52">
        <f t="shared" si="104"/>
        <v>41804006</v>
      </c>
      <c r="B545" s="37">
        <v>540</v>
      </c>
      <c r="C545" s="53" t="str">
        <f>VLOOKUP(E545,缘分配置!A:P,4,0)</f>
        <v>上古传说</v>
      </c>
      <c r="D545" s="53">
        <f>VLOOKUP(F545,武将ID!A:B,2,0)</f>
        <v>41804</v>
      </c>
      <c r="E545" s="40" t="str">
        <f>缘分配置!A501</f>
        <v>神农6</v>
      </c>
      <c r="F545" s="37" t="str">
        <f t="shared" si="99"/>
        <v>、神农</v>
      </c>
      <c r="G545" s="40" t="str">
        <f>缘分配置!E501</f>
        <v>神农</v>
      </c>
      <c r="H545" s="40" t="str">
        <f t="shared" si="105"/>
        <v>6</v>
      </c>
      <c r="I545" s="40">
        <v>1</v>
      </c>
      <c r="J545" s="53">
        <f>VLOOKUP(K545,武将ID!$A:$B,2,0)</f>
        <v>41801</v>
      </c>
      <c r="K545" s="40" t="str">
        <f>VLOOKUP(E545,缘分配置!A:M,6,0)</f>
        <v>、后羿</v>
      </c>
      <c r="L545" s="53">
        <f>IFERROR(VLOOKUP(M545,武将ID!$A:$B,2,0),"")</f>
        <v>41802</v>
      </c>
      <c r="M545" s="40" t="str">
        <f>IF(VLOOKUP($E545,缘分配置!$A:$M,7,0)=0,"",VLOOKUP($E545,缘分配置!$A:$M,7,0))</f>
        <v>、蚩尤</v>
      </c>
      <c r="N545" s="53">
        <f>IFERROR(VLOOKUP(O545,武将ID!$A:$B,2,0),"")</f>
        <v>41502</v>
      </c>
      <c r="O545" s="40" t="str">
        <f>IF(VLOOKUP($E545,缘分配置!$A:$M,8,0)=0,"",VLOOKUP($E545,缘分配置!$A:$M,8,0))</f>
        <v>、姜子牙</v>
      </c>
      <c r="P545" s="53">
        <f>IFERROR(VLOOKUP(Q545,武将ID!$A:$B,2,0),"")</f>
        <v>41803</v>
      </c>
      <c r="Q545" s="40" t="str">
        <f>IF(VLOOKUP($E545,缘分配置!$A:$M,9,0)=0,"",VLOOKUP($E545,缘分配置!$A:$M,9,0))</f>
        <v>、轩辕</v>
      </c>
      <c r="R545" s="40">
        <f t="shared" si="106"/>
        <v>4</v>
      </c>
      <c r="S545" s="40">
        <f>IF(VLOOKUP($E545,缘分配置!$A:$M,10,0)=0,"",VLOOKUP($E545,缘分配置!$A:$M,10,0))</f>
        <v>240</v>
      </c>
      <c r="T545" s="40" t="str">
        <f>IFERROR(VLOOKUP(R545,武将ID!F$1:G$18,2,0),"")</f>
        <v>，生命提高</v>
      </c>
      <c r="U545" s="40" t="str">
        <f t="shared" si="100"/>
        <v>24%</v>
      </c>
      <c r="V545" s="40">
        <f t="shared" si="107"/>
        <v>5</v>
      </c>
      <c r="W545" s="40">
        <f>IF(VLOOKUP($E545,缘分配置!$A:$M,11,0)=0,"",VLOOKUP($E545,缘分配置!$A:$M,11,0))</f>
        <v>190</v>
      </c>
      <c r="X545" s="40" t="str">
        <f>IFERROR(VLOOKUP(V545,武将ID!$F$1:$G$18,2,0),"")</f>
        <v>，攻击提高</v>
      </c>
      <c r="Y545" s="40" t="str">
        <f t="shared" si="101"/>
        <v>19%</v>
      </c>
      <c r="Z545" s="40">
        <f t="shared" si="108"/>
        <v>6</v>
      </c>
      <c r="AA545" s="40">
        <f>IF(VLOOKUP($E545,缘分配置!$A:$M,12,0)=0,"",VLOOKUP($E545,缘分配置!$A:$M,12,0))</f>
        <v>50</v>
      </c>
      <c r="AB545" s="40" t="str">
        <f>IFERROR(VLOOKUP(Z545,武将ID!$F$1:$G$18,2,0),"")</f>
        <v>，防御提高</v>
      </c>
      <c r="AC545" s="40" t="str">
        <f t="shared" si="102"/>
        <v>5%</v>
      </c>
      <c r="AD545" s="56" t="str">
        <f t="shared" si="103"/>
        <v>集齐“神农、后羿、蚩尤、姜子牙、轩辕”，生命提高24%，攻击提高19%，防御提高5%。</v>
      </c>
    </row>
    <row r="546" spans="1:30" ht="15" x14ac:dyDescent="0.25">
      <c r="A546" s="52">
        <f t="shared" si="104"/>
        <v>41501001</v>
      </c>
      <c r="B546" s="37">
        <v>541</v>
      </c>
      <c r="C546" s="53" t="str">
        <f>VLOOKUP(E546,缘分配置!A:P,4,0)</f>
        <v>志在千里</v>
      </c>
      <c r="D546" s="53">
        <f>VLOOKUP(F546,武将ID!A:B,2,0)</f>
        <v>41501</v>
      </c>
      <c r="E546" s="40" t="str">
        <f>缘分配置!A502</f>
        <v>成吉思汗1</v>
      </c>
      <c r="F546" s="37" t="str">
        <f t="shared" si="99"/>
        <v>、成吉思汗</v>
      </c>
      <c r="G546" s="40" t="str">
        <f>缘分配置!E502</f>
        <v>成吉思汗</v>
      </c>
      <c r="H546" s="40" t="str">
        <f t="shared" si="105"/>
        <v>1</v>
      </c>
      <c r="I546" s="40">
        <v>1</v>
      </c>
      <c r="J546" s="53">
        <f>VLOOKUP(K546,武将ID!$A:$B,2,0)</f>
        <v>41502</v>
      </c>
      <c r="K546" s="40" t="str">
        <f>VLOOKUP(E546,缘分配置!A:M,6,0)</f>
        <v>、姜子牙</v>
      </c>
      <c r="L546" s="53" t="str">
        <f>IFERROR(VLOOKUP(M546,武将ID!$A:$B,2,0),"")</f>
        <v/>
      </c>
      <c r="M546" s="40" t="str">
        <f>IF(VLOOKUP($E546,缘分配置!$A:$M,7,0)=0,"",VLOOKUP($E546,缘分配置!$A:$M,7,0))</f>
        <v/>
      </c>
      <c r="N546" s="53" t="str">
        <f>IFERROR(VLOOKUP(O546,武将ID!$A:$B,2,0),"")</f>
        <v/>
      </c>
      <c r="O546" s="40" t="str">
        <f>IF(VLOOKUP($E546,缘分配置!$A:$M,8,0)=0,"",VLOOKUP($E546,缘分配置!$A:$M,8,0))</f>
        <v/>
      </c>
      <c r="P546" s="53" t="str">
        <f>IFERROR(VLOOKUP(Q546,武将ID!$A:$B,2,0),"")</f>
        <v/>
      </c>
      <c r="Q546" s="40" t="str">
        <f>IF(VLOOKUP($E546,缘分配置!$A:$M,9,0)=0,"",VLOOKUP($E546,缘分配置!$A:$M,9,0))</f>
        <v/>
      </c>
      <c r="R546" s="40" t="str">
        <f t="shared" si="106"/>
        <v/>
      </c>
      <c r="S546" s="40" t="str">
        <f>IF(VLOOKUP($E546,缘分配置!$A:$M,10,0)=0,"",VLOOKUP($E546,缘分配置!$A:$M,10,0))</f>
        <v/>
      </c>
      <c r="T546" s="40" t="str">
        <f>IFERROR(VLOOKUP(R546,武将ID!F$1:G$18,2,0),"")</f>
        <v/>
      </c>
      <c r="U546" s="40" t="str">
        <f t="shared" si="100"/>
        <v/>
      </c>
      <c r="V546" s="40">
        <f t="shared" si="107"/>
        <v>5</v>
      </c>
      <c r="W546" s="40">
        <f>IF(VLOOKUP($E546,缘分配置!$A:$M,11,0)=0,"",VLOOKUP($E546,缘分配置!$A:$M,11,0))</f>
        <v>110</v>
      </c>
      <c r="X546" s="40" t="str">
        <f>IFERROR(VLOOKUP(V546,武将ID!$F$1:$G$18,2,0),"")</f>
        <v>，攻击提高</v>
      </c>
      <c r="Y546" s="40" t="str">
        <f t="shared" si="101"/>
        <v>11%</v>
      </c>
      <c r="Z546" s="40">
        <f t="shared" si="108"/>
        <v>6</v>
      </c>
      <c r="AA546" s="40">
        <f>IF(VLOOKUP($E546,缘分配置!$A:$M,12,0)=0,"",VLOOKUP($E546,缘分配置!$A:$M,12,0))</f>
        <v>30</v>
      </c>
      <c r="AB546" s="40" t="str">
        <f>IFERROR(VLOOKUP(Z546,武将ID!$F$1:$G$18,2,0),"")</f>
        <v>，防御提高</v>
      </c>
      <c r="AC546" s="40" t="str">
        <f t="shared" si="102"/>
        <v>3%</v>
      </c>
      <c r="AD546" s="56" t="str">
        <f t="shared" si="103"/>
        <v>集齐“成吉思汗、姜子牙”，攻击提高11%，防御提高3%。</v>
      </c>
    </row>
    <row r="547" spans="1:30" ht="15" x14ac:dyDescent="0.25">
      <c r="A547" s="52">
        <f t="shared" si="104"/>
        <v>41501002</v>
      </c>
      <c r="B547" s="37">
        <v>542</v>
      </c>
      <c r="C547" s="53" t="str">
        <f>VLOOKUP(E547,缘分配置!A:P,4,0)</f>
        <v>大刀阔斧</v>
      </c>
      <c r="D547" s="53">
        <f>VLOOKUP(F547,武将ID!A:B,2,0)</f>
        <v>41501</v>
      </c>
      <c r="E547" s="40" t="str">
        <f>缘分配置!A503</f>
        <v>成吉思汗2</v>
      </c>
      <c r="F547" s="37" t="str">
        <f t="shared" si="99"/>
        <v>、成吉思汗</v>
      </c>
      <c r="G547" s="40" t="str">
        <f>缘分配置!E503</f>
        <v>成吉思汗</v>
      </c>
      <c r="H547" s="40" t="str">
        <f t="shared" si="105"/>
        <v>2</v>
      </c>
      <c r="I547" s="40">
        <v>1</v>
      </c>
      <c r="J547" s="53">
        <f>VLOOKUP(K547,武将ID!$A:$B,2,0)</f>
        <v>41506</v>
      </c>
      <c r="K547" s="40" t="str">
        <f>VLOOKUP(E547,缘分配置!A:M,6,0)</f>
        <v>、武松</v>
      </c>
      <c r="L547" s="53" t="str">
        <f>IFERROR(VLOOKUP(M547,武将ID!$A:$B,2,0),"")</f>
        <v/>
      </c>
      <c r="M547" s="40" t="str">
        <f>IF(VLOOKUP($E547,缘分配置!$A:$M,7,0)=0,"",VLOOKUP($E547,缘分配置!$A:$M,7,0))</f>
        <v/>
      </c>
      <c r="N547" s="53" t="str">
        <f>IFERROR(VLOOKUP(O547,武将ID!$A:$B,2,0),"")</f>
        <v/>
      </c>
      <c r="O547" s="40" t="str">
        <f>IF(VLOOKUP($E547,缘分配置!$A:$M,8,0)=0,"",VLOOKUP($E547,缘分配置!$A:$M,8,0))</f>
        <v/>
      </c>
      <c r="P547" s="53" t="str">
        <f>IFERROR(VLOOKUP(Q547,武将ID!$A:$B,2,0),"")</f>
        <v/>
      </c>
      <c r="Q547" s="40" t="str">
        <f>IF(VLOOKUP($E547,缘分配置!$A:$M,9,0)=0,"",VLOOKUP($E547,缘分配置!$A:$M,9,0))</f>
        <v/>
      </c>
      <c r="R547" s="40" t="str">
        <f t="shared" si="106"/>
        <v/>
      </c>
      <c r="S547" s="40" t="str">
        <f>IF(VLOOKUP($E547,缘分配置!$A:$M,10,0)=0,"",VLOOKUP($E547,缘分配置!$A:$M,10,0))</f>
        <v/>
      </c>
      <c r="T547" s="40" t="str">
        <f>IFERROR(VLOOKUP(R547,武将ID!F$1:G$18,2,0),"")</f>
        <v/>
      </c>
      <c r="U547" s="40" t="str">
        <f t="shared" si="100"/>
        <v/>
      </c>
      <c r="V547" s="40">
        <f t="shared" si="107"/>
        <v>5</v>
      </c>
      <c r="W547" s="40">
        <f>IF(VLOOKUP($E547,缘分配置!$A:$M,11,0)=0,"",VLOOKUP($E547,缘分配置!$A:$M,11,0))</f>
        <v>110</v>
      </c>
      <c r="X547" s="40" t="str">
        <f>IFERROR(VLOOKUP(V547,武将ID!$F$1:$G$18,2,0),"")</f>
        <v>，攻击提高</v>
      </c>
      <c r="Y547" s="40" t="str">
        <f t="shared" si="101"/>
        <v>11%</v>
      </c>
      <c r="Z547" s="40">
        <f t="shared" si="108"/>
        <v>6</v>
      </c>
      <c r="AA547" s="40">
        <f>IF(VLOOKUP($E547,缘分配置!$A:$M,12,0)=0,"",VLOOKUP($E547,缘分配置!$A:$M,12,0))</f>
        <v>30</v>
      </c>
      <c r="AB547" s="40" t="str">
        <f>IFERROR(VLOOKUP(Z547,武将ID!$F$1:$G$18,2,0),"")</f>
        <v>，防御提高</v>
      </c>
      <c r="AC547" s="40" t="str">
        <f t="shared" si="102"/>
        <v>3%</v>
      </c>
      <c r="AD547" s="56" t="str">
        <f t="shared" si="103"/>
        <v>集齐“成吉思汗、武松”，攻击提高11%，防御提高3%。</v>
      </c>
    </row>
    <row r="548" spans="1:30" ht="15" x14ac:dyDescent="0.25">
      <c r="A548" s="52">
        <f t="shared" si="104"/>
        <v>41501003</v>
      </c>
      <c r="B548" s="37">
        <v>543</v>
      </c>
      <c r="C548" s="53" t="str">
        <f>VLOOKUP(E548,缘分配置!A:P,4,0)</f>
        <v>开疆辟土</v>
      </c>
      <c r="D548" s="53">
        <f>VLOOKUP(F548,武将ID!A:B,2,0)</f>
        <v>41501</v>
      </c>
      <c r="E548" s="40" t="str">
        <f>缘分配置!A504</f>
        <v>成吉思汗3</v>
      </c>
      <c r="F548" s="37" t="str">
        <f t="shared" si="99"/>
        <v>、成吉思汗</v>
      </c>
      <c r="G548" s="40" t="str">
        <f>缘分配置!E504</f>
        <v>成吉思汗</v>
      </c>
      <c r="H548" s="40" t="str">
        <f t="shared" si="105"/>
        <v>3</v>
      </c>
      <c r="I548" s="40">
        <v>1</v>
      </c>
      <c r="J548" s="53">
        <f>VLOOKUP(K548,武将ID!$A:$B,2,0)</f>
        <v>21501</v>
      </c>
      <c r="K548" s="40" t="str">
        <f>VLOOKUP(E548,缘分配置!A:M,6,0)</f>
        <v>、曹操</v>
      </c>
      <c r="L548" s="53" t="str">
        <f>IFERROR(VLOOKUP(M548,武将ID!$A:$B,2,0),"")</f>
        <v/>
      </c>
      <c r="M548" s="40" t="str">
        <f>IF(VLOOKUP($E548,缘分配置!$A:$M,7,0)=0,"",VLOOKUP($E548,缘分配置!$A:$M,7,0))</f>
        <v/>
      </c>
      <c r="N548" s="53" t="str">
        <f>IFERROR(VLOOKUP(O548,武将ID!$A:$B,2,0),"")</f>
        <v/>
      </c>
      <c r="O548" s="40" t="str">
        <f>IF(VLOOKUP($E548,缘分配置!$A:$M,8,0)=0,"",VLOOKUP($E548,缘分配置!$A:$M,8,0))</f>
        <v/>
      </c>
      <c r="P548" s="53" t="str">
        <f>IFERROR(VLOOKUP(Q548,武将ID!$A:$B,2,0),"")</f>
        <v/>
      </c>
      <c r="Q548" s="40" t="str">
        <f>IF(VLOOKUP($E548,缘分配置!$A:$M,9,0)=0,"",VLOOKUP($E548,缘分配置!$A:$M,9,0))</f>
        <v/>
      </c>
      <c r="R548" s="40" t="str">
        <f t="shared" si="106"/>
        <v/>
      </c>
      <c r="S548" s="40" t="str">
        <f>IF(VLOOKUP($E548,缘分配置!$A:$M,10,0)=0,"",VLOOKUP($E548,缘分配置!$A:$M,10,0))</f>
        <v/>
      </c>
      <c r="T548" s="40" t="str">
        <f>IFERROR(VLOOKUP(R548,武将ID!F$1:G$18,2,0),"")</f>
        <v/>
      </c>
      <c r="U548" s="40" t="str">
        <f t="shared" si="100"/>
        <v/>
      </c>
      <c r="V548" s="40">
        <f t="shared" si="107"/>
        <v>5</v>
      </c>
      <c r="W548" s="40">
        <f>IF(VLOOKUP($E548,缘分配置!$A:$M,11,0)=0,"",VLOOKUP($E548,缘分配置!$A:$M,11,0))</f>
        <v>110</v>
      </c>
      <c r="X548" s="40" t="str">
        <f>IFERROR(VLOOKUP(V548,武将ID!$F$1:$G$18,2,0),"")</f>
        <v>，攻击提高</v>
      </c>
      <c r="Y548" s="40" t="str">
        <f t="shared" si="101"/>
        <v>11%</v>
      </c>
      <c r="Z548" s="40">
        <f t="shared" si="108"/>
        <v>6</v>
      </c>
      <c r="AA548" s="40">
        <f>IF(VLOOKUP($E548,缘分配置!$A:$M,12,0)=0,"",VLOOKUP($E548,缘分配置!$A:$M,12,0))</f>
        <v>30</v>
      </c>
      <c r="AB548" s="40" t="str">
        <f>IFERROR(VLOOKUP(Z548,武将ID!$F$1:$G$18,2,0),"")</f>
        <v>，防御提高</v>
      </c>
      <c r="AC548" s="40" t="str">
        <f t="shared" si="102"/>
        <v>3%</v>
      </c>
      <c r="AD548" s="56" t="str">
        <f t="shared" si="103"/>
        <v>集齐“成吉思汗、曹操”，攻击提高11%，防御提高3%。</v>
      </c>
    </row>
    <row r="549" spans="1:30" ht="15" x14ac:dyDescent="0.25">
      <c r="A549" s="52">
        <f t="shared" si="104"/>
        <v>41501004</v>
      </c>
      <c r="B549" s="37">
        <v>544</v>
      </c>
      <c r="C549" s="53" t="str">
        <f>VLOOKUP(E549,缘分配置!A:P,4,0)</f>
        <v>百折不挠</v>
      </c>
      <c r="D549" s="53">
        <f>VLOOKUP(F549,武将ID!A:B,2,0)</f>
        <v>41501</v>
      </c>
      <c r="E549" s="40" t="str">
        <f>缘分配置!A505</f>
        <v>成吉思汗4</v>
      </c>
      <c r="F549" s="37" t="str">
        <f t="shared" si="99"/>
        <v>、成吉思汗</v>
      </c>
      <c r="G549" s="40" t="str">
        <f>缘分配置!E505</f>
        <v>成吉思汗</v>
      </c>
      <c r="H549" s="40" t="str">
        <f t="shared" si="105"/>
        <v>4</v>
      </c>
      <c r="I549" s="40">
        <v>1</v>
      </c>
      <c r="J549" s="53">
        <f>VLOOKUP(K549,武将ID!$A:$B,2,0)</f>
        <v>31502</v>
      </c>
      <c r="K549" s="40" t="str">
        <f>VLOOKUP(E549,缘分配置!A:M,6,0)</f>
        <v>、尉迟恭</v>
      </c>
      <c r="L549" s="53">
        <f>IFERROR(VLOOKUP(M549,武将ID!$A:$B,2,0),"")</f>
        <v>41507</v>
      </c>
      <c r="M549" s="40" t="str">
        <f>IF(VLOOKUP($E549,缘分配置!$A:$M,7,0)=0,"",VLOOKUP($E549,缘分配置!$A:$M,7,0))</f>
        <v>、霍去病</v>
      </c>
      <c r="N549" s="53" t="str">
        <f>IFERROR(VLOOKUP(O549,武将ID!$A:$B,2,0),"")</f>
        <v/>
      </c>
      <c r="O549" s="40" t="str">
        <f>IF(VLOOKUP($E549,缘分配置!$A:$M,8,0)=0,"",VLOOKUP($E549,缘分配置!$A:$M,8,0))</f>
        <v/>
      </c>
      <c r="P549" s="53" t="str">
        <f>IFERROR(VLOOKUP(Q549,武将ID!$A:$B,2,0),"")</f>
        <v/>
      </c>
      <c r="Q549" s="40" t="str">
        <f>IF(VLOOKUP($E549,缘分配置!$A:$M,9,0)=0,"",VLOOKUP($E549,缘分配置!$A:$M,9,0))</f>
        <v/>
      </c>
      <c r="R549" s="40">
        <f t="shared" si="106"/>
        <v>4</v>
      </c>
      <c r="S549" s="40">
        <f>IF(VLOOKUP($E549,缘分配置!$A:$M,10,0)=0,"",VLOOKUP($E549,缘分配置!$A:$M,10,0))</f>
        <v>150</v>
      </c>
      <c r="T549" s="40" t="str">
        <f>IFERROR(VLOOKUP(R549,武将ID!F$1:G$18,2,0),"")</f>
        <v>，生命提高</v>
      </c>
      <c r="U549" s="40" t="str">
        <f t="shared" si="100"/>
        <v>15%</v>
      </c>
      <c r="V549" s="40">
        <f t="shared" si="107"/>
        <v>5</v>
      </c>
      <c r="W549" s="40">
        <f>IF(VLOOKUP($E549,缘分配置!$A:$M,11,0)=0,"",VLOOKUP($E549,缘分配置!$A:$M,11,0))</f>
        <v>120</v>
      </c>
      <c r="X549" s="40" t="str">
        <f>IFERROR(VLOOKUP(V549,武将ID!$F$1:$G$18,2,0),"")</f>
        <v>，攻击提高</v>
      </c>
      <c r="Y549" s="40" t="str">
        <f t="shared" si="101"/>
        <v>12%</v>
      </c>
      <c r="Z549" s="40">
        <f t="shared" si="108"/>
        <v>6</v>
      </c>
      <c r="AA549" s="40">
        <f>IF(VLOOKUP($E549,缘分配置!$A:$M,12,0)=0,"",VLOOKUP($E549,缘分配置!$A:$M,12,0))</f>
        <v>30</v>
      </c>
      <c r="AB549" s="40" t="str">
        <f>IFERROR(VLOOKUP(Z549,武将ID!$F$1:$G$18,2,0),"")</f>
        <v>，防御提高</v>
      </c>
      <c r="AC549" s="40" t="str">
        <f t="shared" si="102"/>
        <v>3%</v>
      </c>
      <c r="AD549" s="56" t="str">
        <f t="shared" si="103"/>
        <v>集齐“成吉思汗、尉迟恭、霍去病”，生命提高15%，攻击提高12%，防御提高3%。</v>
      </c>
    </row>
    <row r="550" spans="1:30" ht="15" x14ac:dyDescent="0.25">
      <c r="A550" s="52">
        <f t="shared" si="104"/>
        <v>41501005</v>
      </c>
      <c r="B550" s="37">
        <v>545</v>
      </c>
      <c r="C550" s="53" t="str">
        <f>VLOOKUP(E550,缘分配置!A:P,4,0)</f>
        <v>百步穿杨</v>
      </c>
      <c r="D550" s="53">
        <f>VLOOKUP(F550,武将ID!A:B,2,0)</f>
        <v>41501</v>
      </c>
      <c r="E550" s="40" t="str">
        <f>缘分配置!A506</f>
        <v>成吉思汗5</v>
      </c>
      <c r="F550" s="37" t="str">
        <f t="shared" si="99"/>
        <v>、成吉思汗</v>
      </c>
      <c r="G550" s="40" t="str">
        <f>缘分配置!E506</f>
        <v>成吉思汗</v>
      </c>
      <c r="H550" s="40" t="str">
        <f t="shared" si="105"/>
        <v>5</v>
      </c>
      <c r="I550" s="40">
        <v>1</v>
      </c>
      <c r="J550" s="53">
        <f>VLOOKUP(K550,武将ID!$A:$B,2,0)</f>
        <v>11006</v>
      </c>
      <c r="K550" s="40" t="str">
        <f>VLOOKUP(E550,缘分配置!A:M,6,0)</f>
        <v>、钟离眛</v>
      </c>
      <c r="L550" s="53">
        <f>IFERROR(VLOOKUP(M550,武将ID!$A:$B,2,0),"")</f>
        <v>21008</v>
      </c>
      <c r="M550" s="40" t="str">
        <f>IF(VLOOKUP($E550,缘分配置!$A:$M,7,0)=0,"",VLOOKUP($E550,缘分配置!$A:$M,7,0))</f>
        <v>、黄忠</v>
      </c>
      <c r="N550" s="53">
        <f>IFERROR(VLOOKUP(O550,武将ID!$A:$B,2,0),"")</f>
        <v>31505</v>
      </c>
      <c r="O550" s="40" t="str">
        <f>IF(VLOOKUP($E550,缘分配置!$A:$M,8,0)=0,"",VLOOKUP($E550,缘分配置!$A:$M,8,0))</f>
        <v>、薛仁贵</v>
      </c>
      <c r="P550" s="53" t="str">
        <f>IFERROR(VLOOKUP(Q550,武将ID!$A:$B,2,0),"")</f>
        <v/>
      </c>
      <c r="Q550" s="40" t="str">
        <f>IF(VLOOKUP($E550,缘分配置!$A:$M,9,0)=0,"",VLOOKUP($E550,缘分配置!$A:$M,9,0))</f>
        <v/>
      </c>
      <c r="R550" s="40">
        <f t="shared" si="106"/>
        <v>4</v>
      </c>
      <c r="S550" s="40">
        <f>IF(VLOOKUP($E550,缘分配置!$A:$M,10,0)=0,"",VLOOKUP($E550,缘分配置!$A:$M,10,0))</f>
        <v>180</v>
      </c>
      <c r="T550" s="40" t="str">
        <f>IFERROR(VLOOKUP(R550,武将ID!F$1:G$18,2,0),"")</f>
        <v>，生命提高</v>
      </c>
      <c r="U550" s="40" t="str">
        <f t="shared" si="100"/>
        <v>18%</v>
      </c>
      <c r="V550" s="40">
        <f t="shared" si="107"/>
        <v>5</v>
      </c>
      <c r="W550" s="40">
        <f>IF(VLOOKUP($E550,缘分配置!$A:$M,11,0)=0,"",VLOOKUP($E550,缘分配置!$A:$M,11,0))</f>
        <v>140</v>
      </c>
      <c r="X550" s="40" t="str">
        <f>IFERROR(VLOOKUP(V550,武将ID!$F$1:$G$18,2,0),"")</f>
        <v>，攻击提高</v>
      </c>
      <c r="Y550" s="40" t="str">
        <f t="shared" si="101"/>
        <v>14%</v>
      </c>
      <c r="Z550" s="40">
        <f t="shared" si="108"/>
        <v>6</v>
      </c>
      <c r="AA550" s="40">
        <f>IF(VLOOKUP($E550,缘分配置!$A:$M,12,0)=0,"",VLOOKUP($E550,缘分配置!$A:$M,12,0))</f>
        <v>40</v>
      </c>
      <c r="AB550" s="40" t="str">
        <f>IFERROR(VLOOKUP(Z550,武将ID!$F$1:$G$18,2,0),"")</f>
        <v>，防御提高</v>
      </c>
      <c r="AC550" s="40" t="str">
        <f t="shared" si="102"/>
        <v>4%</v>
      </c>
      <c r="AD550" s="56" t="str">
        <f t="shared" si="103"/>
        <v>集齐“成吉思汗、钟离眛、黄忠、薛仁贵”，生命提高18%，攻击提高14%，防御提高4%。</v>
      </c>
    </row>
    <row r="551" spans="1:30" ht="15" x14ac:dyDescent="0.25">
      <c r="A551" s="52">
        <f t="shared" si="104"/>
        <v>41501006</v>
      </c>
      <c r="B551" s="37">
        <v>546</v>
      </c>
      <c r="C551" s="53" t="str">
        <f>VLOOKUP(E551,缘分配置!A:P,4,0)</f>
        <v>一代天骄</v>
      </c>
      <c r="D551" s="53">
        <f>VLOOKUP(F551,武将ID!A:B,2,0)</f>
        <v>41501</v>
      </c>
      <c r="E551" s="40" t="str">
        <f>缘分配置!A507</f>
        <v>成吉思汗6</v>
      </c>
      <c r="F551" s="37" t="str">
        <f t="shared" si="99"/>
        <v>、成吉思汗</v>
      </c>
      <c r="G551" s="40" t="str">
        <f>缘分配置!E507</f>
        <v>成吉思汗</v>
      </c>
      <c r="H551" s="40" t="str">
        <f t="shared" si="105"/>
        <v>6</v>
      </c>
      <c r="I551" s="40">
        <v>1</v>
      </c>
      <c r="J551" s="53">
        <f>VLOOKUP(K551,武将ID!$A:$B,2,0)</f>
        <v>11501</v>
      </c>
      <c r="K551" s="40" t="str">
        <f>VLOOKUP(E551,缘分配置!A:M,6,0)</f>
        <v>、刘邦</v>
      </c>
      <c r="L551" s="53">
        <f>IFERROR(VLOOKUP(M551,武将ID!$A:$B,2,0),"")</f>
        <v>21502</v>
      </c>
      <c r="M551" s="40" t="str">
        <f>IF(VLOOKUP($E551,缘分配置!$A:$M,7,0)=0,"",VLOOKUP($E551,缘分配置!$A:$M,7,0))</f>
        <v>、孙权</v>
      </c>
      <c r="N551" s="53">
        <f>IFERROR(VLOOKUP(O551,武将ID!$A:$B,2,0),"")</f>
        <v>41303</v>
      </c>
      <c r="O551" s="40" t="str">
        <f>IF(VLOOKUP($E551,缘分配置!$A:$M,8,0)=0,"",VLOOKUP($E551,缘分配置!$A:$M,8,0))</f>
        <v>、朱元璋</v>
      </c>
      <c r="P551" s="53" t="str">
        <f>IFERROR(VLOOKUP(Q551,武将ID!$A:$B,2,0),"")</f>
        <v/>
      </c>
      <c r="Q551" s="40" t="str">
        <f>IF(VLOOKUP($E551,缘分配置!$A:$M,9,0)=0,"",VLOOKUP($E551,缘分配置!$A:$M,9,0))</f>
        <v/>
      </c>
      <c r="R551" s="40">
        <f t="shared" si="106"/>
        <v>4</v>
      </c>
      <c r="S551" s="40">
        <f>IF(VLOOKUP($E551,缘分配置!$A:$M,10,0)=0,"",VLOOKUP($E551,缘分配置!$A:$M,10,0))</f>
        <v>180</v>
      </c>
      <c r="T551" s="40" t="str">
        <f>IFERROR(VLOOKUP(R551,武将ID!F$1:G$18,2,0),"")</f>
        <v>，生命提高</v>
      </c>
      <c r="U551" s="40" t="str">
        <f t="shared" si="100"/>
        <v>18%</v>
      </c>
      <c r="V551" s="40">
        <f t="shared" si="107"/>
        <v>5</v>
      </c>
      <c r="W551" s="40">
        <f>IF(VLOOKUP($E551,缘分配置!$A:$M,11,0)=0,"",VLOOKUP($E551,缘分配置!$A:$M,11,0))</f>
        <v>140</v>
      </c>
      <c r="X551" s="40" t="str">
        <f>IFERROR(VLOOKUP(V551,武将ID!$F$1:$G$18,2,0),"")</f>
        <v>，攻击提高</v>
      </c>
      <c r="Y551" s="40" t="str">
        <f t="shared" si="101"/>
        <v>14%</v>
      </c>
      <c r="Z551" s="40">
        <f t="shared" si="108"/>
        <v>6</v>
      </c>
      <c r="AA551" s="40">
        <f>IF(VLOOKUP($E551,缘分配置!$A:$M,12,0)=0,"",VLOOKUP($E551,缘分配置!$A:$M,12,0))</f>
        <v>40</v>
      </c>
      <c r="AB551" s="40" t="str">
        <f>IFERROR(VLOOKUP(Z551,武将ID!$F$1:$G$18,2,0),"")</f>
        <v>，防御提高</v>
      </c>
      <c r="AC551" s="40" t="str">
        <f t="shared" si="102"/>
        <v>4%</v>
      </c>
      <c r="AD551" s="56" t="str">
        <f t="shared" si="103"/>
        <v>集齐“成吉思汗、刘邦、孙权、朱元璋”，生命提高18%，攻击提高14%，防御提高4%。</v>
      </c>
    </row>
    <row r="552" spans="1:30" ht="15" x14ac:dyDescent="0.25">
      <c r="A552" s="52">
        <f t="shared" si="104"/>
        <v>41502001</v>
      </c>
      <c r="B552" s="37">
        <v>547</v>
      </c>
      <c r="C552" s="53" t="str">
        <f>VLOOKUP(E552,缘分配置!A:P,4,0)</f>
        <v>任人唯贤</v>
      </c>
      <c r="D552" s="53">
        <f>VLOOKUP(F552,武将ID!A:B,2,0)</f>
        <v>41502</v>
      </c>
      <c r="E552" s="40" t="str">
        <f>缘分配置!A508</f>
        <v>姜子牙1</v>
      </c>
      <c r="F552" s="37" t="str">
        <f t="shared" si="99"/>
        <v>、姜子牙</v>
      </c>
      <c r="G552" s="40" t="str">
        <f>缘分配置!E508</f>
        <v>姜子牙</v>
      </c>
      <c r="H552" s="40" t="str">
        <f t="shared" si="105"/>
        <v>1</v>
      </c>
      <c r="I552" s="40">
        <v>1</v>
      </c>
      <c r="J552" s="53">
        <f>VLOOKUP(K552,武将ID!$A:$B,2,0)</f>
        <v>41303</v>
      </c>
      <c r="K552" s="40" t="str">
        <f>VLOOKUP(E552,缘分配置!A:M,6,0)</f>
        <v>、朱元璋</v>
      </c>
      <c r="L552" s="53" t="str">
        <f>IFERROR(VLOOKUP(M552,武将ID!$A:$B,2,0),"")</f>
        <v/>
      </c>
      <c r="M552" s="40" t="str">
        <f>IF(VLOOKUP($E552,缘分配置!$A:$M,7,0)=0,"",VLOOKUP($E552,缘分配置!$A:$M,7,0))</f>
        <v/>
      </c>
      <c r="N552" s="53" t="str">
        <f>IFERROR(VLOOKUP(O552,武将ID!$A:$B,2,0),"")</f>
        <v/>
      </c>
      <c r="O552" s="40" t="str">
        <f>IF(VLOOKUP($E552,缘分配置!$A:$M,8,0)=0,"",VLOOKUP($E552,缘分配置!$A:$M,8,0))</f>
        <v/>
      </c>
      <c r="P552" s="53" t="str">
        <f>IFERROR(VLOOKUP(Q552,武将ID!$A:$B,2,0),"")</f>
        <v/>
      </c>
      <c r="Q552" s="40" t="str">
        <f>IF(VLOOKUP($E552,缘分配置!$A:$M,9,0)=0,"",VLOOKUP($E552,缘分配置!$A:$M,9,0))</f>
        <v/>
      </c>
      <c r="R552" s="40" t="str">
        <f t="shared" si="106"/>
        <v/>
      </c>
      <c r="S552" s="40" t="str">
        <f>IF(VLOOKUP($E552,缘分配置!$A:$M,10,0)=0,"",VLOOKUP($E552,缘分配置!$A:$M,10,0))</f>
        <v/>
      </c>
      <c r="T552" s="40" t="str">
        <f>IFERROR(VLOOKUP(R552,武将ID!F$1:G$18,2,0),"")</f>
        <v/>
      </c>
      <c r="U552" s="40" t="str">
        <f t="shared" si="100"/>
        <v/>
      </c>
      <c r="V552" s="40">
        <f t="shared" si="107"/>
        <v>5</v>
      </c>
      <c r="W552" s="40">
        <f>IF(VLOOKUP($E552,缘分配置!$A:$M,11,0)=0,"",VLOOKUP($E552,缘分配置!$A:$M,11,0))</f>
        <v>110</v>
      </c>
      <c r="X552" s="40" t="str">
        <f>IFERROR(VLOOKUP(V552,武将ID!$F$1:$G$18,2,0),"")</f>
        <v>，攻击提高</v>
      </c>
      <c r="Y552" s="40" t="str">
        <f t="shared" si="101"/>
        <v>11%</v>
      </c>
      <c r="Z552" s="40">
        <f t="shared" si="108"/>
        <v>6</v>
      </c>
      <c r="AA552" s="40">
        <f>IF(VLOOKUP($E552,缘分配置!$A:$M,12,0)=0,"",VLOOKUP($E552,缘分配置!$A:$M,12,0))</f>
        <v>30</v>
      </c>
      <c r="AB552" s="40" t="str">
        <f>IFERROR(VLOOKUP(Z552,武将ID!$F$1:$G$18,2,0),"")</f>
        <v>，防御提高</v>
      </c>
      <c r="AC552" s="40" t="str">
        <f t="shared" si="102"/>
        <v>3%</v>
      </c>
      <c r="AD552" s="56" t="str">
        <f t="shared" si="103"/>
        <v>集齐“姜子牙、朱元璋”，攻击提高11%，防御提高3%。</v>
      </c>
    </row>
    <row r="553" spans="1:30" ht="15" x14ac:dyDescent="0.25">
      <c r="A553" s="52">
        <f t="shared" si="104"/>
        <v>41502002</v>
      </c>
      <c r="B553" s="37">
        <v>548</v>
      </c>
      <c r="C553" s="53" t="str">
        <f>VLOOKUP(E553,缘分配置!A:P,4,0)</f>
        <v>足智多谋</v>
      </c>
      <c r="D553" s="53">
        <f>VLOOKUP(F553,武将ID!A:B,2,0)</f>
        <v>41502</v>
      </c>
      <c r="E553" s="40" t="str">
        <f>缘分配置!A509</f>
        <v>姜子牙2</v>
      </c>
      <c r="F553" s="37" t="str">
        <f t="shared" si="99"/>
        <v>、姜子牙</v>
      </c>
      <c r="G553" s="40" t="str">
        <f>缘分配置!E509</f>
        <v>姜子牙</v>
      </c>
      <c r="H553" s="40" t="str">
        <f t="shared" si="105"/>
        <v>2</v>
      </c>
      <c r="I553" s="40">
        <v>1</v>
      </c>
      <c r="J553" s="53">
        <f>VLOOKUP(K553,武将ID!$A:$B,2,0)</f>
        <v>21303</v>
      </c>
      <c r="K553" s="40" t="str">
        <f>VLOOKUP(E553,缘分配置!A:M,6,0)</f>
        <v>、郭嘉</v>
      </c>
      <c r="L553" s="53" t="str">
        <f>IFERROR(VLOOKUP(M553,武将ID!$A:$B,2,0),"")</f>
        <v/>
      </c>
      <c r="M553" s="40" t="str">
        <f>IF(VLOOKUP($E553,缘分配置!$A:$M,7,0)=0,"",VLOOKUP($E553,缘分配置!$A:$M,7,0))</f>
        <v/>
      </c>
      <c r="N553" s="53" t="str">
        <f>IFERROR(VLOOKUP(O553,武将ID!$A:$B,2,0),"")</f>
        <v/>
      </c>
      <c r="O553" s="40" t="str">
        <f>IF(VLOOKUP($E553,缘分配置!$A:$M,8,0)=0,"",VLOOKUP($E553,缘分配置!$A:$M,8,0))</f>
        <v/>
      </c>
      <c r="P553" s="53" t="str">
        <f>IFERROR(VLOOKUP(Q553,武将ID!$A:$B,2,0),"")</f>
        <v/>
      </c>
      <c r="Q553" s="40" t="str">
        <f>IF(VLOOKUP($E553,缘分配置!$A:$M,9,0)=0,"",VLOOKUP($E553,缘分配置!$A:$M,9,0))</f>
        <v/>
      </c>
      <c r="R553" s="40" t="str">
        <f t="shared" si="106"/>
        <v/>
      </c>
      <c r="S553" s="40" t="str">
        <f>IF(VLOOKUP($E553,缘分配置!$A:$M,10,0)=0,"",VLOOKUP($E553,缘分配置!$A:$M,10,0))</f>
        <v/>
      </c>
      <c r="T553" s="40" t="str">
        <f>IFERROR(VLOOKUP(R553,武将ID!F$1:G$18,2,0),"")</f>
        <v/>
      </c>
      <c r="U553" s="40" t="str">
        <f t="shared" si="100"/>
        <v/>
      </c>
      <c r="V553" s="40">
        <f t="shared" si="107"/>
        <v>5</v>
      </c>
      <c r="W553" s="40">
        <f>IF(VLOOKUP($E553,缘分配置!$A:$M,11,0)=0,"",VLOOKUP($E553,缘分配置!$A:$M,11,0))</f>
        <v>110</v>
      </c>
      <c r="X553" s="40" t="str">
        <f>IFERROR(VLOOKUP(V553,武将ID!$F$1:$G$18,2,0),"")</f>
        <v>，攻击提高</v>
      </c>
      <c r="Y553" s="40" t="str">
        <f t="shared" si="101"/>
        <v>11%</v>
      </c>
      <c r="Z553" s="40">
        <f t="shared" si="108"/>
        <v>6</v>
      </c>
      <c r="AA553" s="40">
        <f>IF(VLOOKUP($E553,缘分配置!$A:$M,12,0)=0,"",VLOOKUP($E553,缘分配置!$A:$M,12,0))</f>
        <v>30</v>
      </c>
      <c r="AB553" s="40" t="str">
        <f>IFERROR(VLOOKUP(Z553,武将ID!$F$1:$G$18,2,0),"")</f>
        <v>，防御提高</v>
      </c>
      <c r="AC553" s="40" t="str">
        <f t="shared" si="102"/>
        <v>3%</v>
      </c>
      <c r="AD553" s="56" t="str">
        <f t="shared" si="103"/>
        <v>集齐“姜子牙、郭嘉”，攻击提高11%，防御提高3%。</v>
      </c>
    </row>
    <row r="554" spans="1:30" ht="15" x14ac:dyDescent="0.25">
      <c r="A554" s="52">
        <f t="shared" si="104"/>
        <v>41502003</v>
      </c>
      <c r="B554" s="37">
        <v>549</v>
      </c>
      <c r="C554" s="53" t="str">
        <f>VLOOKUP(E554,缘分配置!A:P,4,0)</f>
        <v>凤鸣岐山</v>
      </c>
      <c r="D554" s="53">
        <f>VLOOKUP(F554,武将ID!A:B,2,0)</f>
        <v>41502</v>
      </c>
      <c r="E554" s="40" t="str">
        <f>缘分配置!A510</f>
        <v>姜子牙3</v>
      </c>
      <c r="F554" s="37" t="str">
        <f t="shared" si="99"/>
        <v>、姜子牙</v>
      </c>
      <c r="G554" s="40" t="str">
        <f>缘分配置!E510</f>
        <v>姜子牙</v>
      </c>
      <c r="H554" s="40" t="str">
        <f t="shared" si="105"/>
        <v>3</v>
      </c>
      <c r="I554" s="40">
        <v>1</v>
      </c>
      <c r="J554" s="53">
        <f>VLOOKUP(K554,武将ID!$A:$B,2,0)</f>
        <v>41505</v>
      </c>
      <c r="K554" s="40" t="str">
        <f>VLOOKUP(E554,缘分配置!A:M,6,0)</f>
        <v>、苏妲己</v>
      </c>
      <c r="L554" s="53" t="str">
        <f>IFERROR(VLOOKUP(M554,武将ID!$A:$B,2,0),"")</f>
        <v/>
      </c>
      <c r="M554" s="40" t="str">
        <f>IF(VLOOKUP($E554,缘分配置!$A:$M,7,0)=0,"",VLOOKUP($E554,缘分配置!$A:$M,7,0))</f>
        <v/>
      </c>
      <c r="N554" s="53" t="str">
        <f>IFERROR(VLOOKUP(O554,武将ID!$A:$B,2,0),"")</f>
        <v/>
      </c>
      <c r="O554" s="40" t="str">
        <f>IF(VLOOKUP($E554,缘分配置!$A:$M,8,0)=0,"",VLOOKUP($E554,缘分配置!$A:$M,8,0))</f>
        <v/>
      </c>
      <c r="P554" s="53" t="str">
        <f>IFERROR(VLOOKUP(Q554,武将ID!$A:$B,2,0),"")</f>
        <v/>
      </c>
      <c r="Q554" s="40" t="str">
        <f>IF(VLOOKUP($E554,缘分配置!$A:$M,9,0)=0,"",VLOOKUP($E554,缘分配置!$A:$M,9,0))</f>
        <v/>
      </c>
      <c r="R554" s="40" t="str">
        <f t="shared" si="106"/>
        <v/>
      </c>
      <c r="S554" s="40" t="str">
        <f>IF(VLOOKUP($E554,缘分配置!$A:$M,10,0)=0,"",VLOOKUP($E554,缘分配置!$A:$M,10,0))</f>
        <v/>
      </c>
      <c r="T554" s="40" t="str">
        <f>IFERROR(VLOOKUP(R554,武将ID!F$1:G$18,2,0),"")</f>
        <v/>
      </c>
      <c r="U554" s="40" t="str">
        <f t="shared" si="100"/>
        <v/>
      </c>
      <c r="V554" s="40">
        <f t="shared" si="107"/>
        <v>5</v>
      </c>
      <c r="W554" s="40">
        <f>IF(VLOOKUP($E554,缘分配置!$A:$M,11,0)=0,"",VLOOKUP($E554,缘分配置!$A:$M,11,0))</f>
        <v>110</v>
      </c>
      <c r="X554" s="40" t="str">
        <f>IFERROR(VLOOKUP(V554,武将ID!$F$1:$G$18,2,0),"")</f>
        <v>，攻击提高</v>
      </c>
      <c r="Y554" s="40" t="str">
        <f t="shared" si="101"/>
        <v>11%</v>
      </c>
      <c r="Z554" s="40">
        <f t="shared" si="108"/>
        <v>6</v>
      </c>
      <c r="AA554" s="40">
        <f>IF(VLOOKUP($E554,缘分配置!$A:$M,12,0)=0,"",VLOOKUP($E554,缘分配置!$A:$M,12,0))</f>
        <v>30</v>
      </c>
      <c r="AB554" s="40" t="str">
        <f>IFERROR(VLOOKUP(Z554,武将ID!$F$1:$G$18,2,0),"")</f>
        <v>，防御提高</v>
      </c>
      <c r="AC554" s="40" t="str">
        <f t="shared" si="102"/>
        <v>3%</v>
      </c>
      <c r="AD554" s="56" t="str">
        <f t="shared" si="103"/>
        <v>集齐“姜子牙、苏妲己”，攻击提高11%，防御提高3%。</v>
      </c>
    </row>
    <row r="555" spans="1:30" ht="15" x14ac:dyDescent="0.25">
      <c r="A555" s="52">
        <f t="shared" si="104"/>
        <v>41502004</v>
      </c>
      <c r="B555" s="37">
        <v>550</v>
      </c>
      <c r="C555" s="53" t="str">
        <f>VLOOKUP(E555,缘分配置!A:P,4,0)</f>
        <v>虚怀若谷</v>
      </c>
      <c r="D555" s="53">
        <f>VLOOKUP(F555,武将ID!A:B,2,0)</f>
        <v>41502</v>
      </c>
      <c r="E555" s="40" t="str">
        <f>缘分配置!A511</f>
        <v>姜子牙4</v>
      </c>
      <c r="F555" s="37" t="str">
        <f t="shared" si="99"/>
        <v>、姜子牙</v>
      </c>
      <c r="G555" s="40" t="str">
        <f>缘分配置!E511</f>
        <v>姜子牙</v>
      </c>
      <c r="H555" s="40" t="str">
        <f t="shared" si="105"/>
        <v>4</v>
      </c>
      <c r="I555" s="40">
        <v>1</v>
      </c>
      <c r="J555" s="53">
        <f>VLOOKUP(K555,武将ID!$A:$B,2,0)</f>
        <v>11504</v>
      </c>
      <c r="K555" s="40" t="str">
        <f>VLOOKUP(E555,缘分配置!A:M,6,0)</f>
        <v>、萧何</v>
      </c>
      <c r="L555" s="53">
        <f>IFERROR(VLOOKUP(M555,武将ID!$A:$B,2,0),"")</f>
        <v>31506</v>
      </c>
      <c r="M555" s="40" t="str">
        <f>IF(VLOOKUP($E555,缘分配置!$A:$M,7,0)=0,"",VLOOKUP($E555,缘分配置!$A:$M,7,0))</f>
        <v>、狄仁杰</v>
      </c>
      <c r="N555" s="53" t="str">
        <f>IFERROR(VLOOKUP(O555,武将ID!$A:$B,2,0),"")</f>
        <v/>
      </c>
      <c r="O555" s="40" t="str">
        <f>IF(VLOOKUP($E555,缘分配置!$A:$M,8,0)=0,"",VLOOKUP($E555,缘分配置!$A:$M,8,0))</f>
        <v/>
      </c>
      <c r="P555" s="53" t="str">
        <f>IFERROR(VLOOKUP(Q555,武将ID!$A:$B,2,0),"")</f>
        <v/>
      </c>
      <c r="Q555" s="40" t="str">
        <f>IF(VLOOKUP($E555,缘分配置!$A:$M,9,0)=0,"",VLOOKUP($E555,缘分配置!$A:$M,9,0))</f>
        <v/>
      </c>
      <c r="R555" s="40">
        <f t="shared" si="106"/>
        <v>4</v>
      </c>
      <c r="S555" s="40">
        <f>IF(VLOOKUP($E555,缘分配置!$A:$M,10,0)=0,"",VLOOKUP($E555,缘分配置!$A:$M,10,0))</f>
        <v>150</v>
      </c>
      <c r="T555" s="40" t="str">
        <f>IFERROR(VLOOKUP(R555,武将ID!F$1:G$18,2,0),"")</f>
        <v>，生命提高</v>
      </c>
      <c r="U555" s="40" t="str">
        <f t="shared" si="100"/>
        <v>15%</v>
      </c>
      <c r="V555" s="40">
        <f t="shared" si="107"/>
        <v>5</v>
      </c>
      <c r="W555" s="40">
        <f>IF(VLOOKUP($E555,缘分配置!$A:$M,11,0)=0,"",VLOOKUP($E555,缘分配置!$A:$M,11,0))</f>
        <v>120</v>
      </c>
      <c r="X555" s="40" t="str">
        <f>IFERROR(VLOOKUP(V555,武将ID!$F$1:$G$18,2,0),"")</f>
        <v>，攻击提高</v>
      </c>
      <c r="Y555" s="40" t="str">
        <f t="shared" si="101"/>
        <v>12%</v>
      </c>
      <c r="Z555" s="40">
        <f t="shared" si="108"/>
        <v>6</v>
      </c>
      <c r="AA555" s="40">
        <f>IF(VLOOKUP($E555,缘分配置!$A:$M,12,0)=0,"",VLOOKUP($E555,缘分配置!$A:$M,12,0))</f>
        <v>30</v>
      </c>
      <c r="AB555" s="40" t="str">
        <f>IFERROR(VLOOKUP(Z555,武将ID!$F$1:$G$18,2,0),"")</f>
        <v>，防御提高</v>
      </c>
      <c r="AC555" s="40" t="str">
        <f t="shared" si="102"/>
        <v>3%</v>
      </c>
      <c r="AD555" s="56" t="str">
        <f t="shared" si="103"/>
        <v>集齐“姜子牙、萧何、狄仁杰”，生命提高15%，攻击提高12%，防御提高3%。</v>
      </c>
    </row>
    <row r="556" spans="1:30" ht="15" x14ac:dyDescent="0.25">
      <c r="A556" s="52">
        <f t="shared" si="104"/>
        <v>41502005</v>
      </c>
      <c r="B556" s="37">
        <v>551</v>
      </c>
      <c r="C556" s="53" t="str">
        <f>VLOOKUP(E556,缘分配置!A:P,4,0)</f>
        <v>厚德载物</v>
      </c>
      <c r="D556" s="53">
        <f>VLOOKUP(F556,武将ID!A:B,2,0)</f>
        <v>41502</v>
      </c>
      <c r="E556" s="40" t="str">
        <f>缘分配置!A512</f>
        <v>姜子牙5</v>
      </c>
      <c r="F556" s="37" t="str">
        <f t="shared" si="99"/>
        <v>、姜子牙</v>
      </c>
      <c r="G556" s="40" t="str">
        <f>缘分配置!E512</f>
        <v>姜子牙</v>
      </c>
      <c r="H556" s="40" t="str">
        <f t="shared" si="105"/>
        <v>5</v>
      </c>
      <c r="I556" s="40">
        <v>1</v>
      </c>
      <c r="J556" s="53">
        <f>VLOOKUP(K556,武将ID!$A:$B,2,0)</f>
        <v>21503</v>
      </c>
      <c r="K556" s="40" t="str">
        <f>VLOOKUP(E556,缘分配置!A:M,6,0)</f>
        <v>、刘备</v>
      </c>
      <c r="L556" s="53">
        <f>IFERROR(VLOOKUP(M556,武将ID!$A:$B,2,0),"")</f>
        <v>41503</v>
      </c>
      <c r="M556" s="40" t="str">
        <f>IF(VLOOKUP($E556,缘分配置!$A:$M,7,0)=0,"",VLOOKUP($E556,缘分配置!$A:$M,7,0))</f>
        <v>、孔子</v>
      </c>
      <c r="N556" s="53">
        <f>IFERROR(VLOOKUP(O556,武将ID!$A:$B,2,0),"")</f>
        <v>41508</v>
      </c>
      <c r="O556" s="40" t="str">
        <f>IF(VLOOKUP($E556,缘分配置!$A:$M,8,0)=0,"",VLOOKUP($E556,缘分配置!$A:$M,8,0))</f>
        <v>、屈原</v>
      </c>
      <c r="P556" s="53" t="str">
        <f>IFERROR(VLOOKUP(Q556,武将ID!$A:$B,2,0),"")</f>
        <v/>
      </c>
      <c r="Q556" s="40" t="str">
        <f>IF(VLOOKUP($E556,缘分配置!$A:$M,9,0)=0,"",VLOOKUP($E556,缘分配置!$A:$M,9,0))</f>
        <v/>
      </c>
      <c r="R556" s="40">
        <f t="shared" si="106"/>
        <v>4</v>
      </c>
      <c r="S556" s="40">
        <f>IF(VLOOKUP($E556,缘分配置!$A:$M,10,0)=0,"",VLOOKUP($E556,缘分配置!$A:$M,10,0))</f>
        <v>180</v>
      </c>
      <c r="T556" s="40" t="str">
        <f>IFERROR(VLOOKUP(R556,武将ID!F$1:G$18,2,0),"")</f>
        <v>，生命提高</v>
      </c>
      <c r="U556" s="40" t="str">
        <f t="shared" si="100"/>
        <v>18%</v>
      </c>
      <c r="V556" s="40">
        <f t="shared" si="107"/>
        <v>5</v>
      </c>
      <c r="W556" s="40">
        <f>IF(VLOOKUP($E556,缘分配置!$A:$M,11,0)=0,"",VLOOKUP($E556,缘分配置!$A:$M,11,0))</f>
        <v>140</v>
      </c>
      <c r="X556" s="40" t="str">
        <f>IFERROR(VLOOKUP(V556,武将ID!$F$1:$G$18,2,0),"")</f>
        <v>，攻击提高</v>
      </c>
      <c r="Y556" s="40" t="str">
        <f t="shared" si="101"/>
        <v>14%</v>
      </c>
      <c r="Z556" s="40">
        <f t="shared" si="108"/>
        <v>6</v>
      </c>
      <c r="AA556" s="40">
        <f>IF(VLOOKUP($E556,缘分配置!$A:$M,12,0)=0,"",VLOOKUP($E556,缘分配置!$A:$M,12,0))</f>
        <v>40</v>
      </c>
      <c r="AB556" s="40" t="str">
        <f>IFERROR(VLOOKUP(Z556,武将ID!$F$1:$G$18,2,0),"")</f>
        <v>，防御提高</v>
      </c>
      <c r="AC556" s="40" t="str">
        <f t="shared" si="102"/>
        <v>4%</v>
      </c>
      <c r="AD556" s="56" t="str">
        <f t="shared" si="103"/>
        <v>集齐“姜子牙、刘备、孔子、屈原”，生命提高18%，攻击提高14%，防御提高4%。</v>
      </c>
    </row>
    <row r="557" spans="1:30" ht="15" x14ac:dyDescent="0.25">
      <c r="A557" s="52">
        <f t="shared" si="104"/>
        <v>41502006</v>
      </c>
      <c r="B557" s="37">
        <v>552</v>
      </c>
      <c r="C557" s="53" t="str">
        <f>VLOOKUP(E557,缘分配置!A:P,4,0)</f>
        <v>横扫千军</v>
      </c>
      <c r="D557" s="53">
        <f>VLOOKUP(F557,武将ID!A:B,2,0)</f>
        <v>41502</v>
      </c>
      <c r="E557" s="40" t="str">
        <f>缘分配置!A513</f>
        <v>姜子牙6</v>
      </c>
      <c r="F557" s="37" t="str">
        <f t="shared" si="99"/>
        <v>、姜子牙</v>
      </c>
      <c r="G557" s="40" t="str">
        <f>缘分配置!E513</f>
        <v>姜子牙</v>
      </c>
      <c r="H557" s="40" t="str">
        <f t="shared" si="105"/>
        <v>6</v>
      </c>
      <c r="I557" s="40">
        <v>1</v>
      </c>
      <c r="J557" s="53">
        <f>VLOOKUP(K557,武将ID!$A:$B,2,0)</f>
        <v>11503</v>
      </c>
      <c r="K557" s="40" t="str">
        <f>VLOOKUP(E557,缘分配置!A:M,6,0)</f>
        <v>、范增</v>
      </c>
      <c r="L557" s="53">
        <f>IFERROR(VLOOKUP(M557,武将ID!$A:$B,2,0),"")</f>
        <v>21504</v>
      </c>
      <c r="M557" s="40" t="str">
        <f>IF(VLOOKUP($E557,缘分配置!$A:$M,7,0)=0,"",VLOOKUP($E557,缘分配置!$A:$M,7,0))</f>
        <v>、周瑜</v>
      </c>
      <c r="N557" s="53">
        <f>IFERROR(VLOOKUP(O557,武将ID!$A:$B,2,0),"")</f>
        <v>31505</v>
      </c>
      <c r="O557" s="40" t="str">
        <f>IF(VLOOKUP($E557,缘分配置!$A:$M,8,0)=0,"",VLOOKUP($E557,缘分配置!$A:$M,8,0))</f>
        <v>、薛仁贵</v>
      </c>
      <c r="P557" s="53" t="str">
        <f>IFERROR(VLOOKUP(Q557,武将ID!$A:$B,2,0),"")</f>
        <v/>
      </c>
      <c r="Q557" s="40" t="str">
        <f>IF(VLOOKUP($E557,缘分配置!$A:$M,9,0)=0,"",VLOOKUP($E557,缘分配置!$A:$M,9,0))</f>
        <v/>
      </c>
      <c r="R557" s="40">
        <f t="shared" si="106"/>
        <v>4</v>
      </c>
      <c r="S557" s="40">
        <f>IF(VLOOKUP($E557,缘分配置!$A:$M,10,0)=0,"",VLOOKUP($E557,缘分配置!$A:$M,10,0))</f>
        <v>180</v>
      </c>
      <c r="T557" s="40" t="str">
        <f>IFERROR(VLOOKUP(R557,武将ID!F$1:G$18,2,0),"")</f>
        <v>，生命提高</v>
      </c>
      <c r="U557" s="40" t="str">
        <f t="shared" si="100"/>
        <v>18%</v>
      </c>
      <c r="V557" s="40">
        <f t="shared" si="107"/>
        <v>5</v>
      </c>
      <c r="W557" s="40">
        <f>IF(VLOOKUP($E557,缘分配置!$A:$M,11,0)=0,"",VLOOKUP($E557,缘分配置!$A:$M,11,0))</f>
        <v>140</v>
      </c>
      <c r="X557" s="40" t="str">
        <f>IFERROR(VLOOKUP(V557,武将ID!$F$1:$G$18,2,0),"")</f>
        <v>，攻击提高</v>
      </c>
      <c r="Y557" s="40" t="str">
        <f t="shared" si="101"/>
        <v>14%</v>
      </c>
      <c r="Z557" s="40">
        <f t="shared" si="108"/>
        <v>6</v>
      </c>
      <c r="AA557" s="40">
        <f>IF(VLOOKUP($E557,缘分配置!$A:$M,12,0)=0,"",VLOOKUP($E557,缘分配置!$A:$M,12,0))</f>
        <v>40</v>
      </c>
      <c r="AB557" s="40" t="str">
        <f>IFERROR(VLOOKUP(Z557,武将ID!$F$1:$G$18,2,0),"")</f>
        <v>，防御提高</v>
      </c>
      <c r="AC557" s="40" t="str">
        <f t="shared" si="102"/>
        <v>4%</v>
      </c>
      <c r="AD557" s="56" t="str">
        <f t="shared" si="103"/>
        <v>集齐“姜子牙、范增、周瑜、薛仁贵”，生命提高18%，攻击提高14%，防御提高4%。</v>
      </c>
    </row>
    <row r="558" spans="1:30" ht="15" x14ac:dyDescent="0.25">
      <c r="A558" s="52">
        <f t="shared" si="104"/>
        <v>41503001</v>
      </c>
      <c r="B558" s="37">
        <v>553</v>
      </c>
      <c r="C558" s="53" t="str">
        <f>VLOOKUP(E558,缘分配置!A:P,4,0)</f>
        <v>温故知新</v>
      </c>
      <c r="D558" s="53">
        <f>VLOOKUP(F558,武将ID!A:B,2,0)</f>
        <v>41503</v>
      </c>
      <c r="E558" s="40" t="str">
        <f>缘分配置!A514</f>
        <v>孔子1</v>
      </c>
      <c r="F558" s="37" t="str">
        <f t="shared" si="99"/>
        <v>、孔子</v>
      </c>
      <c r="G558" s="40" t="str">
        <f>缘分配置!E514</f>
        <v>孔子</v>
      </c>
      <c r="H558" s="40" t="str">
        <f t="shared" si="105"/>
        <v>1</v>
      </c>
      <c r="I558" s="40">
        <v>1</v>
      </c>
      <c r="J558" s="53">
        <f>VLOOKUP(K558,武将ID!$A:$B,2,0)</f>
        <v>41306</v>
      </c>
      <c r="K558" s="40" t="str">
        <f>VLOOKUP(E558,缘分配置!A:M,6,0)</f>
        <v>、李白</v>
      </c>
      <c r="L558" s="53" t="str">
        <f>IFERROR(VLOOKUP(M558,武将ID!$A:$B,2,0),"")</f>
        <v/>
      </c>
      <c r="M558" s="40" t="str">
        <f>IF(VLOOKUP($E558,缘分配置!$A:$M,7,0)=0,"",VLOOKUP($E558,缘分配置!$A:$M,7,0))</f>
        <v/>
      </c>
      <c r="N558" s="53" t="str">
        <f>IFERROR(VLOOKUP(O558,武将ID!$A:$B,2,0),"")</f>
        <v/>
      </c>
      <c r="O558" s="40" t="str">
        <f>IF(VLOOKUP($E558,缘分配置!$A:$M,8,0)=0,"",VLOOKUP($E558,缘分配置!$A:$M,8,0))</f>
        <v/>
      </c>
      <c r="P558" s="53" t="str">
        <f>IFERROR(VLOOKUP(Q558,武将ID!$A:$B,2,0),"")</f>
        <v/>
      </c>
      <c r="Q558" s="40" t="str">
        <f>IF(VLOOKUP($E558,缘分配置!$A:$M,9,0)=0,"",VLOOKUP($E558,缘分配置!$A:$M,9,0))</f>
        <v/>
      </c>
      <c r="R558" s="40">
        <f t="shared" si="106"/>
        <v>4</v>
      </c>
      <c r="S558" s="40">
        <f>IF(VLOOKUP($E558,缘分配置!$A:$M,10,0)=0,"",VLOOKUP($E558,缘分配置!$A:$M,10,0))</f>
        <v>140</v>
      </c>
      <c r="T558" s="40" t="str">
        <f>IFERROR(VLOOKUP(R558,武将ID!F$1:G$18,2,0),"")</f>
        <v>，生命提高</v>
      </c>
      <c r="U558" s="40" t="str">
        <f t="shared" si="100"/>
        <v>14%</v>
      </c>
      <c r="V558" s="40" t="str">
        <f t="shared" si="107"/>
        <v/>
      </c>
      <c r="W558" s="40" t="str">
        <f>IF(VLOOKUP($E558,缘分配置!$A:$M,11,0)=0,"",VLOOKUP($E558,缘分配置!$A:$M,11,0))</f>
        <v/>
      </c>
      <c r="X558" s="40" t="str">
        <f>IFERROR(VLOOKUP(V558,武将ID!$F$1:$G$18,2,0),"")</f>
        <v/>
      </c>
      <c r="Y558" s="40" t="str">
        <f t="shared" si="101"/>
        <v/>
      </c>
      <c r="Z558" s="40" t="str">
        <f t="shared" si="108"/>
        <v/>
      </c>
      <c r="AA558" s="40" t="str">
        <f>IF(VLOOKUP($E558,缘分配置!$A:$M,12,0)=0,"",VLOOKUP($E558,缘分配置!$A:$M,12,0))</f>
        <v/>
      </c>
      <c r="AB558" s="40" t="str">
        <f>IFERROR(VLOOKUP(Z558,武将ID!$F$1:$G$18,2,0),"")</f>
        <v/>
      </c>
      <c r="AC558" s="40" t="str">
        <f t="shared" si="102"/>
        <v/>
      </c>
      <c r="AD558" s="56" t="str">
        <f t="shared" si="103"/>
        <v>集齐“孔子、李白”，生命提高14%。</v>
      </c>
    </row>
    <row r="559" spans="1:30" ht="15" x14ac:dyDescent="0.25">
      <c r="A559" s="52">
        <f t="shared" si="104"/>
        <v>41503002</v>
      </c>
      <c r="B559" s="37">
        <v>554</v>
      </c>
      <c r="C559" s="53" t="str">
        <f>VLOOKUP(E559,缘分配置!A:P,4,0)</f>
        <v>忧国忧民</v>
      </c>
      <c r="D559" s="53">
        <f>VLOOKUP(F559,武将ID!A:B,2,0)</f>
        <v>41503</v>
      </c>
      <c r="E559" s="40" t="str">
        <f>缘分配置!A515</f>
        <v>孔子2</v>
      </c>
      <c r="F559" s="37" t="str">
        <f t="shared" si="99"/>
        <v>、孔子</v>
      </c>
      <c r="G559" s="40" t="str">
        <f>缘分配置!E515</f>
        <v>孔子</v>
      </c>
      <c r="H559" s="40" t="str">
        <f t="shared" si="105"/>
        <v>2</v>
      </c>
      <c r="I559" s="40">
        <v>1</v>
      </c>
      <c r="J559" s="53">
        <f>VLOOKUP(K559,武将ID!$A:$B,2,0)</f>
        <v>41508</v>
      </c>
      <c r="K559" s="40" t="str">
        <f>VLOOKUP(E559,缘分配置!A:M,6,0)</f>
        <v>、屈原</v>
      </c>
      <c r="L559" s="53" t="str">
        <f>IFERROR(VLOOKUP(M559,武将ID!$A:$B,2,0),"")</f>
        <v/>
      </c>
      <c r="M559" s="40" t="str">
        <f>IF(VLOOKUP($E559,缘分配置!$A:$M,7,0)=0,"",VLOOKUP($E559,缘分配置!$A:$M,7,0))</f>
        <v/>
      </c>
      <c r="N559" s="53" t="str">
        <f>IFERROR(VLOOKUP(O559,武将ID!$A:$B,2,0),"")</f>
        <v/>
      </c>
      <c r="O559" s="40" t="str">
        <f>IF(VLOOKUP($E559,缘分配置!$A:$M,8,0)=0,"",VLOOKUP($E559,缘分配置!$A:$M,8,0))</f>
        <v/>
      </c>
      <c r="P559" s="53" t="str">
        <f>IFERROR(VLOOKUP(Q559,武将ID!$A:$B,2,0),"")</f>
        <v/>
      </c>
      <c r="Q559" s="40" t="str">
        <f>IF(VLOOKUP($E559,缘分配置!$A:$M,9,0)=0,"",VLOOKUP($E559,缘分配置!$A:$M,9,0))</f>
        <v/>
      </c>
      <c r="R559" s="40">
        <f t="shared" si="106"/>
        <v>4</v>
      </c>
      <c r="S559" s="40">
        <f>IF(VLOOKUP($E559,缘分配置!$A:$M,10,0)=0,"",VLOOKUP($E559,缘分配置!$A:$M,10,0))</f>
        <v>140</v>
      </c>
      <c r="T559" s="40" t="str">
        <f>IFERROR(VLOOKUP(R559,武将ID!F$1:G$18,2,0),"")</f>
        <v>，生命提高</v>
      </c>
      <c r="U559" s="40" t="str">
        <f t="shared" si="100"/>
        <v>14%</v>
      </c>
      <c r="V559" s="40" t="str">
        <f t="shared" si="107"/>
        <v/>
      </c>
      <c r="W559" s="40" t="str">
        <f>IF(VLOOKUP($E559,缘分配置!$A:$M,11,0)=0,"",VLOOKUP($E559,缘分配置!$A:$M,11,0))</f>
        <v/>
      </c>
      <c r="X559" s="40" t="str">
        <f>IFERROR(VLOOKUP(V559,武将ID!$F$1:$G$18,2,0),"")</f>
        <v/>
      </c>
      <c r="Y559" s="40" t="str">
        <f t="shared" si="101"/>
        <v/>
      </c>
      <c r="Z559" s="40" t="str">
        <f t="shared" si="108"/>
        <v/>
      </c>
      <c r="AA559" s="40" t="str">
        <f>IF(VLOOKUP($E559,缘分配置!$A:$M,12,0)=0,"",VLOOKUP($E559,缘分配置!$A:$M,12,0))</f>
        <v/>
      </c>
      <c r="AB559" s="40" t="str">
        <f>IFERROR(VLOOKUP(Z559,武将ID!$F$1:$G$18,2,0),"")</f>
        <v/>
      </c>
      <c r="AC559" s="40" t="str">
        <f t="shared" si="102"/>
        <v/>
      </c>
      <c r="AD559" s="56" t="str">
        <f t="shared" si="103"/>
        <v>集齐“孔子、屈原”，生命提高14%。</v>
      </c>
    </row>
    <row r="560" spans="1:30" ht="15" x14ac:dyDescent="0.25">
      <c r="A560" s="52">
        <f t="shared" si="104"/>
        <v>41503003</v>
      </c>
      <c r="B560" s="37">
        <v>555</v>
      </c>
      <c r="C560" s="53" t="str">
        <f>VLOOKUP(E560,缘分配置!A:P,4,0)</f>
        <v>以德服人</v>
      </c>
      <c r="D560" s="53">
        <f>VLOOKUP(F560,武将ID!A:B,2,0)</f>
        <v>41503</v>
      </c>
      <c r="E560" s="40" t="str">
        <f>缘分配置!A516</f>
        <v>孔子3</v>
      </c>
      <c r="F560" s="37" t="str">
        <f t="shared" si="99"/>
        <v>、孔子</v>
      </c>
      <c r="G560" s="40" t="str">
        <f>缘分配置!E516</f>
        <v>孔子</v>
      </c>
      <c r="H560" s="40" t="str">
        <f t="shared" si="105"/>
        <v>3</v>
      </c>
      <c r="I560" s="40">
        <v>1</v>
      </c>
      <c r="J560" s="53">
        <f>VLOOKUP(K560,武将ID!$A:$B,2,0)</f>
        <v>21503</v>
      </c>
      <c r="K560" s="40" t="str">
        <f>VLOOKUP(E560,缘分配置!A:M,6,0)</f>
        <v>、刘备</v>
      </c>
      <c r="L560" s="53" t="str">
        <f>IFERROR(VLOOKUP(M560,武将ID!$A:$B,2,0),"")</f>
        <v/>
      </c>
      <c r="M560" s="40" t="str">
        <f>IF(VLOOKUP($E560,缘分配置!$A:$M,7,0)=0,"",VLOOKUP($E560,缘分配置!$A:$M,7,0))</f>
        <v/>
      </c>
      <c r="N560" s="53" t="str">
        <f>IFERROR(VLOOKUP(O560,武将ID!$A:$B,2,0),"")</f>
        <v/>
      </c>
      <c r="O560" s="40" t="str">
        <f>IF(VLOOKUP($E560,缘分配置!$A:$M,8,0)=0,"",VLOOKUP($E560,缘分配置!$A:$M,8,0))</f>
        <v/>
      </c>
      <c r="P560" s="53" t="str">
        <f>IFERROR(VLOOKUP(Q560,武将ID!$A:$B,2,0),"")</f>
        <v/>
      </c>
      <c r="Q560" s="40" t="str">
        <f>IF(VLOOKUP($E560,缘分配置!$A:$M,9,0)=0,"",VLOOKUP($E560,缘分配置!$A:$M,9,0))</f>
        <v/>
      </c>
      <c r="R560" s="40">
        <f t="shared" si="106"/>
        <v>4</v>
      </c>
      <c r="S560" s="40">
        <f>IF(VLOOKUP($E560,缘分配置!$A:$M,10,0)=0,"",VLOOKUP($E560,缘分配置!$A:$M,10,0))</f>
        <v>140</v>
      </c>
      <c r="T560" s="40" t="str">
        <f>IFERROR(VLOOKUP(R560,武将ID!F$1:G$18,2,0),"")</f>
        <v>，生命提高</v>
      </c>
      <c r="U560" s="40" t="str">
        <f t="shared" si="100"/>
        <v>14%</v>
      </c>
      <c r="V560" s="40" t="str">
        <f t="shared" si="107"/>
        <v/>
      </c>
      <c r="W560" s="40" t="str">
        <f>IF(VLOOKUP($E560,缘分配置!$A:$M,11,0)=0,"",VLOOKUP($E560,缘分配置!$A:$M,11,0))</f>
        <v/>
      </c>
      <c r="X560" s="40" t="str">
        <f>IFERROR(VLOOKUP(V560,武将ID!$F$1:$G$18,2,0),"")</f>
        <v/>
      </c>
      <c r="Y560" s="40" t="str">
        <f t="shared" si="101"/>
        <v/>
      </c>
      <c r="Z560" s="40" t="str">
        <f t="shared" si="108"/>
        <v/>
      </c>
      <c r="AA560" s="40" t="str">
        <f>IF(VLOOKUP($E560,缘分配置!$A:$M,12,0)=0,"",VLOOKUP($E560,缘分配置!$A:$M,12,0))</f>
        <v/>
      </c>
      <c r="AB560" s="40" t="str">
        <f>IFERROR(VLOOKUP(Z560,武将ID!$F$1:$G$18,2,0),"")</f>
        <v/>
      </c>
      <c r="AC560" s="40" t="str">
        <f t="shared" si="102"/>
        <v/>
      </c>
      <c r="AD560" s="56" t="str">
        <f t="shared" si="103"/>
        <v>集齐“孔子、刘备”，生命提高14%。</v>
      </c>
    </row>
    <row r="561" spans="1:30" ht="15" x14ac:dyDescent="0.25">
      <c r="A561" s="52">
        <f t="shared" si="104"/>
        <v>41503004</v>
      </c>
      <c r="B561" s="37">
        <v>556</v>
      </c>
      <c r="C561" s="53" t="str">
        <f>VLOOKUP(E561,缘分配置!A:P,4,0)</f>
        <v>高风亮节</v>
      </c>
      <c r="D561" s="53">
        <f>VLOOKUP(F561,武将ID!A:B,2,0)</f>
        <v>41503</v>
      </c>
      <c r="E561" s="40" t="str">
        <f>缘分配置!A517</f>
        <v>孔子4</v>
      </c>
      <c r="F561" s="37" t="str">
        <f t="shared" si="99"/>
        <v>、孔子</v>
      </c>
      <c r="G561" s="40" t="str">
        <f>缘分配置!E517</f>
        <v>孔子</v>
      </c>
      <c r="H561" s="40" t="str">
        <f t="shared" si="105"/>
        <v>4</v>
      </c>
      <c r="I561" s="40">
        <v>1</v>
      </c>
      <c r="J561" s="53">
        <f>VLOOKUP(K561,武将ID!$A:$B,2,0)</f>
        <v>11503</v>
      </c>
      <c r="K561" s="40" t="str">
        <f>VLOOKUP(E561,缘分配置!A:M,6,0)</f>
        <v>、范增</v>
      </c>
      <c r="L561" s="53">
        <f>IFERROR(VLOOKUP(M561,武将ID!$A:$B,2,0),"")</f>
        <v>41504</v>
      </c>
      <c r="M561" s="40" t="str">
        <f>IF(VLOOKUP($E561,缘分配置!$A:$M,7,0)=0,"",VLOOKUP($E561,缘分配置!$A:$M,7,0))</f>
        <v>、岳飞</v>
      </c>
      <c r="N561" s="53" t="str">
        <f>IFERROR(VLOOKUP(O561,武将ID!$A:$B,2,0),"")</f>
        <v/>
      </c>
      <c r="O561" s="40" t="str">
        <f>IF(VLOOKUP($E561,缘分配置!$A:$M,8,0)=0,"",VLOOKUP($E561,缘分配置!$A:$M,8,0))</f>
        <v/>
      </c>
      <c r="P561" s="53" t="str">
        <f>IFERROR(VLOOKUP(Q561,武将ID!$A:$B,2,0),"")</f>
        <v/>
      </c>
      <c r="Q561" s="40" t="str">
        <f>IF(VLOOKUP($E561,缘分配置!$A:$M,9,0)=0,"",VLOOKUP($E561,缘分配置!$A:$M,9,0))</f>
        <v/>
      </c>
      <c r="R561" s="40">
        <f t="shared" si="106"/>
        <v>4</v>
      </c>
      <c r="S561" s="40">
        <f>IF(VLOOKUP($E561,缘分配置!$A:$M,10,0)=0,"",VLOOKUP($E561,缘分配置!$A:$M,10,0))</f>
        <v>150</v>
      </c>
      <c r="T561" s="40" t="str">
        <f>IFERROR(VLOOKUP(R561,武将ID!F$1:G$18,2,0),"")</f>
        <v>，生命提高</v>
      </c>
      <c r="U561" s="40" t="str">
        <f t="shared" si="100"/>
        <v>15%</v>
      </c>
      <c r="V561" s="40">
        <f t="shared" si="107"/>
        <v>5</v>
      </c>
      <c r="W561" s="40">
        <f>IF(VLOOKUP($E561,缘分配置!$A:$M,11,0)=0,"",VLOOKUP($E561,缘分配置!$A:$M,11,0))</f>
        <v>120</v>
      </c>
      <c r="X561" s="40" t="str">
        <f>IFERROR(VLOOKUP(V561,武将ID!$F$1:$G$18,2,0),"")</f>
        <v>，攻击提高</v>
      </c>
      <c r="Y561" s="40" t="str">
        <f t="shared" si="101"/>
        <v>12%</v>
      </c>
      <c r="Z561" s="40">
        <f t="shared" si="108"/>
        <v>6</v>
      </c>
      <c r="AA561" s="40">
        <f>IF(VLOOKUP($E561,缘分配置!$A:$M,12,0)=0,"",VLOOKUP($E561,缘分配置!$A:$M,12,0))</f>
        <v>30</v>
      </c>
      <c r="AB561" s="40" t="str">
        <f>IFERROR(VLOOKUP(Z561,武将ID!$F$1:$G$18,2,0),"")</f>
        <v>，防御提高</v>
      </c>
      <c r="AC561" s="40" t="str">
        <f t="shared" si="102"/>
        <v>3%</v>
      </c>
      <c r="AD561" s="56" t="str">
        <f t="shared" si="103"/>
        <v>集齐“孔子、范增、岳飞”，生命提高15%，攻击提高12%，防御提高3%。</v>
      </c>
    </row>
    <row r="562" spans="1:30" ht="15" x14ac:dyDescent="0.25">
      <c r="A562" s="52">
        <f t="shared" si="104"/>
        <v>41503005</v>
      </c>
      <c r="B562" s="37">
        <v>557</v>
      </c>
      <c r="C562" s="53" t="str">
        <f>VLOOKUP(E562,缘分配置!A:P,4,0)</f>
        <v>仙风道骨</v>
      </c>
      <c r="D562" s="53">
        <f>VLOOKUP(F562,武将ID!A:B,2,0)</f>
        <v>41503</v>
      </c>
      <c r="E562" s="40" t="str">
        <f>缘分配置!A518</f>
        <v>孔子5</v>
      </c>
      <c r="F562" s="37" t="str">
        <f t="shared" si="99"/>
        <v>、孔子</v>
      </c>
      <c r="G562" s="40" t="str">
        <f>缘分配置!E518</f>
        <v>孔子</v>
      </c>
      <c r="H562" s="40" t="str">
        <f t="shared" si="105"/>
        <v>5</v>
      </c>
      <c r="I562" s="40">
        <v>1</v>
      </c>
      <c r="J562" s="53">
        <f>VLOOKUP(K562,武将ID!$A:$B,2,0)</f>
        <v>11504</v>
      </c>
      <c r="K562" s="40" t="str">
        <f>VLOOKUP(E562,缘分配置!A:M,6,0)</f>
        <v>、萧何</v>
      </c>
      <c r="L562" s="53">
        <f>IFERROR(VLOOKUP(M562,武将ID!$A:$B,2,0),"")</f>
        <v>21303</v>
      </c>
      <c r="M562" s="40" t="str">
        <f>IF(VLOOKUP($E562,缘分配置!$A:$M,7,0)=0,"",VLOOKUP($E562,缘分配置!$A:$M,7,0))</f>
        <v>、郭嘉</v>
      </c>
      <c r="N562" s="53">
        <f>IFERROR(VLOOKUP(O562,武将ID!$A:$B,2,0),"")</f>
        <v>41502</v>
      </c>
      <c r="O562" s="40" t="str">
        <f>IF(VLOOKUP($E562,缘分配置!$A:$M,8,0)=0,"",VLOOKUP($E562,缘分配置!$A:$M,8,0))</f>
        <v>、姜子牙</v>
      </c>
      <c r="P562" s="53" t="str">
        <f>IFERROR(VLOOKUP(Q562,武将ID!$A:$B,2,0),"")</f>
        <v/>
      </c>
      <c r="Q562" s="40" t="str">
        <f>IF(VLOOKUP($E562,缘分配置!$A:$M,9,0)=0,"",VLOOKUP($E562,缘分配置!$A:$M,9,0))</f>
        <v/>
      </c>
      <c r="R562" s="40">
        <f t="shared" si="106"/>
        <v>4</v>
      </c>
      <c r="S562" s="40">
        <f>IF(VLOOKUP($E562,缘分配置!$A:$M,10,0)=0,"",VLOOKUP($E562,缘分配置!$A:$M,10,0))</f>
        <v>180</v>
      </c>
      <c r="T562" s="40" t="str">
        <f>IFERROR(VLOOKUP(R562,武将ID!F$1:G$18,2,0),"")</f>
        <v>，生命提高</v>
      </c>
      <c r="U562" s="40" t="str">
        <f t="shared" si="100"/>
        <v>18%</v>
      </c>
      <c r="V562" s="40">
        <f t="shared" si="107"/>
        <v>5</v>
      </c>
      <c r="W562" s="40">
        <f>IF(VLOOKUP($E562,缘分配置!$A:$M,11,0)=0,"",VLOOKUP($E562,缘分配置!$A:$M,11,0))</f>
        <v>140</v>
      </c>
      <c r="X562" s="40" t="str">
        <f>IFERROR(VLOOKUP(V562,武将ID!$F$1:$G$18,2,0),"")</f>
        <v>，攻击提高</v>
      </c>
      <c r="Y562" s="40" t="str">
        <f t="shared" si="101"/>
        <v>14%</v>
      </c>
      <c r="Z562" s="40">
        <f t="shared" si="108"/>
        <v>6</v>
      </c>
      <c r="AA562" s="40">
        <f>IF(VLOOKUP($E562,缘分配置!$A:$M,12,0)=0,"",VLOOKUP($E562,缘分配置!$A:$M,12,0))</f>
        <v>40</v>
      </c>
      <c r="AB562" s="40" t="str">
        <f>IFERROR(VLOOKUP(Z562,武将ID!$F$1:$G$18,2,0),"")</f>
        <v>，防御提高</v>
      </c>
      <c r="AC562" s="40" t="str">
        <f t="shared" si="102"/>
        <v>4%</v>
      </c>
      <c r="AD562" s="56" t="str">
        <f t="shared" si="103"/>
        <v>集齐“孔子、萧何、郭嘉、姜子牙”，生命提高18%，攻击提高14%，防御提高4%。</v>
      </c>
    </row>
    <row r="563" spans="1:30" ht="15" x14ac:dyDescent="0.25">
      <c r="A563" s="52">
        <f t="shared" si="104"/>
        <v>41503006</v>
      </c>
      <c r="B563" s="37">
        <v>558</v>
      </c>
      <c r="C563" s="53" t="str">
        <f>VLOOKUP(E563,缘分配置!A:P,4,0)</f>
        <v>妙手回春</v>
      </c>
      <c r="D563" s="53">
        <f>VLOOKUP(F563,武将ID!A:B,2,0)</f>
        <v>41503</v>
      </c>
      <c r="E563" s="40" t="str">
        <f>缘分配置!A519</f>
        <v>孔子6</v>
      </c>
      <c r="F563" s="37" t="str">
        <f t="shared" si="99"/>
        <v>、孔子</v>
      </c>
      <c r="G563" s="40" t="str">
        <f>缘分配置!E519</f>
        <v>孔子</v>
      </c>
      <c r="H563" s="40" t="str">
        <f t="shared" si="105"/>
        <v>6</v>
      </c>
      <c r="I563" s="40">
        <v>1</v>
      </c>
      <c r="J563" s="53">
        <f>VLOOKUP(K563,武将ID!$A:$B,2,0)</f>
        <v>11508</v>
      </c>
      <c r="K563" s="40" t="str">
        <f>VLOOKUP(E563,缘分配置!A:M,6,0)</f>
        <v>、虞姬</v>
      </c>
      <c r="L563" s="53">
        <f>IFERROR(VLOOKUP(M563,武将ID!$A:$B,2,0),"")</f>
        <v>21508</v>
      </c>
      <c r="M563" s="40" t="str">
        <f>IF(VLOOKUP($E563,缘分配置!$A:$M,7,0)=0,"",VLOOKUP($E563,缘分配置!$A:$M,7,0))</f>
        <v>、小乔</v>
      </c>
      <c r="N563" s="53">
        <f>IFERROR(VLOOKUP(O563,武将ID!$A:$B,2,0),"")</f>
        <v>31506</v>
      </c>
      <c r="O563" s="40" t="str">
        <f>IF(VLOOKUP($E563,缘分配置!$A:$M,8,0)=0,"",VLOOKUP($E563,缘分配置!$A:$M,8,0))</f>
        <v>、狄仁杰</v>
      </c>
      <c r="P563" s="53" t="str">
        <f>IFERROR(VLOOKUP(Q563,武将ID!$A:$B,2,0),"")</f>
        <v/>
      </c>
      <c r="Q563" s="40" t="str">
        <f>IF(VLOOKUP($E563,缘分配置!$A:$M,9,0)=0,"",VLOOKUP($E563,缘分配置!$A:$M,9,0))</f>
        <v/>
      </c>
      <c r="R563" s="40">
        <f t="shared" si="106"/>
        <v>4</v>
      </c>
      <c r="S563" s="40">
        <f>IF(VLOOKUP($E563,缘分配置!$A:$M,10,0)=0,"",VLOOKUP($E563,缘分配置!$A:$M,10,0))</f>
        <v>180</v>
      </c>
      <c r="T563" s="40" t="str">
        <f>IFERROR(VLOOKUP(R563,武将ID!F$1:G$18,2,0),"")</f>
        <v>，生命提高</v>
      </c>
      <c r="U563" s="40" t="str">
        <f t="shared" si="100"/>
        <v>18%</v>
      </c>
      <c r="V563" s="40">
        <f t="shared" si="107"/>
        <v>5</v>
      </c>
      <c r="W563" s="40">
        <f>IF(VLOOKUP($E563,缘分配置!$A:$M,11,0)=0,"",VLOOKUP($E563,缘分配置!$A:$M,11,0))</f>
        <v>140</v>
      </c>
      <c r="X563" s="40" t="str">
        <f>IFERROR(VLOOKUP(V563,武将ID!$F$1:$G$18,2,0),"")</f>
        <v>，攻击提高</v>
      </c>
      <c r="Y563" s="40" t="str">
        <f t="shared" si="101"/>
        <v>14%</v>
      </c>
      <c r="Z563" s="40">
        <f t="shared" si="108"/>
        <v>6</v>
      </c>
      <c r="AA563" s="40">
        <f>IF(VLOOKUP($E563,缘分配置!$A:$M,12,0)=0,"",VLOOKUP($E563,缘分配置!$A:$M,12,0))</f>
        <v>40</v>
      </c>
      <c r="AB563" s="40" t="str">
        <f>IFERROR(VLOOKUP(Z563,武将ID!$F$1:$G$18,2,0),"")</f>
        <v>，防御提高</v>
      </c>
      <c r="AC563" s="40" t="str">
        <f t="shared" si="102"/>
        <v>4%</v>
      </c>
      <c r="AD563" s="56" t="str">
        <f t="shared" si="103"/>
        <v>集齐“孔子、虞姬、小乔、狄仁杰”，生命提高18%，攻击提高14%，防御提高4%。</v>
      </c>
    </row>
    <row r="564" spans="1:30" ht="15" x14ac:dyDescent="0.25">
      <c r="A564" s="52">
        <f t="shared" si="104"/>
        <v>41504001</v>
      </c>
      <c r="B564" s="37">
        <v>559</v>
      </c>
      <c r="C564" s="53" t="str">
        <f>VLOOKUP(E564,缘分配置!A:P,4,0)</f>
        <v>神勇盖世</v>
      </c>
      <c r="D564" s="53">
        <f>VLOOKUP(F564,武将ID!A:B,2,0)</f>
        <v>41504</v>
      </c>
      <c r="E564" s="40" t="str">
        <f>缘分配置!A520</f>
        <v>岳飞1</v>
      </c>
      <c r="F564" s="37" t="str">
        <f t="shared" si="99"/>
        <v>、岳飞</v>
      </c>
      <c r="G564" s="40" t="str">
        <f>缘分配置!E520</f>
        <v>岳飞</v>
      </c>
      <c r="H564" s="40" t="str">
        <f t="shared" si="105"/>
        <v>1</v>
      </c>
      <c r="I564" s="40">
        <v>1</v>
      </c>
      <c r="J564" s="53">
        <f>VLOOKUP(K564,武将ID!$A:$B,2,0)</f>
        <v>41305</v>
      </c>
      <c r="K564" s="40" t="str">
        <f>VLOOKUP(E564,缘分配置!A:M,6,0)</f>
        <v>、陈庆之</v>
      </c>
      <c r="L564" s="53" t="str">
        <f>IFERROR(VLOOKUP(M564,武将ID!$A:$B,2,0),"")</f>
        <v/>
      </c>
      <c r="M564" s="40" t="str">
        <f>IF(VLOOKUP($E564,缘分配置!$A:$M,7,0)=0,"",VLOOKUP($E564,缘分配置!$A:$M,7,0))</f>
        <v/>
      </c>
      <c r="N564" s="53" t="str">
        <f>IFERROR(VLOOKUP(O564,武将ID!$A:$B,2,0),"")</f>
        <v/>
      </c>
      <c r="O564" s="40" t="str">
        <f>IF(VLOOKUP($E564,缘分配置!$A:$M,8,0)=0,"",VLOOKUP($E564,缘分配置!$A:$M,8,0))</f>
        <v/>
      </c>
      <c r="P564" s="53" t="str">
        <f>IFERROR(VLOOKUP(Q564,武将ID!$A:$B,2,0),"")</f>
        <v/>
      </c>
      <c r="Q564" s="40" t="str">
        <f>IF(VLOOKUP($E564,缘分配置!$A:$M,9,0)=0,"",VLOOKUP($E564,缘分配置!$A:$M,9,0))</f>
        <v/>
      </c>
      <c r="R564" s="40" t="str">
        <f t="shared" si="106"/>
        <v/>
      </c>
      <c r="S564" s="40" t="str">
        <f>IF(VLOOKUP($E564,缘分配置!$A:$M,10,0)=0,"",VLOOKUP($E564,缘分配置!$A:$M,10,0))</f>
        <v/>
      </c>
      <c r="T564" s="40" t="str">
        <f>IFERROR(VLOOKUP(R564,武将ID!F$1:G$18,2,0),"")</f>
        <v/>
      </c>
      <c r="U564" s="40" t="str">
        <f t="shared" si="100"/>
        <v/>
      </c>
      <c r="V564" s="40">
        <f t="shared" si="107"/>
        <v>5</v>
      </c>
      <c r="W564" s="40">
        <f>IF(VLOOKUP($E564,缘分配置!$A:$M,11,0)=0,"",VLOOKUP($E564,缘分配置!$A:$M,11,0))</f>
        <v>110</v>
      </c>
      <c r="X564" s="40" t="str">
        <f>IFERROR(VLOOKUP(V564,武将ID!$F$1:$G$18,2,0),"")</f>
        <v>，攻击提高</v>
      </c>
      <c r="Y564" s="40" t="str">
        <f t="shared" si="101"/>
        <v>11%</v>
      </c>
      <c r="Z564" s="40">
        <f t="shared" si="108"/>
        <v>6</v>
      </c>
      <c r="AA564" s="40">
        <f>IF(VLOOKUP($E564,缘分配置!$A:$M,12,0)=0,"",VLOOKUP($E564,缘分配置!$A:$M,12,0))</f>
        <v>30</v>
      </c>
      <c r="AB564" s="40" t="str">
        <f>IFERROR(VLOOKUP(Z564,武将ID!$F$1:$G$18,2,0),"")</f>
        <v>，防御提高</v>
      </c>
      <c r="AC564" s="40" t="str">
        <f t="shared" si="102"/>
        <v>3%</v>
      </c>
      <c r="AD564" s="56" t="str">
        <f t="shared" si="103"/>
        <v>集齐“岳飞、陈庆之”，攻击提高11%，防御提高3%。</v>
      </c>
    </row>
    <row r="565" spans="1:30" ht="15" x14ac:dyDescent="0.25">
      <c r="A565" s="52">
        <f t="shared" si="104"/>
        <v>41504002</v>
      </c>
      <c r="B565" s="37">
        <v>560</v>
      </c>
      <c r="C565" s="53" t="str">
        <f>VLOOKUP(E565,缘分配置!A:P,4,0)</f>
        <v>戎马一生</v>
      </c>
      <c r="D565" s="53">
        <f>VLOOKUP(F565,武将ID!A:B,2,0)</f>
        <v>41504</v>
      </c>
      <c r="E565" s="40" t="str">
        <f>缘分配置!A521</f>
        <v>岳飞2</v>
      </c>
      <c r="F565" s="37" t="str">
        <f t="shared" si="99"/>
        <v>、岳飞</v>
      </c>
      <c r="G565" s="40" t="str">
        <f>缘分配置!E521</f>
        <v>岳飞</v>
      </c>
      <c r="H565" s="40" t="str">
        <f t="shared" si="105"/>
        <v>2</v>
      </c>
      <c r="I565" s="40">
        <v>1</v>
      </c>
      <c r="J565" s="53">
        <f>VLOOKUP(K565,武将ID!$A:$B,2,0)</f>
        <v>41507</v>
      </c>
      <c r="K565" s="40" t="str">
        <f>VLOOKUP(E565,缘分配置!A:M,6,0)</f>
        <v>、霍去病</v>
      </c>
      <c r="L565" s="53" t="str">
        <f>IFERROR(VLOOKUP(M565,武将ID!$A:$B,2,0),"")</f>
        <v/>
      </c>
      <c r="M565" s="40" t="str">
        <f>IF(VLOOKUP($E565,缘分配置!$A:$M,7,0)=0,"",VLOOKUP($E565,缘分配置!$A:$M,7,0))</f>
        <v/>
      </c>
      <c r="N565" s="53" t="str">
        <f>IFERROR(VLOOKUP(O565,武将ID!$A:$B,2,0),"")</f>
        <v/>
      </c>
      <c r="O565" s="40" t="str">
        <f>IF(VLOOKUP($E565,缘分配置!$A:$M,8,0)=0,"",VLOOKUP($E565,缘分配置!$A:$M,8,0))</f>
        <v/>
      </c>
      <c r="P565" s="53" t="str">
        <f>IFERROR(VLOOKUP(Q565,武将ID!$A:$B,2,0),"")</f>
        <v/>
      </c>
      <c r="Q565" s="40" t="str">
        <f>IF(VLOOKUP($E565,缘分配置!$A:$M,9,0)=0,"",VLOOKUP($E565,缘分配置!$A:$M,9,0))</f>
        <v/>
      </c>
      <c r="R565" s="40" t="str">
        <f t="shared" si="106"/>
        <v/>
      </c>
      <c r="S565" s="40" t="str">
        <f>IF(VLOOKUP($E565,缘分配置!$A:$M,10,0)=0,"",VLOOKUP($E565,缘分配置!$A:$M,10,0))</f>
        <v/>
      </c>
      <c r="T565" s="40" t="str">
        <f>IFERROR(VLOOKUP(R565,武将ID!F$1:G$18,2,0),"")</f>
        <v/>
      </c>
      <c r="U565" s="40" t="str">
        <f t="shared" si="100"/>
        <v/>
      </c>
      <c r="V565" s="40">
        <f t="shared" si="107"/>
        <v>5</v>
      </c>
      <c r="W565" s="40">
        <f>IF(VLOOKUP($E565,缘分配置!$A:$M,11,0)=0,"",VLOOKUP($E565,缘分配置!$A:$M,11,0))</f>
        <v>110</v>
      </c>
      <c r="X565" s="40" t="str">
        <f>IFERROR(VLOOKUP(V565,武将ID!$F$1:$G$18,2,0),"")</f>
        <v>，攻击提高</v>
      </c>
      <c r="Y565" s="40" t="str">
        <f t="shared" si="101"/>
        <v>11%</v>
      </c>
      <c r="Z565" s="40">
        <f t="shared" si="108"/>
        <v>6</v>
      </c>
      <c r="AA565" s="40">
        <f>IF(VLOOKUP($E565,缘分配置!$A:$M,12,0)=0,"",VLOOKUP($E565,缘分配置!$A:$M,12,0))</f>
        <v>30</v>
      </c>
      <c r="AB565" s="40" t="str">
        <f>IFERROR(VLOOKUP(Z565,武将ID!$F$1:$G$18,2,0),"")</f>
        <v>，防御提高</v>
      </c>
      <c r="AC565" s="40" t="str">
        <f t="shared" si="102"/>
        <v>3%</v>
      </c>
      <c r="AD565" s="56" t="str">
        <f t="shared" si="103"/>
        <v>集齐“岳飞、霍去病”，攻击提高11%，防御提高3%。</v>
      </c>
    </row>
    <row r="566" spans="1:30" ht="15" x14ac:dyDescent="0.25">
      <c r="A566" s="52">
        <f t="shared" si="104"/>
        <v>41504003</v>
      </c>
      <c r="B566" s="37">
        <v>561</v>
      </c>
      <c r="C566" s="53" t="str">
        <f>VLOOKUP(E566,缘分配置!A:P,4,0)</f>
        <v>精忠报国</v>
      </c>
      <c r="D566" s="53">
        <f>VLOOKUP(F566,武将ID!A:B,2,0)</f>
        <v>41504</v>
      </c>
      <c r="E566" s="40" t="str">
        <f>缘分配置!A522</f>
        <v>岳飞3</v>
      </c>
      <c r="F566" s="37" t="str">
        <f t="shared" si="99"/>
        <v>、岳飞</v>
      </c>
      <c r="G566" s="40" t="str">
        <f>缘分配置!E522</f>
        <v>岳飞</v>
      </c>
      <c r="H566" s="40" t="str">
        <f t="shared" si="105"/>
        <v>3</v>
      </c>
      <c r="I566" s="40">
        <v>1</v>
      </c>
      <c r="J566" s="53">
        <f>VLOOKUP(K566,武将ID!$A:$B,2,0)</f>
        <v>21507</v>
      </c>
      <c r="K566" s="40" t="str">
        <f>VLOOKUP(E566,缘分配置!A:M,6,0)</f>
        <v>、典韦</v>
      </c>
      <c r="L566" s="53" t="str">
        <f>IFERROR(VLOOKUP(M566,武将ID!$A:$B,2,0),"")</f>
        <v/>
      </c>
      <c r="M566" s="40" t="str">
        <f>IF(VLOOKUP($E566,缘分配置!$A:$M,7,0)=0,"",VLOOKUP($E566,缘分配置!$A:$M,7,0))</f>
        <v/>
      </c>
      <c r="N566" s="53" t="str">
        <f>IFERROR(VLOOKUP(O566,武将ID!$A:$B,2,0),"")</f>
        <v/>
      </c>
      <c r="O566" s="40" t="str">
        <f>IF(VLOOKUP($E566,缘分配置!$A:$M,8,0)=0,"",VLOOKUP($E566,缘分配置!$A:$M,8,0))</f>
        <v/>
      </c>
      <c r="P566" s="53" t="str">
        <f>IFERROR(VLOOKUP(Q566,武将ID!$A:$B,2,0),"")</f>
        <v/>
      </c>
      <c r="Q566" s="40" t="str">
        <f>IF(VLOOKUP($E566,缘分配置!$A:$M,9,0)=0,"",VLOOKUP($E566,缘分配置!$A:$M,9,0))</f>
        <v/>
      </c>
      <c r="R566" s="40" t="str">
        <f t="shared" si="106"/>
        <v/>
      </c>
      <c r="S566" s="40" t="str">
        <f>IF(VLOOKUP($E566,缘分配置!$A:$M,10,0)=0,"",VLOOKUP($E566,缘分配置!$A:$M,10,0))</f>
        <v/>
      </c>
      <c r="T566" s="40" t="str">
        <f>IFERROR(VLOOKUP(R566,武将ID!F$1:G$18,2,0),"")</f>
        <v/>
      </c>
      <c r="U566" s="40" t="str">
        <f t="shared" si="100"/>
        <v/>
      </c>
      <c r="V566" s="40">
        <f t="shared" si="107"/>
        <v>5</v>
      </c>
      <c r="W566" s="40">
        <f>IF(VLOOKUP($E566,缘分配置!$A:$M,11,0)=0,"",VLOOKUP($E566,缘分配置!$A:$M,11,0))</f>
        <v>110</v>
      </c>
      <c r="X566" s="40" t="str">
        <f>IFERROR(VLOOKUP(V566,武将ID!$F$1:$G$18,2,0),"")</f>
        <v>，攻击提高</v>
      </c>
      <c r="Y566" s="40" t="str">
        <f t="shared" si="101"/>
        <v>11%</v>
      </c>
      <c r="Z566" s="40">
        <f t="shared" si="108"/>
        <v>6</v>
      </c>
      <c r="AA566" s="40">
        <f>IF(VLOOKUP($E566,缘分配置!$A:$M,12,0)=0,"",VLOOKUP($E566,缘分配置!$A:$M,12,0))</f>
        <v>30</v>
      </c>
      <c r="AB566" s="40" t="str">
        <f>IFERROR(VLOOKUP(Z566,武将ID!$F$1:$G$18,2,0),"")</f>
        <v>，防御提高</v>
      </c>
      <c r="AC566" s="40" t="str">
        <f t="shared" si="102"/>
        <v>3%</v>
      </c>
      <c r="AD566" s="56" t="str">
        <f t="shared" si="103"/>
        <v>集齐“岳飞、典韦”，攻击提高11%，防御提高3%。</v>
      </c>
    </row>
    <row r="567" spans="1:30" ht="15" x14ac:dyDescent="0.25">
      <c r="A567" s="52">
        <f t="shared" si="104"/>
        <v>41504004</v>
      </c>
      <c r="B567" s="37">
        <v>562</v>
      </c>
      <c r="C567" s="53" t="str">
        <f>VLOOKUP(E567,缘分配置!A:P,4,0)</f>
        <v>怀瑾握瑜</v>
      </c>
      <c r="D567" s="53">
        <f>VLOOKUP(F567,武将ID!A:B,2,0)</f>
        <v>41504</v>
      </c>
      <c r="E567" s="40" t="str">
        <f>缘分配置!A523</f>
        <v>岳飞4</v>
      </c>
      <c r="F567" s="37" t="str">
        <f t="shared" ref="F567:F630" si="109">"、"&amp;G567</f>
        <v>、岳飞</v>
      </c>
      <c r="G567" s="40" t="str">
        <f>缘分配置!E523</f>
        <v>岳飞</v>
      </c>
      <c r="H567" s="40" t="str">
        <f t="shared" si="105"/>
        <v>4</v>
      </c>
      <c r="I567" s="40">
        <v>1</v>
      </c>
      <c r="J567" s="53">
        <f>VLOOKUP(K567,武将ID!$A:$B,2,0)</f>
        <v>21504</v>
      </c>
      <c r="K567" s="40" t="str">
        <f>VLOOKUP(E567,缘分配置!A:M,6,0)</f>
        <v>、周瑜</v>
      </c>
      <c r="L567" s="53">
        <f>IFERROR(VLOOKUP(M567,武将ID!$A:$B,2,0),"")</f>
        <v>41508</v>
      </c>
      <c r="M567" s="40" t="str">
        <f>IF(VLOOKUP($E567,缘分配置!$A:$M,7,0)=0,"",VLOOKUP($E567,缘分配置!$A:$M,7,0))</f>
        <v>、屈原</v>
      </c>
      <c r="N567" s="53" t="str">
        <f>IFERROR(VLOOKUP(O567,武将ID!$A:$B,2,0),"")</f>
        <v/>
      </c>
      <c r="O567" s="40" t="str">
        <f>IF(VLOOKUP($E567,缘分配置!$A:$M,8,0)=0,"",VLOOKUP($E567,缘分配置!$A:$M,8,0))</f>
        <v/>
      </c>
      <c r="P567" s="53" t="str">
        <f>IFERROR(VLOOKUP(Q567,武将ID!$A:$B,2,0),"")</f>
        <v/>
      </c>
      <c r="Q567" s="40" t="str">
        <f>IF(VLOOKUP($E567,缘分配置!$A:$M,9,0)=0,"",VLOOKUP($E567,缘分配置!$A:$M,9,0))</f>
        <v/>
      </c>
      <c r="R567" s="40">
        <f t="shared" si="106"/>
        <v>4</v>
      </c>
      <c r="S567" s="40">
        <f>IF(VLOOKUP($E567,缘分配置!$A:$M,10,0)=0,"",VLOOKUP($E567,缘分配置!$A:$M,10,0))</f>
        <v>150</v>
      </c>
      <c r="T567" s="40" t="str">
        <f>IFERROR(VLOOKUP(R567,武将ID!F$1:G$18,2,0),"")</f>
        <v>，生命提高</v>
      </c>
      <c r="U567" s="40" t="str">
        <f t="shared" ref="U567:U630" si="110">IFERROR(IF(S567=0,"",S567/10&amp;"%"),"")</f>
        <v>15%</v>
      </c>
      <c r="V567" s="40">
        <f t="shared" si="107"/>
        <v>5</v>
      </c>
      <c r="W567" s="40">
        <f>IF(VLOOKUP($E567,缘分配置!$A:$M,11,0)=0,"",VLOOKUP($E567,缘分配置!$A:$M,11,0))</f>
        <v>120</v>
      </c>
      <c r="X567" s="40" t="str">
        <f>IFERROR(VLOOKUP(V567,武将ID!$F$1:$G$18,2,0),"")</f>
        <v>，攻击提高</v>
      </c>
      <c r="Y567" s="40" t="str">
        <f t="shared" ref="Y567:Y630" si="111">IFERROR(IF(W567=0,"",W567/10&amp;"%"),"")</f>
        <v>12%</v>
      </c>
      <c r="Z567" s="40">
        <f t="shared" si="108"/>
        <v>6</v>
      </c>
      <c r="AA567" s="40">
        <f>IF(VLOOKUP($E567,缘分配置!$A:$M,12,0)=0,"",VLOOKUP($E567,缘分配置!$A:$M,12,0))</f>
        <v>30</v>
      </c>
      <c r="AB567" s="40" t="str">
        <f>IFERROR(VLOOKUP(Z567,武将ID!$F$1:$G$18,2,0),"")</f>
        <v>，防御提高</v>
      </c>
      <c r="AC567" s="40" t="str">
        <f t="shared" ref="AC567:AC630" si="112">IFERROR(IF(AA567=0,"",AA567/10&amp;"%"),"")</f>
        <v>3%</v>
      </c>
      <c r="AD567" s="56" t="str">
        <f t="shared" ref="AD567:AD630" si="113">"集齐“"&amp;G567&amp;K567&amp;M567&amp;O567&amp;Q567&amp;"”"&amp;T567&amp;U567&amp;X567&amp;Y567&amp;AB567&amp;AC567&amp;"。"</f>
        <v>集齐“岳飞、周瑜、屈原”，生命提高15%，攻击提高12%，防御提高3%。</v>
      </c>
    </row>
    <row r="568" spans="1:30" ht="15" x14ac:dyDescent="0.25">
      <c r="A568" s="52">
        <f t="shared" si="104"/>
        <v>41504005</v>
      </c>
      <c r="B568" s="37">
        <v>563</v>
      </c>
      <c r="C568" s="53" t="str">
        <f>VLOOKUP(E568,缘分配置!A:P,4,0)</f>
        <v>乘风破浪</v>
      </c>
      <c r="D568" s="53">
        <f>VLOOKUP(F568,武将ID!A:B,2,0)</f>
        <v>41504</v>
      </c>
      <c r="E568" s="40" t="str">
        <f>缘分配置!A524</f>
        <v>岳飞5</v>
      </c>
      <c r="F568" s="37" t="str">
        <f t="shared" si="109"/>
        <v>、岳飞</v>
      </c>
      <c r="G568" s="40" t="str">
        <f>缘分配置!E524</f>
        <v>岳飞</v>
      </c>
      <c r="H568" s="40" t="str">
        <f t="shared" si="105"/>
        <v>5</v>
      </c>
      <c r="I568" s="40">
        <v>1</v>
      </c>
      <c r="J568" s="53">
        <f>VLOOKUP(K568,武将ID!$A:$B,2,0)</f>
        <v>11508</v>
      </c>
      <c r="K568" s="40" t="str">
        <f>VLOOKUP(E568,缘分配置!A:M,6,0)</f>
        <v>、虞姬</v>
      </c>
      <c r="L568" s="53">
        <f>IFERROR(VLOOKUP(M568,武将ID!$A:$B,2,0),"")</f>
        <v>41501</v>
      </c>
      <c r="M568" s="40" t="str">
        <f>IF(VLOOKUP($E568,缘分配置!$A:$M,7,0)=0,"",VLOOKUP($E568,缘分配置!$A:$M,7,0))</f>
        <v>、成吉思汗</v>
      </c>
      <c r="N568" s="53">
        <f>IFERROR(VLOOKUP(O568,武将ID!$A:$B,2,0),"")</f>
        <v>41506</v>
      </c>
      <c r="O568" s="40" t="str">
        <f>IF(VLOOKUP($E568,缘分配置!$A:$M,8,0)=0,"",VLOOKUP($E568,缘分配置!$A:$M,8,0))</f>
        <v>、武松</v>
      </c>
      <c r="P568" s="53" t="str">
        <f>IFERROR(VLOOKUP(Q568,武将ID!$A:$B,2,0),"")</f>
        <v/>
      </c>
      <c r="Q568" s="40" t="str">
        <f>IF(VLOOKUP($E568,缘分配置!$A:$M,9,0)=0,"",VLOOKUP($E568,缘分配置!$A:$M,9,0))</f>
        <v/>
      </c>
      <c r="R568" s="40">
        <f t="shared" si="106"/>
        <v>4</v>
      </c>
      <c r="S568" s="40">
        <f>IF(VLOOKUP($E568,缘分配置!$A:$M,10,0)=0,"",VLOOKUP($E568,缘分配置!$A:$M,10,0))</f>
        <v>180</v>
      </c>
      <c r="T568" s="40" t="str">
        <f>IFERROR(VLOOKUP(R568,武将ID!F$1:G$18,2,0),"")</f>
        <v>，生命提高</v>
      </c>
      <c r="U568" s="40" t="str">
        <f t="shared" si="110"/>
        <v>18%</v>
      </c>
      <c r="V568" s="40">
        <f t="shared" si="107"/>
        <v>5</v>
      </c>
      <c r="W568" s="40">
        <f>IF(VLOOKUP($E568,缘分配置!$A:$M,11,0)=0,"",VLOOKUP($E568,缘分配置!$A:$M,11,0))</f>
        <v>140</v>
      </c>
      <c r="X568" s="40" t="str">
        <f>IFERROR(VLOOKUP(V568,武将ID!$F$1:$G$18,2,0),"")</f>
        <v>，攻击提高</v>
      </c>
      <c r="Y568" s="40" t="str">
        <f t="shared" si="111"/>
        <v>14%</v>
      </c>
      <c r="Z568" s="40">
        <f t="shared" si="108"/>
        <v>6</v>
      </c>
      <c r="AA568" s="40">
        <f>IF(VLOOKUP($E568,缘分配置!$A:$M,12,0)=0,"",VLOOKUP($E568,缘分配置!$A:$M,12,0))</f>
        <v>40</v>
      </c>
      <c r="AB568" s="40" t="str">
        <f>IFERROR(VLOOKUP(Z568,武将ID!$F$1:$G$18,2,0),"")</f>
        <v>，防御提高</v>
      </c>
      <c r="AC568" s="40" t="str">
        <f t="shared" si="112"/>
        <v>4%</v>
      </c>
      <c r="AD568" s="56" t="str">
        <f t="shared" si="113"/>
        <v>集齐“岳飞、虞姬、成吉思汗、武松”，生命提高18%，攻击提高14%，防御提高4%。</v>
      </c>
    </row>
    <row r="569" spans="1:30" ht="15" x14ac:dyDescent="0.25">
      <c r="A569" s="52">
        <f t="shared" si="104"/>
        <v>41504006</v>
      </c>
      <c r="B569" s="37">
        <v>564</v>
      </c>
      <c r="C569" s="53" t="str">
        <f>VLOOKUP(E569,缘分配置!A:P,4,0)</f>
        <v>出其不意</v>
      </c>
      <c r="D569" s="53">
        <f>VLOOKUP(F569,武将ID!A:B,2,0)</f>
        <v>41504</v>
      </c>
      <c r="E569" s="40" t="str">
        <f>缘分配置!A525</f>
        <v>岳飞6</v>
      </c>
      <c r="F569" s="37" t="str">
        <f t="shared" si="109"/>
        <v>、岳飞</v>
      </c>
      <c r="G569" s="40" t="str">
        <f>缘分配置!E525</f>
        <v>岳飞</v>
      </c>
      <c r="H569" s="40" t="str">
        <f t="shared" si="105"/>
        <v>6</v>
      </c>
      <c r="I569" s="40">
        <v>1</v>
      </c>
      <c r="J569" s="53">
        <f>VLOOKUP(K569,武将ID!$A:$B,2,0)</f>
        <v>11502</v>
      </c>
      <c r="K569" s="40" t="str">
        <f>VLOOKUP(E569,缘分配置!A:M,6,0)</f>
        <v>、韩信</v>
      </c>
      <c r="L569" s="53">
        <f>IFERROR(VLOOKUP(M569,武将ID!$A:$B,2,0),"")</f>
        <v>21505</v>
      </c>
      <c r="M569" s="40" t="str">
        <f>IF(VLOOKUP($E569,缘分配置!$A:$M,7,0)=0,"",VLOOKUP($E569,缘分配置!$A:$M,7,0))</f>
        <v>、赵云</v>
      </c>
      <c r="N569" s="53">
        <f>IFERROR(VLOOKUP(O569,武将ID!$A:$B,2,0),"")</f>
        <v>31501</v>
      </c>
      <c r="O569" s="40" t="str">
        <f>IF(VLOOKUP($E569,缘分配置!$A:$M,8,0)=0,"",VLOOKUP($E569,缘分配置!$A:$M,8,0))</f>
        <v>、程咬金</v>
      </c>
      <c r="P569" s="53" t="str">
        <f>IFERROR(VLOOKUP(Q569,武将ID!$A:$B,2,0),"")</f>
        <v/>
      </c>
      <c r="Q569" s="40" t="str">
        <f>IF(VLOOKUP($E569,缘分配置!$A:$M,9,0)=0,"",VLOOKUP($E569,缘分配置!$A:$M,9,0))</f>
        <v/>
      </c>
      <c r="R569" s="40">
        <f t="shared" si="106"/>
        <v>4</v>
      </c>
      <c r="S569" s="40">
        <f>IF(VLOOKUP($E569,缘分配置!$A:$M,10,0)=0,"",VLOOKUP($E569,缘分配置!$A:$M,10,0))</f>
        <v>180</v>
      </c>
      <c r="T569" s="40" t="str">
        <f>IFERROR(VLOOKUP(R569,武将ID!F$1:G$18,2,0),"")</f>
        <v>，生命提高</v>
      </c>
      <c r="U569" s="40" t="str">
        <f t="shared" si="110"/>
        <v>18%</v>
      </c>
      <c r="V569" s="40">
        <f t="shared" si="107"/>
        <v>5</v>
      </c>
      <c r="W569" s="40">
        <f>IF(VLOOKUP($E569,缘分配置!$A:$M,11,0)=0,"",VLOOKUP($E569,缘分配置!$A:$M,11,0))</f>
        <v>140</v>
      </c>
      <c r="X569" s="40" t="str">
        <f>IFERROR(VLOOKUP(V569,武将ID!$F$1:$G$18,2,0),"")</f>
        <v>，攻击提高</v>
      </c>
      <c r="Y569" s="40" t="str">
        <f t="shared" si="111"/>
        <v>14%</v>
      </c>
      <c r="Z569" s="40">
        <f t="shared" si="108"/>
        <v>6</v>
      </c>
      <c r="AA569" s="40">
        <f>IF(VLOOKUP($E569,缘分配置!$A:$M,12,0)=0,"",VLOOKUP($E569,缘分配置!$A:$M,12,0))</f>
        <v>40</v>
      </c>
      <c r="AB569" s="40" t="str">
        <f>IFERROR(VLOOKUP(Z569,武将ID!$F$1:$G$18,2,0),"")</f>
        <v>，防御提高</v>
      </c>
      <c r="AC569" s="40" t="str">
        <f t="shared" si="112"/>
        <v>4%</v>
      </c>
      <c r="AD569" s="56" t="str">
        <f t="shared" si="113"/>
        <v>集齐“岳飞、韩信、赵云、程咬金”，生命提高18%，攻击提高14%，防御提高4%。</v>
      </c>
    </row>
    <row r="570" spans="1:30" ht="15" x14ac:dyDescent="0.25">
      <c r="A570" s="52">
        <f t="shared" si="104"/>
        <v>41302001</v>
      </c>
      <c r="B570" s="37">
        <v>565</v>
      </c>
      <c r="C570" s="53" t="str">
        <f>VLOOKUP(E570,缘分配置!A:P,4,0)</f>
        <v>侠骨柔情</v>
      </c>
      <c r="D570" s="53">
        <f>VLOOKUP(F570,武将ID!A:B,2,0)</f>
        <v>41302</v>
      </c>
      <c r="E570" s="40" t="str">
        <f>缘分配置!A526</f>
        <v>西施1</v>
      </c>
      <c r="F570" s="37" t="str">
        <f t="shared" si="109"/>
        <v>、西施</v>
      </c>
      <c r="G570" s="40" t="str">
        <f>缘分配置!E526</f>
        <v>西施</v>
      </c>
      <c r="H570" s="40" t="str">
        <f t="shared" si="105"/>
        <v>1</v>
      </c>
      <c r="I570" s="40">
        <v>1</v>
      </c>
      <c r="J570" s="53">
        <f>VLOOKUP(K570,武将ID!$A:$B,2,0)</f>
        <v>41003</v>
      </c>
      <c r="K570" s="40" t="str">
        <f>VLOOKUP(E570,缘分配置!A:M,6,0)</f>
        <v>、花木兰</v>
      </c>
      <c r="L570" s="53" t="str">
        <f>IFERROR(VLOOKUP(M570,武将ID!$A:$B,2,0),"")</f>
        <v/>
      </c>
      <c r="M570" s="40" t="str">
        <f>IF(VLOOKUP($E570,缘分配置!$A:$M,7,0)=0,"",VLOOKUP($E570,缘分配置!$A:$M,7,0))</f>
        <v/>
      </c>
      <c r="N570" s="53" t="str">
        <f>IFERROR(VLOOKUP(O570,武将ID!$A:$B,2,0),"")</f>
        <v/>
      </c>
      <c r="O570" s="40" t="str">
        <f>IF(VLOOKUP($E570,缘分配置!$A:$M,8,0)=0,"",VLOOKUP($E570,缘分配置!$A:$M,8,0))</f>
        <v/>
      </c>
      <c r="P570" s="53" t="str">
        <f>IFERROR(VLOOKUP(Q570,武将ID!$A:$B,2,0),"")</f>
        <v/>
      </c>
      <c r="Q570" s="40" t="str">
        <f>IF(VLOOKUP($E570,缘分配置!$A:$M,9,0)=0,"",VLOOKUP($E570,缘分配置!$A:$M,9,0))</f>
        <v/>
      </c>
      <c r="R570" s="40">
        <f t="shared" si="106"/>
        <v>4</v>
      </c>
      <c r="S570" s="40">
        <f>IF(VLOOKUP($E570,缘分配置!$A:$M,10,0)=0,"",VLOOKUP($E570,缘分配置!$A:$M,10,0))</f>
        <v>130</v>
      </c>
      <c r="T570" s="40" t="str">
        <f>IFERROR(VLOOKUP(R570,武将ID!F$1:G$18,2,0),"")</f>
        <v>，生命提高</v>
      </c>
      <c r="U570" s="40" t="str">
        <f t="shared" si="110"/>
        <v>13%</v>
      </c>
      <c r="V570" s="40" t="str">
        <f t="shared" si="107"/>
        <v/>
      </c>
      <c r="W570" s="40" t="str">
        <f>IF(VLOOKUP($E570,缘分配置!$A:$M,11,0)=0,"",VLOOKUP($E570,缘分配置!$A:$M,11,0))</f>
        <v/>
      </c>
      <c r="X570" s="40" t="str">
        <f>IFERROR(VLOOKUP(V570,武将ID!$F$1:$G$18,2,0),"")</f>
        <v/>
      </c>
      <c r="Y570" s="40" t="str">
        <f t="shared" si="111"/>
        <v/>
      </c>
      <c r="Z570" s="40" t="str">
        <f t="shared" si="108"/>
        <v/>
      </c>
      <c r="AA570" s="40" t="str">
        <f>IF(VLOOKUP($E570,缘分配置!$A:$M,12,0)=0,"",VLOOKUP($E570,缘分配置!$A:$M,12,0))</f>
        <v/>
      </c>
      <c r="AB570" s="40" t="str">
        <f>IFERROR(VLOOKUP(Z570,武将ID!$F$1:$G$18,2,0),"")</f>
        <v/>
      </c>
      <c r="AC570" s="40" t="str">
        <f t="shared" si="112"/>
        <v/>
      </c>
      <c r="AD570" s="56" t="str">
        <f t="shared" si="113"/>
        <v>集齐“西施、花木兰”，生命提高13%。</v>
      </c>
    </row>
    <row r="571" spans="1:30" ht="15" x14ac:dyDescent="0.25">
      <c r="A571" s="52">
        <f t="shared" ref="A571:A634" si="114">D571*1000+H571</f>
        <v>41302002</v>
      </c>
      <c r="B571" s="37">
        <v>566</v>
      </c>
      <c r="C571" s="53" t="str">
        <f>VLOOKUP(E571,缘分配置!A:P,4,0)</f>
        <v>宠冠后宫</v>
      </c>
      <c r="D571" s="53">
        <f>VLOOKUP(F571,武将ID!A:B,2,0)</f>
        <v>41302</v>
      </c>
      <c r="E571" s="40" t="str">
        <f>缘分配置!A527</f>
        <v>西施2</v>
      </c>
      <c r="F571" s="37" t="str">
        <f t="shared" si="109"/>
        <v>、西施</v>
      </c>
      <c r="G571" s="40" t="str">
        <f>缘分配置!E527</f>
        <v>西施</v>
      </c>
      <c r="H571" s="40" t="str">
        <f t="shared" ref="H571:H634" si="115">RIGHT(E571,1)</f>
        <v>2</v>
      </c>
      <c r="I571" s="40">
        <v>1</v>
      </c>
      <c r="J571" s="53">
        <f>VLOOKUP(K571,武将ID!$A:$B,2,0)</f>
        <v>41505</v>
      </c>
      <c r="K571" s="40" t="str">
        <f>VLOOKUP(E571,缘分配置!A:M,6,0)</f>
        <v>、苏妲己</v>
      </c>
      <c r="L571" s="53" t="str">
        <f>IFERROR(VLOOKUP(M571,武将ID!$A:$B,2,0),"")</f>
        <v/>
      </c>
      <c r="M571" s="40" t="str">
        <f>IF(VLOOKUP($E571,缘分配置!$A:$M,7,0)=0,"",VLOOKUP($E571,缘分配置!$A:$M,7,0))</f>
        <v/>
      </c>
      <c r="N571" s="53" t="str">
        <f>IFERROR(VLOOKUP(O571,武将ID!$A:$B,2,0),"")</f>
        <v/>
      </c>
      <c r="O571" s="40" t="str">
        <f>IF(VLOOKUP($E571,缘分配置!$A:$M,8,0)=0,"",VLOOKUP($E571,缘分配置!$A:$M,8,0))</f>
        <v/>
      </c>
      <c r="P571" s="53" t="str">
        <f>IFERROR(VLOOKUP(Q571,武将ID!$A:$B,2,0),"")</f>
        <v/>
      </c>
      <c r="Q571" s="40" t="str">
        <f>IF(VLOOKUP($E571,缘分配置!$A:$M,9,0)=0,"",VLOOKUP($E571,缘分配置!$A:$M,9,0))</f>
        <v/>
      </c>
      <c r="R571" s="40">
        <f t="shared" ref="R571:R634" si="116">IF(S571="","",4)</f>
        <v>4</v>
      </c>
      <c r="S571" s="40">
        <f>IF(VLOOKUP($E571,缘分配置!$A:$M,10,0)=0,"",VLOOKUP($E571,缘分配置!$A:$M,10,0))</f>
        <v>140</v>
      </c>
      <c r="T571" s="40" t="str">
        <f>IFERROR(VLOOKUP(R571,武将ID!F$1:G$18,2,0),"")</f>
        <v>，生命提高</v>
      </c>
      <c r="U571" s="40" t="str">
        <f t="shared" si="110"/>
        <v>14%</v>
      </c>
      <c r="V571" s="40" t="str">
        <f t="shared" ref="V571:V634" si="117">IF(W571="","",5)</f>
        <v/>
      </c>
      <c r="W571" s="40" t="str">
        <f>IF(VLOOKUP($E571,缘分配置!$A:$M,11,0)=0,"",VLOOKUP($E571,缘分配置!$A:$M,11,0))</f>
        <v/>
      </c>
      <c r="X571" s="40" t="str">
        <f>IFERROR(VLOOKUP(V571,武将ID!$F$1:$G$18,2,0),"")</f>
        <v/>
      </c>
      <c r="Y571" s="40" t="str">
        <f t="shared" si="111"/>
        <v/>
      </c>
      <c r="Z571" s="40" t="str">
        <f t="shared" si="108"/>
        <v/>
      </c>
      <c r="AA571" s="40" t="str">
        <f>IF(VLOOKUP($E571,缘分配置!$A:$M,12,0)=0,"",VLOOKUP($E571,缘分配置!$A:$M,12,0))</f>
        <v/>
      </c>
      <c r="AB571" s="40" t="str">
        <f>IFERROR(VLOOKUP(Z571,武将ID!$F$1:$G$18,2,0),"")</f>
        <v/>
      </c>
      <c r="AC571" s="40" t="str">
        <f t="shared" si="112"/>
        <v/>
      </c>
      <c r="AD571" s="56" t="str">
        <f t="shared" si="113"/>
        <v>集齐“西施、苏妲己”，生命提高14%。</v>
      </c>
    </row>
    <row r="572" spans="1:30" ht="15" x14ac:dyDescent="0.25">
      <c r="A572" s="52">
        <f t="shared" si="114"/>
        <v>41302003</v>
      </c>
      <c r="B572" s="37">
        <v>567</v>
      </c>
      <c r="C572" s="53" t="str">
        <f>VLOOKUP(E572,缘分配置!A:P,4,0)</f>
        <v>忍辱求全</v>
      </c>
      <c r="D572" s="53">
        <f>VLOOKUP(F572,武将ID!A:B,2,0)</f>
        <v>41302</v>
      </c>
      <c r="E572" s="40" t="str">
        <f>缘分配置!A528</f>
        <v>西施3</v>
      </c>
      <c r="F572" s="37" t="str">
        <f t="shared" si="109"/>
        <v>、西施</v>
      </c>
      <c r="G572" s="40" t="str">
        <f>缘分配置!E528</f>
        <v>西施</v>
      </c>
      <c r="H572" s="40" t="str">
        <f t="shared" si="115"/>
        <v>3</v>
      </c>
      <c r="I572" s="40">
        <v>1</v>
      </c>
      <c r="J572" s="53">
        <f>VLOOKUP(K572,武将ID!$A:$B,2,0)</f>
        <v>41506</v>
      </c>
      <c r="K572" s="40" t="str">
        <f>VLOOKUP(E572,缘分配置!A:M,6,0)</f>
        <v>、武松</v>
      </c>
      <c r="L572" s="53" t="str">
        <f>IFERROR(VLOOKUP(M572,武将ID!$A:$B,2,0),"")</f>
        <v/>
      </c>
      <c r="M572" s="40" t="str">
        <f>IF(VLOOKUP($E572,缘分配置!$A:$M,7,0)=0,"",VLOOKUP($E572,缘分配置!$A:$M,7,0))</f>
        <v/>
      </c>
      <c r="N572" s="53" t="str">
        <f>IFERROR(VLOOKUP(O572,武将ID!$A:$B,2,0),"")</f>
        <v/>
      </c>
      <c r="O572" s="40" t="str">
        <f>IF(VLOOKUP($E572,缘分配置!$A:$M,8,0)=0,"",VLOOKUP($E572,缘分配置!$A:$M,8,0))</f>
        <v/>
      </c>
      <c r="P572" s="53" t="str">
        <f>IFERROR(VLOOKUP(Q572,武将ID!$A:$B,2,0),"")</f>
        <v/>
      </c>
      <c r="Q572" s="40" t="str">
        <f>IF(VLOOKUP($E572,缘分配置!$A:$M,9,0)=0,"",VLOOKUP($E572,缘分配置!$A:$M,9,0))</f>
        <v/>
      </c>
      <c r="R572" s="40">
        <f t="shared" si="116"/>
        <v>4</v>
      </c>
      <c r="S572" s="40">
        <f>IF(VLOOKUP($E572,缘分配置!$A:$M,10,0)=0,"",VLOOKUP($E572,缘分配置!$A:$M,10,0))</f>
        <v>140</v>
      </c>
      <c r="T572" s="40" t="str">
        <f>IFERROR(VLOOKUP(R572,武将ID!F$1:G$18,2,0),"")</f>
        <v>，生命提高</v>
      </c>
      <c r="U572" s="40" t="str">
        <f t="shared" si="110"/>
        <v>14%</v>
      </c>
      <c r="V572" s="40" t="str">
        <f t="shared" si="117"/>
        <v/>
      </c>
      <c r="W572" s="40" t="str">
        <f>IF(VLOOKUP($E572,缘分配置!$A:$M,11,0)=0,"",VLOOKUP($E572,缘分配置!$A:$M,11,0))</f>
        <v/>
      </c>
      <c r="X572" s="40" t="str">
        <f>IFERROR(VLOOKUP(V572,武将ID!$F$1:$G$18,2,0),"")</f>
        <v/>
      </c>
      <c r="Y572" s="40" t="str">
        <f t="shared" si="111"/>
        <v/>
      </c>
      <c r="Z572" s="40" t="str">
        <f t="shared" si="108"/>
        <v/>
      </c>
      <c r="AA572" s="40" t="str">
        <f>IF(VLOOKUP($E572,缘分配置!$A:$M,12,0)=0,"",VLOOKUP($E572,缘分配置!$A:$M,12,0))</f>
        <v/>
      </c>
      <c r="AB572" s="40" t="str">
        <f>IFERROR(VLOOKUP(Z572,武将ID!$F$1:$G$18,2,0),"")</f>
        <v/>
      </c>
      <c r="AC572" s="40" t="str">
        <f t="shared" si="112"/>
        <v/>
      </c>
      <c r="AD572" s="56" t="str">
        <f t="shared" si="113"/>
        <v>集齐“西施、武松”，生命提高14%。</v>
      </c>
    </row>
    <row r="573" spans="1:30" ht="15" x14ac:dyDescent="0.25">
      <c r="A573" s="52">
        <f t="shared" si="114"/>
        <v>41302004</v>
      </c>
      <c r="B573" s="37">
        <v>568</v>
      </c>
      <c r="C573" s="53" t="str">
        <f>VLOOKUP(E573,缘分配置!A:P,4,0)</f>
        <v>国色天香</v>
      </c>
      <c r="D573" s="53">
        <f>VLOOKUP(F573,武将ID!A:B,2,0)</f>
        <v>41302</v>
      </c>
      <c r="E573" s="40" t="str">
        <f>缘分配置!A529</f>
        <v>西施4</v>
      </c>
      <c r="F573" s="37" t="str">
        <f t="shared" si="109"/>
        <v>、西施</v>
      </c>
      <c r="G573" s="40" t="str">
        <f>缘分配置!E529</f>
        <v>西施</v>
      </c>
      <c r="H573" s="40" t="str">
        <f t="shared" si="115"/>
        <v>4</v>
      </c>
      <c r="I573" s="40">
        <v>1</v>
      </c>
      <c r="J573" s="53">
        <f>VLOOKUP(K573,武将ID!$A:$B,2,0)</f>
        <v>11508</v>
      </c>
      <c r="K573" s="40" t="str">
        <f>VLOOKUP(E573,缘分配置!A:M,6,0)</f>
        <v>、虞姬</v>
      </c>
      <c r="L573" s="53" t="str">
        <f>IFERROR(VLOOKUP(M573,武将ID!$A:$B,2,0),"")</f>
        <v/>
      </c>
      <c r="M573" s="40" t="str">
        <f>IF(VLOOKUP($E573,缘分配置!$A:$M,7,0)=0,"",VLOOKUP($E573,缘分配置!$A:$M,7,0))</f>
        <v/>
      </c>
      <c r="N573" s="53" t="str">
        <f>IFERROR(VLOOKUP(O573,武将ID!$A:$B,2,0),"")</f>
        <v/>
      </c>
      <c r="O573" s="40" t="str">
        <f>IF(VLOOKUP($E573,缘分配置!$A:$M,8,0)=0,"",VLOOKUP($E573,缘分配置!$A:$M,8,0))</f>
        <v/>
      </c>
      <c r="P573" s="53" t="str">
        <f>IFERROR(VLOOKUP(Q573,武将ID!$A:$B,2,0),"")</f>
        <v/>
      </c>
      <c r="Q573" s="40" t="str">
        <f>IF(VLOOKUP($E573,缘分配置!$A:$M,9,0)=0,"",VLOOKUP($E573,缘分配置!$A:$M,9,0))</f>
        <v/>
      </c>
      <c r="R573" s="40">
        <f t="shared" si="116"/>
        <v>4</v>
      </c>
      <c r="S573" s="40">
        <f>IF(VLOOKUP($E573,缘分配置!$A:$M,10,0)=0,"",VLOOKUP($E573,缘分配置!$A:$M,10,0))</f>
        <v>140</v>
      </c>
      <c r="T573" s="40" t="str">
        <f>IFERROR(VLOOKUP(R573,武将ID!F$1:G$18,2,0),"")</f>
        <v>，生命提高</v>
      </c>
      <c r="U573" s="40" t="str">
        <f t="shared" si="110"/>
        <v>14%</v>
      </c>
      <c r="V573" s="40" t="str">
        <f t="shared" si="117"/>
        <v/>
      </c>
      <c r="W573" s="40" t="str">
        <f>IF(VLOOKUP($E573,缘分配置!$A:$M,11,0)=0,"",VLOOKUP($E573,缘分配置!$A:$M,11,0))</f>
        <v/>
      </c>
      <c r="X573" s="40" t="str">
        <f>IFERROR(VLOOKUP(V573,武将ID!$F$1:$G$18,2,0),"")</f>
        <v/>
      </c>
      <c r="Y573" s="40" t="str">
        <f t="shared" si="111"/>
        <v/>
      </c>
      <c r="Z573" s="40" t="str">
        <f t="shared" si="108"/>
        <v/>
      </c>
      <c r="AA573" s="40" t="str">
        <f>IF(VLOOKUP($E573,缘分配置!$A:$M,12,0)=0,"",VLOOKUP($E573,缘分配置!$A:$M,12,0))</f>
        <v/>
      </c>
      <c r="AB573" s="40" t="str">
        <f>IFERROR(VLOOKUP(Z573,武将ID!$F$1:$G$18,2,0),"")</f>
        <v/>
      </c>
      <c r="AC573" s="40" t="str">
        <f t="shared" si="112"/>
        <v/>
      </c>
      <c r="AD573" s="56" t="str">
        <f t="shared" si="113"/>
        <v>集齐“西施、虞姬”，生命提高14%。</v>
      </c>
    </row>
    <row r="574" spans="1:30" ht="15" x14ac:dyDescent="0.25">
      <c r="A574" s="52">
        <f t="shared" si="114"/>
        <v>41302005</v>
      </c>
      <c r="B574" s="37">
        <v>569</v>
      </c>
      <c r="C574" s="53" t="str">
        <f>VLOOKUP(E574,缘分配置!A:P,4,0)</f>
        <v>我见犹怜</v>
      </c>
      <c r="D574" s="53">
        <f>VLOOKUP(F574,武将ID!A:B,2,0)</f>
        <v>41302</v>
      </c>
      <c r="E574" s="40" t="str">
        <f>缘分配置!A530</f>
        <v>西施5</v>
      </c>
      <c r="F574" s="37" t="str">
        <f t="shared" si="109"/>
        <v>、西施</v>
      </c>
      <c r="G574" s="40" t="str">
        <f>缘分配置!E530</f>
        <v>西施</v>
      </c>
      <c r="H574" s="40" t="str">
        <f t="shared" si="115"/>
        <v>5</v>
      </c>
      <c r="I574" s="40">
        <v>1</v>
      </c>
      <c r="J574" s="53">
        <f>VLOOKUP(K574,武将ID!$A:$B,2,0)</f>
        <v>11008</v>
      </c>
      <c r="K574" s="40" t="str">
        <f>VLOOKUP(E574,缘分配置!A:M,6,0)</f>
        <v>、戚夫人</v>
      </c>
      <c r="L574" s="53">
        <f>IFERROR(VLOOKUP(M574,武将ID!$A:$B,2,0),"")</f>
        <v>21508</v>
      </c>
      <c r="M574" s="40" t="str">
        <f>IF(VLOOKUP($E574,缘分配置!$A:$M,7,0)=0,"",VLOOKUP($E574,缘分配置!$A:$M,7,0))</f>
        <v>、小乔</v>
      </c>
      <c r="N574" s="53" t="str">
        <f>IFERROR(VLOOKUP(O574,武将ID!$A:$B,2,0),"")</f>
        <v/>
      </c>
      <c r="O574" s="40" t="str">
        <f>IF(VLOOKUP($E574,缘分配置!$A:$M,8,0)=0,"",VLOOKUP($E574,缘分配置!$A:$M,8,0))</f>
        <v/>
      </c>
      <c r="P574" s="53" t="str">
        <f>IFERROR(VLOOKUP(Q574,武将ID!$A:$B,2,0),"")</f>
        <v/>
      </c>
      <c r="Q574" s="40" t="str">
        <f>IF(VLOOKUP($E574,缘分配置!$A:$M,9,0)=0,"",VLOOKUP($E574,缘分配置!$A:$M,9,0))</f>
        <v/>
      </c>
      <c r="R574" s="40">
        <f t="shared" si="116"/>
        <v>4</v>
      </c>
      <c r="S574" s="40">
        <f>IF(VLOOKUP($E574,缘分配置!$A:$M,10,0)=0,"",VLOOKUP($E574,缘分配置!$A:$M,10,0))</f>
        <v>150</v>
      </c>
      <c r="T574" s="40" t="str">
        <f>IFERROR(VLOOKUP(R574,武将ID!F$1:G$18,2,0),"")</f>
        <v>，生命提高</v>
      </c>
      <c r="U574" s="40" t="str">
        <f t="shared" si="110"/>
        <v>15%</v>
      </c>
      <c r="V574" s="40">
        <f t="shared" si="117"/>
        <v>5</v>
      </c>
      <c r="W574" s="40">
        <f>IF(VLOOKUP($E574,缘分配置!$A:$M,11,0)=0,"",VLOOKUP($E574,缘分配置!$A:$M,11,0))</f>
        <v>120</v>
      </c>
      <c r="X574" s="40" t="str">
        <f>IFERROR(VLOOKUP(V574,武将ID!$F$1:$G$18,2,0),"")</f>
        <v>，攻击提高</v>
      </c>
      <c r="Y574" s="40" t="str">
        <f t="shared" si="111"/>
        <v>12%</v>
      </c>
      <c r="Z574" s="40">
        <f t="shared" si="108"/>
        <v>6</v>
      </c>
      <c r="AA574" s="40">
        <f>IF(VLOOKUP($E574,缘分配置!$A:$M,12,0)=0,"",VLOOKUP($E574,缘分配置!$A:$M,12,0))</f>
        <v>30</v>
      </c>
      <c r="AB574" s="40" t="str">
        <f>IFERROR(VLOOKUP(Z574,武将ID!$F$1:$G$18,2,0),"")</f>
        <v>，防御提高</v>
      </c>
      <c r="AC574" s="40" t="str">
        <f t="shared" si="112"/>
        <v>3%</v>
      </c>
      <c r="AD574" s="56" t="str">
        <f t="shared" si="113"/>
        <v>集齐“西施、戚夫人、小乔”，生命提高15%，攻击提高12%，防御提高3%。</v>
      </c>
    </row>
    <row r="575" spans="1:30" ht="15" x14ac:dyDescent="0.25">
      <c r="A575" s="52">
        <f t="shared" si="114"/>
        <v>41302006</v>
      </c>
      <c r="B575" s="37">
        <v>570</v>
      </c>
      <c r="C575" s="53" t="str">
        <f>VLOOKUP(E575,缘分配置!A:P,4,0)</f>
        <v>四大美女</v>
      </c>
      <c r="D575" s="53">
        <f>VLOOKUP(F575,武将ID!A:B,2,0)</f>
        <v>41302</v>
      </c>
      <c r="E575" s="40" t="str">
        <f>缘分配置!A531</f>
        <v>西施6</v>
      </c>
      <c r="F575" s="37" t="str">
        <f t="shared" si="109"/>
        <v>、西施</v>
      </c>
      <c r="G575" s="40" t="str">
        <f>缘分配置!E531</f>
        <v>西施</v>
      </c>
      <c r="H575" s="40" t="str">
        <f t="shared" si="115"/>
        <v>6</v>
      </c>
      <c r="I575" s="40">
        <v>1</v>
      </c>
      <c r="J575" s="53">
        <f>VLOOKUP(K575,武将ID!$A:$B,2,0)</f>
        <v>11304</v>
      </c>
      <c r="K575" s="40" t="str">
        <f>VLOOKUP(E575,缘分配置!A:M,6,0)</f>
        <v>、王昭君</v>
      </c>
      <c r="L575" s="53">
        <f>IFERROR(VLOOKUP(M575,武将ID!$A:$B,2,0),"")</f>
        <v>21301</v>
      </c>
      <c r="M575" s="40" t="str">
        <f>IF(VLOOKUP($E575,缘分配置!$A:$M,7,0)=0,"",VLOOKUP($E575,缘分配置!$A:$M,7,0))</f>
        <v>、貂蝉</v>
      </c>
      <c r="N575" s="53">
        <f>IFERROR(VLOOKUP(O575,武将ID!$A:$B,2,0),"")</f>
        <v>31302</v>
      </c>
      <c r="O575" s="40" t="str">
        <f>IF(VLOOKUP($E575,缘分配置!$A:$M,8,0)=0,"",VLOOKUP($E575,缘分配置!$A:$M,8,0))</f>
        <v>、杨玉环</v>
      </c>
      <c r="P575" s="53" t="str">
        <f>IFERROR(VLOOKUP(Q575,武将ID!$A:$B,2,0),"")</f>
        <v/>
      </c>
      <c r="Q575" s="40" t="str">
        <f>IF(VLOOKUP($E575,缘分配置!$A:$M,9,0)=0,"",VLOOKUP($E575,缘分配置!$A:$M,9,0))</f>
        <v/>
      </c>
      <c r="R575" s="40">
        <f t="shared" si="116"/>
        <v>4</v>
      </c>
      <c r="S575" s="40">
        <f>IF(VLOOKUP($E575,缘分配置!$A:$M,10,0)=0,"",VLOOKUP($E575,缘分配置!$A:$M,10,0))</f>
        <v>180</v>
      </c>
      <c r="T575" s="40" t="str">
        <f>IFERROR(VLOOKUP(R575,武将ID!F$1:G$18,2,0),"")</f>
        <v>，生命提高</v>
      </c>
      <c r="U575" s="40" t="str">
        <f t="shared" si="110"/>
        <v>18%</v>
      </c>
      <c r="V575" s="40">
        <f t="shared" si="117"/>
        <v>5</v>
      </c>
      <c r="W575" s="40">
        <f>IF(VLOOKUP($E575,缘分配置!$A:$M,11,0)=0,"",VLOOKUP($E575,缘分配置!$A:$M,11,0))</f>
        <v>140</v>
      </c>
      <c r="X575" s="40" t="str">
        <f>IFERROR(VLOOKUP(V575,武将ID!$F$1:$G$18,2,0),"")</f>
        <v>，攻击提高</v>
      </c>
      <c r="Y575" s="40" t="str">
        <f t="shared" si="111"/>
        <v>14%</v>
      </c>
      <c r="Z575" s="40">
        <f t="shared" si="108"/>
        <v>6</v>
      </c>
      <c r="AA575" s="40">
        <f>IF(VLOOKUP($E575,缘分配置!$A:$M,12,0)=0,"",VLOOKUP($E575,缘分配置!$A:$M,12,0))</f>
        <v>40</v>
      </c>
      <c r="AB575" s="40" t="str">
        <f>IFERROR(VLOOKUP(Z575,武将ID!$F$1:$G$18,2,0),"")</f>
        <v>，防御提高</v>
      </c>
      <c r="AC575" s="40" t="str">
        <f t="shared" si="112"/>
        <v>4%</v>
      </c>
      <c r="AD575" s="56" t="str">
        <f t="shared" si="113"/>
        <v>集齐“西施、王昭君、貂蝉、杨玉环”，生命提高18%，攻击提高14%，防御提高4%。</v>
      </c>
    </row>
    <row r="576" spans="1:30" ht="15" x14ac:dyDescent="0.25">
      <c r="A576" s="52">
        <f t="shared" si="114"/>
        <v>41506001</v>
      </c>
      <c r="B576" s="37">
        <v>571</v>
      </c>
      <c r="C576" s="53" t="str">
        <f>VLOOKUP(E576,缘分配置!A:P,4,0)</f>
        <v>大义灭亲</v>
      </c>
      <c r="D576" s="53">
        <f>VLOOKUP(F576,武将ID!A:B,2,0)</f>
        <v>41506</v>
      </c>
      <c r="E576" s="40" t="str">
        <f>缘分配置!A532</f>
        <v>武松1</v>
      </c>
      <c r="F576" s="37" t="str">
        <f t="shared" si="109"/>
        <v>、武松</v>
      </c>
      <c r="G576" s="40" t="str">
        <f>缘分配置!E532</f>
        <v>武松</v>
      </c>
      <c r="H576" s="40" t="str">
        <f t="shared" si="115"/>
        <v>1</v>
      </c>
      <c r="I576" s="40">
        <v>1</v>
      </c>
      <c r="J576" s="53">
        <f>VLOOKUP(K576,武将ID!$A:$B,2,0)</f>
        <v>41004</v>
      </c>
      <c r="K576" s="40" t="str">
        <f>VLOOKUP(E576,缘分配置!A:M,6,0)</f>
        <v>、潘金莲</v>
      </c>
      <c r="L576" s="53" t="str">
        <f>IFERROR(VLOOKUP(M576,武将ID!$A:$B,2,0),"")</f>
        <v/>
      </c>
      <c r="M576" s="40" t="str">
        <f>IF(VLOOKUP($E576,缘分配置!$A:$M,7,0)=0,"",VLOOKUP($E576,缘分配置!$A:$M,7,0))</f>
        <v/>
      </c>
      <c r="N576" s="53" t="str">
        <f>IFERROR(VLOOKUP(O576,武将ID!$A:$B,2,0),"")</f>
        <v/>
      </c>
      <c r="O576" s="40" t="str">
        <f>IF(VLOOKUP($E576,缘分配置!$A:$M,8,0)=0,"",VLOOKUP($E576,缘分配置!$A:$M,8,0))</f>
        <v/>
      </c>
      <c r="P576" s="53" t="str">
        <f>IFERROR(VLOOKUP(Q576,武将ID!$A:$B,2,0),"")</f>
        <v/>
      </c>
      <c r="Q576" s="40" t="str">
        <f>IF(VLOOKUP($E576,缘分配置!$A:$M,9,0)=0,"",VLOOKUP($E576,缘分配置!$A:$M,9,0))</f>
        <v/>
      </c>
      <c r="R576" s="40">
        <f t="shared" si="116"/>
        <v>4</v>
      </c>
      <c r="S576" s="40">
        <f>IF(VLOOKUP($E576,缘分配置!$A:$M,10,0)=0,"",VLOOKUP($E576,缘分配置!$A:$M,10,0))</f>
        <v>140</v>
      </c>
      <c r="T576" s="40" t="str">
        <f>IFERROR(VLOOKUP(R576,武将ID!F$1:G$18,2,0),"")</f>
        <v>，生命提高</v>
      </c>
      <c r="U576" s="40" t="str">
        <f t="shared" si="110"/>
        <v>14%</v>
      </c>
      <c r="V576" s="40" t="str">
        <f t="shared" si="117"/>
        <v/>
      </c>
      <c r="W576" s="40" t="str">
        <f>IF(VLOOKUP($E576,缘分配置!$A:$M,11,0)=0,"",VLOOKUP($E576,缘分配置!$A:$M,11,0))</f>
        <v/>
      </c>
      <c r="X576" s="40" t="str">
        <f>IFERROR(VLOOKUP(V576,武将ID!$F$1:$G$18,2,0),"")</f>
        <v/>
      </c>
      <c r="Y576" s="40" t="str">
        <f t="shared" si="111"/>
        <v/>
      </c>
      <c r="Z576" s="40" t="str">
        <f t="shared" si="108"/>
        <v/>
      </c>
      <c r="AA576" s="40" t="str">
        <f>IF(VLOOKUP($E576,缘分配置!$A:$M,12,0)=0,"",VLOOKUP($E576,缘分配置!$A:$M,12,0))</f>
        <v/>
      </c>
      <c r="AB576" s="40" t="str">
        <f>IFERROR(VLOOKUP(Z576,武将ID!$F$1:$G$18,2,0),"")</f>
        <v/>
      </c>
      <c r="AC576" s="40" t="str">
        <f t="shared" si="112"/>
        <v/>
      </c>
      <c r="AD576" s="56" t="str">
        <f t="shared" si="113"/>
        <v>集齐“武松、潘金莲”，生命提高14%。</v>
      </c>
    </row>
    <row r="577" spans="1:30" ht="15" x14ac:dyDescent="0.25">
      <c r="A577" s="52">
        <f t="shared" si="114"/>
        <v>41506002</v>
      </c>
      <c r="B577" s="37">
        <v>572</v>
      </c>
      <c r="C577" s="53" t="str">
        <f>VLOOKUP(E577,缘分配置!A:P,4,0)</f>
        <v>大刀阔斧</v>
      </c>
      <c r="D577" s="53">
        <f>VLOOKUP(F577,武将ID!A:B,2,0)</f>
        <v>41506</v>
      </c>
      <c r="E577" s="40" t="str">
        <f>缘分配置!A533</f>
        <v>武松2</v>
      </c>
      <c r="F577" s="37" t="str">
        <f t="shared" si="109"/>
        <v>、武松</v>
      </c>
      <c r="G577" s="40" t="str">
        <f>缘分配置!E533</f>
        <v>武松</v>
      </c>
      <c r="H577" s="40" t="str">
        <f t="shared" si="115"/>
        <v>2</v>
      </c>
      <c r="I577" s="40">
        <v>1</v>
      </c>
      <c r="J577" s="53">
        <f>VLOOKUP(K577,武将ID!$A:$B,2,0)</f>
        <v>41501</v>
      </c>
      <c r="K577" s="40" t="str">
        <f>VLOOKUP(E577,缘分配置!A:M,6,0)</f>
        <v>、成吉思汗</v>
      </c>
      <c r="L577" s="53" t="str">
        <f>IFERROR(VLOOKUP(M577,武将ID!$A:$B,2,0),"")</f>
        <v/>
      </c>
      <c r="M577" s="40" t="str">
        <f>IF(VLOOKUP($E577,缘分配置!$A:$M,7,0)=0,"",VLOOKUP($E577,缘分配置!$A:$M,7,0))</f>
        <v/>
      </c>
      <c r="N577" s="53" t="str">
        <f>IFERROR(VLOOKUP(O577,武将ID!$A:$B,2,0),"")</f>
        <v/>
      </c>
      <c r="O577" s="40" t="str">
        <f>IF(VLOOKUP($E577,缘分配置!$A:$M,8,0)=0,"",VLOOKUP($E577,缘分配置!$A:$M,8,0))</f>
        <v/>
      </c>
      <c r="P577" s="53" t="str">
        <f>IFERROR(VLOOKUP(Q577,武将ID!$A:$B,2,0),"")</f>
        <v/>
      </c>
      <c r="Q577" s="40" t="str">
        <f>IF(VLOOKUP($E577,缘分配置!$A:$M,9,0)=0,"",VLOOKUP($E577,缘分配置!$A:$M,9,0))</f>
        <v/>
      </c>
      <c r="R577" s="40">
        <f t="shared" si="116"/>
        <v>4</v>
      </c>
      <c r="S577" s="40">
        <f>IF(VLOOKUP($E577,缘分配置!$A:$M,10,0)=0,"",VLOOKUP($E577,缘分配置!$A:$M,10,0))</f>
        <v>140</v>
      </c>
      <c r="T577" s="40" t="str">
        <f>IFERROR(VLOOKUP(R577,武将ID!F$1:G$18,2,0),"")</f>
        <v>，生命提高</v>
      </c>
      <c r="U577" s="40" t="str">
        <f t="shared" si="110"/>
        <v>14%</v>
      </c>
      <c r="V577" s="40" t="str">
        <f t="shared" si="117"/>
        <v/>
      </c>
      <c r="W577" s="40" t="str">
        <f>IF(VLOOKUP($E577,缘分配置!$A:$M,11,0)=0,"",VLOOKUP($E577,缘分配置!$A:$M,11,0))</f>
        <v/>
      </c>
      <c r="X577" s="40" t="str">
        <f>IFERROR(VLOOKUP(V577,武将ID!$F$1:$G$18,2,0),"")</f>
        <v/>
      </c>
      <c r="Y577" s="40" t="str">
        <f t="shared" si="111"/>
        <v/>
      </c>
      <c r="Z577" s="40" t="str">
        <f t="shared" si="108"/>
        <v/>
      </c>
      <c r="AA577" s="40" t="str">
        <f>IF(VLOOKUP($E577,缘分配置!$A:$M,12,0)=0,"",VLOOKUP($E577,缘分配置!$A:$M,12,0))</f>
        <v/>
      </c>
      <c r="AB577" s="40" t="str">
        <f>IFERROR(VLOOKUP(Z577,武将ID!$F$1:$G$18,2,0),"")</f>
        <v/>
      </c>
      <c r="AC577" s="40" t="str">
        <f t="shared" si="112"/>
        <v/>
      </c>
      <c r="AD577" s="56" t="str">
        <f t="shared" si="113"/>
        <v>集齐“武松、成吉思汗”，生命提高14%。</v>
      </c>
    </row>
    <row r="578" spans="1:30" ht="15" x14ac:dyDescent="0.25">
      <c r="A578" s="52">
        <f t="shared" si="114"/>
        <v>41506003</v>
      </c>
      <c r="B578" s="37">
        <v>573</v>
      </c>
      <c r="C578" s="53" t="str">
        <f>VLOOKUP(E578,缘分配置!A:P,4,0)</f>
        <v>积善成德</v>
      </c>
      <c r="D578" s="53">
        <f>VLOOKUP(F578,武将ID!A:B,2,0)</f>
        <v>41506</v>
      </c>
      <c r="E578" s="40" t="str">
        <f>缘分配置!A534</f>
        <v>武松3</v>
      </c>
      <c r="F578" s="37" t="str">
        <f t="shared" si="109"/>
        <v>、武松</v>
      </c>
      <c r="G578" s="40" t="str">
        <f>缘分配置!E534</f>
        <v>武松</v>
      </c>
      <c r="H578" s="40" t="str">
        <f t="shared" si="115"/>
        <v>3</v>
      </c>
      <c r="I578" s="40">
        <v>1</v>
      </c>
      <c r="J578" s="53">
        <f>VLOOKUP(K578,武将ID!$A:$B,2,0)</f>
        <v>31506</v>
      </c>
      <c r="K578" s="40" t="str">
        <f>VLOOKUP(E578,缘分配置!A:M,6,0)</f>
        <v>、狄仁杰</v>
      </c>
      <c r="L578" s="53" t="str">
        <f>IFERROR(VLOOKUP(M578,武将ID!$A:$B,2,0),"")</f>
        <v/>
      </c>
      <c r="M578" s="40" t="str">
        <f>IF(VLOOKUP($E578,缘分配置!$A:$M,7,0)=0,"",VLOOKUP($E578,缘分配置!$A:$M,7,0))</f>
        <v/>
      </c>
      <c r="N578" s="53" t="str">
        <f>IFERROR(VLOOKUP(O578,武将ID!$A:$B,2,0),"")</f>
        <v/>
      </c>
      <c r="O578" s="40" t="str">
        <f>IF(VLOOKUP($E578,缘分配置!$A:$M,8,0)=0,"",VLOOKUP($E578,缘分配置!$A:$M,8,0))</f>
        <v/>
      </c>
      <c r="P578" s="53" t="str">
        <f>IFERROR(VLOOKUP(Q578,武将ID!$A:$B,2,0),"")</f>
        <v/>
      </c>
      <c r="Q578" s="40" t="str">
        <f>IF(VLOOKUP($E578,缘分配置!$A:$M,9,0)=0,"",VLOOKUP($E578,缘分配置!$A:$M,9,0))</f>
        <v/>
      </c>
      <c r="R578" s="40">
        <f t="shared" si="116"/>
        <v>4</v>
      </c>
      <c r="S578" s="40">
        <f>IF(VLOOKUP($E578,缘分配置!$A:$M,10,0)=0,"",VLOOKUP($E578,缘分配置!$A:$M,10,0))</f>
        <v>140</v>
      </c>
      <c r="T578" s="40" t="str">
        <f>IFERROR(VLOOKUP(R578,武将ID!F$1:G$18,2,0),"")</f>
        <v>，生命提高</v>
      </c>
      <c r="U578" s="40" t="str">
        <f t="shared" si="110"/>
        <v>14%</v>
      </c>
      <c r="V578" s="40" t="str">
        <f t="shared" si="117"/>
        <v/>
      </c>
      <c r="W578" s="40" t="str">
        <f>IF(VLOOKUP($E578,缘分配置!$A:$M,11,0)=0,"",VLOOKUP($E578,缘分配置!$A:$M,11,0))</f>
        <v/>
      </c>
      <c r="X578" s="40" t="str">
        <f>IFERROR(VLOOKUP(V578,武将ID!$F$1:$G$18,2,0),"")</f>
        <v/>
      </c>
      <c r="Y578" s="40" t="str">
        <f t="shared" si="111"/>
        <v/>
      </c>
      <c r="Z578" s="40" t="str">
        <f t="shared" si="108"/>
        <v/>
      </c>
      <c r="AA578" s="40" t="str">
        <f>IF(VLOOKUP($E578,缘分配置!$A:$M,12,0)=0,"",VLOOKUP($E578,缘分配置!$A:$M,12,0))</f>
        <v/>
      </c>
      <c r="AB578" s="40" t="str">
        <f>IFERROR(VLOOKUP(Z578,武将ID!$F$1:$G$18,2,0),"")</f>
        <v/>
      </c>
      <c r="AC578" s="40" t="str">
        <f t="shared" si="112"/>
        <v/>
      </c>
      <c r="AD578" s="56" t="str">
        <f t="shared" si="113"/>
        <v>集齐“武松、狄仁杰”，生命提高14%。</v>
      </c>
    </row>
    <row r="579" spans="1:30" ht="15" x14ac:dyDescent="0.25">
      <c r="A579" s="52">
        <f t="shared" si="114"/>
        <v>41506004</v>
      </c>
      <c r="B579" s="37">
        <v>574</v>
      </c>
      <c r="C579" s="53" t="str">
        <f>VLOOKUP(E579,缘分配置!A:P,4,0)</f>
        <v>出尘脱俗</v>
      </c>
      <c r="D579" s="53">
        <f>VLOOKUP(F579,武将ID!A:B,2,0)</f>
        <v>41506</v>
      </c>
      <c r="E579" s="40" t="str">
        <f>缘分配置!A535</f>
        <v>武松4</v>
      </c>
      <c r="F579" s="37" t="str">
        <f t="shared" si="109"/>
        <v>、武松</v>
      </c>
      <c r="G579" s="40" t="str">
        <f>缘分配置!E535</f>
        <v>武松</v>
      </c>
      <c r="H579" s="40" t="str">
        <f t="shared" si="115"/>
        <v>4</v>
      </c>
      <c r="I579" s="40">
        <v>1</v>
      </c>
      <c r="J579" s="53">
        <f>VLOOKUP(K579,武将ID!$A:$B,2,0)</f>
        <v>31507</v>
      </c>
      <c r="K579" s="40" t="str">
        <f>VLOOKUP(E579,缘分配置!A:M,6,0)</f>
        <v>、裴元庆</v>
      </c>
      <c r="L579" s="53">
        <f>IFERROR(VLOOKUP(M579,武将ID!$A:$B,2,0),"")</f>
        <v>41505</v>
      </c>
      <c r="M579" s="40" t="str">
        <f>IF(VLOOKUP($E579,缘分配置!$A:$M,7,0)=0,"",VLOOKUP($E579,缘分配置!$A:$M,7,0))</f>
        <v>、苏妲己</v>
      </c>
      <c r="N579" s="53" t="str">
        <f>IFERROR(VLOOKUP(O579,武将ID!$A:$B,2,0),"")</f>
        <v/>
      </c>
      <c r="O579" s="40" t="str">
        <f>IF(VLOOKUP($E579,缘分配置!$A:$M,8,0)=0,"",VLOOKUP($E579,缘分配置!$A:$M,8,0))</f>
        <v/>
      </c>
      <c r="P579" s="53" t="str">
        <f>IFERROR(VLOOKUP(Q579,武将ID!$A:$B,2,0),"")</f>
        <v/>
      </c>
      <c r="Q579" s="40" t="str">
        <f>IF(VLOOKUP($E579,缘分配置!$A:$M,9,0)=0,"",VLOOKUP($E579,缘分配置!$A:$M,9,0))</f>
        <v/>
      </c>
      <c r="R579" s="40">
        <f t="shared" si="116"/>
        <v>4</v>
      </c>
      <c r="S579" s="40">
        <f>IF(VLOOKUP($E579,缘分配置!$A:$M,10,0)=0,"",VLOOKUP($E579,缘分配置!$A:$M,10,0))</f>
        <v>150</v>
      </c>
      <c r="T579" s="40" t="str">
        <f>IFERROR(VLOOKUP(R579,武将ID!F$1:G$18,2,0),"")</f>
        <v>，生命提高</v>
      </c>
      <c r="U579" s="40" t="str">
        <f t="shared" si="110"/>
        <v>15%</v>
      </c>
      <c r="V579" s="40">
        <f t="shared" si="117"/>
        <v>5</v>
      </c>
      <c r="W579" s="40">
        <f>IF(VLOOKUP($E579,缘分配置!$A:$M,11,0)=0,"",VLOOKUP($E579,缘分配置!$A:$M,11,0))</f>
        <v>60</v>
      </c>
      <c r="X579" s="40" t="str">
        <f>IFERROR(VLOOKUP(V579,武将ID!$F$1:$G$18,2,0),"")</f>
        <v>，攻击提高</v>
      </c>
      <c r="Y579" s="40" t="str">
        <f t="shared" si="111"/>
        <v>6%</v>
      </c>
      <c r="Z579" s="40">
        <f t="shared" si="108"/>
        <v>6</v>
      </c>
      <c r="AA579" s="40">
        <f>IF(VLOOKUP($E579,缘分配置!$A:$M,12,0)=0,"",VLOOKUP($E579,缘分配置!$A:$M,12,0))</f>
        <v>100</v>
      </c>
      <c r="AB579" s="40" t="str">
        <f>IFERROR(VLOOKUP(Z579,武将ID!$F$1:$G$18,2,0),"")</f>
        <v>，防御提高</v>
      </c>
      <c r="AC579" s="40" t="str">
        <f t="shared" si="112"/>
        <v>10%</v>
      </c>
      <c r="AD579" s="56" t="str">
        <f t="shared" si="113"/>
        <v>集齐“武松、裴元庆、苏妲己”，生命提高15%，攻击提高6%，防御提高10%。</v>
      </c>
    </row>
    <row r="580" spans="1:30" ht="15" x14ac:dyDescent="0.25">
      <c r="A580" s="52">
        <f t="shared" si="114"/>
        <v>41506005</v>
      </c>
      <c r="B580" s="37">
        <v>575</v>
      </c>
      <c r="C580" s="53" t="str">
        <f>VLOOKUP(E580,缘分配置!A:P,4,0)</f>
        <v>忍辱负重</v>
      </c>
      <c r="D580" s="53">
        <f>VLOOKUP(F580,武将ID!A:B,2,0)</f>
        <v>41506</v>
      </c>
      <c r="E580" s="40" t="str">
        <f>缘分配置!A536</f>
        <v>武松5</v>
      </c>
      <c r="F580" s="37" t="str">
        <f t="shared" si="109"/>
        <v>、武松</v>
      </c>
      <c r="G580" s="40" t="str">
        <f>缘分配置!E536</f>
        <v>武松</v>
      </c>
      <c r="H580" s="40" t="str">
        <f t="shared" si="115"/>
        <v>5</v>
      </c>
      <c r="I580" s="40">
        <v>1</v>
      </c>
      <c r="J580" s="53">
        <f>VLOOKUP(K580,武将ID!$A:$B,2,0)</f>
        <v>11501</v>
      </c>
      <c r="K580" s="40" t="str">
        <f>VLOOKUP(E580,缘分配置!A:M,6,0)</f>
        <v>、刘邦</v>
      </c>
      <c r="L580" s="53">
        <f>IFERROR(VLOOKUP(M580,武将ID!$A:$B,2,0),"")</f>
        <v>11502</v>
      </c>
      <c r="M580" s="40" t="str">
        <f>IF(VLOOKUP($E580,缘分配置!$A:$M,7,0)=0,"",VLOOKUP($E580,缘分配置!$A:$M,7,0))</f>
        <v>、韩信</v>
      </c>
      <c r="N580" s="53">
        <f>IFERROR(VLOOKUP(O580,武将ID!$A:$B,2,0),"")</f>
        <v>41302</v>
      </c>
      <c r="O580" s="40" t="str">
        <f>IF(VLOOKUP($E580,缘分配置!$A:$M,8,0)=0,"",VLOOKUP($E580,缘分配置!$A:$M,8,0))</f>
        <v>、西施</v>
      </c>
      <c r="P580" s="53" t="str">
        <f>IFERROR(VLOOKUP(Q580,武将ID!$A:$B,2,0),"")</f>
        <v/>
      </c>
      <c r="Q580" s="40" t="str">
        <f>IF(VLOOKUP($E580,缘分配置!$A:$M,9,0)=0,"",VLOOKUP($E580,缘分配置!$A:$M,9,0))</f>
        <v/>
      </c>
      <c r="R580" s="40">
        <f t="shared" si="116"/>
        <v>4</v>
      </c>
      <c r="S580" s="40">
        <f>IF(VLOOKUP($E580,缘分配置!$A:$M,10,0)=0,"",VLOOKUP($E580,缘分配置!$A:$M,10,0))</f>
        <v>180</v>
      </c>
      <c r="T580" s="40" t="str">
        <f>IFERROR(VLOOKUP(R580,武将ID!F$1:G$18,2,0),"")</f>
        <v>，生命提高</v>
      </c>
      <c r="U580" s="40" t="str">
        <f t="shared" si="110"/>
        <v>18%</v>
      </c>
      <c r="V580" s="40">
        <f t="shared" si="117"/>
        <v>5</v>
      </c>
      <c r="W580" s="40">
        <f>IF(VLOOKUP($E580,缘分配置!$A:$M,11,0)=0,"",VLOOKUP($E580,缘分配置!$A:$M,11,0))</f>
        <v>70</v>
      </c>
      <c r="X580" s="40" t="str">
        <f>IFERROR(VLOOKUP(V580,武将ID!$F$1:$G$18,2,0),"")</f>
        <v>，攻击提高</v>
      </c>
      <c r="Y580" s="40" t="str">
        <f t="shared" si="111"/>
        <v>7%</v>
      </c>
      <c r="Z580" s="40">
        <f t="shared" si="108"/>
        <v>6</v>
      </c>
      <c r="AA580" s="40">
        <f>IF(VLOOKUP($E580,缘分配置!$A:$M,12,0)=0,"",VLOOKUP($E580,缘分配置!$A:$M,12,0))</f>
        <v>110</v>
      </c>
      <c r="AB580" s="40" t="str">
        <f>IFERROR(VLOOKUP(Z580,武将ID!$F$1:$G$18,2,0),"")</f>
        <v>，防御提高</v>
      </c>
      <c r="AC580" s="40" t="str">
        <f t="shared" si="112"/>
        <v>11%</v>
      </c>
      <c r="AD580" s="56" t="str">
        <f t="shared" si="113"/>
        <v>集齐“武松、刘邦、韩信、西施”，生命提高18%，攻击提高7%，防御提高11%。</v>
      </c>
    </row>
    <row r="581" spans="1:30" ht="15" x14ac:dyDescent="0.25">
      <c r="A581" s="52">
        <f t="shared" si="114"/>
        <v>41506006</v>
      </c>
      <c r="B581" s="37">
        <v>576</v>
      </c>
      <c r="C581" s="53" t="str">
        <f>VLOOKUP(E581,缘分配置!A:P,4,0)</f>
        <v>铜墙铁壁</v>
      </c>
      <c r="D581" s="53">
        <f>VLOOKUP(F581,武将ID!A:B,2,0)</f>
        <v>41506</v>
      </c>
      <c r="E581" s="40" t="str">
        <f>缘分配置!A537</f>
        <v>武松6</v>
      </c>
      <c r="F581" s="37" t="str">
        <f t="shared" si="109"/>
        <v>、武松</v>
      </c>
      <c r="G581" s="40" t="str">
        <f>缘分配置!E537</f>
        <v>武松</v>
      </c>
      <c r="H581" s="40" t="str">
        <f t="shared" si="115"/>
        <v>6</v>
      </c>
      <c r="I581" s="40">
        <v>1</v>
      </c>
      <c r="J581" s="53">
        <f>VLOOKUP(K581,武将ID!$A:$B,2,0)</f>
        <v>11507</v>
      </c>
      <c r="K581" s="40" t="str">
        <f>VLOOKUP(E581,缘分配置!A:M,6,0)</f>
        <v>、樊哙</v>
      </c>
      <c r="L581" s="53">
        <f>IFERROR(VLOOKUP(M581,武将ID!$A:$B,2,0),"")</f>
        <v>21507</v>
      </c>
      <c r="M581" s="40" t="str">
        <f>IF(VLOOKUP($E581,缘分配置!$A:$M,7,0)=0,"",VLOOKUP($E581,缘分配置!$A:$M,7,0))</f>
        <v>、典韦</v>
      </c>
      <c r="N581" s="53">
        <f>IFERROR(VLOOKUP(O581,武将ID!$A:$B,2,0),"")</f>
        <v>31502</v>
      </c>
      <c r="O581" s="40" t="str">
        <f>IF(VLOOKUP($E581,缘分配置!$A:$M,8,0)=0,"",VLOOKUP($E581,缘分配置!$A:$M,8,0))</f>
        <v>、尉迟恭</v>
      </c>
      <c r="P581" s="53" t="str">
        <f>IFERROR(VLOOKUP(Q581,武将ID!$A:$B,2,0),"")</f>
        <v/>
      </c>
      <c r="Q581" s="40" t="str">
        <f>IF(VLOOKUP($E581,缘分配置!$A:$M,9,0)=0,"",VLOOKUP($E581,缘分配置!$A:$M,9,0))</f>
        <v/>
      </c>
      <c r="R581" s="40">
        <f t="shared" si="116"/>
        <v>4</v>
      </c>
      <c r="S581" s="40">
        <f>IF(VLOOKUP($E581,缘分配置!$A:$M,10,0)=0,"",VLOOKUP($E581,缘分配置!$A:$M,10,0))</f>
        <v>180</v>
      </c>
      <c r="T581" s="40" t="str">
        <f>IFERROR(VLOOKUP(R581,武将ID!F$1:G$18,2,0),"")</f>
        <v>，生命提高</v>
      </c>
      <c r="U581" s="40" t="str">
        <f t="shared" si="110"/>
        <v>18%</v>
      </c>
      <c r="V581" s="40">
        <f t="shared" si="117"/>
        <v>5</v>
      </c>
      <c r="W581" s="40">
        <f>IF(VLOOKUP($E581,缘分配置!$A:$M,11,0)=0,"",VLOOKUP($E581,缘分配置!$A:$M,11,0))</f>
        <v>70</v>
      </c>
      <c r="X581" s="40" t="str">
        <f>IFERROR(VLOOKUP(V581,武将ID!$F$1:$G$18,2,0),"")</f>
        <v>，攻击提高</v>
      </c>
      <c r="Y581" s="40" t="str">
        <f t="shared" si="111"/>
        <v>7%</v>
      </c>
      <c r="Z581" s="40">
        <f t="shared" si="108"/>
        <v>6</v>
      </c>
      <c r="AA581" s="40">
        <f>IF(VLOOKUP($E581,缘分配置!$A:$M,12,0)=0,"",VLOOKUP($E581,缘分配置!$A:$M,12,0))</f>
        <v>110</v>
      </c>
      <c r="AB581" s="40" t="str">
        <f>IFERROR(VLOOKUP(Z581,武将ID!$F$1:$G$18,2,0),"")</f>
        <v>，防御提高</v>
      </c>
      <c r="AC581" s="40" t="str">
        <f t="shared" si="112"/>
        <v>11%</v>
      </c>
      <c r="AD581" s="56" t="str">
        <f t="shared" si="113"/>
        <v>集齐“武松、樊哙、典韦、尉迟恭”，生命提高18%，攻击提高7%，防御提高11%。</v>
      </c>
    </row>
    <row r="582" spans="1:30" ht="15" x14ac:dyDescent="0.25">
      <c r="A582" s="52">
        <f t="shared" si="114"/>
        <v>41507001</v>
      </c>
      <c r="B582" s="37">
        <v>577</v>
      </c>
      <c r="C582" s="53" t="str">
        <f>VLOOKUP(E582,缘分配置!A:P,4,0)</f>
        <v>举足轻重</v>
      </c>
      <c r="D582" s="53">
        <f>VLOOKUP(F582,武将ID!A:B,2,0)</f>
        <v>41507</v>
      </c>
      <c r="E582" s="40" t="str">
        <f>缘分配置!A538</f>
        <v>霍去病1</v>
      </c>
      <c r="F582" s="37" t="str">
        <f t="shared" si="109"/>
        <v>、霍去病</v>
      </c>
      <c r="G582" s="40" t="str">
        <f>缘分配置!E538</f>
        <v>霍去病</v>
      </c>
      <c r="H582" s="40" t="str">
        <f t="shared" si="115"/>
        <v>1</v>
      </c>
      <c r="I582" s="40">
        <v>1</v>
      </c>
      <c r="J582" s="53">
        <f>VLOOKUP(K582,武将ID!$A:$B,2,0)</f>
        <v>41305</v>
      </c>
      <c r="K582" s="40" t="str">
        <f>VLOOKUP(E582,缘分配置!A:M,6,0)</f>
        <v>、陈庆之</v>
      </c>
      <c r="L582" s="53" t="str">
        <f>IFERROR(VLOOKUP(M582,武将ID!$A:$B,2,0),"")</f>
        <v/>
      </c>
      <c r="M582" s="40" t="str">
        <f>IF(VLOOKUP($E582,缘分配置!$A:$M,7,0)=0,"",VLOOKUP($E582,缘分配置!$A:$M,7,0))</f>
        <v/>
      </c>
      <c r="N582" s="53" t="str">
        <f>IFERROR(VLOOKUP(O582,武将ID!$A:$B,2,0),"")</f>
        <v/>
      </c>
      <c r="O582" s="40" t="str">
        <f>IF(VLOOKUP($E582,缘分配置!$A:$M,8,0)=0,"",VLOOKUP($E582,缘分配置!$A:$M,8,0))</f>
        <v/>
      </c>
      <c r="P582" s="53" t="str">
        <f>IFERROR(VLOOKUP(Q582,武将ID!$A:$B,2,0),"")</f>
        <v/>
      </c>
      <c r="Q582" s="40" t="str">
        <f>IF(VLOOKUP($E582,缘分配置!$A:$M,9,0)=0,"",VLOOKUP($E582,缘分配置!$A:$M,9,0))</f>
        <v/>
      </c>
      <c r="R582" s="40" t="str">
        <f t="shared" si="116"/>
        <v/>
      </c>
      <c r="S582" s="40" t="str">
        <f>IF(VLOOKUP($E582,缘分配置!$A:$M,10,0)=0,"",VLOOKUP($E582,缘分配置!$A:$M,10,0))</f>
        <v/>
      </c>
      <c r="T582" s="40" t="str">
        <f>IFERROR(VLOOKUP(R582,武将ID!F$1:G$18,2,0),"")</f>
        <v/>
      </c>
      <c r="U582" s="40" t="str">
        <f t="shared" si="110"/>
        <v/>
      </c>
      <c r="V582" s="40">
        <f t="shared" si="117"/>
        <v>5</v>
      </c>
      <c r="W582" s="40">
        <f>IF(VLOOKUP($E582,缘分配置!$A:$M,11,0)=0,"",VLOOKUP($E582,缘分配置!$A:$M,11,0))</f>
        <v>110</v>
      </c>
      <c r="X582" s="40" t="str">
        <f>IFERROR(VLOOKUP(V582,武将ID!$F$1:$G$18,2,0),"")</f>
        <v>，攻击提高</v>
      </c>
      <c r="Y582" s="40" t="str">
        <f t="shared" si="111"/>
        <v>11%</v>
      </c>
      <c r="Z582" s="40">
        <f t="shared" si="108"/>
        <v>6</v>
      </c>
      <c r="AA582" s="40">
        <f>IF(VLOOKUP($E582,缘分配置!$A:$M,12,0)=0,"",VLOOKUP($E582,缘分配置!$A:$M,12,0))</f>
        <v>30</v>
      </c>
      <c r="AB582" s="40" t="str">
        <f>IFERROR(VLOOKUP(Z582,武将ID!$F$1:$G$18,2,0),"")</f>
        <v>，防御提高</v>
      </c>
      <c r="AC582" s="40" t="str">
        <f t="shared" si="112"/>
        <v>3%</v>
      </c>
      <c r="AD582" s="56" t="str">
        <f t="shared" si="113"/>
        <v>集齐“霍去病、陈庆之”，攻击提高11%，防御提高3%。</v>
      </c>
    </row>
    <row r="583" spans="1:30" ht="15" x14ac:dyDescent="0.25">
      <c r="A583" s="52">
        <f t="shared" si="114"/>
        <v>41507002</v>
      </c>
      <c r="B583" s="37">
        <v>578</v>
      </c>
      <c r="C583" s="53" t="str">
        <f>VLOOKUP(E583,缘分配置!A:P,4,0)</f>
        <v>武艺超群</v>
      </c>
      <c r="D583" s="53">
        <f>VLOOKUP(F583,武将ID!A:B,2,0)</f>
        <v>41507</v>
      </c>
      <c r="E583" s="40" t="str">
        <f>缘分配置!A539</f>
        <v>霍去病2</v>
      </c>
      <c r="F583" s="37" t="str">
        <f t="shared" si="109"/>
        <v>、霍去病</v>
      </c>
      <c r="G583" s="40" t="str">
        <f>缘分配置!E539</f>
        <v>霍去病</v>
      </c>
      <c r="H583" s="40" t="str">
        <f t="shared" si="115"/>
        <v>2</v>
      </c>
      <c r="I583" s="40">
        <v>1</v>
      </c>
      <c r="J583" s="53">
        <f>VLOOKUP(K583,武将ID!$A:$B,2,0)</f>
        <v>11506</v>
      </c>
      <c r="K583" s="40" t="str">
        <f>VLOOKUP(E583,缘分配置!A:M,6,0)</f>
        <v>、龙且</v>
      </c>
      <c r="L583" s="53" t="str">
        <f>IFERROR(VLOOKUP(M583,武将ID!$A:$B,2,0),"")</f>
        <v/>
      </c>
      <c r="M583" s="40" t="str">
        <f>IF(VLOOKUP($E583,缘分配置!$A:$M,7,0)=0,"",VLOOKUP($E583,缘分配置!$A:$M,7,0))</f>
        <v/>
      </c>
      <c r="N583" s="53" t="str">
        <f>IFERROR(VLOOKUP(O583,武将ID!$A:$B,2,0),"")</f>
        <v/>
      </c>
      <c r="O583" s="40" t="str">
        <f>IF(VLOOKUP($E583,缘分配置!$A:$M,8,0)=0,"",VLOOKUP($E583,缘分配置!$A:$M,8,0))</f>
        <v/>
      </c>
      <c r="P583" s="53" t="str">
        <f>IFERROR(VLOOKUP(Q583,武将ID!$A:$B,2,0),"")</f>
        <v/>
      </c>
      <c r="Q583" s="40" t="str">
        <f>IF(VLOOKUP($E583,缘分配置!$A:$M,9,0)=0,"",VLOOKUP($E583,缘分配置!$A:$M,9,0))</f>
        <v/>
      </c>
      <c r="R583" s="40" t="str">
        <f t="shared" si="116"/>
        <v/>
      </c>
      <c r="S583" s="40" t="str">
        <f>IF(VLOOKUP($E583,缘分配置!$A:$M,10,0)=0,"",VLOOKUP($E583,缘分配置!$A:$M,10,0))</f>
        <v/>
      </c>
      <c r="T583" s="40" t="str">
        <f>IFERROR(VLOOKUP(R583,武将ID!F$1:G$18,2,0),"")</f>
        <v/>
      </c>
      <c r="U583" s="40" t="str">
        <f t="shared" si="110"/>
        <v/>
      </c>
      <c r="V583" s="40">
        <f t="shared" si="117"/>
        <v>5</v>
      </c>
      <c r="W583" s="40">
        <f>IF(VLOOKUP($E583,缘分配置!$A:$M,11,0)=0,"",VLOOKUP($E583,缘分配置!$A:$M,11,0))</f>
        <v>110</v>
      </c>
      <c r="X583" s="40" t="str">
        <f>IFERROR(VLOOKUP(V583,武将ID!$F$1:$G$18,2,0),"")</f>
        <v>，攻击提高</v>
      </c>
      <c r="Y583" s="40" t="str">
        <f t="shared" si="111"/>
        <v>11%</v>
      </c>
      <c r="Z583" s="40">
        <f t="shared" ref="Z583:Z646" si="118">IF(AA583="","",6)</f>
        <v>6</v>
      </c>
      <c r="AA583" s="40">
        <f>IF(VLOOKUP($E583,缘分配置!$A:$M,12,0)=0,"",VLOOKUP($E583,缘分配置!$A:$M,12,0))</f>
        <v>30</v>
      </c>
      <c r="AB583" s="40" t="str">
        <f>IFERROR(VLOOKUP(Z583,武将ID!$F$1:$G$18,2,0),"")</f>
        <v>，防御提高</v>
      </c>
      <c r="AC583" s="40" t="str">
        <f t="shared" si="112"/>
        <v>3%</v>
      </c>
      <c r="AD583" s="56" t="str">
        <f t="shared" si="113"/>
        <v>集齐“霍去病、龙且”，攻击提高11%，防御提高3%。</v>
      </c>
    </row>
    <row r="584" spans="1:30" ht="15" x14ac:dyDescent="0.25">
      <c r="A584" s="52">
        <f t="shared" si="114"/>
        <v>41507003</v>
      </c>
      <c r="B584" s="37">
        <v>579</v>
      </c>
      <c r="C584" s="53" t="str">
        <f>VLOOKUP(E584,缘分配置!A:P,4,0)</f>
        <v>一表人才</v>
      </c>
      <c r="D584" s="53">
        <f>VLOOKUP(F584,武将ID!A:B,2,0)</f>
        <v>41507</v>
      </c>
      <c r="E584" s="40" t="str">
        <f>缘分配置!A540</f>
        <v>霍去病3</v>
      </c>
      <c r="F584" s="37" t="str">
        <f t="shared" si="109"/>
        <v>、霍去病</v>
      </c>
      <c r="G584" s="40" t="str">
        <f>缘分配置!E540</f>
        <v>霍去病</v>
      </c>
      <c r="H584" s="40" t="str">
        <f t="shared" si="115"/>
        <v>3</v>
      </c>
      <c r="I584" s="40">
        <v>1</v>
      </c>
      <c r="J584" s="53">
        <f>VLOOKUP(K584,武将ID!$A:$B,2,0)</f>
        <v>31503</v>
      </c>
      <c r="K584" s="40" t="str">
        <f>VLOOKUP(E584,缘分配置!A:M,6,0)</f>
        <v>、罗成</v>
      </c>
      <c r="L584" s="53" t="str">
        <f>IFERROR(VLOOKUP(M584,武将ID!$A:$B,2,0),"")</f>
        <v/>
      </c>
      <c r="M584" s="40" t="str">
        <f>IF(VLOOKUP($E584,缘分配置!$A:$M,7,0)=0,"",VLOOKUP($E584,缘分配置!$A:$M,7,0))</f>
        <v/>
      </c>
      <c r="N584" s="53" t="str">
        <f>IFERROR(VLOOKUP(O584,武将ID!$A:$B,2,0),"")</f>
        <v/>
      </c>
      <c r="O584" s="40" t="str">
        <f>IF(VLOOKUP($E584,缘分配置!$A:$M,8,0)=0,"",VLOOKUP($E584,缘分配置!$A:$M,8,0))</f>
        <v/>
      </c>
      <c r="P584" s="53" t="str">
        <f>IFERROR(VLOOKUP(Q584,武将ID!$A:$B,2,0),"")</f>
        <v/>
      </c>
      <c r="Q584" s="40" t="str">
        <f>IF(VLOOKUP($E584,缘分配置!$A:$M,9,0)=0,"",VLOOKUP($E584,缘分配置!$A:$M,9,0))</f>
        <v/>
      </c>
      <c r="R584" s="40" t="str">
        <f t="shared" si="116"/>
        <v/>
      </c>
      <c r="S584" s="40" t="str">
        <f>IF(VLOOKUP($E584,缘分配置!$A:$M,10,0)=0,"",VLOOKUP($E584,缘分配置!$A:$M,10,0))</f>
        <v/>
      </c>
      <c r="T584" s="40" t="str">
        <f>IFERROR(VLOOKUP(R584,武将ID!F$1:G$18,2,0),"")</f>
        <v/>
      </c>
      <c r="U584" s="40" t="str">
        <f t="shared" si="110"/>
        <v/>
      </c>
      <c r="V584" s="40">
        <f t="shared" si="117"/>
        <v>5</v>
      </c>
      <c r="W584" s="40">
        <f>IF(VLOOKUP($E584,缘分配置!$A:$M,11,0)=0,"",VLOOKUP($E584,缘分配置!$A:$M,11,0))</f>
        <v>110</v>
      </c>
      <c r="X584" s="40" t="str">
        <f>IFERROR(VLOOKUP(V584,武将ID!$F$1:$G$18,2,0),"")</f>
        <v>，攻击提高</v>
      </c>
      <c r="Y584" s="40" t="str">
        <f t="shared" si="111"/>
        <v>11%</v>
      </c>
      <c r="Z584" s="40">
        <f t="shared" si="118"/>
        <v>6</v>
      </c>
      <c r="AA584" s="40">
        <f>IF(VLOOKUP($E584,缘分配置!$A:$M,12,0)=0,"",VLOOKUP($E584,缘分配置!$A:$M,12,0))</f>
        <v>30</v>
      </c>
      <c r="AB584" s="40" t="str">
        <f>IFERROR(VLOOKUP(Z584,武将ID!$F$1:$G$18,2,0),"")</f>
        <v>，防御提高</v>
      </c>
      <c r="AC584" s="40" t="str">
        <f t="shared" si="112"/>
        <v>3%</v>
      </c>
      <c r="AD584" s="56" t="str">
        <f t="shared" si="113"/>
        <v>集齐“霍去病、罗成”，攻击提高11%，防御提高3%。</v>
      </c>
    </row>
    <row r="585" spans="1:30" ht="15" x14ac:dyDescent="0.25">
      <c r="A585" s="52">
        <f t="shared" si="114"/>
        <v>41507004</v>
      </c>
      <c r="B585" s="37">
        <v>580</v>
      </c>
      <c r="C585" s="53" t="str">
        <f>VLOOKUP(E585,缘分配置!A:P,4,0)</f>
        <v>坚韧不拔</v>
      </c>
      <c r="D585" s="53">
        <f>VLOOKUP(F585,武将ID!A:B,2,0)</f>
        <v>41507</v>
      </c>
      <c r="E585" s="40" t="str">
        <f>缘分配置!A541</f>
        <v>霍去病4</v>
      </c>
      <c r="F585" s="37" t="str">
        <f t="shared" si="109"/>
        <v>、霍去病</v>
      </c>
      <c r="G585" s="40" t="str">
        <f>缘分配置!E541</f>
        <v>霍去病</v>
      </c>
      <c r="H585" s="40" t="str">
        <f t="shared" si="115"/>
        <v>4</v>
      </c>
      <c r="I585" s="40">
        <v>1</v>
      </c>
      <c r="J585" s="53">
        <f>VLOOKUP(K585,武将ID!$A:$B,2,0)</f>
        <v>11507</v>
      </c>
      <c r="K585" s="40" t="str">
        <f>VLOOKUP(E585,缘分配置!A:M,6,0)</f>
        <v>、樊哙</v>
      </c>
      <c r="L585" s="53">
        <f>IFERROR(VLOOKUP(M585,武将ID!$A:$B,2,0),"")</f>
        <v>41506</v>
      </c>
      <c r="M585" s="40" t="str">
        <f>IF(VLOOKUP($E585,缘分配置!$A:$M,7,0)=0,"",VLOOKUP($E585,缘分配置!$A:$M,7,0))</f>
        <v>、武松</v>
      </c>
      <c r="N585" s="53" t="str">
        <f>IFERROR(VLOOKUP(O585,武将ID!$A:$B,2,0),"")</f>
        <v/>
      </c>
      <c r="O585" s="40" t="str">
        <f>IF(VLOOKUP($E585,缘分配置!$A:$M,8,0)=0,"",VLOOKUP($E585,缘分配置!$A:$M,8,0))</f>
        <v/>
      </c>
      <c r="P585" s="53" t="str">
        <f>IFERROR(VLOOKUP(Q585,武将ID!$A:$B,2,0),"")</f>
        <v/>
      </c>
      <c r="Q585" s="40" t="str">
        <f>IF(VLOOKUP($E585,缘分配置!$A:$M,9,0)=0,"",VLOOKUP($E585,缘分配置!$A:$M,9,0))</f>
        <v/>
      </c>
      <c r="R585" s="40">
        <f t="shared" si="116"/>
        <v>4</v>
      </c>
      <c r="S585" s="40">
        <f>IF(VLOOKUP($E585,缘分配置!$A:$M,10,0)=0,"",VLOOKUP($E585,缘分配置!$A:$M,10,0))</f>
        <v>150</v>
      </c>
      <c r="T585" s="40" t="str">
        <f>IFERROR(VLOOKUP(R585,武将ID!F$1:G$18,2,0),"")</f>
        <v>，生命提高</v>
      </c>
      <c r="U585" s="40" t="str">
        <f t="shared" si="110"/>
        <v>15%</v>
      </c>
      <c r="V585" s="40">
        <f t="shared" si="117"/>
        <v>5</v>
      </c>
      <c r="W585" s="40">
        <f>IF(VLOOKUP($E585,缘分配置!$A:$M,11,0)=0,"",VLOOKUP($E585,缘分配置!$A:$M,11,0))</f>
        <v>120</v>
      </c>
      <c r="X585" s="40" t="str">
        <f>IFERROR(VLOOKUP(V585,武将ID!$F$1:$G$18,2,0),"")</f>
        <v>，攻击提高</v>
      </c>
      <c r="Y585" s="40" t="str">
        <f t="shared" si="111"/>
        <v>12%</v>
      </c>
      <c r="Z585" s="40">
        <f t="shared" si="118"/>
        <v>6</v>
      </c>
      <c r="AA585" s="40">
        <f>IF(VLOOKUP($E585,缘分配置!$A:$M,12,0)=0,"",VLOOKUP($E585,缘分配置!$A:$M,12,0))</f>
        <v>30</v>
      </c>
      <c r="AB585" s="40" t="str">
        <f>IFERROR(VLOOKUP(Z585,武将ID!$F$1:$G$18,2,0),"")</f>
        <v>，防御提高</v>
      </c>
      <c r="AC585" s="40" t="str">
        <f t="shared" si="112"/>
        <v>3%</v>
      </c>
      <c r="AD585" s="56" t="str">
        <f t="shared" si="113"/>
        <v>集齐“霍去病、樊哙、武松”，生命提高15%，攻击提高12%，防御提高3%。</v>
      </c>
    </row>
    <row r="586" spans="1:30" ht="15" x14ac:dyDescent="0.25">
      <c r="A586" s="52">
        <f t="shared" si="114"/>
        <v>41507005</v>
      </c>
      <c r="B586" s="37">
        <v>581</v>
      </c>
      <c r="C586" s="53" t="str">
        <f>VLOOKUP(E586,缘分配置!A:P,4,0)</f>
        <v>东征西讨</v>
      </c>
      <c r="D586" s="53">
        <f>VLOOKUP(F586,武将ID!A:B,2,0)</f>
        <v>41507</v>
      </c>
      <c r="E586" s="40" t="str">
        <f>缘分配置!A542</f>
        <v>霍去病5</v>
      </c>
      <c r="F586" s="37" t="str">
        <f t="shared" si="109"/>
        <v>、霍去病</v>
      </c>
      <c r="G586" s="40" t="str">
        <f>缘分配置!E542</f>
        <v>霍去病</v>
      </c>
      <c r="H586" s="40" t="str">
        <f t="shared" si="115"/>
        <v>5</v>
      </c>
      <c r="I586" s="40">
        <v>1</v>
      </c>
      <c r="J586" s="53">
        <f>VLOOKUP(K586,武将ID!$A:$B,2,0)</f>
        <v>31502</v>
      </c>
      <c r="K586" s="40" t="str">
        <f>VLOOKUP(E586,缘分配置!A:M,6,0)</f>
        <v>、尉迟恭</v>
      </c>
      <c r="L586" s="53">
        <f>IFERROR(VLOOKUP(M586,武将ID!$A:$B,2,0),"")</f>
        <v>31505</v>
      </c>
      <c r="M586" s="40" t="str">
        <f>IF(VLOOKUP($E586,缘分配置!$A:$M,7,0)=0,"",VLOOKUP($E586,缘分配置!$A:$M,7,0))</f>
        <v>、薛仁贵</v>
      </c>
      <c r="N586" s="53">
        <f>IFERROR(VLOOKUP(O586,武将ID!$A:$B,2,0),"")</f>
        <v>41504</v>
      </c>
      <c r="O586" s="40" t="str">
        <f>IF(VLOOKUP($E586,缘分配置!$A:$M,8,0)=0,"",VLOOKUP($E586,缘分配置!$A:$M,8,0))</f>
        <v>、岳飞</v>
      </c>
      <c r="P586" s="53" t="str">
        <f>IFERROR(VLOOKUP(Q586,武将ID!$A:$B,2,0),"")</f>
        <v/>
      </c>
      <c r="Q586" s="40" t="str">
        <f>IF(VLOOKUP($E586,缘分配置!$A:$M,9,0)=0,"",VLOOKUP($E586,缘分配置!$A:$M,9,0))</f>
        <v/>
      </c>
      <c r="R586" s="40">
        <f t="shared" si="116"/>
        <v>4</v>
      </c>
      <c r="S586" s="40">
        <f>IF(VLOOKUP($E586,缘分配置!$A:$M,10,0)=0,"",VLOOKUP($E586,缘分配置!$A:$M,10,0))</f>
        <v>180</v>
      </c>
      <c r="T586" s="40" t="str">
        <f>IFERROR(VLOOKUP(R586,武将ID!F$1:G$18,2,0),"")</f>
        <v>，生命提高</v>
      </c>
      <c r="U586" s="40" t="str">
        <f t="shared" si="110"/>
        <v>18%</v>
      </c>
      <c r="V586" s="40">
        <f t="shared" si="117"/>
        <v>5</v>
      </c>
      <c r="W586" s="40">
        <f>IF(VLOOKUP($E586,缘分配置!$A:$M,11,0)=0,"",VLOOKUP($E586,缘分配置!$A:$M,11,0))</f>
        <v>140</v>
      </c>
      <c r="X586" s="40" t="str">
        <f>IFERROR(VLOOKUP(V586,武将ID!$F$1:$G$18,2,0),"")</f>
        <v>，攻击提高</v>
      </c>
      <c r="Y586" s="40" t="str">
        <f t="shared" si="111"/>
        <v>14%</v>
      </c>
      <c r="Z586" s="40">
        <f t="shared" si="118"/>
        <v>6</v>
      </c>
      <c r="AA586" s="40">
        <f>IF(VLOOKUP($E586,缘分配置!$A:$M,12,0)=0,"",VLOOKUP($E586,缘分配置!$A:$M,12,0))</f>
        <v>40</v>
      </c>
      <c r="AB586" s="40" t="str">
        <f>IFERROR(VLOOKUP(Z586,武将ID!$F$1:$G$18,2,0),"")</f>
        <v>，防御提高</v>
      </c>
      <c r="AC586" s="40" t="str">
        <f t="shared" si="112"/>
        <v>4%</v>
      </c>
      <c r="AD586" s="56" t="str">
        <f t="shared" si="113"/>
        <v>集齐“霍去病、尉迟恭、薛仁贵、岳飞”，生命提高18%，攻击提高14%，防御提高4%。</v>
      </c>
    </row>
    <row r="587" spans="1:30" ht="15" x14ac:dyDescent="0.25">
      <c r="A587" s="52">
        <f t="shared" si="114"/>
        <v>41507006</v>
      </c>
      <c r="B587" s="37">
        <v>582</v>
      </c>
      <c r="C587" s="53" t="str">
        <f>VLOOKUP(E587,缘分配置!A:P,4,0)</f>
        <v>玉树临风</v>
      </c>
      <c r="D587" s="53">
        <f>VLOOKUP(F587,武将ID!A:B,2,0)</f>
        <v>41507</v>
      </c>
      <c r="E587" s="40" t="str">
        <f>缘分配置!A543</f>
        <v>霍去病6</v>
      </c>
      <c r="F587" s="37" t="str">
        <f t="shared" si="109"/>
        <v>、霍去病</v>
      </c>
      <c r="G587" s="40" t="str">
        <f>缘分配置!E543</f>
        <v>霍去病</v>
      </c>
      <c r="H587" s="40" t="str">
        <f t="shared" si="115"/>
        <v>6</v>
      </c>
      <c r="I587" s="40">
        <v>1</v>
      </c>
      <c r="J587" s="53">
        <f>VLOOKUP(K587,武将ID!$A:$B,2,0)</f>
        <v>11502</v>
      </c>
      <c r="K587" s="40" t="str">
        <f>VLOOKUP(E587,缘分配置!A:M,6,0)</f>
        <v>、韩信</v>
      </c>
      <c r="L587" s="53">
        <f>IFERROR(VLOOKUP(M587,武将ID!$A:$B,2,0),"")</f>
        <v>31504</v>
      </c>
      <c r="M587" s="40" t="str">
        <f>IF(VLOOKUP($E587,缘分配置!$A:$M,7,0)=0,"",VLOOKUP($E587,缘分配置!$A:$M,7,0))</f>
        <v>、宇文成都</v>
      </c>
      <c r="N587" s="53">
        <f>IFERROR(VLOOKUP(O587,武将ID!$A:$B,2,0),"")</f>
        <v>31507</v>
      </c>
      <c r="O587" s="40" t="str">
        <f>IF(VLOOKUP($E587,缘分配置!$A:$M,8,0)=0,"",VLOOKUP($E587,缘分配置!$A:$M,8,0))</f>
        <v>、裴元庆</v>
      </c>
      <c r="P587" s="53" t="str">
        <f>IFERROR(VLOOKUP(Q587,武将ID!$A:$B,2,0),"")</f>
        <v/>
      </c>
      <c r="Q587" s="40" t="str">
        <f>IF(VLOOKUP($E587,缘分配置!$A:$M,9,0)=0,"",VLOOKUP($E587,缘分配置!$A:$M,9,0))</f>
        <v/>
      </c>
      <c r="R587" s="40">
        <f t="shared" si="116"/>
        <v>4</v>
      </c>
      <c r="S587" s="40">
        <f>IF(VLOOKUP($E587,缘分配置!$A:$M,10,0)=0,"",VLOOKUP($E587,缘分配置!$A:$M,10,0))</f>
        <v>180</v>
      </c>
      <c r="T587" s="40" t="str">
        <f>IFERROR(VLOOKUP(R587,武将ID!F$1:G$18,2,0),"")</f>
        <v>，生命提高</v>
      </c>
      <c r="U587" s="40" t="str">
        <f t="shared" si="110"/>
        <v>18%</v>
      </c>
      <c r="V587" s="40">
        <f t="shared" si="117"/>
        <v>5</v>
      </c>
      <c r="W587" s="40">
        <f>IF(VLOOKUP($E587,缘分配置!$A:$M,11,0)=0,"",VLOOKUP($E587,缘分配置!$A:$M,11,0))</f>
        <v>140</v>
      </c>
      <c r="X587" s="40" t="str">
        <f>IFERROR(VLOOKUP(V587,武将ID!$F$1:$G$18,2,0),"")</f>
        <v>，攻击提高</v>
      </c>
      <c r="Y587" s="40" t="str">
        <f t="shared" si="111"/>
        <v>14%</v>
      </c>
      <c r="Z587" s="40">
        <f t="shared" si="118"/>
        <v>6</v>
      </c>
      <c r="AA587" s="40">
        <f>IF(VLOOKUP($E587,缘分配置!$A:$M,12,0)=0,"",VLOOKUP($E587,缘分配置!$A:$M,12,0))</f>
        <v>40</v>
      </c>
      <c r="AB587" s="40" t="str">
        <f>IFERROR(VLOOKUP(Z587,武将ID!$F$1:$G$18,2,0),"")</f>
        <v>，防御提高</v>
      </c>
      <c r="AC587" s="40" t="str">
        <f t="shared" si="112"/>
        <v>4%</v>
      </c>
      <c r="AD587" s="56" t="str">
        <f t="shared" si="113"/>
        <v>集齐“霍去病、韩信、宇文成都、裴元庆”，生命提高18%，攻击提高14%，防御提高4%。</v>
      </c>
    </row>
    <row r="588" spans="1:30" ht="15" x14ac:dyDescent="0.25">
      <c r="A588" s="52">
        <f t="shared" si="114"/>
        <v>41505001</v>
      </c>
      <c r="B588" s="37">
        <v>583</v>
      </c>
      <c r="C588" s="53" t="str">
        <f>VLOOKUP(E588,缘分配置!A:P,4,0)</f>
        <v>魅惑众生</v>
      </c>
      <c r="D588" s="53">
        <f>VLOOKUP(F588,武将ID!A:B,2,0)</f>
        <v>41505</v>
      </c>
      <c r="E588" s="40" t="str">
        <f>缘分配置!A544</f>
        <v>苏妲己1</v>
      </c>
      <c r="F588" s="37" t="str">
        <f t="shared" si="109"/>
        <v>、苏妲己</v>
      </c>
      <c r="G588" s="40" t="str">
        <f>缘分配置!E544</f>
        <v>苏妲己</v>
      </c>
      <c r="H588" s="40" t="str">
        <f t="shared" si="115"/>
        <v>1</v>
      </c>
      <c r="I588" s="40">
        <v>1</v>
      </c>
      <c r="J588" s="53">
        <f>VLOOKUP(K588,武将ID!$A:$B,2,0)</f>
        <v>21301</v>
      </c>
      <c r="K588" s="40" t="str">
        <f>VLOOKUP(E588,缘分配置!A:M,6,0)</f>
        <v>、貂蝉</v>
      </c>
      <c r="L588" s="53" t="str">
        <f>IFERROR(VLOOKUP(M588,武将ID!$A:$B,2,0),"")</f>
        <v/>
      </c>
      <c r="M588" s="40" t="str">
        <f>IF(VLOOKUP($E588,缘分配置!$A:$M,7,0)=0,"",VLOOKUP($E588,缘分配置!$A:$M,7,0))</f>
        <v/>
      </c>
      <c r="N588" s="53" t="str">
        <f>IFERROR(VLOOKUP(O588,武将ID!$A:$B,2,0),"")</f>
        <v/>
      </c>
      <c r="O588" s="40" t="str">
        <f>IF(VLOOKUP($E588,缘分配置!$A:$M,8,0)=0,"",VLOOKUP($E588,缘分配置!$A:$M,8,0))</f>
        <v/>
      </c>
      <c r="P588" s="53" t="str">
        <f>IFERROR(VLOOKUP(Q588,武将ID!$A:$B,2,0),"")</f>
        <v/>
      </c>
      <c r="Q588" s="40" t="str">
        <f>IF(VLOOKUP($E588,缘分配置!$A:$M,9,0)=0,"",VLOOKUP($E588,缘分配置!$A:$M,9,0))</f>
        <v/>
      </c>
      <c r="R588" s="40">
        <f t="shared" si="116"/>
        <v>4</v>
      </c>
      <c r="S588" s="40">
        <f>IF(VLOOKUP($E588,缘分配置!$A:$M,10,0)=0,"",VLOOKUP($E588,缘分配置!$A:$M,10,0))</f>
        <v>140</v>
      </c>
      <c r="T588" s="40" t="str">
        <f>IFERROR(VLOOKUP(R588,武将ID!F$1:G$18,2,0),"")</f>
        <v>，生命提高</v>
      </c>
      <c r="U588" s="40" t="str">
        <f t="shared" si="110"/>
        <v>14%</v>
      </c>
      <c r="V588" s="40" t="str">
        <f t="shared" si="117"/>
        <v/>
      </c>
      <c r="W588" s="40" t="str">
        <f>IF(VLOOKUP($E588,缘分配置!$A:$M,11,0)=0,"",VLOOKUP($E588,缘分配置!$A:$M,11,0))</f>
        <v/>
      </c>
      <c r="X588" s="40" t="str">
        <f>IFERROR(VLOOKUP(V588,武将ID!$F$1:$G$18,2,0),"")</f>
        <v/>
      </c>
      <c r="Y588" s="40" t="str">
        <f t="shared" si="111"/>
        <v/>
      </c>
      <c r="Z588" s="40" t="str">
        <f t="shared" si="118"/>
        <v/>
      </c>
      <c r="AA588" s="40" t="str">
        <f>IF(VLOOKUP($E588,缘分配置!$A:$M,12,0)=0,"",VLOOKUP($E588,缘分配置!$A:$M,12,0))</f>
        <v/>
      </c>
      <c r="AB588" s="40" t="str">
        <f>IFERROR(VLOOKUP(Z588,武将ID!$F$1:$G$18,2,0),"")</f>
        <v/>
      </c>
      <c r="AC588" s="40" t="str">
        <f t="shared" si="112"/>
        <v/>
      </c>
      <c r="AD588" s="56" t="str">
        <f t="shared" si="113"/>
        <v>集齐“苏妲己、貂蝉”，生命提高14%。</v>
      </c>
    </row>
    <row r="589" spans="1:30" ht="15" x14ac:dyDescent="0.25">
      <c r="A589" s="52">
        <f t="shared" si="114"/>
        <v>41505002</v>
      </c>
      <c r="B589" s="37">
        <v>584</v>
      </c>
      <c r="C589" s="53" t="str">
        <f>VLOOKUP(E589,缘分配置!A:P,4,0)</f>
        <v>凤鸣岐山</v>
      </c>
      <c r="D589" s="53">
        <f>VLOOKUP(F589,武将ID!A:B,2,0)</f>
        <v>41505</v>
      </c>
      <c r="E589" s="40" t="str">
        <f>缘分配置!A545</f>
        <v>苏妲己2</v>
      </c>
      <c r="F589" s="37" t="str">
        <f t="shared" si="109"/>
        <v>、苏妲己</v>
      </c>
      <c r="G589" s="40" t="str">
        <f>缘分配置!E545</f>
        <v>苏妲己</v>
      </c>
      <c r="H589" s="40" t="str">
        <f t="shared" si="115"/>
        <v>2</v>
      </c>
      <c r="I589" s="40">
        <v>1</v>
      </c>
      <c r="J589" s="53">
        <f>VLOOKUP(K589,武将ID!$A:$B,2,0)</f>
        <v>41502</v>
      </c>
      <c r="K589" s="40" t="str">
        <f>VLOOKUP(E589,缘分配置!A:M,6,0)</f>
        <v>、姜子牙</v>
      </c>
      <c r="L589" s="53" t="str">
        <f>IFERROR(VLOOKUP(M589,武将ID!$A:$B,2,0),"")</f>
        <v/>
      </c>
      <c r="M589" s="40" t="str">
        <f>IF(VLOOKUP($E589,缘分配置!$A:$M,7,0)=0,"",VLOOKUP($E589,缘分配置!$A:$M,7,0))</f>
        <v/>
      </c>
      <c r="N589" s="53" t="str">
        <f>IFERROR(VLOOKUP(O589,武将ID!$A:$B,2,0),"")</f>
        <v/>
      </c>
      <c r="O589" s="40" t="str">
        <f>IF(VLOOKUP($E589,缘分配置!$A:$M,8,0)=0,"",VLOOKUP($E589,缘分配置!$A:$M,8,0))</f>
        <v/>
      </c>
      <c r="P589" s="53" t="str">
        <f>IFERROR(VLOOKUP(Q589,武将ID!$A:$B,2,0),"")</f>
        <v/>
      </c>
      <c r="Q589" s="40" t="str">
        <f>IF(VLOOKUP($E589,缘分配置!$A:$M,9,0)=0,"",VLOOKUP($E589,缘分配置!$A:$M,9,0))</f>
        <v/>
      </c>
      <c r="R589" s="40">
        <f t="shared" si="116"/>
        <v>4</v>
      </c>
      <c r="S589" s="40">
        <f>IF(VLOOKUP($E589,缘分配置!$A:$M,10,0)=0,"",VLOOKUP($E589,缘分配置!$A:$M,10,0))</f>
        <v>140</v>
      </c>
      <c r="T589" s="40" t="str">
        <f>IFERROR(VLOOKUP(R589,武将ID!F$1:G$18,2,0),"")</f>
        <v>，生命提高</v>
      </c>
      <c r="U589" s="40" t="str">
        <f t="shared" si="110"/>
        <v>14%</v>
      </c>
      <c r="V589" s="40" t="str">
        <f t="shared" si="117"/>
        <v/>
      </c>
      <c r="W589" s="40" t="str">
        <f>IF(VLOOKUP($E589,缘分配置!$A:$M,11,0)=0,"",VLOOKUP($E589,缘分配置!$A:$M,11,0))</f>
        <v/>
      </c>
      <c r="X589" s="40" t="str">
        <f>IFERROR(VLOOKUP(V589,武将ID!$F$1:$G$18,2,0),"")</f>
        <v/>
      </c>
      <c r="Y589" s="40" t="str">
        <f t="shared" si="111"/>
        <v/>
      </c>
      <c r="Z589" s="40" t="str">
        <f t="shared" si="118"/>
        <v/>
      </c>
      <c r="AA589" s="40" t="str">
        <f>IF(VLOOKUP($E589,缘分配置!$A:$M,12,0)=0,"",VLOOKUP($E589,缘分配置!$A:$M,12,0))</f>
        <v/>
      </c>
      <c r="AB589" s="40" t="str">
        <f>IFERROR(VLOOKUP(Z589,武将ID!$F$1:$G$18,2,0),"")</f>
        <v/>
      </c>
      <c r="AC589" s="40" t="str">
        <f t="shared" si="112"/>
        <v/>
      </c>
      <c r="AD589" s="56" t="str">
        <f t="shared" si="113"/>
        <v>集齐“苏妲己、姜子牙”，生命提高14%。</v>
      </c>
    </row>
    <row r="590" spans="1:30" ht="15" x14ac:dyDescent="0.25">
      <c r="A590" s="52">
        <f t="shared" si="114"/>
        <v>41505003</v>
      </c>
      <c r="B590" s="37">
        <v>585</v>
      </c>
      <c r="C590" s="53" t="str">
        <f>VLOOKUP(E590,缘分配置!A:P,4,0)</f>
        <v>出尘之姿</v>
      </c>
      <c r="D590" s="53">
        <f>VLOOKUP(F590,武将ID!A:B,2,0)</f>
        <v>41505</v>
      </c>
      <c r="E590" s="40" t="str">
        <f>缘分配置!A546</f>
        <v>苏妲己3</v>
      </c>
      <c r="F590" s="37" t="str">
        <f t="shared" si="109"/>
        <v>、苏妲己</v>
      </c>
      <c r="G590" s="40" t="str">
        <f>缘分配置!E546</f>
        <v>苏妲己</v>
      </c>
      <c r="H590" s="40" t="str">
        <f t="shared" si="115"/>
        <v>3</v>
      </c>
      <c r="I590" s="40">
        <v>1</v>
      </c>
      <c r="J590" s="53">
        <f>VLOOKUP(K590,武将ID!$A:$B,2,0)</f>
        <v>31504</v>
      </c>
      <c r="K590" s="40" t="str">
        <f>VLOOKUP(E590,缘分配置!A:M,6,0)</f>
        <v>、宇文成都</v>
      </c>
      <c r="L590" s="53" t="str">
        <f>IFERROR(VLOOKUP(M590,武将ID!$A:$B,2,0),"")</f>
        <v/>
      </c>
      <c r="M590" s="40" t="str">
        <f>IF(VLOOKUP($E590,缘分配置!$A:$M,7,0)=0,"",VLOOKUP($E590,缘分配置!$A:$M,7,0))</f>
        <v/>
      </c>
      <c r="N590" s="53" t="str">
        <f>IFERROR(VLOOKUP(O590,武将ID!$A:$B,2,0),"")</f>
        <v/>
      </c>
      <c r="O590" s="40" t="str">
        <f>IF(VLOOKUP($E590,缘分配置!$A:$M,8,0)=0,"",VLOOKUP($E590,缘分配置!$A:$M,8,0))</f>
        <v/>
      </c>
      <c r="P590" s="53" t="str">
        <f>IFERROR(VLOOKUP(Q590,武将ID!$A:$B,2,0),"")</f>
        <v/>
      </c>
      <c r="Q590" s="40" t="str">
        <f>IF(VLOOKUP($E590,缘分配置!$A:$M,9,0)=0,"",VLOOKUP($E590,缘分配置!$A:$M,9,0))</f>
        <v/>
      </c>
      <c r="R590" s="40">
        <f t="shared" si="116"/>
        <v>4</v>
      </c>
      <c r="S590" s="40">
        <f>IF(VLOOKUP($E590,缘分配置!$A:$M,10,0)=0,"",VLOOKUP($E590,缘分配置!$A:$M,10,0))</f>
        <v>140</v>
      </c>
      <c r="T590" s="40" t="str">
        <f>IFERROR(VLOOKUP(R590,武将ID!F$1:G$18,2,0),"")</f>
        <v>，生命提高</v>
      </c>
      <c r="U590" s="40" t="str">
        <f t="shared" si="110"/>
        <v>14%</v>
      </c>
      <c r="V590" s="40" t="str">
        <f t="shared" si="117"/>
        <v/>
      </c>
      <c r="W590" s="40" t="str">
        <f>IF(VLOOKUP($E590,缘分配置!$A:$M,11,0)=0,"",VLOOKUP($E590,缘分配置!$A:$M,11,0))</f>
        <v/>
      </c>
      <c r="X590" s="40" t="str">
        <f>IFERROR(VLOOKUP(V590,武将ID!$F$1:$G$18,2,0),"")</f>
        <v/>
      </c>
      <c r="Y590" s="40" t="str">
        <f t="shared" si="111"/>
        <v/>
      </c>
      <c r="Z590" s="40" t="str">
        <f t="shared" si="118"/>
        <v/>
      </c>
      <c r="AA590" s="40" t="str">
        <f>IF(VLOOKUP($E590,缘分配置!$A:$M,12,0)=0,"",VLOOKUP($E590,缘分配置!$A:$M,12,0))</f>
        <v/>
      </c>
      <c r="AB590" s="40" t="str">
        <f>IFERROR(VLOOKUP(Z590,武将ID!$F$1:$G$18,2,0),"")</f>
        <v/>
      </c>
      <c r="AC590" s="40" t="str">
        <f t="shared" si="112"/>
        <v/>
      </c>
      <c r="AD590" s="56" t="str">
        <f t="shared" si="113"/>
        <v>集齐“苏妲己、宇文成都”，生命提高14%。</v>
      </c>
    </row>
    <row r="591" spans="1:30" ht="15" x14ac:dyDescent="0.25">
      <c r="A591" s="52">
        <f t="shared" si="114"/>
        <v>41505004</v>
      </c>
      <c r="B591" s="37">
        <v>586</v>
      </c>
      <c r="C591" s="53" t="str">
        <f>VLOOKUP(E591,缘分配置!A:P,4,0)</f>
        <v>满面春风</v>
      </c>
      <c r="D591" s="53">
        <f>VLOOKUP(F591,武将ID!A:B,2,0)</f>
        <v>41505</v>
      </c>
      <c r="E591" s="40" t="str">
        <f>缘分配置!A547</f>
        <v>苏妲己4</v>
      </c>
      <c r="F591" s="37" t="str">
        <f t="shared" si="109"/>
        <v>、苏妲己</v>
      </c>
      <c r="G591" s="40" t="str">
        <f>缘分配置!E547</f>
        <v>苏妲己</v>
      </c>
      <c r="H591" s="40" t="str">
        <f t="shared" si="115"/>
        <v>4</v>
      </c>
      <c r="I591" s="40">
        <v>1</v>
      </c>
      <c r="J591" s="53">
        <f>VLOOKUP(K591,武将ID!$A:$B,2,0)</f>
        <v>11508</v>
      </c>
      <c r="K591" s="40" t="str">
        <f>VLOOKUP(E591,缘分配置!A:M,6,0)</f>
        <v>、虞姬</v>
      </c>
      <c r="L591" s="53">
        <f>IFERROR(VLOOKUP(M591,武将ID!$A:$B,2,0),"")</f>
        <v>41005</v>
      </c>
      <c r="M591" s="40" t="str">
        <f>IF(VLOOKUP($E591,缘分配置!$A:$M,7,0)=0,"",VLOOKUP($E591,缘分配置!$A:$M,7,0))</f>
        <v>、李师师</v>
      </c>
      <c r="N591" s="53" t="str">
        <f>IFERROR(VLOOKUP(O591,武将ID!$A:$B,2,0),"")</f>
        <v/>
      </c>
      <c r="O591" s="40" t="str">
        <f>IF(VLOOKUP($E591,缘分配置!$A:$M,8,0)=0,"",VLOOKUP($E591,缘分配置!$A:$M,8,0))</f>
        <v/>
      </c>
      <c r="P591" s="53" t="str">
        <f>IFERROR(VLOOKUP(Q591,武将ID!$A:$B,2,0),"")</f>
        <v/>
      </c>
      <c r="Q591" s="40" t="str">
        <f>IF(VLOOKUP($E591,缘分配置!$A:$M,9,0)=0,"",VLOOKUP($E591,缘分配置!$A:$M,9,0))</f>
        <v/>
      </c>
      <c r="R591" s="40">
        <f t="shared" si="116"/>
        <v>4</v>
      </c>
      <c r="S591" s="40">
        <f>IF(VLOOKUP($E591,缘分配置!$A:$M,10,0)=0,"",VLOOKUP($E591,缘分配置!$A:$M,10,0))</f>
        <v>150</v>
      </c>
      <c r="T591" s="40" t="str">
        <f>IFERROR(VLOOKUP(R591,武将ID!F$1:G$18,2,0),"")</f>
        <v>，生命提高</v>
      </c>
      <c r="U591" s="40" t="str">
        <f t="shared" si="110"/>
        <v>15%</v>
      </c>
      <c r="V591" s="40">
        <f t="shared" si="117"/>
        <v>5</v>
      </c>
      <c r="W591" s="40">
        <f>IF(VLOOKUP($E591,缘分配置!$A:$M,11,0)=0,"",VLOOKUP($E591,缘分配置!$A:$M,11,0))</f>
        <v>120</v>
      </c>
      <c r="X591" s="40" t="str">
        <f>IFERROR(VLOOKUP(V591,武将ID!$F$1:$G$18,2,0),"")</f>
        <v>，攻击提高</v>
      </c>
      <c r="Y591" s="40" t="str">
        <f t="shared" si="111"/>
        <v>12%</v>
      </c>
      <c r="Z591" s="40">
        <f t="shared" si="118"/>
        <v>6</v>
      </c>
      <c r="AA591" s="40">
        <f>IF(VLOOKUP($E591,缘分配置!$A:$M,12,0)=0,"",VLOOKUP($E591,缘分配置!$A:$M,12,0))</f>
        <v>30</v>
      </c>
      <c r="AB591" s="40" t="str">
        <f>IFERROR(VLOOKUP(Z591,武将ID!$F$1:$G$18,2,0),"")</f>
        <v>，防御提高</v>
      </c>
      <c r="AC591" s="40" t="str">
        <f t="shared" si="112"/>
        <v>3%</v>
      </c>
      <c r="AD591" s="56" t="str">
        <f t="shared" si="113"/>
        <v>集齐“苏妲己、虞姬、李师师”，生命提高15%，攻击提高12%，防御提高3%。</v>
      </c>
    </row>
    <row r="592" spans="1:30" ht="15" x14ac:dyDescent="0.25">
      <c r="A592" s="52">
        <f t="shared" si="114"/>
        <v>41505005</v>
      </c>
      <c r="B592" s="37">
        <v>587</v>
      </c>
      <c r="C592" s="53" t="str">
        <f>VLOOKUP(E592,缘分配置!A:P,4,0)</f>
        <v>才子佳人</v>
      </c>
      <c r="D592" s="53">
        <f>VLOOKUP(F592,武将ID!A:B,2,0)</f>
        <v>41505</v>
      </c>
      <c r="E592" s="40" t="str">
        <f>缘分配置!A548</f>
        <v>苏妲己5</v>
      </c>
      <c r="F592" s="37" t="str">
        <f t="shared" si="109"/>
        <v>、苏妲己</v>
      </c>
      <c r="G592" s="40" t="str">
        <f>缘分配置!E548</f>
        <v>苏妲己</v>
      </c>
      <c r="H592" s="40" t="str">
        <f t="shared" si="115"/>
        <v>5</v>
      </c>
      <c r="I592" s="40">
        <v>1</v>
      </c>
      <c r="J592" s="53">
        <f>VLOOKUP(K592,武将ID!$A:$B,2,0)</f>
        <v>11502</v>
      </c>
      <c r="K592" s="40" t="str">
        <f>VLOOKUP(E592,缘分配置!A:M,6,0)</f>
        <v>、韩信</v>
      </c>
      <c r="L592" s="53">
        <f>IFERROR(VLOOKUP(M592,武将ID!$A:$B,2,0),"")</f>
        <v>21504</v>
      </c>
      <c r="M592" s="40" t="str">
        <f>IF(VLOOKUP($E592,缘分配置!$A:$M,7,0)=0,"",VLOOKUP($E592,缘分配置!$A:$M,7,0))</f>
        <v>、周瑜</v>
      </c>
      <c r="N592" s="53">
        <f>IFERROR(VLOOKUP(O592,武将ID!$A:$B,2,0),"")</f>
        <v>31507</v>
      </c>
      <c r="O592" s="40" t="str">
        <f>IF(VLOOKUP($E592,缘分配置!$A:$M,8,0)=0,"",VLOOKUP($E592,缘分配置!$A:$M,8,0))</f>
        <v>、裴元庆</v>
      </c>
      <c r="P592" s="53" t="str">
        <f>IFERROR(VLOOKUP(Q592,武将ID!$A:$B,2,0),"")</f>
        <v/>
      </c>
      <c r="Q592" s="40" t="str">
        <f>IF(VLOOKUP($E592,缘分配置!$A:$M,9,0)=0,"",VLOOKUP($E592,缘分配置!$A:$M,9,0))</f>
        <v/>
      </c>
      <c r="R592" s="40">
        <f t="shared" si="116"/>
        <v>4</v>
      </c>
      <c r="S592" s="40">
        <f>IF(VLOOKUP($E592,缘分配置!$A:$M,10,0)=0,"",VLOOKUP($E592,缘分配置!$A:$M,10,0))</f>
        <v>180</v>
      </c>
      <c r="T592" s="40" t="str">
        <f>IFERROR(VLOOKUP(R592,武将ID!F$1:G$18,2,0),"")</f>
        <v>，生命提高</v>
      </c>
      <c r="U592" s="40" t="str">
        <f t="shared" si="110"/>
        <v>18%</v>
      </c>
      <c r="V592" s="40">
        <f t="shared" si="117"/>
        <v>5</v>
      </c>
      <c r="W592" s="40">
        <f>IF(VLOOKUP($E592,缘分配置!$A:$M,11,0)=0,"",VLOOKUP($E592,缘分配置!$A:$M,11,0))</f>
        <v>140</v>
      </c>
      <c r="X592" s="40" t="str">
        <f>IFERROR(VLOOKUP(V592,武将ID!$F$1:$G$18,2,0),"")</f>
        <v>，攻击提高</v>
      </c>
      <c r="Y592" s="40" t="str">
        <f t="shared" si="111"/>
        <v>14%</v>
      </c>
      <c r="Z592" s="40">
        <f t="shared" si="118"/>
        <v>6</v>
      </c>
      <c r="AA592" s="40">
        <f>IF(VLOOKUP($E592,缘分配置!$A:$M,12,0)=0,"",VLOOKUP($E592,缘分配置!$A:$M,12,0))</f>
        <v>40</v>
      </c>
      <c r="AB592" s="40" t="str">
        <f>IFERROR(VLOOKUP(Z592,武将ID!$F$1:$G$18,2,0),"")</f>
        <v>，防御提高</v>
      </c>
      <c r="AC592" s="40" t="str">
        <f t="shared" si="112"/>
        <v>4%</v>
      </c>
      <c r="AD592" s="56" t="str">
        <f t="shared" si="113"/>
        <v>集齐“苏妲己、韩信、周瑜、裴元庆”，生命提高18%，攻击提高14%，防御提高4%。</v>
      </c>
    </row>
    <row r="593" spans="1:30" ht="15" x14ac:dyDescent="0.25">
      <c r="A593" s="52">
        <f t="shared" si="114"/>
        <v>41505006</v>
      </c>
      <c r="B593" s="37">
        <v>588</v>
      </c>
      <c r="C593" s="53" t="str">
        <f>VLOOKUP(E593,缘分配置!A:P,4,0)</f>
        <v>风情万种</v>
      </c>
      <c r="D593" s="53">
        <f>VLOOKUP(F593,武将ID!A:B,2,0)</f>
        <v>41505</v>
      </c>
      <c r="E593" s="40" t="str">
        <f>缘分配置!A549</f>
        <v>苏妲己6</v>
      </c>
      <c r="F593" s="37" t="str">
        <f t="shared" si="109"/>
        <v>、苏妲己</v>
      </c>
      <c r="G593" s="40" t="str">
        <f>缘分配置!E549</f>
        <v>苏妲己</v>
      </c>
      <c r="H593" s="40" t="str">
        <f t="shared" si="115"/>
        <v>6</v>
      </c>
      <c r="I593" s="40">
        <v>1</v>
      </c>
      <c r="J593" s="53">
        <f>VLOOKUP(K593,武将ID!$A:$B,2,0)</f>
        <v>11505</v>
      </c>
      <c r="K593" s="40" t="str">
        <f>VLOOKUP(E593,缘分配置!A:M,6,0)</f>
        <v>、吕雉</v>
      </c>
      <c r="L593" s="53">
        <f>IFERROR(VLOOKUP(M593,武将ID!$A:$B,2,0),"")</f>
        <v>21508</v>
      </c>
      <c r="M593" s="40" t="str">
        <f>IF(VLOOKUP($E593,缘分配置!$A:$M,7,0)=0,"",VLOOKUP($E593,缘分配置!$A:$M,7,0))</f>
        <v>、小乔</v>
      </c>
      <c r="N593" s="53">
        <f>IFERROR(VLOOKUP(O593,武将ID!$A:$B,2,0),"")</f>
        <v>31508</v>
      </c>
      <c r="O593" s="40" t="str">
        <f>IF(VLOOKUP($E593,缘分配置!$A:$M,8,0)=0,"",VLOOKUP($E593,缘分配置!$A:$M,8,0))</f>
        <v>、独孤伽罗</v>
      </c>
      <c r="P593" s="53" t="str">
        <f>IFERROR(VLOOKUP(Q593,武将ID!$A:$B,2,0),"")</f>
        <v/>
      </c>
      <c r="Q593" s="40" t="str">
        <f>IF(VLOOKUP($E593,缘分配置!$A:$M,9,0)=0,"",VLOOKUP($E593,缘分配置!$A:$M,9,0))</f>
        <v/>
      </c>
      <c r="R593" s="40">
        <f t="shared" si="116"/>
        <v>4</v>
      </c>
      <c r="S593" s="40">
        <f>IF(VLOOKUP($E593,缘分配置!$A:$M,10,0)=0,"",VLOOKUP($E593,缘分配置!$A:$M,10,0))</f>
        <v>180</v>
      </c>
      <c r="T593" s="40" t="str">
        <f>IFERROR(VLOOKUP(R593,武将ID!F$1:G$18,2,0),"")</f>
        <v>，生命提高</v>
      </c>
      <c r="U593" s="40" t="str">
        <f t="shared" si="110"/>
        <v>18%</v>
      </c>
      <c r="V593" s="40">
        <f t="shared" si="117"/>
        <v>5</v>
      </c>
      <c r="W593" s="40">
        <f>IF(VLOOKUP($E593,缘分配置!$A:$M,11,0)=0,"",VLOOKUP($E593,缘分配置!$A:$M,11,0))</f>
        <v>140</v>
      </c>
      <c r="X593" s="40" t="str">
        <f>IFERROR(VLOOKUP(V593,武将ID!$F$1:$G$18,2,0),"")</f>
        <v>，攻击提高</v>
      </c>
      <c r="Y593" s="40" t="str">
        <f t="shared" si="111"/>
        <v>14%</v>
      </c>
      <c r="Z593" s="40">
        <f t="shared" si="118"/>
        <v>6</v>
      </c>
      <c r="AA593" s="40">
        <f>IF(VLOOKUP($E593,缘分配置!$A:$M,12,0)=0,"",VLOOKUP($E593,缘分配置!$A:$M,12,0))</f>
        <v>40</v>
      </c>
      <c r="AB593" s="40" t="str">
        <f>IFERROR(VLOOKUP(Z593,武将ID!$F$1:$G$18,2,0),"")</f>
        <v>，防御提高</v>
      </c>
      <c r="AC593" s="40" t="str">
        <f t="shared" si="112"/>
        <v>4%</v>
      </c>
      <c r="AD593" s="56" t="str">
        <f t="shared" si="113"/>
        <v>集齐“苏妲己、吕雉、小乔、独孤伽罗”，生命提高18%，攻击提高14%，防御提高4%。</v>
      </c>
    </row>
    <row r="594" spans="1:30" ht="15" x14ac:dyDescent="0.25">
      <c r="A594" s="52">
        <f t="shared" si="114"/>
        <v>41303001</v>
      </c>
      <c r="B594" s="37">
        <v>589</v>
      </c>
      <c r="C594" s="53" t="str">
        <f>VLOOKUP(E594,缘分配置!A:P,4,0)</f>
        <v>名震天下</v>
      </c>
      <c r="D594" s="53">
        <f>VLOOKUP(F594,武将ID!A:B,2,0)</f>
        <v>41303</v>
      </c>
      <c r="E594" s="40" t="str">
        <f>缘分配置!A550</f>
        <v>朱元璋1</v>
      </c>
      <c r="F594" s="37" t="str">
        <f t="shared" si="109"/>
        <v>、朱元璋</v>
      </c>
      <c r="G594" s="40" t="str">
        <f>缘分配置!E550</f>
        <v>朱元璋</v>
      </c>
      <c r="H594" s="40" t="str">
        <f t="shared" si="115"/>
        <v>1</v>
      </c>
      <c r="I594" s="40">
        <v>1</v>
      </c>
      <c r="J594" s="53">
        <f>VLOOKUP(K594,武将ID!$A:$B,2,0)</f>
        <v>41007</v>
      </c>
      <c r="K594" s="40" t="str">
        <f>VLOOKUP(E594,缘分配置!A:M,6,0)</f>
        <v>、鲁智深</v>
      </c>
      <c r="L594" s="53" t="str">
        <f>IFERROR(VLOOKUP(M594,武将ID!$A:$B,2,0),"")</f>
        <v/>
      </c>
      <c r="M594" s="40" t="str">
        <f>IF(VLOOKUP($E594,缘分配置!$A:$M,7,0)=0,"",VLOOKUP($E594,缘分配置!$A:$M,7,0))</f>
        <v/>
      </c>
      <c r="N594" s="53" t="str">
        <f>IFERROR(VLOOKUP(O594,武将ID!$A:$B,2,0),"")</f>
        <v/>
      </c>
      <c r="O594" s="40" t="str">
        <f>IF(VLOOKUP($E594,缘分配置!$A:$M,8,0)=0,"",VLOOKUP($E594,缘分配置!$A:$M,8,0))</f>
        <v/>
      </c>
      <c r="P594" s="53" t="str">
        <f>IFERROR(VLOOKUP(Q594,武将ID!$A:$B,2,0),"")</f>
        <v/>
      </c>
      <c r="Q594" s="40" t="str">
        <f>IF(VLOOKUP($E594,缘分配置!$A:$M,9,0)=0,"",VLOOKUP($E594,缘分配置!$A:$M,9,0))</f>
        <v/>
      </c>
      <c r="R594" s="40" t="str">
        <f t="shared" si="116"/>
        <v/>
      </c>
      <c r="S594" s="40" t="str">
        <f>IF(VLOOKUP($E594,缘分配置!$A:$M,10,0)=0,"",VLOOKUP($E594,缘分配置!$A:$M,10,0))</f>
        <v/>
      </c>
      <c r="T594" s="40" t="str">
        <f>IFERROR(VLOOKUP(R594,武将ID!F$1:G$18,2,0),"")</f>
        <v/>
      </c>
      <c r="U594" s="40" t="str">
        <f t="shared" si="110"/>
        <v/>
      </c>
      <c r="V594" s="40">
        <f t="shared" si="117"/>
        <v>5</v>
      </c>
      <c r="W594" s="40">
        <f>IF(VLOOKUP($E594,缘分配置!$A:$M,11,0)=0,"",VLOOKUP($E594,缘分配置!$A:$M,11,0))</f>
        <v>100</v>
      </c>
      <c r="X594" s="40" t="str">
        <f>IFERROR(VLOOKUP(V594,武将ID!$F$1:$G$18,2,0),"")</f>
        <v>，攻击提高</v>
      </c>
      <c r="Y594" s="40" t="str">
        <f t="shared" si="111"/>
        <v>10%</v>
      </c>
      <c r="Z594" s="40">
        <f t="shared" si="118"/>
        <v>6</v>
      </c>
      <c r="AA594" s="40">
        <f>IF(VLOOKUP($E594,缘分配置!$A:$M,12,0)=0,"",VLOOKUP($E594,缘分配置!$A:$M,12,0))</f>
        <v>30</v>
      </c>
      <c r="AB594" s="40" t="str">
        <f>IFERROR(VLOOKUP(Z594,武将ID!$F$1:$G$18,2,0),"")</f>
        <v>，防御提高</v>
      </c>
      <c r="AC594" s="40" t="str">
        <f t="shared" si="112"/>
        <v>3%</v>
      </c>
      <c r="AD594" s="56" t="str">
        <f t="shared" si="113"/>
        <v>集齐“朱元璋、鲁智深”，攻击提高10%，防御提高3%。</v>
      </c>
    </row>
    <row r="595" spans="1:30" ht="15" x14ac:dyDescent="0.25">
      <c r="A595" s="52">
        <f t="shared" si="114"/>
        <v>41303002</v>
      </c>
      <c r="B595" s="37">
        <v>590</v>
      </c>
      <c r="C595" s="53" t="str">
        <f>VLOOKUP(E595,缘分配置!A:P,4,0)</f>
        <v>称帝称王</v>
      </c>
      <c r="D595" s="53">
        <f>VLOOKUP(F595,武将ID!A:B,2,0)</f>
        <v>41303</v>
      </c>
      <c r="E595" s="40" t="str">
        <f>缘分配置!A551</f>
        <v>朱元璋2</v>
      </c>
      <c r="F595" s="37" t="str">
        <f t="shared" si="109"/>
        <v>、朱元璋</v>
      </c>
      <c r="G595" s="40" t="str">
        <f>缘分配置!E551</f>
        <v>朱元璋</v>
      </c>
      <c r="H595" s="40" t="str">
        <f t="shared" si="115"/>
        <v>2</v>
      </c>
      <c r="I595" s="40">
        <v>1</v>
      </c>
      <c r="J595" s="53">
        <f>VLOOKUP(K595,武将ID!$A:$B,2,0)</f>
        <v>31304</v>
      </c>
      <c r="K595" s="40" t="str">
        <f>VLOOKUP(E595,缘分配置!A:M,6,0)</f>
        <v>、杨广</v>
      </c>
      <c r="L595" s="53" t="str">
        <f>IFERROR(VLOOKUP(M595,武将ID!$A:$B,2,0),"")</f>
        <v/>
      </c>
      <c r="M595" s="40" t="str">
        <f>IF(VLOOKUP($E595,缘分配置!$A:$M,7,0)=0,"",VLOOKUP($E595,缘分配置!$A:$M,7,0))</f>
        <v/>
      </c>
      <c r="N595" s="53" t="str">
        <f>IFERROR(VLOOKUP(O595,武将ID!$A:$B,2,0),"")</f>
        <v/>
      </c>
      <c r="O595" s="40" t="str">
        <f>IF(VLOOKUP($E595,缘分配置!$A:$M,8,0)=0,"",VLOOKUP($E595,缘分配置!$A:$M,8,0))</f>
        <v/>
      </c>
      <c r="P595" s="53" t="str">
        <f>IFERROR(VLOOKUP(Q595,武将ID!$A:$B,2,0),"")</f>
        <v/>
      </c>
      <c r="Q595" s="40" t="str">
        <f>IF(VLOOKUP($E595,缘分配置!$A:$M,9,0)=0,"",VLOOKUP($E595,缘分配置!$A:$M,9,0))</f>
        <v/>
      </c>
      <c r="R595" s="40" t="str">
        <f t="shared" si="116"/>
        <v/>
      </c>
      <c r="S595" s="40" t="str">
        <f>IF(VLOOKUP($E595,缘分配置!$A:$M,10,0)=0,"",VLOOKUP($E595,缘分配置!$A:$M,10,0))</f>
        <v/>
      </c>
      <c r="T595" s="40" t="str">
        <f>IFERROR(VLOOKUP(R595,武将ID!F$1:G$18,2,0),"")</f>
        <v/>
      </c>
      <c r="U595" s="40" t="str">
        <f t="shared" si="110"/>
        <v/>
      </c>
      <c r="V595" s="40">
        <f t="shared" si="117"/>
        <v>5</v>
      </c>
      <c r="W595" s="40">
        <f>IF(VLOOKUP($E595,缘分配置!$A:$M,11,0)=0,"",VLOOKUP($E595,缘分配置!$A:$M,11,0))</f>
        <v>110</v>
      </c>
      <c r="X595" s="40" t="str">
        <f>IFERROR(VLOOKUP(V595,武将ID!$F$1:$G$18,2,0),"")</f>
        <v>，攻击提高</v>
      </c>
      <c r="Y595" s="40" t="str">
        <f t="shared" si="111"/>
        <v>11%</v>
      </c>
      <c r="Z595" s="40">
        <f t="shared" si="118"/>
        <v>6</v>
      </c>
      <c r="AA595" s="40">
        <f>IF(VLOOKUP($E595,缘分配置!$A:$M,12,0)=0,"",VLOOKUP($E595,缘分配置!$A:$M,12,0))</f>
        <v>30</v>
      </c>
      <c r="AB595" s="40" t="str">
        <f>IFERROR(VLOOKUP(Z595,武将ID!$F$1:$G$18,2,0),"")</f>
        <v>，防御提高</v>
      </c>
      <c r="AC595" s="40" t="str">
        <f t="shared" si="112"/>
        <v>3%</v>
      </c>
      <c r="AD595" s="56" t="str">
        <f t="shared" si="113"/>
        <v>集齐“朱元璋、杨广”，攻击提高11%，防御提高3%。</v>
      </c>
    </row>
    <row r="596" spans="1:30" ht="15" x14ac:dyDescent="0.25">
      <c r="A596" s="52">
        <f t="shared" si="114"/>
        <v>41303003</v>
      </c>
      <c r="B596" s="37">
        <v>591</v>
      </c>
      <c r="C596" s="53" t="str">
        <f>VLOOKUP(E596,缘分配置!A:P,4,0)</f>
        <v>一统天下</v>
      </c>
      <c r="D596" s="53">
        <f>VLOOKUP(F596,武将ID!A:B,2,0)</f>
        <v>41303</v>
      </c>
      <c r="E596" s="40" t="str">
        <f>缘分配置!A552</f>
        <v>朱元璋3</v>
      </c>
      <c r="F596" s="37" t="str">
        <f t="shared" si="109"/>
        <v>、朱元璋</v>
      </c>
      <c r="G596" s="40" t="str">
        <f>缘分配置!E552</f>
        <v>朱元璋</v>
      </c>
      <c r="H596" s="40" t="str">
        <f t="shared" si="115"/>
        <v>3</v>
      </c>
      <c r="I596" s="40">
        <v>1</v>
      </c>
      <c r="J596" s="53">
        <f>VLOOKUP(K596,武将ID!$A:$B,2,0)</f>
        <v>41501</v>
      </c>
      <c r="K596" s="40" t="str">
        <f>VLOOKUP(E596,缘分配置!A:M,6,0)</f>
        <v>、成吉思汗</v>
      </c>
      <c r="L596" s="53" t="str">
        <f>IFERROR(VLOOKUP(M596,武将ID!$A:$B,2,0),"")</f>
        <v/>
      </c>
      <c r="M596" s="40" t="str">
        <f>IF(VLOOKUP($E596,缘分配置!$A:$M,7,0)=0,"",VLOOKUP($E596,缘分配置!$A:$M,7,0))</f>
        <v/>
      </c>
      <c r="N596" s="53" t="str">
        <f>IFERROR(VLOOKUP(O596,武将ID!$A:$B,2,0),"")</f>
        <v/>
      </c>
      <c r="O596" s="40" t="str">
        <f>IF(VLOOKUP($E596,缘分配置!$A:$M,8,0)=0,"",VLOOKUP($E596,缘分配置!$A:$M,8,0))</f>
        <v/>
      </c>
      <c r="P596" s="53" t="str">
        <f>IFERROR(VLOOKUP(Q596,武将ID!$A:$B,2,0),"")</f>
        <v/>
      </c>
      <c r="Q596" s="40" t="str">
        <f>IF(VLOOKUP($E596,缘分配置!$A:$M,9,0)=0,"",VLOOKUP($E596,缘分配置!$A:$M,9,0))</f>
        <v/>
      </c>
      <c r="R596" s="40" t="str">
        <f t="shared" si="116"/>
        <v/>
      </c>
      <c r="S596" s="40" t="str">
        <f>IF(VLOOKUP($E596,缘分配置!$A:$M,10,0)=0,"",VLOOKUP($E596,缘分配置!$A:$M,10,0))</f>
        <v/>
      </c>
      <c r="T596" s="40" t="str">
        <f>IFERROR(VLOOKUP(R596,武将ID!F$1:G$18,2,0),"")</f>
        <v/>
      </c>
      <c r="U596" s="40" t="str">
        <f t="shared" si="110"/>
        <v/>
      </c>
      <c r="V596" s="40">
        <f t="shared" si="117"/>
        <v>5</v>
      </c>
      <c r="W596" s="40">
        <f>IF(VLOOKUP($E596,缘分配置!$A:$M,11,0)=0,"",VLOOKUP($E596,缘分配置!$A:$M,11,0))</f>
        <v>110</v>
      </c>
      <c r="X596" s="40" t="str">
        <f>IFERROR(VLOOKUP(V596,武将ID!$F$1:$G$18,2,0),"")</f>
        <v>，攻击提高</v>
      </c>
      <c r="Y596" s="40" t="str">
        <f t="shared" si="111"/>
        <v>11%</v>
      </c>
      <c r="Z596" s="40">
        <f t="shared" si="118"/>
        <v>6</v>
      </c>
      <c r="AA596" s="40">
        <f>IF(VLOOKUP($E596,缘分配置!$A:$M,12,0)=0,"",VLOOKUP($E596,缘分配置!$A:$M,12,0))</f>
        <v>30</v>
      </c>
      <c r="AB596" s="40" t="str">
        <f>IFERROR(VLOOKUP(Z596,武将ID!$F$1:$G$18,2,0),"")</f>
        <v>，防御提高</v>
      </c>
      <c r="AC596" s="40" t="str">
        <f t="shared" si="112"/>
        <v>3%</v>
      </c>
      <c r="AD596" s="56" t="str">
        <f t="shared" si="113"/>
        <v>集齐“朱元璋、成吉思汗”，攻击提高11%，防御提高3%。</v>
      </c>
    </row>
    <row r="597" spans="1:30" ht="15" x14ac:dyDescent="0.25">
      <c r="A597" s="52">
        <f t="shared" si="114"/>
        <v>41303004</v>
      </c>
      <c r="B597" s="37">
        <v>592</v>
      </c>
      <c r="C597" s="53" t="str">
        <f>VLOOKUP(E597,缘分配置!A:P,4,0)</f>
        <v>平民皇帝</v>
      </c>
      <c r="D597" s="53">
        <f>VLOOKUP(F597,武将ID!A:B,2,0)</f>
        <v>41303</v>
      </c>
      <c r="E597" s="40" t="str">
        <f>缘分配置!A553</f>
        <v>朱元璋4</v>
      </c>
      <c r="F597" s="37" t="str">
        <f t="shared" si="109"/>
        <v>、朱元璋</v>
      </c>
      <c r="G597" s="40" t="str">
        <f>缘分配置!E553</f>
        <v>朱元璋</v>
      </c>
      <c r="H597" s="40" t="str">
        <f t="shared" si="115"/>
        <v>4</v>
      </c>
      <c r="I597" s="40">
        <v>1</v>
      </c>
      <c r="J597" s="53">
        <f>VLOOKUP(K597,武将ID!$A:$B,2,0)</f>
        <v>11501</v>
      </c>
      <c r="K597" s="40" t="str">
        <f>VLOOKUP(E597,缘分配置!A:M,6,0)</f>
        <v>、刘邦</v>
      </c>
      <c r="L597" s="53" t="str">
        <f>IFERROR(VLOOKUP(M597,武将ID!$A:$B,2,0),"")</f>
        <v/>
      </c>
      <c r="M597" s="40" t="str">
        <f>IF(VLOOKUP($E597,缘分配置!$A:$M,7,0)=0,"",VLOOKUP($E597,缘分配置!$A:$M,7,0))</f>
        <v/>
      </c>
      <c r="N597" s="53" t="str">
        <f>IFERROR(VLOOKUP(O597,武将ID!$A:$B,2,0),"")</f>
        <v/>
      </c>
      <c r="O597" s="40" t="str">
        <f>IF(VLOOKUP($E597,缘分配置!$A:$M,8,0)=0,"",VLOOKUP($E597,缘分配置!$A:$M,8,0))</f>
        <v/>
      </c>
      <c r="P597" s="53" t="str">
        <f>IFERROR(VLOOKUP(Q597,武将ID!$A:$B,2,0),"")</f>
        <v/>
      </c>
      <c r="Q597" s="40" t="str">
        <f>IF(VLOOKUP($E597,缘分配置!$A:$M,9,0)=0,"",VLOOKUP($E597,缘分配置!$A:$M,9,0))</f>
        <v/>
      </c>
      <c r="R597" s="40" t="str">
        <f t="shared" si="116"/>
        <v/>
      </c>
      <c r="S597" s="40" t="str">
        <f>IF(VLOOKUP($E597,缘分配置!$A:$M,10,0)=0,"",VLOOKUP($E597,缘分配置!$A:$M,10,0))</f>
        <v/>
      </c>
      <c r="T597" s="40" t="str">
        <f>IFERROR(VLOOKUP(R597,武将ID!F$1:G$18,2,0),"")</f>
        <v/>
      </c>
      <c r="U597" s="40" t="str">
        <f t="shared" si="110"/>
        <v/>
      </c>
      <c r="V597" s="40">
        <f t="shared" si="117"/>
        <v>5</v>
      </c>
      <c r="W597" s="40">
        <f>IF(VLOOKUP($E597,缘分配置!$A:$M,11,0)=0,"",VLOOKUP($E597,缘分配置!$A:$M,11,0))</f>
        <v>110</v>
      </c>
      <c r="X597" s="40" t="str">
        <f>IFERROR(VLOOKUP(V597,武将ID!$F$1:$G$18,2,0),"")</f>
        <v>，攻击提高</v>
      </c>
      <c r="Y597" s="40" t="str">
        <f t="shared" si="111"/>
        <v>11%</v>
      </c>
      <c r="Z597" s="40">
        <f t="shared" si="118"/>
        <v>6</v>
      </c>
      <c r="AA597" s="40">
        <f>IF(VLOOKUP($E597,缘分配置!$A:$M,12,0)=0,"",VLOOKUP($E597,缘分配置!$A:$M,12,0))</f>
        <v>30</v>
      </c>
      <c r="AB597" s="40" t="str">
        <f>IFERROR(VLOOKUP(Z597,武将ID!$F$1:$G$18,2,0),"")</f>
        <v>，防御提高</v>
      </c>
      <c r="AC597" s="40" t="str">
        <f t="shared" si="112"/>
        <v>3%</v>
      </c>
      <c r="AD597" s="56" t="str">
        <f t="shared" si="113"/>
        <v>集齐“朱元璋、刘邦”，攻击提高11%，防御提高3%。</v>
      </c>
    </row>
    <row r="598" spans="1:30" ht="15" x14ac:dyDescent="0.25">
      <c r="A598" s="52">
        <f t="shared" si="114"/>
        <v>41303005</v>
      </c>
      <c r="B598" s="37">
        <v>593</v>
      </c>
      <c r="C598" s="53" t="str">
        <f>VLOOKUP(E598,缘分配置!A:P,4,0)</f>
        <v>独揽大权</v>
      </c>
      <c r="D598" s="53">
        <f>VLOOKUP(F598,武将ID!A:B,2,0)</f>
        <v>41303</v>
      </c>
      <c r="E598" s="40" t="str">
        <f>缘分配置!A554</f>
        <v>朱元璋5</v>
      </c>
      <c r="F598" s="37" t="str">
        <f t="shared" si="109"/>
        <v>、朱元璋</v>
      </c>
      <c r="G598" s="40" t="str">
        <f>缘分配置!E554</f>
        <v>朱元璋</v>
      </c>
      <c r="H598" s="40" t="str">
        <f t="shared" si="115"/>
        <v>5</v>
      </c>
      <c r="I598" s="40">
        <v>1</v>
      </c>
      <c r="J598" s="53">
        <f>VLOOKUP(K598,武将ID!$A:$B,2,0)</f>
        <v>11505</v>
      </c>
      <c r="K598" s="40" t="str">
        <f>VLOOKUP(E598,缘分配置!A:M,6,0)</f>
        <v>、吕雉</v>
      </c>
      <c r="L598" s="53">
        <f>IFERROR(VLOOKUP(M598,武将ID!$A:$B,2,0),"")</f>
        <v>21501</v>
      </c>
      <c r="M598" s="40" t="str">
        <f>IF(VLOOKUP($E598,缘分配置!$A:$M,7,0)=0,"",VLOOKUP($E598,缘分配置!$A:$M,7,0))</f>
        <v>、曹操</v>
      </c>
      <c r="N598" s="53" t="str">
        <f>IFERROR(VLOOKUP(O598,武将ID!$A:$B,2,0),"")</f>
        <v/>
      </c>
      <c r="O598" s="40" t="str">
        <f>IF(VLOOKUP($E598,缘分配置!$A:$M,8,0)=0,"",VLOOKUP($E598,缘分配置!$A:$M,8,0))</f>
        <v/>
      </c>
      <c r="P598" s="53" t="str">
        <f>IFERROR(VLOOKUP(Q598,武将ID!$A:$B,2,0),"")</f>
        <v/>
      </c>
      <c r="Q598" s="40" t="str">
        <f>IF(VLOOKUP($E598,缘分配置!$A:$M,9,0)=0,"",VLOOKUP($E598,缘分配置!$A:$M,9,0))</f>
        <v/>
      </c>
      <c r="R598" s="40">
        <f t="shared" si="116"/>
        <v>4</v>
      </c>
      <c r="S598" s="40">
        <f>IF(VLOOKUP($E598,缘分配置!$A:$M,10,0)=0,"",VLOOKUP($E598,缘分配置!$A:$M,10,0))</f>
        <v>150</v>
      </c>
      <c r="T598" s="40" t="str">
        <f>IFERROR(VLOOKUP(R598,武将ID!F$1:G$18,2,0),"")</f>
        <v>，生命提高</v>
      </c>
      <c r="U598" s="40" t="str">
        <f t="shared" si="110"/>
        <v>15%</v>
      </c>
      <c r="V598" s="40">
        <f t="shared" si="117"/>
        <v>5</v>
      </c>
      <c r="W598" s="40">
        <f>IF(VLOOKUP($E598,缘分配置!$A:$M,11,0)=0,"",VLOOKUP($E598,缘分配置!$A:$M,11,0))</f>
        <v>120</v>
      </c>
      <c r="X598" s="40" t="str">
        <f>IFERROR(VLOOKUP(V598,武将ID!$F$1:$G$18,2,0),"")</f>
        <v>，攻击提高</v>
      </c>
      <c r="Y598" s="40" t="str">
        <f t="shared" si="111"/>
        <v>12%</v>
      </c>
      <c r="Z598" s="40">
        <f t="shared" si="118"/>
        <v>6</v>
      </c>
      <c r="AA598" s="40">
        <f>IF(VLOOKUP($E598,缘分配置!$A:$M,12,0)=0,"",VLOOKUP($E598,缘分配置!$A:$M,12,0))</f>
        <v>30</v>
      </c>
      <c r="AB598" s="40" t="str">
        <f>IFERROR(VLOOKUP(Z598,武将ID!$F$1:$G$18,2,0),"")</f>
        <v>，防御提高</v>
      </c>
      <c r="AC598" s="40" t="str">
        <f t="shared" si="112"/>
        <v>3%</v>
      </c>
      <c r="AD598" s="56" t="str">
        <f t="shared" si="113"/>
        <v>集齐“朱元璋、吕雉、曹操”，生命提高15%，攻击提高12%，防御提高3%。</v>
      </c>
    </row>
    <row r="599" spans="1:30" ht="15" x14ac:dyDescent="0.25">
      <c r="A599" s="52">
        <f t="shared" si="114"/>
        <v>41303006</v>
      </c>
      <c r="B599" s="37">
        <v>594</v>
      </c>
      <c r="C599" s="53" t="str">
        <f>VLOOKUP(E599,缘分配置!A:P,4,0)</f>
        <v>开国皇帝</v>
      </c>
      <c r="D599" s="53">
        <f>VLOOKUP(F599,武将ID!A:B,2,0)</f>
        <v>41303</v>
      </c>
      <c r="E599" s="40" t="str">
        <f>缘分配置!A555</f>
        <v>朱元璋6</v>
      </c>
      <c r="F599" s="37" t="str">
        <f t="shared" si="109"/>
        <v>、朱元璋</v>
      </c>
      <c r="G599" s="40" t="str">
        <f>缘分配置!E555</f>
        <v>朱元璋</v>
      </c>
      <c r="H599" s="40" t="str">
        <f t="shared" si="115"/>
        <v>6</v>
      </c>
      <c r="I599" s="40">
        <v>1</v>
      </c>
      <c r="J599" s="53">
        <f>VLOOKUP(K599,武将ID!$A:$B,2,0)</f>
        <v>21502</v>
      </c>
      <c r="K599" s="40" t="str">
        <f>VLOOKUP(E599,缘分配置!A:M,6,0)</f>
        <v>、孙权</v>
      </c>
      <c r="L599" s="53">
        <f>IFERROR(VLOOKUP(M599,武将ID!$A:$B,2,0),"")</f>
        <v>31001</v>
      </c>
      <c r="M599" s="40" t="str">
        <f>IF(VLOOKUP($E599,缘分配置!$A:$M,7,0)=0,"",VLOOKUP($E599,缘分配置!$A:$M,7,0))</f>
        <v>、杨坚</v>
      </c>
      <c r="N599" s="53">
        <f>IFERROR(VLOOKUP(O599,武将ID!$A:$B,2,0),"")</f>
        <v>31002</v>
      </c>
      <c r="O599" s="40" t="str">
        <f>IF(VLOOKUP($E599,缘分配置!$A:$M,8,0)=0,"",VLOOKUP($E599,缘分配置!$A:$M,8,0))</f>
        <v>、李渊</v>
      </c>
      <c r="P599" s="53" t="str">
        <f>IFERROR(VLOOKUP(Q599,武将ID!$A:$B,2,0),"")</f>
        <v/>
      </c>
      <c r="Q599" s="40" t="str">
        <f>IF(VLOOKUP($E599,缘分配置!$A:$M,9,0)=0,"",VLOOKUP($E599,缘分配置!$A:$M,9,0))</f>
        <v/>
      </c>
      <c r="R599" s="40">
        <f t="shared" si="116"/>
        <v>4</v>
      </c>
      <c r="S599" s="40">
        <f>IF(VLOOKUP($E599,缘分配置!$A:$M,10,0)=0,"",VLOOKUP($E599,缘分配置!$A:$M,10,0))</f>
        <v>180</v>
      </c>
      <c r="T599" s="40" t="str">
        <f>IFERROR(VLOOKUP(R599,武将ID!F$1:G$18,2,0),"")</f>
        <v>，生命提高</v>
      </c>
      <c r="U599" s="40" t="str">
        <f t="shared" si="110"/>
        <v>18%</v>
      </c>
      <c r="V599" s="40">
        <f t="shared" si="117"/>
        <v>5</v>
      </c>
      <c r="W599" s="40">
        <f>IF(VLOOKUP($E599,缘分配置!$A:$M,11,0)=0,"",VLOOKUP($E599,缘分配置!$A:$M,11,0))</f>
        <v>140</v>
      </c>
      <c r="X599" s="40" t="str">
        <f>IFERROR(VLOOKUP(V599,武将ID!$F$1:$G$18,2,0),"")</f>
        <v>，攻击提高</v>
      </c>
      <c r="Y599" s="40" t="str">
        <f t="shared" si="111"/>
        <v>14%</v>
      </c>
      <c r="Z599" s="40">
        <f t="shared" si="118"/>
        <v>6</v>
      </c>
      <c r="AA599" s="40">
        <f>IF(VLOOKUP($E599,缘分配置!$A:$M,12,0)=0,"",VLOOKUP($E599,缘分配置!$A:$M,12,0))</f>
        <v>40</v>
      </c>
      <c r="AB599" s="40" t="str">
        <f>IFERROR(VLOOKUP(Z599,武将ID!$F$1:$G$18,2,0),"")</f>
        <v>，防御提高</v>
      </c>
      <c r="AC599" s="40" t="str">
        <f t="shared" si="112"/>
        <v>4%</v>
      </c>
      <c r="AD599" s="56" t="str">
        <f t="shared" si="113"/>
        <v>集齐“朱元璋、孙权、杨坚、李渊”，生命提高18%，攻击提高14%，防御提高4%。</v>
      </c>
    </row>
    <row r="600" spans="1:30" ht="15" x14ac:dyDescent="0.25">
      <c r="A600" s="52">
        <f t="shared" si="114"/>
        <v>41305001</v>
      </c>
      <c r="B600" s="37">
        <v>595</v>
      </c>
      <c r="C600" s="53" t="str">
        <f>VLOOKUP(E600,缘分配置!A:P,4,0)</f>
        <v>所向无敌</v>
      </c>
      <c r="D600" s="53">
        <f>VLOOKUP(F600,武将ID!A:B,2,0)</f>
        <v>41305</v>
      </c>
      <c r="E600" s="40" t="str">
        <f>缘分配置!A556</f>
        <v>陈庆之1</v>
      </c>
      <c r="F600" s="37" t="str">
        <f t="shared" si="109"/>
        <v>、陈庆之</v>
      </c>
      <c r="G600" s="40" t="str">
        <f>缘分配置!E556</f>
        <v>陈庆之</v>
      </c>
      <c r="H600" s="40" t="str">
        <f t="shared" si="115"/>
        <v>1</v>
      </c>
      <c r="I600" s="40">
        <v>1</v>
      </c>
      <c r="J600" s="53">
        <f>VLOOKUP(K600,武将ID!$A:$B,2,0)</f>
        <v>41008</v>
      </c>
      <c r="K600" s="40" t="str">
        <f>VLOOKUP(E600,缘分配置!A:M,6,0)</f>
        <v>、穆桂英</v>
      </c>
      <c r="L600" s="53" t="str">
        <f>IFERROR(VLOOKUP(M600,武将ID!$A:$B,2,0),"")</f>
        <v/>
      </c>
      <c r="M600" s="40" t="str">
        <f>IF(VLOOKUP($E600,缘分配置!$A:$M,7,0)=0,"",VLOOKUP($E600,缘分配置!$A:$M,7,0))</f>
        <v/>
      </c>
      <c r="N600" s="53" t="str">
        <f>IFERROR(VLOOKUP(O600,武将ID!$A:$B,2,0),"")</f>
        <v/>
      </c>
      <c r="O600" s="40" t="str">
        <f>IF(VLOOKUP($E600,缘分配置!$A:$M,8,0)=0,"",VLOOKUP($E600,缘分配置!$A:$M,8,0))</f>
        <v/>
      </c>
      <c r="P600" s="53" t="str">
        <f>IFERROR(VLOOKUP(Q600,武将ID!$A:$B,2,0),"")</f>
        <v/>
      </c>
      <c r="Q600" s="40" t="str">
        <f>IF(VLOOKUP($E600,缘分配置!$A:$M,9,0)=0,"",VLOOKUP($E600,缘分配置!$A:$M,9,0))</f>
        <v/>
      </c>
      <c r="R600" s="40">
        <f t="shared" si="116"/>
        <v>4</v>
      </c>
      <c r="S600" s="40">
        <f>IF(VLOOKUP($E600,缘分配置!$A:$M,10,0)=0,"",VLOOKUP($E600,缘分配置!$A:$M,10,0))</f>
        <v>130</v>
      </c>
      <c r="T600" s="40" t="str">
        <f>IFERROR(VLOOKUP(R600,武将ID!F$1:G$18,2,0),"")</f>
        <v>，生命提高</v>
      </c>
      <c r="U600" s="40" t="str">
        <f t="shared" si="110"/>
        <v>13%</v>
      </c>
      <c r="V600" s="40" t="str">
        <f t="shared" si="117"/>
        <v/>
      </c>
      <c r="W600" s="40" t="str">
        <f>IF(VLOOKUP($E600,缘分配置!$A:$M,11,0)=0,"",VLOOKUP($E600,缘分配置!$A:$M,11,0))</f>
        <v/>
      </c>
      <c r="X600" s="40" t="str">
        <f>IFERROR(VLOOKUP(V600,武将ID!$F$1:$G$18,2,0),"")</f>
        <v/>
      </c>
      <c r="Y600" s="40" t="str">
        <f t="shared" si="111"/>
        <v/>
      </c>
      <c r="Z600" s="40" t="str">
        <f t="shared" si="118"/>
        <v/>
      </c>
      <c r="AA600" s="40" t="str">
        <f>IF(VLOOKUP($E600,缘分配置!$A:$M,12,0)=0,"",VLOOKUP($E600,缘分配置!$A:$M,12,0))</f>
        <v/>
      </c>
      <c r="AB600" s="40" t="str">
        <f>IFERROR(VLOOKUP(Z600,武将ID!$F$1:$G$18,2,0),"")</f>
        <v/>
      </c>
      <c r="AC600" s="40" t="str">
        <f t="shared" si="112"/>
        <v/>
      </c>
      <c r="AD600" s="56" t="str">
        <f t="shared" si="113"/>
        <v>集齐“陈庆之、穆桂英”，生命提高13%。</v>
      </c>
    </row>
    <row r="601" spans="1:30" ht="15" x14ac:dyDescent="0.25">
      <c r="A601" s="52">
        <f t="shared" si="114"/>
        <v>41305002</v>
      </c>
      <c r="B601" s="37">
        <v>596</v>
      </c>
      <c r="C601" s="53" t="str">
        <f>VLOOKUP(E601,缘分配置!A:P,4,0)</f>
        <v>能屈能伸</v>
      </c>
      <c r="D601" s="53">
        <f>VLOOKUP(F601,武将ID!A:B,2,0)</f>
        <v>41305</v>
      </c>
      <c r="E601" s="40" t="str">
        <f>缘分配置!A557</f>
        <v>陈庆之2</v>
      </c>
      <c r="F601" s="37" t="str">
        <f t="shared" si="109"/>
        <v>、陈庆之</v>
      </c>
      <c r="G601" s="40" t="str">
        <f>缘分配置!E557</f>
        <v>陈庆之</v>
      </c>
      <c r="H601" s="40" t="str">
        <f t="shared" si="115"/>
        <v>2</v>
      </c>
      <c r="I601" s="40">
        <v>1</v>
      </c>
      <c r="J601" s="53">
        <f>VLOOKUP(K601,武将ID!$A:$B,2,0)</f>
        <v>41306</v>
      </c>
      <c r="K601" s="40" t="str">
        <f>VLOOKUP(E601,缘分配置!A:M,6,0)</f>
        <v>、李白</v>
      </c>
      <c r="L601" s="53" t="str">
        <f>IFERROR(VLOOKUP(M601,武将ID!$A:$B,2,0),"")</f>
        <v/>
      </c>
      <c r="M601" s="40" t="str">
        <f>IF(VLOOKUP($E601,缘分配置!$A:$M,7,0)=0,"",VLOOKUP($E601,缘分配置!$A:$M,7,0))</f>
        <v/>
      </c>
      <c r="N601" s="53" t="str">
        <f>IFERROR(VLOOKUP(O601,武将ID!$A:$B,2,0),"")</f>
        <v/>
      </c>
      <c r="O601" s="40" t="str">
        <f>IF(VLOOKUP($E601,缘分配置!$A:$M,8,0)=0,"",VLOOKUP($E601,缘分配置!$A:$M,8,0))</f>
        <v/>
      </c>
      <c r="P601" s="53" t="str">
        <f>IFERROR(VLOOKUP(Q601,武将ID!$A:$B,2,0),"")</f>
        <v/>
      </c>
      <c r="Q601" s="40" t="str">
        <f>IF(VLOOKUP($E601,缘分配置!$A:$M,9,0)=0,"",VLOOKUP($E601,缘分配置!$A:$M,9,0))</f>
        <v/>
      </c>
      <c r="R601" s="40">
        <f t="shared" si="116"/>
        <v>4</v>
      </c>
      <c r="S601" s="40">
        <f>IF(VLOOKUP($E601,缘分配置!$A:$M,10,0)=0,"",VLOOKUP($E601,缘分配置!$A:$M,10,0))</f>
        <v>140</v>
      </c>
      <c r="T601" s="40" t="str">
        <f>IFERROR(VLOOKUP(R601,武将ID!F$1:G$18,2,0),"")</f>
        <v>，生命提高</v>
      </c>
      <c r="U601" s="40" t="str">
        <f t="shared" si="110"/>
        <v>14%</v>
      </c>
      <c r="V601" s="40" t="str">
        <f t="shared" si="117"/>
        <v/>
      </c>
      <c r="W601" s="40" t="str">
        <f>IF(VLOOKUP($E601,缘分配置!$A:$M,11,0)=0,"",VLOOKUP($E601,缘分配置!$A:$M,11,0))</f>
        <v/>
      </c>
      <c r="X601" s="40" t="str">
        <f>IFERROR(VLOOKUP(V601,武将ID!$F$1:$G$18,2,0),"")</f>
        <v/>
      </c>
      <c r="Y601" s="40" t="str">
        <f t="shared" si="111"/>
        <v/>
      </c>
      <c r="Z601" s="40" t="str">
        <f t="shared" si="118"/>
        <v/>
      </c>
      <c r="AA601" s="40" t="str">
        <f>IF(VLOOKUP($E601,缘分配置!$A:$M,12,0)=0,"",VLOOKUP($E601,缘分配置!$A:$M,12,0))</f>
        <v/>
      </c>
      <c r="AB601" s="40" t="str">
        <f>IFERROR(VLOOKUP(Z601,武将ID!$F$1:$G$18,2,0),"")</f>
        <v/>
      </c>
      <c r="AC601" s="40" t="str">
        <f t="shared" si="112"/>
        <v/>
      </c>
      <c r="AD601" s="56" t="str">
        <f t="shared" si="113"/>
        <v>集齐“陈庆之、李白”，生命提高14%。</v>
      </c>
    </row>
    <row r="602" spans="1:30" ht="15" x14ac:dyDescent="0.25">
      <c r="A602" s="52">
        <f t="shared" si="114"/>
        <v>41305003</v>
      </c>
      <c r="B602" s="37">
        <v>597</v>
      </c>
      <c r="C602" s="53" t="str">
        <f>VLOOKUP(E602,缘分配置!A:P,4,0)</f>
        <v>行兵布阵</v>
      </c>
      <c r="D602" s="53">
        <f>VLOOKUP(F602,武将ID!A:B,2,0)</f>
        <v>41305</v>
      </c>
      <c r="E602" s="40" t="str">
        <f>缘分配置!A558</f>
        <v>陈庆之3</v>
      </c>
      <c r="F602" s="37" t="str">
        <f t="shared" si="109"/>
        <v>、陈庆之</v>
      </c>
      <c r="G602" s="40" t="str">
        <f>缘分配置!E558</f>
        <v>陈庆之</v>
      </c>
      <c r="H602" s="40" t="str">
        <f t="shared" si="115"/>
        <v>3</v>
      </c>
      <c r="I602" s="40">
        <v>1</v>
      </c>
      <c r="J602" s="53">
        <f>VLOOKUP(K602,武将ID!$A:$B,2,0)</f>
        <v>11502</v>
      </c>
      <c r="K602" s="40" t="str">
        <f>VLOOKUP(E602,缘分配置!A:M,6,0)</f>
        <v>、韩信</v>
      </c>
      <c r="L602" s="53" t="str">
        <f>IFERROR(VLOOKUP(M602,武将ID!$A:$B,2,0),"")</f>
        <v/>
      </c>
      <c r="M602" s="40" t="str">
        <f>IF(VLOOKUP($E602,缘分配置!$A:$M,7,0)=0,"",VLOOKUP($E602,缘分配置!$A:$M,7,0))</f>
        <v/>
      </c>
      <c r="N602" s="53" t="str">
        <f>IFERROR(VLOOKUP(O602,武将ID!$A:$B,2,0),"")</f>
        <v/>
      </c>
      <c r="O602" s="40" t="str">
        <f>IF(VLOOKUP($E602,缘分配置!$A:$M,8,0)=0,"",VLOOKUP($E602,缘分配置!$A:$M,8,0))</f>
        <v/>
      </c>
      <c r="P602" s="53" t="str">
        <f>IFERROR(VLOOKUP(Q602,武将ID!$A:$B,2,0),"")</f>
        <v/>
      </c>
      <c r="Q602" s="40" t="str">
        <f>IF(VLOOKUP($E602,缘分配置!$A:$M,9,0)=0,"",VLOOKUP($E602,缘分配置!$A:$M,9,0))</f>
        <v/>
      </c>
      <c r="R602" s="40">
        <f t="shared" si="116"/>
        <v>4</v>
      </c>
      <c r="S602" s="40">
        <f>IF(VLOOKUP($E602,缘分配置!$A:$M,10,0)=0,"",VLOOKUP($E602,缘分配置!$A:$M,10,0))</f>
        <v>140</v>
      </c>
      <c r="T602" s="40" t="str">
        <f>IFERROR(VLOOKUP(R602,武将ID!F$1:G$18,2,0),"")</f>
        <v>，生命提高</v>
      </c>
      <c r="U602" s="40" t="str">
        <f t="shared" si="110"/>
        <v>14%</v>
      </c>
      <c r="V602" s="40" t="str">
        <f t="shared" si="117"/>
        <v/>
      </c>
      <c r="W602" s="40" t="str">
        <f>IF(VLOOKUP($E602,缘分配置!$A:$M,11,0)=0,"",VLOOKUP($E602,缘分配置!$A:$M,11,0))</f>
        <v/>
      </c>
      <c r="X602" s="40" t="str">
        <f>IFERROR(VLOOKUP(V602,武将ID!$F$1:$G$18,2,0),"")</f>
        <v/>
      </c>
      <c r="Y602" s="40" t="str">
        <f t="shared" si="111"/>
        <v/>
      </c>
      <c r="Z602" s="40" t="str">
        <f t="shared" si="118"/>
        <v/>
      </c>
      <c r="AA602" s="40" t="str">
        <f>IF(VLOOKUP($E602,缘分配置!$A:$M,12,0)=0,"",VLOOKUP($E602,缘分配置!$A:$M,12,0))</f>
        <v/>
      </c>
      <c r="AB602" s="40" t="str">
        <f>IFERROR(VLOOKUP(Z602,武将ID!$F$1:$G$18,2,0),"")</f>
        <v/>
      </c>
      <c r="AC602" s="40" t="str">
        <f t="shared" si="112"/>
        <v/>
      </c>
      <c r="AD602" s="56" t="str">
        <f t="shared" si="113"/>
        <v>集齐“陈庆之、韩信”，生命提高14%。</v>
      </c>
    </row>
    <row r="603" spans="1:30" ht="15" x14ac:dyDescent="0.25">
      <c r="A603" s="52">
        <f t="shared" si="114"/>
        <v>41305004</v>
      </c>
      <c r="B603" s="37">
        <v>598</v>
      </c>
      <c r="C603" s="53" t="str">
        <f>VLOOKUP(E603,缘分配置!A:P,4,0)</f>
        <v>功标青史</v>
      </c>
      <c r="D603" s="53">
        <f>VLOOKUP(F603,武将ID!A:B,2,0)</f>
        <v>41305</v>
      </c>
      <c r="E603" s="40" t="str">
        <f>缘分配置!A559</f>
        <v>陈庆之4</v>
      </c>
      <c r="F603" s="37" t="str">
        <f t="shared" si="109"/>
        <v>、陈庆之</v>
      </c>
      <c r="G603" s="40" t="str">
        <f>缘分配置!E559</f>
        <v>陈庆之</v>
      </c>
      <c r="H603" s="40" t="str">
        <f t="shared" si="115"/>
        <v>4</v>
      </c>
      <c r="I603" s="40">
        <v>1</v>
      </c>
      <c r="J603" s="53">
        <f>VLOOKUP(K603,武将ID!$A:$B,2,0)</f>
        <v>21504</v>
      </c>
      <c r="K603" s="40" t="str">
        <f>VLOOKUP(E603,缘分配置!A:M,6,0)</f>
        <v>、周瑜</v>
      </c>
      <c r="L603" s="53" t="str">
        <f>IFERROR(VLOOKUP(M603,武将ID!$A:$B,2,0),"")</f>
        <v/>
      </c>
      <c r="M603" s="40" t="str">
        <f>IF(VLOOKUP($E603,缘分配置!$A:$M,7,0)=0,"",VLOOKUP($E603,缘分配置!$A:$M,7,0))</f>
        <v/>
      </c>
      <c r="N603" s="53" t="str">
        <f>IFERROR(VLOOKUP(O603,武将ID!$A:$B,2,0),"")</f>
        <v/>
      </c>
      <c r="O603" s="40" t="str">
        <f>IF(VLOOKUP($E603,缘分配置!$A:$M,8,0)=0,"",VLOOKUP($E603,缘分配置!$A:$M,8,0))</f>
        <v/>
      </c>
      <c r="P603" s="53" t="str">
        <f>IFERROR(VLOOKUP(Q603,武将ID!$A:$B,2,0),"")</f>
        <v/>
      </c>
      <c r="Q603" s="40" t="str">
        <f>IF(VLOOKUP($E603,缘分配置!$A:$M,9,0)=0,"",VLOOKUP($E603,缘分配置!$A:$M,9,0))</f>
        <v/>
      </c>
      <c r="R603" s="40">
        <f t="shared" si="116"/>
        <v>4</v>
      </c>
      <c r="S603" s="40">
        <f>IF(VLOOKUP($E603,缘分配置!$A:$M,10,0)=0,"",VLOOKUP($E603,缘分配置!$A:$M,10,0))</f>
        <v>140</v>
      </c>
      <c r="T603" s="40" t="str">
        <f>IFERROR(VLOOKUP(R603,武将ID!F$1:G$18,2,0),"")</f>
        <v>，生命提高</v>
      </c>
      <c r="U603" s="40" t="str">
        <f t="shared" si="110"/>
        <v>14%</v>
      </c>
      <c r="V603" s="40" t="str">
        <f t="shared" si="117"/>
        <v/>
      </c>
      <c r="W603" s="40" t="str">
        <f>IF(VLOOKUP($E603,缘分配置!$A:$M,11,0)=0,"",VLOOKUP($E603,缘分配置!$A:$M,11,0))</f>
        <v/>
      </c>
      <c r="X603" s="40" t="str">
        <f>IFERROR(VLOOKUP(V603,武将ID!$F$1:$G$18,2,0),"")</f>
        <v/>
      </c>
      <c r="Y603" s="40" t="str">
        <f t="shared" si="111"/>
        <v/>
      </c>
      <c r="Z603" s="40" t="str">
        <f t="shared" si="118"/>
        <v/>
      </c>
      <c r="AA603" s="40" t="str">
        <f>IF(VLOOKUP($E603,缘分配置!$A:$M,12,0)=0,"",VLOOKUP($E603,缘分配置!$A:$M,12,0))</f>
        <v/>
      </c>
      <c r="AB603" s="40" t="str">
        <f>IFERROR(VLOOKUP(Z603,武将ID!$F$1:$G$18,2,0),"")</f>
        <v/>
      </c>
      <c r="AC603" s="40" t="str">
        <f t="shared" si="112"/>
        <v/>
      </c>
      <c r="AD603" s="56" t="str">
        <f t="shared" si="113"/>
        <v>集齐“陈庆之、周瑜”，生命提高14%。</v>
      </c>
    </row>
    <row r="604" spans="1:30" ht="15" x14ac:dyDescent="0.25">
      <c r="A604" s="52">
        <f t="shared" si="114"/>
        <v>41305005</v>
      </c>
      <c r="B604" s="37">
        <v>599</v>
      </c>
      <c r="C604" s="53" t="str">
        <f>VLOOKUP(E604,缘分配置!A:P,4,0)</f>
        <v>统帅奇才</v>
      </c>
      <c r="D604" s="53">
        <f>VLOOKUP(F604,武将ID!A:B,2,0)</f>
        <v>41305</v>
      </c>
      <c r="E604" s="40" t="str">
        <f>缘分配置!A560</f>
        <v>陈庆之5</v>
      </c>
      <c r="F604" s="37" t="str">
        <f t="shared" si="109"/>
        <v>、陈庆之</v>
      </c>
      <c r="G604" s="40" t="str">
        <f>缘分配置!E560</f>
        <v>陈庆之</v>
      </c>
      <c r="H604" s="40" t="str">
        <f t="shared" si="115"/>
        <v>5</v>
      </c>
      <c r="I604" s="40">
        <v>1</v>
      </c>
      <c r="J604" s="53">
        <f>VLOOKUP(K604,武将ID!$A:$B,2,0)</f>
        <v>31505</v>
      </c>
      <c r="K604" s="40" t="str">
        <f>VLOOKUP(E604,缘分配置!A:M,6,0)</f>
        <v>、薛仁贵</v>
      </c>
      <c r="L604" s="53">
        <f>IFERROR(VLOOKUP(M604,武将ID!$A:$B,2,0),"")</f>
        <v>41504</v>
      </c>
      <c r="M604" s="40" t="str">
        <f>IF(VLOOKUP($E604,缘分配置!$A:$M,7,0)=0,"",VLOOKUP($E604,缘分配置!$A:$M,7,0))</f>
        <v>、岳飞</v>
      </c>
      <c r="N604" s="53" t="str">
        <f>IFERROR(VLOOKUP(O604,武将ID!$A:$B,2,0),"")</f>
        <v/>
      </c>
      <c r="O604" s="40" t="str">
        <f>IF(VLOOKUP($E604,缘分配置!$A:$M,8,0)=0,"",VLOOKUP($E604,缘分配置!$A:$M,8,0))</f>
        <v/>
      </c>
      <c r="P604" s="53" t="str">
        <f>IFERROR(VLOOKUP(Q604,武将ID!$A:$B,2,0),"")</f>
        <v/>
      </c>
      <c r="Q604" s="40" t="str">
        <f>IF(VLOOKUP($E604,缘分配置!$A:$M,9,0)=0,"",VLOOKUP($E604,缘分配置!$A:$M,9,0))</f>
        <v/>
      </c>
      <c r="R604" s="40">
        <f t="shared" si="116"/>
        <v>4</v>
      </c>
      <c r="S604" s="40">
        <f>IF(VLOOKUP($E604,缘分配置!$A:$M,10,0)=0,"",VLOOKUP($E604,缘分配置!$A:$M,10,0))</f>
        <v>150</v>
      </c>
      <c r="T604" s="40" t="str">
        <f>IFERROR(VLOOKUP(R604,武将ID!F$1:G$18,2,0),"")</f>
        <v>，生命提高</v>
      </c>
      <c r="U604" s="40" t="str">
        <f t="shared" si="110"/>
        <v>15%</v>
      </c>
      <c r="V604" s="40">
        <f t="shared" si="117"/>
        <v>5</v>
      </c>
      <c r="W604" s="40">
        <f>IF(VLOOKUP($E604,缘分配置!$A:$M,11,0)=0,"",VLOOKUP($E604,缘分配置!$A:$M,11,0))</f>
        <v>60</v>
      </c>
      <c r="X604" s="40" t="str">
        <f>IFERROR(VLOOKUP(V604,武将ID!$F$1:$G$18,2,0),"")</f>
        <v>，攻击提高</v>
      </c>
      <c r="Y604" s="40" t="str">
        <f t="shared" si="111"/>
        <v>6%</v>
      </c>
      <c r="Z604" s="40">
        <f t="shared" si="118"/>
        <v>6</v>
      </c>
      <c r="AA604" s="40">
        <f>IF(VLOOKUP($E604,缘分配置!$A:$M,12,0)=0,"",VLOOKUP($E604,缘分配置!$A:$M,12,0))</f>
        <v>100</v>
      </c>
      <c r="AB604" s="40" t="str">
        <f>IFERROR(VLOOKUP(Z604,武将ID!$F$1:$G$18,2,0),"")</f>
        <v>，防御提高</v>
      </c>
      <c r="AC604" s="40" t="str">
        <f t="shared" si="112"/>
        <v>10%</v>
      </c>
      <c r="AD604" s="56" t="str">
        <f t="shared" si="113"/>
        <v>集齐“陈庆之、薛仁贵、岳飞”，生命提高15%，攻击提高6%，防御提高10%。</v>
      </c>
    </row>
    <row r="605" spans="1:30" ht="15" x14ac:dyDescent="0.25">
      <c r="A605" s="52">
        <f t="shared" si="114"/>
        <v>41305006</v>
      </c>
      <c r="B605" s="37">
        <v>600</v>
      </c>
      <c r="C605" s="53" t="str">
        <f>VLOOKUP(E605,缘分配置!A:P,4,0)</f>
        <v>英勇无敌</v>
      </c>
      <c r="D605" s="53">
        <f>VLOOKUP(F605,武将ID!A:B,2,0)</f>
        <v>41305</v>
      </c>
      <c r="E605" s="40" t="str">
        <f>缘分配置!A561</f>
        <v>陈庆之6</v>
      </c>
      <c r="F605" s="37" t="str">
        <f t="shared" si="109"/>
        <v>、陈庆之</v>
      </c>
      <c r="G605" s="40" t="str">
        <f>缘分配置!E561</f>
        <v>陈庆之</v>
      </c>
      <c r="H605" s="40" t="str">
        <f t="shared" si="115"/>
        <v>6</v>
      </c>
      <c r="I605" s="40">
        <v>1</v>
      </c>
      <c r="J605" s="53">
        <f>VLOOKUP(K605,武将ID!$A:$B,2,0)</f>
        <v>21305</v>
      </c>
      <c r="K605" s="40" t="str">
        <f>VLOOKUP(E605,缘分配置!A:M,6,0)</f>
        <v>、张辽</v>
      </c>
      <c r="L605" s="53">
        <f>IFERROR(VLOOKUP(M605,武将ID!$A:$B,2,0),"")</f>
        <v>31504</v>
      </c>
      <c r="M605" s="40" t="str">
        <f>IF(VLOOKUP($E605,缘分配置!$A:$M,7,0)=0,"",VLOOKUP($E605,缘分配置!$A:$M,7,0))</f>
        <v>、宇文成都</v>
      </c>
      <c r="N605" s="53">
        <f>IFERROR(VLOOKUP(O605,武将ID!$A:$B,2,0),"")</f>
        <v>41501</v>
      </c>
      <c r="O605" s="40" t="str">
        <f>IF(VLOOKUP($E605,缘分配置!$A:$M,8,0)=0,"",VLOOKUP($E605,缘分配置!$A:$M,8,0))</f>
        <v>、成吉思汗</v>
      </c>
      <c r="P605" s="53" t="str">
        <f>IFERROR(VLOOKUP(Q605,武将ID!$A:$B,2,0),"")</f>
        <v/>
      </c>
      <c r="Q605" s="40" t="str">
        <f>IF(VLOOKUP($E605,缘分配置!$A:$M,9,0)=0,"",VLOOKUP($E605,缘分配置!$A:$M,9,0))</f>
        <v/>
      </c>
      <c r="R605" s="40">
        <f t="shared" si="116"/>
        <v>4</v>
      </c>
      <c r="S605" s="40">
        <f>IF(VLOOKUP($E605,缘分配置!$A:$M,10,0)=0,"",VLOOKUP($E605,缘分配置!$A:$M,10,0))</f>
        <v>180</v>
      </c>
      <c r="T605" s="40" t="str">
        <f>IFERROR(VLOOKUP(R605,武将ID!F$1:G$18,2,0),"")</f>
        <v>，生命提高</v>
      </c>
      <c r="U605" s="40" t="str">
        <f t="shared" si="110"/>
        <v>18%</v>
      </c>
      <c r="V605" s="40">
        <f t="shared" si="117"/>
        <v>5</v>
      </c>
      <c r="W605" s="40">
        <f>IF(VLOOKUP($E605,缘分配置!$A:$M,11,0)=0,"",VLOOKUP($E605,缘分配置!$A:$M,11,0))</f>
        <v>70</v>
      </c>
      <c r="X605" s="40" t="str">
        <f>IFERROR(VLOOKUP(V605,武将ID!$F$1:$G$18,2,0),"")</f>
        <v>，攻击提高</v>
      </c>
      <c r="Y605" s="40" t="str">
        <f t="shared" si="111"/>
        <v>7%</v>
      </c>
      <c r="Z605" s="40">
        <f t="shared" si="118"/>
        <v>6</v>
      </c>
      <c r="AA605" s="40">
        <f>IF(VLOOKUP($E605,缘分配置!$A:$M,12,0)=0,"",VLOOKUP($E605,缘分配置!$A:$M,12,0))</f>
        <v>110</v>
      </c>
      <c r="AB605" s="40" t="str">
        <f>IFERROR(VLOOKUP(Z605,武将ID!$F$1:$G$18,2,0),"")</f>
        <v>，防御提高</v>
      </c>
      <c r="AC605" s="40" t="str">
        <f t="shared" si="112"/>
        <v>11%</v>
      </c>
      <c r="AD605" s="56" t="str">
        <f t="shared" si="113"/>
        <v>集齐“陈庆之、张辽、宇文成都、成吉思汗”，生命提高18%，攻击提高7%，防御提高11%。</v>
      </c>
    </row>
    <row r="606" spans="1:30" ht="15" x14ac:dyDescent="0.25">
      <c r="A606" s="52">
        <f t="shared" si="114"/>
        <v>41508001</v>
      </c>
      <c r="B606" s="37">
        <v>601</v>
      </c>
      <c r="C606" s="53" t="str">
        <f>VLOOKUP(E606,缘分配置!A:P,4,0)</f>
        <v>登峰造极</v>
      </c>
      <c r="D606" s="53">
        <f>VLOOKUP(F606,武将ID!A:B,2,0)</f>
        <v>41508</v>
      </c>
      <c r="E606" s="40" t="str">
        <f>缘分配置!A562</f>
        <v>屈原1</v>
      </c>
      <c r="F606" s="37" t="str">
        <f t="shared" si="109"/>
        <v>、屈原</v>
      </c>
      <c r="G606" s="40" t="str">
        <f>缘分配置!E562</f>
        <v>屈原</v>
      </c>
      <c r="H606" s="40" t="str">
        <f t="shared" si="115"/>
        <v>1</v>
      </c>
      <c r="I606" s="40">
        <v>1</v>
      </c>
      <c r="J606" s="53">
        <f>VLOOKUP(K606,武将ID!$A:$B,2,0)</f>
        <v>41306</v>
      </c>
      <c r="K606" s="40" t="str">
        <f>VLOOKUP(E606,缘分配置!A:M,6,0)</f>
        <v>、李白</v>
      </c>
      <c r="L606" s="53" t="str">
        <f>IFERROR(VLOOKUP(M606,武将ID!$A:$B,2,0),"")</f>
        <v/>
      </c>
      <c r="M606" s="40" t="str">
        <f>IF(VLOOKUP($E606,缘分配置!$A:$M,7,0)=0,"",VLOOKUP($E606,缘分配置!$A:$M,7,0))</f>
        <v/>
      </c>
      <c r="N606" s="53" t="str">
        <f>IFERROR(VLOOKUP(O606,武将ID!$A:$B,2,0),"")</f>
        <v/>
      </c>
      <c r="O606" s="40" t="str">
        <f>IF(VLOOKUP($E606,缘分配置!$A:$M,8,0)=0,"",VLOOKUP($E606,缘分配置!$A:$M,8,0))</f>
        <v/>
      </c>
      <c r="P606" s="53" t="str">
        <f>IFERROR(VLOOKUP(Q606,武将ID!$A:$B,2,0),"")</f>
        <v/>
      </c>
      <c r="Q606" s="40" t="str">
        <f>IF(VLOOKUP($E606,缘分配置!$A:$M,9,0)=0,"",VLOOKUP($E606,缘分配置!$A:$M,9,0))</f>
        <v/>
      </c>
      <c r="R606" s="40">
        <f t="shared" si="116"/>
        <v>4</v>
      </c>
      <c r="S606" s="40">
        <f>IF(VLOOKUP($E606,缘分配置!$A:$M,10,0)=0,"",VLOOKUP($E606,缘分配置!$A:$M,10,0))</f>
        <v>130</v>
      </c>
      <c r="T606" s="40" t="str">
        <f>IFERROR(VLOOKUP(R606,武将ID!F$1:G$18,2,0),"")</f>
        <v>，生命提高</v>
      </c>
      <c r="U606" s="40" t="str">
        <f t="shared" si="110"/>
        <v>13%</v>
      </c>
      <c r="V606" s="40" t="str">
        <f t="shared" si="117"/>
        <v/>
      </c>
      <c r="W606" s="40" t="str">
        <f>IF(VLOOKUP($E606,缘分配置!$A:$M,11,0)=0,"",VLOOKUP($E606,缘分配置!$A:$M,11,0))</f>
        <v/>
      </c>
      <c r="X606" s="40" t="str">
        <f>IFERROR(VLOOKUP(V606,武将ID!$F$1:$G$18,2,0),"")</f>
        <v/>
      </c>
      <c r="Y606" s="40" t="str">
        <f t="shared" si="111"/>
        <v/>
      </c>
      <c r="Z606" s="40" t="str">
        <f t="shared" si="118"/>
        <v/>
      </c>
      <c r="AA606" s="40" t="str">
        <f>IF(VLOOKUP($E606,缘分配置!$A:$M,12,0)=0,"",VLOOKUP($E606,缘分配置!$A:$M,12,0))</f>
        <v/>
      </c>
      <c r="AB606" s="40" t="str">
        <f>IFERROR(VLOOKUP(Z606,武将ID!$F$1:$G$18,2,0),"")</f>
        <v/>
      </c>
      <c r="AC606" s="40" t="str">
        <f t="shared" si="112"/>
        <v/>
      </c>
      <c r="AD606" s="56" t="str">
        <f t="shared" si="113"/>
        <v>集齐“屈原、李白”，生命提高13%。</v>
      </c>
    </row>
    <row r="607" spans="1:30" ht="15" x14ac:dyDescent="0.25">
      <c r="A607" s="52">
        <f t="shared" si="114"/>
        <v>41508002</v>
      </c>
      <c r="B607" s="37">
        <v>602</v>
      </c>
      <c r="C607" s="53" t="str">
        <f>VLOOKUP(E607,缘分配置!A:P,4,0)</f>
        <v>忠臣良将</v>
      </c>
      <c r="D607" s="53">
        <f>VLOOKUP(F607,武将ID!A:B,2,0)</f>
        <v>41508</v>
      </c>
      <c r="E607" s="40" t="str">
        <f>缘分配置!A563</f>
        <v>屈原2</v>
      </c>
      <c r="F607" s="37" t="str">
        <f t="shared" si="109"/>
        <v>、屈原</v>
      </c>
      <c r="G607" s="40" t="str">
        <f>缘分配置!E563</f>
        <v>屈原</v>
      </c>
      <c r="H607" s="40" t="str">
        <f t="shared" si="115"/>
        <v>2</v>
      </c>
      <c r="I607" s="40">
        <v>1</v>
      </c>
      <c r="J607" s="53">
        <f>VLOOKUP(K607,武将ID!$A:$B,2,0)</f>
        <v>41507</v>
      </c>
      <c r="K607" s="40" t="str">
        <f>VLOOKUP(E607,缘分配置!A:M,6,0)</f>
        <v>、霍去病</v>
      </c>
      <c r="L607" s="53" t="str">
        <f>IFERROR(VLOOKUP(M607,武将ID!$A:$B,2,0),"")</f>
        <v/>
      </c>
      <c r="M607" s="40" t="str">
        <f>IF(VLOOKUP($E607,缘分配置!$A:$M,7,0)=0,"",VLOOKUP($E607,缘分配置!$A:$M,7,0))</f>
        <v/>
      </c>
      <c r="N607" s="53" t="str">
        <f>IFERROR(VLOOKUP(O607,武将ID!$A:$B,2,0),"")</f>
        <v/>
      </c>
      <c r="O607" s="40" t="str">
        <f>IF(VLOOKUP($E607,缘分配置!$A:$M,8,0)=0,"",VLOOKUP($E607,缘分配置!$A:$M,8,0))</f>
        <v/>
      </c>
      <c r="P607" s="53" t="str">
        <f>IFERROR(VLOOKUP(Q607,武将ID!$A:$B,2,0),"")</f>
        <v/>
      </c>
      <c r="Q607" s="40" t="str">
        <f>IF(VLOOKUP($E607,缘分配置!$A:$M,9,0)=0,"",VLOOKUP($E607,缘分配置!$A:$M,9,0))</f>
        <v/>
      </c>
      <c r="R607" s="40">
        <f t="shared" si="116"/>
        <v>4</v>
      </c>
      <c r="S607" s="40">
        <f>IF(VLOOKUP($E607,缘分配置!$A:$M,10,0)=0,"",VLOOKUP($E607,缘分配置!$A:$M,10,0))</f>
        <v>140</v>
      </c>
      <c r="T607" s="40" t="str">
        <f>IFERROR(VLOOKUP(R607,武将ID!F$1:G$18,2,0),"")</f>
        <v>，生命提高</v>
      </c>
      <c r="U607" s="40" t="str">
        <f t="shared" si="110"/>
        <v>14%</v>
      </c>
      <c r="V607" s="40" t="str">
        <f t="shared" si="117"/>
        <v/>
      </c>
      <c r="W607" s="40" t="str">
        <f>IF(VLOOKUP($E607,缘分配置!$A:$M,11,0)=0,"",VLOOKUP($E607,缘分配置!$A:$M,11,0))</f>
        <v/>
      </c>
      <c r="X607" s="40" t="str">
        <f>IFERROR(VLOOKUP(V607,武将ID!$F$1:$G$18,2,0),"")</f>
        <v/>
      </c>
      <c r="Y607" s="40" t="str">
        <f t="shared" si="111"/>
        <v/>
      </c>
      <c r="Z607" s="40" t="str">
        <f t="shared" si="118"/>
        <v/>
      </c>
      <c r="AA607" s="40" t="str">
        <f>IF(VLOOKUP($E607,缘分配置!$A:$M,12,0)=0,"",VLOOKUP($E607,缘分配置!$A:$M,12,0))</f>
        <v/>
      </c>
      <c r="AB607" s="40" t="str">
        <f>IFERROR(VLOOKUP(Z607,武将ID!$F$1:$G$18,2,0),"")</f>
        <v/>
      </c>
      <c r="AC607" s="40" t="str">
        <f t="shared" si="112"/>
        <v/>
      </c>
      <c r="AD607" s="56" t="str">
        <f t="shared" si="113"/>
        <v>集齐“屈原、霍去病”，生命提高14%。</v>
      </c>
    </row>
    <row r="608" spans="1:30" ht="15" x14ac:dyDescent="0.25">
      <c r="A608" s="52">
        <f t="shared" si="114"/>
        <v>41508003</v>
      </c>
      <c r="B608" s="37">
        <v>603</v>
      </c>
      <c r="C608" s="53" t="str">
        <f>VLOOKUP(E608,缘分配置!A:P,4,0)</f>
        <v>深谋远虑</v>
      </c>
      <c r="D608" s="53">
        <f>VLOOKUP(F608,武将ID!A:B,2,0)</f>
        <v>41508</v>
      </c>
      <c r="E608" s="40" t="str">
        <f>缘分配置!A564</f>
        <v>屈原3</v>
      </c>
      <c r="F608" s="37" t="str">
        <f t="shared" si="109"/>
        <v>、屈原</v>
      </c>
      <c r="G608" s="40" t="str">
        <f>缘分配置!E564</f>
        <v>屈原</v>
      </c>
      <c r="H608" s="40" t="str">
        <f t="shared" si="115"/>
        <v>3</v>
      </c>
      <c r="I608" s="40">
        <v>1</v>
      </c>
      <c r="J608" s="53">
        <f>VLOOKUP(K608,武将ID!$A:$B,2,0)</f>
        <v>11503</v>
      </c>
      <c r="K608" s="40" t="str">
        <f>VLOOKUP(E608,缘分配置!A:M,6,0)</f>
        <v>、范增</v>
      </c>
      <c r="L608" s="53" t="str">
        <f>IFERROR(VLOOKUP(M608,武将ID!$A:$B,2,0),"")</f>
        <v/>
      </c>
      <c r="M608" s="40" t="str">
        <f>IF(VLOOKUP($E608,缘分配置!$A:$M,7,0)=0,"",VLOOKUP($E608,缘分配置!$A:$M,7,0))</f>
        <v/>
      </c>
      <c r="N608" s="53" t="str">
        <f>IFERROR(VLOOKUP(O608,武将ID!$A:$B,2,0),"")</f>
        <v/>
      </c>
      <c r="O608" s="40" t="str">
        <f>IF(VLOOKUP($E608,缘分配置!$A:$M,8,0)=0,"",VLOOKUP($E608,缘分配置!$A:$M,8,0))</f>
        <v/>
      </c>
      <c r="P608" s="53" t="str">
        <f>IFERROR(VLOOKUP(Q608,武将ID!$A:$B,2,0),"")</f>
        <v/>
      </c>
      <c r="Q608" s="40" t="str">
        <f>IF(VLOOKUP($E608,缘分配置!$A:$M,9,0)=0,"",VLOOKUP($E608,缘分配置!$A:$M,9,0))</f>
        <v/>
      </c>
      <c r="R608" s="40">
        <f t="shared" si="116"/>
        <v>4</v>
      </c>
      <c r="S608" s="40">
        <f>IF(VLOOKUP($E608,缘分配置!$A:$M,10,0)=0,"",VLOOKUP($E608,缘分配置!$A:$M,10,0))</f>
        <v>140</v>
      </c>
      <c r="T608" s="40" t="str">
        <f>IFERROR(VLOOKUP(R608,武将ID!F$1:G$18,2,0),"")</f>
        <v>，生命提高</v>
      </c>
      <c r="U608" s="40" t="str">
        <f t="shared" si="110"/>
        <v>14%</v>
      </c>
      <c r="V608" s="40" t="str">
        <f t="shared" si="117"/>
        <v/>
      </c>
      <c r="W608" s="40" t="str">
        <f>IF(VLOOKUP($E608,缘分配置!$A:$M,11,0)=0,"",VLOOKUP($E608,缘分配置!$A:$M,11,0))</f>
        <v/>
      </c>
      <c r="X608" s="40" t="str">
        <f>IFERROR(VLOOKUP(V608,武将ID!$F$1:$G$18,2,0),"")</f>
        <v/>
      </c>
      <c r="Y608" s="40" t="str">
        <f t="shared" si="111"/>
        <v/>
      </c>
      <c r="Z608" s="40" t="str">
        <f t="shared" si="118"/>
        <v/>
      </c>
      <c r="AA608" s="40" t="str">
        <f>IF(VLOOKUP($E608,缘分配置!$A:$M,12,0)=0,"",VLOOKUP($E608,缘分配置!$A:$M,12,0))</f>
        <v/>
      </c>
      <c r="AB608" s="40" t="str">
        <f>IFERROR(VLOOKUP(Z608,武将ID!$F$1:$G$18,2,0),"")</f>
        <v/>
      </c>
      <c r="AC608" s="40" t="str">
        <f t="shared" si="112"/>
        <v/>
      </c>
      <c r="AD608" s="56" t="str">
        <f t="shared" si="113"/>
        <v>集齐“屈原、范增”，生命提高14%。</v>
      </c>
    </row>
    <row r="609" spans="1:30" ht="15" x14ac:dyDescent="0.25">
      <c r="A609" s="52">
        <f t="shared" si="114"/>
        <v>41508004</v>
      </c>
      <c r="B609" s="37">
        <v>604</v>
      </c>
      <c r="C609" s="53" t="str">
        <f>VLOOKUP(E609,缘分配置!A:P,4,0)</f>
        <v>香草美人</v>
      </c>
      <c r="D609" s="53">
        <f>VLOOKUP(F609,武将ID!A:B,2,0)</f>
        <v>41508</v>
      </c>
      <c r="E609" s="40" t="str">
        <f>缘分配置!A565</f>
        <v>屈原4</v>
      </c>
      <c r="F609" s="37" t="str">
        <f t="shared" si="109"/>
        <v>、屈原</v>
      </c>
      <c r="G609" s="40" t="str">
        <f>缘分配置!E565</f>
        <v>屈原</v>
      </c>
      <c r="H609" s="40" t="str">
        <f t="shared" si="115"/>
        <v>4</v>
      </c>
      <c r="I609" s="40">
        <v>1</v>
      </c>
      <c r="J609" s="53">
        <f>VLOOKUP(K609,武将ID!$A:$B,2,0)</f>
        <v>11508</v>
      </c>
      <c r="K609" s="40" t="str">
        <f>VLOOKUP(E609,缘分配置!A:M,6,0)</f>
        <v>、虞姬</v>
      </c>
      <c r="L609" s="53">
        <f>IFERROR(VLOOKUP(M609,武将ID!$A:$B,2,0),"")</f>
        <v>41504</v>
      </c>
      <c r="M609" s="40" t="str">
        <f>IF(VLOOKUP($E609,缘分配置!$A:$M,7,0)=0,"",VLOOKUP($E609,缘分配置!$A:$M,7,0))</f>
        <v>、岳飞</v>
      </c>
      <c r="N609" s="53" t="str">
        <f>IFERROR(VLOOKUP(O609,武将ID!$A:$B,2,0),"")</f>
        <v/>
      </c>
      <c r="O609" s="40" t="str">
        <f>IF(VLOOKUP($E609,缘分配置!$A:$M,8,0)=0,"",VLOOKUP($E609,缘分配置!$A:$M,8,0))</f>
        <v/>
      </c>
      <c r="P609" s="53" t="str">
        <f>IFERROR(VLOOKUP(Q609,武将ID!$A:$B,2,0),"")</f>
        <v/>
      </c>
      <c r="Q609" s="40" t="str">
        <f>IF(VLOOKUP($E609,缘分配置!$A:$M,9,0)=0,"",VLOOKUP($E609,缘分配置!$A:$M,9,0))</f>
        <v/>
      </c>
      <c r="R609" s="40">
        <f t="shared" si="116"/>
        <v>4</v>
      </c>
      <c r="S609" s="40">
        <f>IF(VLOOKUP($E609,缘分配置!$A:$M,10,0)=0,"",VLOOKUP($E609,缘分配置!$A:$M,10,0))</f>
        <v>140</v>
      </c>
      <c r="T609" s="40" t="str">
        <f>IFERROR(VLOOKUP(R609,武将ID!F$1:G$18,2,0),"")</f>
        <v>，生命提高</v>
      </c>
      <c r="U609" s="40" t="str">
        <f t="shared" si="110"/>
        <v>14%</v>
      </c>
      <c r="V609" s="40">
        <f t="shared" si="117"/>
        <v>5</v>
      </c>
      <c r="W609" s="40">
        <f>IF(VLOOKUP($E609,缘分配置!$A:$M,11,0)=0,"",VLOOKUP($E609,缘分配置!$A:$M,11,0))</f>
        <v>110</v>
      </c>
      <c r="X609" s="40" t="str">
        <f>IFERROR(VLOOKUP(V609,武将ID!$F$1:$G$18,2,0),"")</f>
        <v>，攻击提高</v>
      </c>
      <c r="Y609" s="40" t="str">
        <f t="shared" si="111"/>
        <v>11%</v>
      </c>
      <c r="Z609" s="40">
        <f t="shared" si="118"/>
        <v>6</v>
      </c>
      <c r="AA609" s="40">
        <f>IF(VLOOKUP($E609,缘分配置!$A:$M,12,0)=0,"",VLOOKUP($E609,缘分配置!$A:$M,12,0))</f>
        <v>30</v>
      </c>
      <c r="AB609" s="40" t="str">
        <f>IFERROR(VLOOKUP(Z609,武将ID!$F$1:$G$18,2,0),"")</f>
        <v>，防御提高</v>
      </c>
      <c r="AC609" s="40" t="str">
        <f t="shared" si="112"/>
        <v>3%</v>
      </c>
      <c r="AD609" s="56" t="str">
        <f t="shared" si="113"/>
        <v>集齐“屈原、虞姬、岳飞”，生命提高14%，攻击提高11%，防御提高3%。</v>
      </c>
    </row>
    <row r="610" spans="1:30" ht="15" x14ac:dyDescent="0.25">
      <c r="A610" s="52">
        <f t="shared" si="114"/>
        <v>41508005</v>
      </c>
      <c r="B610" s="37">
        <v>605</v>
      </c>
      <c r="C610" s="53" t="str">
        <f>VLOOKUP(E610,缘分配置!A:P,4,0)</f>
        <v>满腹经纶</v>
      </c>
      <c r="D610" s="53">
        <f>VLOOKUP(F610,武将ID!A:B,2,0)</f>
        <v>41508</v>
      </c>
      <c r="E610" s="40" t="str">
        <f>缘分配置!A566</f>
        <v>屈原5</v>
      </c>
      <c r="F610" s="37" t="str">
        <f t="shared" si="109"/>
        <v>、屈原</v>
      </c>
      <c r="G610" s="40" t="str">
        <f>缘分配置!E566</f>
        <v>屈原</v>
      </c>
      <c r="H610" s="40" t="str">
        <f t="shared" si="115"/>
        <v>5</v>
      </c>
      <c r="I610" s="40">
        <v>1</v>
      </c>
      <c r="J610" s="53">
        <f>VLOOKUP(K610,武将ID!$A:$B,2,0)</f>
        <v>21501</v>
      </c>
      <c r="K610" s="40" t="str">
        <f>VLOOKUP(E610,缘分配置!A:M,6,0)</f>
        <v>、曹操</v>
      </c>
      <c r="L610" s="53">
        <f>IFERROR(VLOOKUP(M610,武将ID!$A:$B,2,0),"")</f>
        <v>21504</v>
      </c>
      <c r="M610" s="40" t="str">
        <f>IF(VLOOKUP($E610,缘分配置!$A:$M,7,0)=0,"",VLOOKUP($E610,缘分配置!$A:$M,7,0))</f>
        <v>、周瑜</v>
      </c>
      <c r="N610" s="53">
        <f>IFERROR(VLOOKUP(O610,武将ID!$A:$B,2,0),"")</f>
        <v>31506</v>
      </c>
      <c r="O610" s="40" t="str">
        <f>IF(VLOOKUP($E610,缘分配置!$A:$M,8,0)=0,"",VLOOKUP($E610,缘分配置!$A:$M,8,0))</f>
        <v>、狄仁杰</v>
      </c>
      <c r="P610" s="53" t="str">
        <f>IFERROR(VLOOKUP(Q610,武将ID!$A:$B,2,0),"")</f>
        <v/>
      </c>
      <c r="Q610" s="40" t="str">
        <f>IF(VLOOKUP($E610,缘分配置!$A:$M,9,0)=0,"",VLOOKUP($E610,缘分配置!$A:$M,9,0))</f>
        <v/>
      </c>
      <c r="R610" s="40">
        <f t="shared" si="116"/>
        <v>4</v>
      </c>
      <c r="S610" s="40">
        <f>IF(VLOOKUP($E610,缘分配置!$A:$M,10,0)=0,"",VLOOKUP($E610,缘分配置!$A:$M,10,0))</f>
        <v>140</v>
      </c>
      <c r="T610" s="40" t="str">
        <f>IFERROR(VLOOKUP(R610,武将ID!F$1:G$18,2,0),"")</f>
        <v>，生命提高</v>
      </c>
      <c r="U610" s="40" t="str">
        <f t="shared" si="110"/>
        <v>14%</v>
      </c>
      <c r="V610" s="40">
        <f t="shared" si="117"/>
        <v>5</v>
      </c>
      <c r="W610" s="40">
        <f>IF(VLOOKUP($E610,缘分配置!$A:$M,11,0)=0,"",VLOOKUP($E610,缘分配置!$A:$M,11,0))</f>
        <v>110</v>
      </c>
      <c r="X610" s="40" t="str">
        <f>IFERROR(VLOOKUP(V610,武将ID!$F$1:$G$18,2,0),"")</f>
        <v>，攻击提高</v>
      </c>
      <c r="Y610" s="40" t="str">
        <f t="shared" si="111"/>
        <v>11%</v>
      </c>
      <c r="Z610" s="40">
        <f t="shared" si="118"/>
        <v>6</v>
      </c>
      <c r="AA610" s="40">
        <f>IF(VLOOKUP($E610,缘分配置!$A:$M,12,0)=0,"",VLOOKUP($E610,缘分配置!$A:$M,12,0))</f>
        <v>30</v>
      </c>
      <c r="AB610" s="40" t="str">
        <f>IFERROR(VLOOKUP(Z610,武将ID!$F$1:$G$18,2,0),"")</f>
        <v>，防御提高</v>
      </c>
      <c r="AC610" s="40" t="str">
        <f t="shared" si="112"/>
        <v>3%</v>
      </c>
      <c r="AD610" s="56" t="str">
        <f t="shared" si="113"/>
        <v>集齐“屈原、曹操、周瑜、狄仁杰”，生命提高14%，攻击提高11%，防御提高3%。</v>
      </c>
    </row>
    <row r="611" spans="1:30" ht="15" x14ac:dyDescent="0.25">
      <c r="A611" s="52">
        <f t="shared" si="114"/>
        <v>41508006</v>
      </c>
      <c r="B611" s="37">
        <v>606</v>
      </c>
      <c r="C611" s="53" t="str">
        <f>VLOOKUP(E611,缘分配置!A:P,4,0)</f>
        <v>厚德载物</v>
      </c>
      <c r="D611" s="53">
        <f>VLOOKUP(F611,武将ID!A:B,2,0)</f>
        <v>41508</v>
      </c>
      <c r="E611" s="40" t="str">
        <f>缘分配置!A567</f>
        <v>屈原6</v>
      </c>
      <c r="F611" s="37" t="str">
        <f t="shared" si="109"/>
        <v>、屈原</v>
      </c>
      <c r="G611" s="40" t="str">
        <f>缘分配置!E567</f>
        <v>屈原</v>
      </c>
      <c r="H611" s="40" t="str">
        <f t="shared" si="115"/>
        <v>6</v>
      </c>
      <c r="I611" s="40">
        <v>1</v>
      </c>
      <c r="J611" s="53">
        <f>VLOOKUP(K611,武将ID!$A:$B,2,0)</f>
        <v>21503</v>
      </c>
      <c r="K611" s="40" t="str">
        <f>VLOOKUP(E611,缘分配置!A:M,6,0)</f>
        <v>、刘备</v>
      </c>
      <c r="L611" s="53">
        <f>IFERROR(VLOOKUP(M611,武将ID!$A:$B,2,0),"")</f>
        <v>41502</v>
      </c>
      <c r="M611" s="40" t="str">
        <f>IF(VLOOKUP($E611,缘分配置!$A:$M,7,0)=0,"",VLOOKUP($E611,缘分配置!$A:$M,7,0))</f>
        <v>、姜子牙</v>
      </c>
      <c r="N611" s="53">
        <f>IFERROR(VLOOKUP(O611,武将ID!$A:$B,2,0),"")</f>
        <v>41503</v>
      </c>
      <c r="O611" s="40" t="str">
        <f>IF(VLOOKUP($E611,缘分配置!$A:$M,8,0)=0,"",VLOOKUP($E611,缘分配置!$A:$M,8,0))</f>
        <v>、孔子</v>
      </c>
      <c r="P611" s="53" t="str">
        <f>IFERROR(VLOOKUP(Q611,武将ID!$A:$B,2,0),"")</f>
        <v/>
      </c>
      <c r="Q611" s="40" t="str">
        <f>IF(VLOOKUP($E611,缘分配置!$A:$M,9,0)=0,"",VLOOKUP($E611,缘分配置!$A:$M,9,0))</f>
        <v/>
      </c>
      <c r="R611" s="40">
        <f t="shared" si="116"/>
        <v>4</v>
      </c>
      <c r="S611" s="40">
        <f>IF(VLOOKUP($E611,缘分配置!$A:$M,10,0)=0,"",VLOOKUP($E611,缘分配置!$A:$M,10,0))</f>
        <v>150</v>
      </c>
      <c r="T611" s="40" t="str">
        <f>IFERROR(VLOOKUP(R611,武将ID!F$1:G$18,2,0),"")</f>
        <v>，生命提高</v>
      </c>
      <c r="U611" s="40" t="str">
        <f t="shared" si="110"/>
        <v>15%</v>
      </c>
      <c r="V611" s="40">
        <f t="shared" si="117"/>
        <v>5</v>
      </c>
      <c r="W611" s="40">
        <f>IF(VLOOKUP($E611,缘分配置!$A:$M,11,0)=0,"",VLOOKUP($E611,缘分配置!$A:$M,11,0))</f>
        <v>120</v>
      </c>
      <c r="X611" s="40" t="str">
        <f>IFERROR(VLOOKUP(V611,武将ID!$F$1:$G$18,2,0),"")</f>
        <v>，攻击提高</v>
      </c>
      <c r="Y611" s="40" t="str">
        <f t="shared" si="111"/>
        <v>12%</v>
      </c>
      <c r="Z611" s="40">
        <f t="shared" si="118"/>
        <v>6</v>
      </c>
      <c r="AA611" s="40">
        <f>IF(VLOOKUP($E611,缘分配置!$A:$M,12,0)=0,"",VLOOKUP($E611,缘分配置!$A:$M,12,0))</f>
        <v>30</v>
      </c>
      <c r="AB611" s="40" t="str">
        <f>IFERROR(VLOOKUP(Z611,武将ID!$F$1:$G$18,2,0),"")</f>
        <v>，防御提高</v>
      </c>
      <c r="AC611" s="40" t="str">
        <f t="shared" si="112"/>
        <v>3%</v>
      </c>
      <c r="AD611" s="56" t="str">
        <f t="shared" si="113"/>
        <v>集齐“屈原、刘备、姜子牙、孔子”，生命提高15%，攻击提高12%，防御提高3%。</v>
      </c>
    </row>
    <row r="612" spans="1:30" ht="15" x14ac:dyDescent="0.25">
      <c r="A612" s="52">
        <f t="shared" si="114"/>
        <v>41306001</v>
      </c>
      <c r="B612" s="37">
        <v>607</v>
      </c>
      <c r="C612" s="53" t="str">
        <f>VLOOKUP(E612,缘分配置!A:P,4,0)</f>
        <v>入朝为官</v>
      </c>
      <c r="D612" s="53">
        <f>VLOOKUP(F612,武将ID!A:B,2,0)</f>
        <v>41306</v>
      </c>
      <c r="E612" s="40" t="str">
        <f>缘分配置!A568</f>
        <v>李白1</v>
      </c>
      <c r="F612" s="37" t="str">
        <f t="shared" si="109"/>
        <v>、李白</v>
      </c>
      <c r="G612" s="40" t="str">
        <f>缘分配置!E568</f>
        <v>李白</v>
      </c>
      <c r="H612" s="40" t="str">
        <f t="shared" si="115"/>
        <v>1</v>
      </c>
      <c r="I612" s="40">
        <v>1</v>
      </c>
      <c r="J612" s="53">
        <f>VLOOKUP(K612,武将ID!$A:$B,2,0)</f>
        <v>41006</v>
      </c>
      <c r="K612" s="40" t="str">
        <f>VLOOKUP(E612,缘分配置!A:M,6,0)</f>
        <v>、包拯</v>
      </c>
      <c r="L612" s="53" t="str">
        <f>IFERROR(VLOOKUP(M612,武将ID!$A:$B,2,0),"")</f>
        <v/>
      </c>
      <c r="M612" s="40" t="str">
        <f>IF(VLOOKUP($E612,缘分配置!$A:$M,7,0)=0,"",VLOOKUP($E612,缘分配置!$A:$M,7,0))</f>
        <v/>
      </c>
      <c r="N612" s="53" t="str">
        <f>IFERROR(VLOOKUP(O612,武将ID!$A:$B,2,0),"")</f>
        <v/>
      </c>
      <c r="O612" s="40" t="str">
        <f>IF(VLOOKUP($E612,缘分配置!$A:$M,8,0)=0,"",VLOOKUP($E612,缘分配置!$A:$M,8,0))</f>
        <v/>
      </c>
      <c r="P612" s="53" t="str">
        <f>IFERROR(VLOOKUP(Q612,武将ID!$A:$B,2,0),"")</f>
        <v/>
      </c>
      <c r="Q612" s="40" t="str">
        <f>IF(VLOOKUP($E612,缘分配置!$A:$M,9,0)=0,"",VLOOKUP($E612,缘分配置!$A:$M,9,0))</f>
        <v/>
      </c>
      <c r="R612" s="40" t="str">
        <f t="shared" si="116"/>
        <v/>
      </c>
      <c r="S612" s="40" t="str">
        <f>IF(VLOOKUP($E612,缘分配置!$A:$M,10,0)=0,"",VLOOKUP($E612,缘分配置!$A:$M,10,0))</f>
        <v/>
      </c>
      <c r="T612" s="40" t="str">
        <f>IFERROR(VLOOKUP(R612,武将ID!F$1:G$18,2,0),"")</f>
        <v/>
      </c>
      <c r="U612" s="40" t="str">
        <f t="shared" si="110"/>
        <v/>
      </c>
      <c r="V612" s="40">
        <f t="shared" si="117"/>
        <v>5</v>
      </c>
      <c r="W612" s="40">
        <f>IF(VLOOKUP($E612,缘分配置!$A:$M,11,0)=0,"",VLOOKUP($E612,缘分配置!$A:$M,11,0))</f>
        <v>100</v>
      </c>
      <c r="X612" s="40" t="str">
        <f>IFERROR(VLOOKUP(V612,武将ID!$F$1:$G$18,2,0),"")</f>
        <v>，攻击提高</v>
      </c>
      <c r="Y612" s="40" t="str">
        <f t="shared" si="111"/>
        <v>10%</v>
      </c>
      <c r="Z612" s="40">
        <f t="shared" si="118"/>
        <v>6</v>
      </c>
      <c r="AA612" s="40">
        <f>IF(VLOOKUP($E612,缘分配置!$A:$M,12,0)=0,"",VLOOKUP($E612,缘分配置!$A:$M,12,0))</f>
        <v>30</v>
      </c>
      <c r="AB612" s="40" t="str">
        <f>IFERROR(VLOOKUP(Z612,武将ID!$F$1:$G$18,2,0),"")</f>
        <v>，防御提高</v>
      </c>
      <c r="AC612" s="40" t="str">
        <f t="shared" si="112"/>
        <v>3%</v>
      </c>
      <c r="AD612" s="56" t="str">
        <f t="shared" si="113"/>
        <v>集齐“李白、包拯”，攻击提高10%，防御提高3%。</v>
      </c>
    </row>
    <row r="613" spans="1:30" ht="15" x14ac:dyDescent="0.25">
      <c r="A613" s="52">
        <f t="shared" si="114"/>
        <v>41306002</v>
      </c>
      <c r="B613" s="37">
        <v>608</v>
      </c>
      <c r="C613" s="53" t="str">
        <f>VLOOKUP(E613,缘分配置!A:P,4,0)</f>
        <v>能屈能伸</v>
      </c>
      <c r="D613" s="53">
        <f>VLOOKUP(F613,武将ID!A:B,2,0)</f>
        <v>41306</v>
      </c>
      <c r="E613" s="40" t="str">
        <f>缘分配置!A569</f>
        <v>李白2</v>
      </c>
      <c r="F613" s="37" t="str">
        <f t="shared" si="109"/>
        <v>、李白</v>
      </c>
      <c r="G613" s="40" t="str">
        <f>缘分配置!E569</f>
        <v>李白</v>
      </c>
      <c r="H613" s="40" t="str">
        <f t="shared" si="115"/>
        <v>2</v>
      </c>
      <c r="I613" s="40">
        <v>1</v>
      </c>
      <c r="J613" s="53">
        <f>VLOOKUP(K613,武将ID!$A:$B,2,0)</f>
        <v>41305</v>
      </c>
      <c r="K613" s="40" t="str">
        <f>VLOOKUP(E613,缘分配置!A:M,6,0)</f>
        <v>、陈庆之</v>
      </c>
      <c r="L613" s="53" t="str">
        <f>IFERROR(VLOOKUP(M613,武将ID!$A:$B,2,0),"")</f>
        <v/>
      </c>
      <c r="M613" s="40" t="str">
        <f>IF(VLOOKUP($E613,缘分配置!$A:$M,7,0)=0,"",VLOOKUP($E613,缘分配置!$A:$M,7,0))</f>
        <v/>
      </c>
      <c r="N613" s="53" t="str">
        <f>IFERROR(VLOOKUP(O613,武将ID!$A:$B,2,0),"")</f>
        <v/>
      </c>
      <c r="O613" s="40" t="str">
        <f>IF(VLOOKUP($E613,缘分配置!$A:$M,8,0)=0,"",VLOOKUP($E613,缘分配置!$A:$M,8,0))</f>
        <v/>
      </c>
      <c r="P613" s="53" t="str">
        <f>IFERROR(VLOOKUP(Q613,武将ID!$A:$B,2,0),"")</f>
        <v/>
      </c>
      <c r="Q613" s="40" t="str">
        <f>IF(VLOOKUP($E613,缘分配置!$A:$M,9,0)=0,"",VLOOKUP($E613,缘分配置!$A:$M,9,0))</f>
        <v/>
      </c>
      <c r="R613" s="40" t="str">
        <f t="shared" si="116"/>
        <v/>
      </c>
      <c r="S613" s="40" t="str">
        <f>IF(VLOOKUP($E613,缘分配置!$A:$M,10,0)=0,"",VLOOKUP($E613,缘分配置!$A:$M,10,0))</f>
        <v/>
      </c>
      <c r="T613" s="40" t="str">
        <f>IFERROR(VLOOKUP(R613,武将ID!F$1:G$18,2,0),"")</f>
        <v/>
      </c>
      <c r="U613" s="40" t="str">
        <f t="shared" si="110"/>
        <v/>
      </c>
      <c r="V613" s="40">
        <f t="shared" si="117"/>
        <v>5</v>
      </c>
      <c r="W613" s="40">
        <f>IF(VLOOKUP($E613,缘分配置!$A:$M,11,0)=0,"",VLOOKUP($E613,缘分配置!$A:$M,11,0))</f>
        <v>110</v>
      </c>
      <c r="X613" s="40" t="str">
        <f>IFERROR(VLOOKUP(V613,武将ID!$F$1:$G$18,2,0),"")</f>
        <v>，攻击提高</v>
      </c>
      <c r="Y613" s="40" t="str">
        <f t="shared" si="111"/>
        <v>11%</v>
      </c>
      <c r="Z613" s="40">
        <f t="shared" si="118"/>
        <v>6</v>
      </c>
      <c r="AA613" s="40">
        <f>IF(VLOOKUP($E613,缘分配置!$A:$M,12,0)=0,"",VLOOKUP($E613,缘分配置!$A:$M,12,0))</f>
        <v>30</v>
      </c>
      <c r="AB613" s="40" t="str">
        <f>IFERROR(VLOOKUP(Z613,武将ID!$F$1:$G$18,2,0),"")</f>
        <v>，防御提高</v>
      </c>
      <c r="AC613" s="40" t="str">
        <f t="shared" si="112"/>
        <v>3%</v>
      </c>
      <c r="AD613" s="56" t="str">
        <f t="shared" si="113"/>
        <v>集齐“李白、陈庆之”，攻击提高11%，防御提高3%。</v>
      </c>
    </row>
    <row r="614" spans="1:30" ht="15" x14ac:dyDescent="0.25">
      <c r="A614" s="52">
        <f t="shared" si="114"/>
        <v>41306003</v>
      </c>
      <c r="B614" s="37">
        <v>609</v>
      </c>
      <c r="C614" s="53" t="str">
        <f>VLOOKUP(E614,缘分配置!A:P,4,0)</f>
        <v>开元盛世</v>
      </c>
      <c r="D614" s="53">
        <f>VLOOKUP(F614,武将ID!A:B,2,0)</f>
        <v>41306</v>
      </c>
      <c r="E614" s="40" t="str">
        <f>缘分配置!A570</f>
        <v>李白3</v>
      </c>
      <c r="F614" s="37" t="str">
        <f t="shared" si="109"/>
        <v>、李白</v>
      </c>
      <c r="G614" s="40" t="str">
        <f>缘分配置!E570</f>
        <v>李白</v>
      </c>
      <c r="H614" s="40" t="str">
        <f t="shared" si="115"/>
        <v>3</v>
      </c>
      <c r="I614" s="40">
        <v>1</v>
      </c>
      <c r="J614" s="53">
        <f>VLOOKUP(K614,武将ID!$A:$B,2,0)</f>
        <v>31302</v>
      </c>
      <c r="K614" s="40" t="str">
        <f>VLOOKUP(E614,缘分配置!A:M,6,0)</f>
        <v>、杨玉环</v>
      </c>
      <c r="L614" s="53" t="str">
        <f>IFERROR(VLOOKUP(M614,武将ID!$A:$B,2,0),"")</f>
        <v/>
      </c>
      <c r="M614" s="40" t="str">
        <f>IF(VLOOKUP($E614,缘分配置!$A:$M,7,0)=0,"",VLOOKUP($E614,缘分配置!$A:$M,7,0))</f>
        <v/>
      </c>
      <c r="N614" s="53" t="str">
        <f>IFERROR(VLOOKUP(O614,武将ID!$A:$B,2,0),"")</f>
        <v/>
      </c>
      <c r="O614" s="40" t="str">
        <f>IF(VLOOKUP($E614,缘分配置!$A:$M,8,0)=0,"",VLOOKUP($E614,缘分配置!$A:$M,8,0))</f>
        <v/>
      </c>
      <c r="P614" s="53" t="str">
        <f>IFERROR(VLOOKUP(Q614,武将ID!$A:$B,2,0),"")</f>
        <v/>
      </c>
      <c r="Q614" s="40" t="str">
        <f>IF(VLOOKUP($E614,缘分配置!$A:$M,9,0)=0,"",VLOOKUP($E614,缘分配置!$A:$M,9,0))</f>
        <v/>
      </c>
      <c r="R614" s="40" t="str">
        <f t="shared" si="116"/>
        <v/>
      </c>
      <c r="S614" s="40" t="str">
        <f>IF(VLOOKUP($E614,缘分配置!$A:$M,10,0)=0,"",VLOOKUP($E614,缘分配置!$A:$M,10,0))</f>
        <v/>
      </c>
      <c r="T614" s="40" t="str">
        <f>IFERROR(VLOOKUP(R614,武将ID!F$1:G$18,2,0),"")</f>
        <v/>
      </c>
      <c r="U614" s="40" t="str">
        <f t="shared" si="110"/>
        <v/>
      </c>
      <c r="V614" s="40">
        <f t="shared" si="117"/>
        <v>5</v>
      </c>
      <c r="W614" s="40">
        <f>IF(VLOOKUP($E614,缘分配置!$A:$M,11,0)=0,"",VLOOKUP($E614,缘分配置!$A:$M,11,0))</f>
        <v>110</v>
      </c>
      <c r="X614" s="40" t="str">
        <f>IFERROR(VLOOKUP(V614,武将ID!$F$1:$G$18,2,0),"")</f>
        <v>，攻击提高</v>
      </c>
      <c r="Y614" s="40" t="str">
        <f t="shared" si="111"/>
        <v>11%</v>
      </c>
      <c r="Z614" s="40">
        <f t="shared" si="118"/>
        <v>6</v>
      </c>
      <c r="AA614" s="40">
        <f>IF(VLOOKUP($E614,缘分配置!$A:$M,12,0)=0,"",VLOOKUP($E614,缘分配置!$A:$M,12,0))</f>
        <v>30</v>
      </c>
      <c r="AB614" s="40" t="str">
        <f>IFERROR(VLOOKUP(Z614,武将ID!$F$1:$G$18,2,0),"")</f>
        <v>，防御提高</v>
      </c>
      <c r="AC614" s="40" t="str">
        <f t="shared" si="112"/>
        <v>3%</v>
      </c>
      <c r="AD614" s="56" t="str">
        <f t="shared" si="113"/>
        <v>集齐“李白、杨玉环”，攻击提高11%，防御提高3%。</v>
      </c>
    </row>
    <row r="615" spans="1:30" ht="15" x14ac:dyDescent="0.25">
      <c r="A615" s="52">
        <f t="shared" si="114"/>
        <v>41306004</v>
      </c>
      <c r="B615" s="37">
        <v>610</v>
      </c>
      <c r="C615" s="53" t="str">
        <f>VLOOKUP(E615,缘分配置!A:P,4,0)</f>
        <v>温故知新</v>
      </c>
      <c r="D615" s="53">
        <f>VLOOKUP(F615,武将ID!A:B,2,0)</f>
        <v>41306</v>
      </c>
      <c r="E615" s="40" t="str">
        <f>缘分配置!A571</f>
        <v>李白4</v>
      </c>
      <c r="F615" s="37" t="str">
        <f t="shared" si="109"/>
        <v>、李白</v>
      </c>
      <c r="G615" s="40" t="str">
        <f>缘分配置!E571</f>
        <v>李白</v>
      </c>
      <c r="H615" s="40" t="str">
        <f t="shared" si="115"/>
        <v>4</v>
      </c>
      <c r="I615" s="40">
        <v>1</v>
      </c>
      <c r="J615" s="53">
        <f>VLOOKUP(K615,武将ID!$A:$B,2,0)</f>
        <v>41503</v>
      </c>
      <c r="K615" s="40" t="str">
        <f>VLOOKUP(E615,缘分配置!A:M,6,0)</f>
        <v>、孔子</v>
      </c>
      <c r="L615" s="53" t="str">
        <f>IFERROR(VLOOKUP(M615,武将ID!$A:$B,2,0),"")</f>
        <v/>
      </c>
      <c r="M615" s="40" t="str">
        <f>IF(VLOOKUP($E615,缘分配置!$A:$M,7,0)=0,"",VLOOKUP($E615,缘分配置!$A:$M,7,0))</f>
        <v/>
      </c>
      <c r="N615" s="53" t="str">
        <f>IFERROR(VLOOKUP(O615,武将ID!$A:$B,2,0),"")</f>
        <v/>
      </c>
      <c r="O615" s="40" t="str">
        <f>IF(VLOOKUP($E615,缘分配置!$A:$M,8,0)=0,"",VLOOKUP($E615,缘分配置!$A:$M,8,0))</f>
        <v/>
      </c>
      <c r="P615" s="53" t="str">
        <f>IFERROR(VLOOKUP(Q615,武将ID!$A:$B,2,0),"")</f>
        <v/>
      </c>
      <c r="Q615" s="40" t="str">
        <f>IF(VLOOKUP($E615,缘分配置!$A:$M,9,0)=0,"",VLOOKUP($E615,缘分配置!$A:$M,9,0))</f>
        <v/>
      </c>
      <c r="R615" s="40" t="str">
        <f t="shared" si="116"/>
        <v/>
      </c>
      <c r="S615" s="40" t="str">
        <f>IF(VLOOKUP($E615,缘分配置!$A:$M,10,0)=0,"",VLOOKUP($E615,缘分配置!$A:$M,10,0))</f>
        <v/>
      </c>
      <c r="T615" s="40" t="str">
        <f>IFERROR(VLOOKUP(R615,武将ID!F$1:G$18,2,0),"")</f>
        <v/>
      </c>
      <c r="U615" s="40" t="str">
        <f t="shared" si="110"/>
        <v/>
      </c>
      <c r="V615" s="40">
        <f t="shared" si="117"/>
        <v>5</v>
      </c>
      <c r="W615" s="40">
        <f>IF(VLOOKUP($E615,缘分配置!$A:$M,11,0)=0,"",VLOOKUP($E615,缘分配置!$A:$M,11,0))</f>
        <v>110</v>
      </c>
      <c r="X615" s="40" t="str">
        <f>IFERROR(VLOOKUP(V615,武将ID!$F$1:$G$18,2,0),"")</f>
        <v>，攻击提高</v>
      </c>
      <c r="Y615" s="40" t="str">
        <f t="shared" si="111"/>
        <v>11%</v>
      </c>
      <c r="Z615" s="40">
        <f t="shared" si="118"/>
        <v>6</v>
      </c>
      <c r="AA615" s="40">
        <f>IF(VLOOKUP($E615,缘分配置!$A:$M,12,0)=0,"",VLOOKUP($E615,缘分配置!$A:$M,12,0))</f>
        <v>30</v>
      </c>
      <c r="AB615" s="40" t="str">
        <f>IFERROR(VLOOKUP(Z615,武将ID!$F$1:$G$18,2,0),"")</f>
        <v>，防御提高</v>
      </c>
      <c r="AC615" s="40" t="str">
        <f t="shared" si="112"/>
        <v>3%</v>
      </c>
      <c r="AD615" s="56" t="str">
        <f t="shared" si="113"/>
        <v>集齐“李白、孔子”，攻击提高11%，防御提高3%。</v>
      </c>
    </row>
    <row r="616" spans="1:30" ht="15" x14ac:dyDescent="0.25">
      <c r="A616" s="52">
        <f t="shared" si="114"/>
        <v>41306005</v>
      </c>
      <c r="B616" s="37">
        <v>611</v>
      </c>
      <c r="C616" s="53" t="str">
        <f>VLOOKUP(E616,缘分配置!A:P,4,0)</f>
        <v>才高八斗</v>
      </c>
      <c r="D616" s="53">
        <f>VLOOKUP(F616,武将ID!A:B,2,0)</f>
        <v>41306</v>
      </c>
      <c r="E616" s="40" t="str">
        <f>缘分配置!A572</f>
        <v>李白5</v>
      </c>
      <c r="F616" s="37" t="str">
        <f t="shared" si="109"/>
        <v>、李白</v>
      </c>
      <c r="G616" s="40" t="str">
        <f>缘分配置!E572</f>
        <v>李白</v>
      </c>
      <c r="H616" s="40" t="str">
        <f t="shared" si="115"/>
        <v>5</v>
      </c>
      <c r="I616" s="40">
        <v>1</v>
      </c>
      <c r="J616" s="53">
        <f>VLOOKUP(K616,武将ID!$A:$B,2,0)</f>
        <v>21303</v>
      </c>
      <c r="K616" s="40" t="str">
        <f>VLOOKUP(E616,缘分配置!A:M,6,0)</f>
        <v>、郭嘉</v>
      </c>
      <c r="L616" s="53">
        <f>IFERROR(VLOOKUP(M616,武将ID!$A:$B,2,0),"")</f>
        <v>41508</v>
      </c>
      <c r="M616" s="40" t="str">
        <f>IF(VLOOKUP($E616,缘分配置!$A:$M,7,0)=0,"",VLOOKUP($E616,缘分配置!$A:$M,7,0))</f>
        <v>、屈原</v>
      </c>
      <c r="N616" s="53" t="str">
        <f>IFERROR(VLOOKUP(O616,武将ID!$A:$B,2,0),"")</f>
        <v/>
      </c>
      <c r="O616" s="40" t="str">
        <f>IF(VLOOKUP($E616,缘分配置!$A:$M,8,0)=0,"",VLOOKUP($E616,缘分配置!$A:$M,8,0))</f>
        <v/>
      </c>
      <c r="P616" s="53" t="str">
        <f>IFERROR(VLOOKUP(Q616,武将ID!$A:$B,2,0),"")</f>
        <v/>
      </c>
      <c r="Q616" s="40" t="str">
        <f>IF(VLOOKUP($E616,缘分配置!$A:$M,9,0)=0,"",VLOOKUP($E616,缘分配置!$A:$M,9,0))</f>
        <v/>
      </c>
      <c r="R616" s="40">
        <f t="shared" si="116"/>
        <v>4</v>
      </c>
      <c r="S616" s="40">
        <f>IF(VLOOKUP($E616,缘分配置!$A:$M,10,0)=0,"",VLOOKUP($E616,缘分配置!$A:$M,10,0))</f>
        <v>150</v>
      </c>
      <c r="T616" s="40" t="str">
        <f>IFERROR(VLOOKUP(R616,武将ID!F$1:G$18,2,0),"")</f>
        <v>，生命提高</v>
      </c>
      <c r="U616" s="40" t="str">
        <f t="shared" si="110"/>
        <v>15%</v>
      </c>
      <c r="V616" s="40">
        <f t="shared" si="117"/>
        <v>5</v>
      </c>
      <c r="W616" s="40">
        <f>IF(VLOOKUP($E616,缘分配置!$A:$M,11,0)=0,"",VLOOKUP($E616,缘分配置!$A:$M,11,0))</f>
        <v>120</v>
      </c>
      <c r="X616" s="40" t="str">
        <f>IFERROR(VLOOKUP(V616,武将ID!$F$1:$G$18,2,0),"")</f>
        <v>，攻击提高</v>
      </c>
      <c r="Y616" s="40" t="str">
        <f t="shared" si="111"/>
        <v>12%</v>
      </c>
      <c r="Z616" s="40">
        <f t="shared" si="118"/>
        <v>6</v>
      </c>
      <c r="AA616" s="40">
        <f>IF(VLOOKUP($E616,缘分配置!$A:$M,12,0)=0,"",VLOOKUP($E616,缘分配置!$A:$M,12,0))</f>
        <v>30</v>
      </c>
      <c r="AB616" s="40" t="str">
        <f>IFERROR(VLOOKUP(Z616,武将ID!$F$1:$G$18,2,0),"")</f>
        <v>，防御提高</v>
      </c>
      <c r="AC616" s="40" t="str">
        <f t="shared" si="112"/>
        <v>3%</v>
      </c>
      <c r="AD616" s="56" t="str">
        <f t="shared" si="113"/>
        <v>集齐“李白、郭嘉、屈原”，生命提高15%，攻击提高12%，防御提高3%。</v>
      </c>
    </row>
    <row r="617" spans="1:30" ht="15" x14ac:dyDescent="0.25">
      <c r="A617" s="52">
        <f t="shared" si="114"/>
        <v>41306006</v>
      </c>
      <c r="B617" s="37">
        <v>612</v>
      </c>
      <c r="C617" s="53" t="str">
        <f>VLOOKUP(E617,缘分配置!A:P,4,0)</f>
        <v>一身正气</v>
      </c>
      <c r="D617" s="53">
        <f>VLOOKUP(F617,武将ID!A:B,2,0)</f>
        <v>41306</v>
      </c>
      <c r="E617" s="40" t="str">
        <f>缘分配置!A573</f>
        <v>李白6</v>
      </c>
      <c r="F617" s="37" t="str">
        <f t="shared" si="109"/>
        <v>、李白</v>
      </c>
      <c r="G617" s="40" t="str">
        <f>缘分配置!E573</f>
        <v>李白</v>
      </c>
      <c r="H617" s="40" t="str">
        <f t="shared" si="115"/>
        <v>6</v>
      </c>
      <c r="I617" s="40">
        <v>1</v>
      </c>
      <c r="J617" s="53">
        <f>VLOOKUP(K617,武将ID!$A:$B,2,0)</f>
        <v>41504</v>
      </c>
      <c r="K617" s="40" t="str">
        <f>VLOOKUP(E617,缘分配置!A:M,6,0)</f>
        <v>、岳飞</v>
      </c>
      <c r="L617" s="53">
        <f>IFERROR(VLOOKUP(M617,武将ID!$A:$B,2,0),"")</f>
        <v>41506</v>
      </c>
      <c r="M617" s="40" t="str">
        <f>IF(VLOOKUP($E617,缘分配置!$A:$M,7,0)=0,"",VLOOKUP($E617,缘分配置!$A:$M,7,0))</f>
        <v>、武松</v>
      </c>
      <c r="N617" s="53">
        <f>IFERROR(VLOOKUP(O617,武将ID!$A:$B,2,0),"")</f>
        <v>41507</v>
      </c>
      <c r="O617" s="40" t="str">
        <f>IF(VLOOKUP($E617,缘分配置!$A:$M,8,0)=0,"",VLOOKUP($E617,缘分配置!$A:$M,8,0))</f>
        <v>、霍去病</v>
      </c>
      <c r="P617" s="53" t="str">
        <f>IFERROR(VLOOKUP(Q617,武将ID!$A:$B,2,0),"")</f>
        <v/>
      </c>
      <c r="Q617" s="40" t="str">
        <f>IF(VLOOKUP($E617,缘分配置!$A:$M,9,0)=0,"",VLOOKUP($E617,缘分配置!$A:$M,9,0))</f>
        <v/>
      </c>
      <c r="R617" s="40">
        <f t="shared" si="116"/>
        <v>4</v>
      </c>
      <c r="S617" s="40">
        <f>IF(VLOOKUP($E617,缘分配置!$A:$M,10,0)=0,"",VLOOKUP($E617,缘分配置!$A:$M,10,0))</f>
        <v>180</v>
      </c>
      <c r="T617" s="40" t="str">
        <f>IFERROR(VLOOKUP(R617,武将ID!F$1:G$18,2,0),"")</f>
        <v>，生命提高</v>
      </c>
      <c r="U617" s="40" t="str">
        <f t="shared" si="110"/>
        <v>18%</v>
      </c>
      <c r="V617" s="40">
        <f t="shared" si="117"/>
        <v>5</v>
      </c>
      <c r="W617" s="40">
        <f>IF(VLOOKUP($E617,缘分配置!$A:$M,11,0)=0,"",VLOOKUP($E617,缘分配置!$A:$M,11,0))</f>
        <v>140</v>
      </c>
      <c r="X617" s="40" t="str">
        <f>IFERROR(VLOOKUP(V617,武将ID!$F$1:$G$18,2,0),"")</f>
        <v>，攻击提高</v>
      </c>
      <c r="Y617" s="40" t="str">
        <f t="shared" si="111"/>
        <v>14%</v>
      </c>
      <c r="Z617" s="40">
        <f t="shared" si="118"/>
        <v>6</v>
      </c>
      <c r="AA617" s="40">
        <f>IF(VLOOKUP($E617,缘分配置!$A:$M,12,0)=0,"",VLOOKUP($E617,缘分配置!$A:$M,12,0))</f>
        <v>40</v>
      </c>
      <c r="AB617" s="40" t="str">
        <f>IFERROR(VLOOKUP(Z617,武将ID!$F$1:$G$18,2,0),"")</f>
        <v>，防御提高</v>
      </c>
      <c r="AC617" s="40" t="str">
        <f t="shared" si="112"/>
        <v>4%</v>
      </c>
      <c r="AD617" s="56" t="str">
        <f t="shared" si="113"/>
        <v>集齐“李白、岳飞、武松、霍去病”，生命提高18%，攻击提高14%，防御提高4%。</v>
      </c>
    </row>
    <row r="618" spans="1:30" ht="15" x14ac:dyDescent="0.25">
      <c r="A618" s="52">
        <f t="shared" si="114"/>
        <v>41003001</v>
      </c>
      <c r="B618" s="37">
        <v>613</v>
      </c>
      <c r="C618" s="53" t="str">
        <f>VLOOKUP(E618,缘分配置!A:P,4,0)</f>
        <v>侠骨柔情</v>
      </c>
      <c r="D618" s="53">
        <f>VLOOKUP(F618,武将ID!A:B,2,0)</f>
        <v>41003</v>
      </c>
      <c r="E618" s="40" t="str">
        <f>缘分配置!A574</f>
        <v>花木兰1</v>
      </c>
      <c r="F618" s="37" t="str">
        <f t="shared" si="109"/>
        <v>、花木兰</v>
      </c>
      <c r="G618" s="40" t="str">
        <f>缘分配置!E574</f>
        <v>花木兰</v>
      </c>
      <c r="H618" s="40" t="str">
        <f t="shared" si="115"/>
        <v>1</v>
      </c>
      <c r="I618" s="40">
        <v>1</v>
      </c>
      <c r="J618" s="53">
        <f>VLOOKUP(K618,武将ID!$A:$B,2,0)</f>
        <v>41302</v>
      </c>
      <c r="K618" s="40" t="str">
        <f>VLOOKUP(E618,缘分配置!A:M,6,0)</f>
        <v>、西施</v>
      </c>
      <c r="L618" s="53" t="str">
        <f>IFERROR(VLOOKUP(M618,武将ID!$A:$B,2,0),"")</f>
        <v/>
      </c>
      <c r="M618" s="40" t="str">
        <f>IF(VLOOKUP($E618,缘分配置!$A:$M,7,0)=0,"",VLOOKUP($E618,缘分配置!$A:$M,7,0))</f>
        <v/>
      </c>
      <c r="N618" s="53" t="str">
        <f>IFERROR(VLOOKUP(O618,武将ID!$A:$B,2,0),"")</f>
        <v/>
      </c>
      <c r="O618" s="40" t="str">
        <f>IF(VLOOKUP($E618,缘分配置!$A:$M,8,0)=0,"",VLOOKUP($E618,缘分配置!$A:$M,8,0))</f>
        <v/>
      </c>
      <c r="P618" s="53" t="str">
        <f>IFERROR(VLOOKUP(Q618,武将ID!$A:$B,2,0),"")</f>
        <v/>
      </c>
      <c r="Q618" s="40" t="str">
        <f>IF(VLOOKUP($E618,缘分配置!$A:$M,9,0)=0,"",VLOOKUP($E618,缘分配置!$A:$M,9,0))</f>
        <v/>
      </c>
      <c r="R618" s="40" t="str">
        <f t="shared" si="116"/>
        <v/>
      </c>
      <c r="S618" s="40" t="str">
        <f>IF(VLOOKUP($E618,缘分配置!$A:$M,10,0)=0,"",VLOOKUP($E618,缘分配置!$A:$M,10,0))</f>
        <v/>
      </c>
      <c r="T618" s="40" t="str">
        <f>IFERROR(VLOOKUP(R618,武将ID!F$1:G$18,2,0),"")</f>
        <v/>
      </c>
      <c r="U618" s="40" t="str">
        <f t="shared" si="110"/>
        <v/>
      </c>
      <c r="V618" s="40">
        <f t="shared" si="117"/>
        <v>5</v>
      </c>
      <c r="W618" s="40">
        <f>IF(VLOOKUP($E618,缘分配置!$A:$M,11,0)=0,"",VLOOKUP($E618,缘分配置!$A:$M,11,0))</f>
        <v>100</v>
      </c>
      <c r="X618" s="40" t="str">
        <f>IFERROR(VLOOKUP(V618,武将ID!$F$1:$G$18,2,0),"")</f>
        <v>，攻击提高</v>
      </c>
      <c r="Y618" s="40" t="str">
        <f t="shared" si="111"/>
        <v>10%</v>
      </c>
      <c r="Z618" s="40">
        <f t="shared" si="118"/>
        <v>6</v>
      </c>
      <c r="AA618" s="40">
        <f>IF(VLOOKUP($E618,缘分配置!$A:$M,12,0)=0,"",VLOOKUP($E618,缘分配置!$A:$M,12,0))</f>
        <v>30</v>
      </c>
      <c r="AB618" s="40" t="str">
        <f>IFERROR(VLOOKUP(Z618,武将ID!$F$1:$G$18,2,0),"")</f>
        <v>，防御提高</v>
      </c>
      <c r="AC618" s="40" t="str">
        <f t="shared" si="112"/>
        <v>3%</v>
      </c>
      <c r="AD618" s="56" t="str">
        <f t="shared" si="113"/>
        <v>集齐“花木兰、西施”，攻击提高10%，防御提高3%。</v>
      </c>
    </row>
    <row r="619" spans="1:30" ht="15" x14ac:dyDescent="0.25">
      <c r="A619" s="52">
        <f t="shared" si="114"/>
        <v>41003002</v>
      </c>
      <c r="B619" s="37">
        <v>614</v>
      </c>
      <c r="C619" s="53" t="str">
        <f>VLOOKUP(E619,缘分配置!A:P,4,0)</f>
        <v>正气凛然</v>
      </c>
      <c r="D619" s="53">
        <f>VLOOKUP(F619,武将ID!A:B,2,0)</f>
        <v>41003</v>
      </c>
      <c r="E619" s="40" t="str">
        <f>缘分配置!A575</f>
        <v>花木兰2</v>
      </c>
      <c r="F619" s="37" t="str">
        <f t="shared" si="109"/>
        <v>、花木兰</v>
      </c>
      <c r="G619" s="40" t="str">
        <f>缘分配置!E575</f>
        <v>花木兰</v>
      </c>
      <c r="H619" s="40" t="str">
        <f t="shared" si="115"/>
        <v>2</v>
      </c>
      <c r="I619" s="40">
        <v>1</v>
      </c>
      <c r="J619" s="53">
        <f>VLOOKUP(K619,武将ID!$A:$B,2,0)</f>
        <v>41006</v>
      </c>
      <c r="K619" s="40" t="str">
        <f>VLOOKUP(E619,缘分配置!A:M,6,0)</f>
        <v>、包拯</v>
      </c>
      <c r="L619" s="53" t="str">
        <f>IFERROR(VLOOKUP(M619,武将ID!$A:$B,2,0),"")</f>
        <v/>
      </c>
      <c r="M619" s="40" t="str">
        <f>IF(VLOOKUP($E619,缘分配置!$A:$M,7,0)=0,"",VLOOKUP($E619,缘分配置!$A:$M,7,0))</f>
        <v/>
      </c>
      <c r="N619" s="53" t="str">
        <f>IFERROR(VLOOKUP(O619,武将ID!$A:$B,2,0),"")</f>
        <v/>
      </c>
      <c r="O619" s="40" t="str">
        <f>IF(VLOOKUP($E619,缘分配置!$A:$M,8,0)=0,"",VLOOKUP($E619,缘分配置!$A:$M,8,0))</f>
        <v/>
      </c>
      <c r="P619" s="53" t="str">
        <f>IFERROR(VLOOKUP(Q619,武将ID!$A:$B,2,0),"")</f>
        <v/>
      </c>
      <c r="Q619" s="40" t="str">
        <f>IF(VLOOKUP($E619,缘分配置!$A:$M,9,0)=0,"",VLOOKUP($E619,缘分配置!$A:$M,9,0))</f>
        <v/>
      </c>
      <c r="R619" s="40" t="str">
        <f t="shared" si="116"/>
        <v/>
      </c>
      <c r="S619" s="40" t="str">
        <f>IF(VLOOKUP($E619,缘分配置!$A:$M,10,0)=0,"",VLOOKUP($E619,缘分配置!$A:$M,10,0))</f>
        <v/>
      </c>
      <c r="T619" s="40" t="str">
        <f>IFERROR(VLOOKUP(R619,武将ID!F$1:G$18,2,0),"")</f>
        <v/>
      </c>
      <c r="U619" s="40" t="str">
        <f t="shared" si="110"/>
        <v/>
      </c>
      <c r="V619" s="40">
        <f t="shared" si="117"/>
        <v>5</v>
      </c>
      <c r="W619" s="40">
        <f>IF(VLOOKUP($E619,缘分配置!$A:$M,11,0)=0,"",VLOOKUP($E619,缘分配置!$A:$M,11,0))</f>
        <v>90</v>
      </c>
      <c r="X619" s="40" t="str">
        <f>IFERROR(VLOOKUP(V619,武将ID!$F$1:$G$18,2,0),"")</f>
        <v>，攻击提高</v>
      </c>
      <c r="Y619" s="40" t="str">
        <f t="shared" si="111"/>
        <v>9%</v>
      </c>
      <c r="Z619" s="40">
        <f t="shared" si="118"/>
        <v>6</v>
      </c>
      <c r="AA619" s="40">
        <f>IF(VLOOKUP($E619,缘分配置!$A:$M,12,0)=0,"",VLOOKUP($E619,缘分配置!$A:$M,12,0))</f>
        <v>30</v>
      </c>
      <c r="AB619" s="40" t="str">
        <f>IFERROR(VLOOKUP(Z619,武将ID!$F$1:$G$18,2,0),"")</f>
        <v>，防御提高</v>
      </c>
      <c r="AC619" s="40" t="str">
        <f t="shared" si="112"/>
        <v>3%</v>
      </c>
      <c r="AD619" s="56" t="str">
        <f t="shared" si="113"/>
        <v>集齐“花木兰、包拯”，攻击提高9%，防御提高3%。</v>
      </c>
    </row>
    <row r="620" spans="1:30" ht="15" x14ac:dyDescent="0.25">
      <c r="A620" s="52">
        <f t="shared" si="114"/>
        <v>41003003</v>
      </c>
      <c r="B620" s="37">
        <v>615</v>
      </c>
      <c r="C620" s="53" t="str">
        <f>VLOOKUP(E620,缘分配置!A:P,4,0)</f>
        <v>巾帼英雄</v>
      </c>
      <c r="D620" s="53">
        <f>VLOOKUP(F620,武将ID!A:B,2,0)</f>
        <v>41003</v>
      </c>
      <c r="E620" s="40" t="str">
        <f>缘分配置!A576</f>
        <v>花木兰3</v>
      </c>
      <c r="F620" s="37" t="str">
        <f t="shared" si="109"/>
        <v>、花木兰</v>
      </c>
      <c r="G620" s="40" t="str">
        <f>缘分配置!E576</f>
        <v>花木兰</v>
      </c>
      <c r="H620" s="40" t="str">
        <f t="shared" si="115"/>
        <v>3</v>
      </c>
      <c r="I620" s="40">
        <v>1</v>
      </c>
      <c r="J620" s="53">
        <f>VLOOKUP(K620,武将ID!$A:$B,2,0)</f>
        <v>41008</v>
      </c>
      <c r="K620" s="40" t="str">
        <f>VLOOKUP(E620,缘分配置!A:M,6,0)</f>
        <v>、穆桂英</v>
      </c>
      <c r="L620" s="53" t="str">
        <f>IFERROR(VLOOKUP(M620,武将ID!$A:$B,2,0),"")</f>
        <v/>
      </c>
      <c r="M620" s="40" t="str">
        <f>IF(VLOOKUP($E620,缘分配置!$A:$M,7,0)=0,"",VLOOKUP($E620,缘分配置!$A:$M,7,0))</f>
        <v/>
      </c>
      <c r="N620" s="53" t="str">
        <f>IFERROR(VLOOKUP(O620,武将ID!$A:$B,2,0),"")</f>
        <v/>
      </c>
      <c r="O620" s="40" t="str">
        <f>IF(VLOOKUP($E620,缘分配置!$A:$M,8,0)=0,"",VLOOKUP($E620,缘分配置!$A:$M,8,0))</f>
        <v/>
      </c>
      <c r="P620" s="53" t="str">
        <f>IFERROR(VLOOKUP(Q620,武将ID!$A:$B,2,0),"")</f>
        <v/>
      </c>
      <c r="Q620" s="40" t="str">
        <f>IF(VLOOKUP($E620,缘分配置!$A:$M,9,0)=0,"",VLOOKUP($E620,缘分配置!$A:$M,9,0))</f>
        <v/>
      </c>
      <c r="R620" s="40" t="str">
        <f t="shared" si="116"/>
        <v/>
      </c>
      <c r="S620" s="40" t="str">
        <f>IF(VLOOKUP($E620,缘分配置!$A:$M,10,0)=0,"",VLOOKUP($E620,缘分配置!$A:$M,10,0))</f>
        <v/>
      </c>
      <c r="T620" s="40" t="str">
        <f>IFERROR(VLOOKUP(R620,武将ID!F$1:G$18,2,0),"")</f>
        <v/>
      </c>
      <c r="U620" s="40" t="str">
        <f t="shared" si="110"/>
        <v/>
      </c>
      <c r="V620" s="40">
        <f t="shared" si="117"/>
        <v>5</v>
      </c>
      <c r="W620" s="40">
        <f>IF(VLOOKUP($E620,缘分配置!$A:$M,11,0)=0,"",VLOOKUP($E620,缘分配置!$A:$M,11,0))</f>
        <v>90</v>
      </c>
      <c r="X620" s="40" t="str">
        <f>IFERROR(VLOOKUP(V620,武将ID!$F$1:$G$18,2,0),"")</f>
        <v>，攻击提高</v>
      </c>
      <c r="Y620" s="40" t="str">
        <f t="shared" si="111"/>
        <v>9%</v>
      </c>
      <c r="Z620" s="40">
        <f t="shared" si="118"/>
        <v>6</v>
      </c>
      <c r="AA620" s="40">
        <f>IF(VLOOKUP($E620,缘分配置!$A:$M,12,0)=0,"",VLOOKUP($E620,缘分配置!$A:$M,12,0))</f>
        <v>30</v>
      </c>
      <c r="AB620" s="40" t="str">
        <f>IFERROR(VLOOKUP(Z620,武将ID!$F$1:$G$18,2,0),"")</f>
        <v>，防御提高</v>
      </c>
      <c r="AC620" s="40" t="str">
        <f t="shared" si="112"/>
        <v>3%</v>
      </c>
      <c r="AD620" s="56" t="str">
        <f t="shared" si="113"/>
        <v>集齐“花木兰、穆桂英”，攻击提高9%，防御提高3%。</v>
      </c>
    </row>
    <row r="621" spans="1:30" ht="15" x14ac:dyDescent="0.25">
      <c r="A621" s="52">
        <f t="shared" si="114"/>
        <v>41003004</v>
      </c>
      <c r="B621" s="37">
        <v>616</v>
      </c>
      <c r="C621" s="53" t="str">
        <f>VLOOKUP(E621,缘分配置!A:P,4,0)</f>
        <v>一马当先</v>
      </c>
      <c r="D621" s="53">
        <f>VLOOKUP(F621,武将ID!A:B,2,0)</f>
        <v>41003</v>
      </c>
      <c r="E621" s="40" t="str">
        <f>缘分配置!A577</f>
        <v>花木兰4</v>
      </c>
      <c r="F621" s="37" t="str">
        <f t="shared" si="109"/>
        <v>、花木兰</v>
      </c>
      <c r="G621" s="40" t="str">
        <f>缘分配置!E577</f>
        <v>花木兰</v>
      </c>
      <c r="H621" s="40" t="str">
        <f t="shared" si="115"/>
        <v>4</v>
      </c>
      <c r="I621" s="40">
        <v>1</v>
      </c>
      <c r="J621" s="53">
        <f>VLOOKUP(K621,武将ID!$A:$B,2,0)</f>
        <v>41007</v>
      </c>
      <c r="K621" s="40" t="str">
        <f>VLOOKUP(E621,缘分配置!A:M,6,0)</f>
        <v>、鲁智深</v>
      </c>
      <c r="L621" s="53">
        <f>IFERROR(VLOOKUP(M621,武将ID!$A:$B,2,0),"")</f>
        <v>41008</v>
      </c>
      <c r="M621" s="40" t="str">
        <f>IF(VLOOKUP($E621,缘分配置!$A:$M,7,0)=0,"",VLOOKUP($E621,缘分配置!$A:$M,7,0))</f>
        <v>、穆桂英</v>
      </c>
      <c r="N621" s="53" t="str">
        <f>IFERROR(VLOOKUP(O621,武将ID!$A:$B,2,0),"")</f>
        <v/>
      </c>
      <c r="O621" s="40" t="str">
        <f>IF(VLOOKUP($E621,缘分配置!$A:$M,8,0)=0,"",VLOOKUP($E621,缘分配置!$A:$M,8,0))</f>
        <v/>
      </c>
      <c r="P621" s="53" t="str">
        <f>IFERROR(VLOOKUP(Q621,武将ID!$A:$B,2,0),"")</f>
        <v/>
      </c>
      <c r="Q621" s="40" t="str">
        <f>IF(VLOOKUP($E621,缘分配置!$A:$M,9,0)=0,"",VLOOKUP($E621,缘分配置!$A:$M,9,0))</f>
        <v/>
      </c>
      <c r="R621" s="40">
        <f t="shared" si="116"/>
        <v>4</v>
      </c>
      <c r="S621" s="40">
        <f>IF(VLOOKUP($E621,缘分配置!$A:$M,10,0)=0,"",VLOOKUP($E621,缘分配置!$A:$M,10,0))</f>
        <v>130</v>
      </c>
      <c r="T621" s="40" t="str">
        <f>IFERROR(VLOOKUP(R621,武将ID!F$1:G$18,2,0),"")</f>
        <v>，生命提高</v>
      </c>
      <c r="U621" s="40" t="str">
        <f t="shared" si="110"/>
        <v>13%</v>
      </c>
      <c r="V621" s="40">
        <f t="shared" si="117"/>
        <v>5</v>
      </c>
      <c r="W621" s="40">
        <f>IF(VLOOKUP($E621,缘分配置!$A:$M,11,0)=0,"",VLOOKUP($E621,缘分配置!$A:$M,11,0))</f>
        <v>100</v>
      </c>
      <c r="X621" s="40" t="str">
        <f>IFERROR(VLOOKUP(V621,武将ID!$F$1:$G$18,2,0),"")</f>
        <v>，攻击提高</v>
      </c>
      <c r="Y621" s="40" t="str">
        <f t="shared" si="111"/>
        <v>10%</v>
      </c>
      <c r="Z621" s="40">
        <f t="shared" si="118"/>
        <v>6</v>
      </c>
      <c r="AA621" s="40">
        <f>IF(VLOOKUP($E621,缘分配置!$A:$M,12,0)=0,"",VLOOKUP($E621,缘分配置!$A:$M,12,0))</f>
        <v>30</v>
      </c>
      <c r="AB621" s="40" t="str">
        <f>IFERROR(VLOOKUP(Z621,武将ID!$F$1:$G$18,2,0),"")</f>
        <v>，防御提高</v>
      </c>
      <c r="AC621" s="40" t="str">
        <f t="shared" si="112"/>
        <v>3%</v>
      </c>
      <c r="AD621" s="56" t="str">
        <f t="shared" si="113"/>
        <v>集齐“花木兰、鲁智深、穆桂英”，生命提高13%，攻击提高10%，防御提高3%。</v>
      </c>
    </row>
    <row r="622" spans="1:30" ht="15" x14ac:dyDescent="0.25">
      <c r="A622" s="52">
        <f t="shared" si="114"/>
        <v>41003005</v>
      </c>
      <c r="B622" s="37">
        <v>617</v>
      </c>
      <c r="C622" s="53" t="str">
        <f>VLOOKUP(E622,缘分配置!A:P,4,0)</f>
        <v>女中豪杰</v>
      </c>
      <c r="D622" s="53">
        <f>VLOOKUP(F622,武将ID!A:B,2,0)</f>
        <v>41003</v>
      </c>
      <c r="E622" s="40" t="str">
        <f>缘分配置!A578</f>
        <v>花木兰5</v>
      </c>
      <c r="F622" s="37" t="str">
        <f t="shared" si="109"/>
        <v>、花木兰</v>
      </c>
      <c r="G622" s="40" t="str">
        <f>缘分配置!E578</f>
        <v>花木兰</v>
      </c>
      <c r="H622" s="40" t="str">
        <f t="shared" si="115"/>
        <v>5</v>
      </c>
      <c r="I622" s="40">
        <v>1</v>
      </c>
      <c r="J622" s="53">
        <f>VLOOKUP(K622,武将ID!$A:$B,2,0)</f>
        <v>41005</v>
      </c>
      <c r="K622" s="40" t="str">
        <f>VLOOKUP(E622,缘分配置!A:M,6,0)</f>
        <v>、李师师</v>
      </c>
      <c r="L622" s="53">
        <f>IFERROR(VLOOKUP(M622,武将ID!$A:$B,2,0),"")</f>
        <v>41008</v>
      </c>
      <c r="M622" s="40" t="str">
        <f>IF(VLOOKUP($E622,缘分配置!$A:$M,7,0)=0,"",VLOOKUP($E622,缘分配置!$A:$M,7,0))</f>
        <v>、穆桂英</v>
      </c>
      <c r="N622" s="53" t="str">
        <f>IFERROR(VLOOKUP(O622,武将ID!$A:$B,2,0),"")</f>
        <v/>
      </c>
      <c r="O622" s="40" t="str">
        <f>IF(VLOOKUP($E622,缘分配置!$A:$M,8,0)=0,"",VLOOKUP($E622,缘分配置!$A:$M,8,0))</f>
        <v/>
      </c>
      <c r="P622" s="53" t="str">
        <f>IFERROR(VLOOKUP(Q622,武将ID!$A:$B,2,0),"")</f>
        <v/>
      </c>
      <c r="Q622" s="40" t="str">
        <f>IF(VLOOKUP($E622,缘分配置!$A:$M,9,0)=0,"",VLOOKUP($E622,缘分配置!$A:$M,9,0))</f>
        <v/>
      </c>
      <c r="R622" s="40">
        <f t="shared" si="116"/>
        <v>4</v>
      </c>
      <c r="S622" s="40">
        <f>IF(VLOOKUP($E622,缘分配置!$A:$M,10,0)=0,"",VLOOKUP($E622,缘分配置!$A:$M,10,0))</f>
        <v>130</v>
      </c>
      <c r="T622" s="40" t="str">
        <f>IFERROR(VLOOKUP(R622,武将ID!F$1:G$18,2,0),"")</f>
        <v>，生命提高</v>
      </c>
      <c r="U622" s="40" t="str">
        <f t="shared" si="110"/>
        <v>13%</v>
      </c>
      <c r="V622" s="40">
        <f t="shared" si="117"/>
        <v>5</v>
      </c>
      <c r="W622" s="40">
        <f>IF(VLOOKUP($E622,缘分配置!$A:$M,11,0)=0,"",VLOOKUP($E622,缘分配置!$A:$M,11,0))</f>
        <v>100</v>
      </c>
      <c r="X622" s="40" t="str">
        <f>IFERROR(VLOOKUP(V622,武将ID!$F$1:$G$18,2,0),"")</f>
        <v>，攻击提高</v>
      </c>
      <c r="Y622" s="40" t="str">
        <f t="shared" si="111"/>
        <v>10%</v>
      </c>
      <c r="Z622" s="40">
        <f t="shared" si="118"/>
        <v>6</v>
      </c>
      <c r="AA622" s="40">
        <f>IF(VLOOKUP($E622,缘分配置!$A:$M,12,0)=0,"",VLOOKUP($E622,缘分配置!$A:$M,12,0))</f>
        <v>30</v>
      </c>
      <c r="AB622" s="40" t="str">
        <f>IFERROR(VLOOKUP(Z622,武将ID!$F$1:$G$18,2,0),"")</f>
        <v>，防御提高</v>
      </c>
      <c r="AC622" s="40" t="str">
        <f t="shared" si="112"/>
        <v>3%</v>
      </c>
      <c r="AD622" s="56" t="str">
        <f t="shared" si="113"/>
        <v>集齐“花木兰、李师师、穆桂英”，生命提高13%，攻击提高10%，防御提高3%。</v>
      </c>
    </row>
    <row r="623" spans="1:30" ht="15" x14ac:dyDescent="0.25">
      <c r="A623" s="52">
        <f t="shared" si="114"/>
        <v>41003006</v>
      </c>
      <c r="B623" s="37">
        <v>618</v>
      </c>
      <c r="C623" s="53" t="str">
        <f>VLOOKUP(E623,缘分配置!A:P,4,0)</f>
        <v>见多识广</v>
      </c>
      <c r="D623" s="53">
        <f>VLOOKUP(F623,武将ID!A:B,2,0)</f>
        <v>41003</v>
      </c>
      <c r="E623" s="40" t="str">
        <f>缘分配置!A579</f>
        <v>花木兰6</v>
      </c>
      <c r="F623" s="37" t="str">
        <f t="shared" si="109"/>
        <v>、花木兰</v>
      </c>
      <c r="G623" s="40" t="str">
        <f>缘分配置!E579</f>
        <v>花木兰</v>
      </c>
      <c r="H623" s="40" t="str">
        <f t="shared" si="115"/>
        <v>6</v>
      </c>
      <c r="I623" s="40">
        <v>1</v>
      </c>
      <c r="J623" s="53">
        <f>VLOOKUP(K623,武将ID!$A:$B,2,0)</f>
        <v>41004</v>
      </c>
      <c r="K623" s="40" t="str">
        <f>VLOOKUP(E623,缘分配置!A:M,6,0)</f>
        <v>、潘金莲</v>
      </c>
      <c r="L623" s="53">
        <f>IFERROR(VLOOKUP(M623,武将ID!$A:$B,2,0),"")</f>
        <v>41005</v>
      </c>
      <c r="M623" s="40" t="str">
        <f>IF(VLOOKUP($E623,缘分配置!$A:$M,7,0)=0,"",VLOOKUP($E623,缘分配置!$A:$M,7,0))</f>
        <v>、李师师</v>
      </c>
      <c r="N623" s="53" t="str">
        <f>IFERROR(VLOOKUP(O623,武将ID!$A:$B,2,0),"")</f>
        <v/>
      </c>
      <c r="O623" s="40" t="str">
        <f>IF(VLOOKUP($E623,缘分配置!$A:$M,8,0)=0,"",VLOOKUP($E623,缘分配置!$A:$M,8,0))</f>
        <v/>
      </c>
      <c r="P623" s="53" t="str">
        <f>IFERROR(VLOOKUP(Q623,武将ID!$A:$B,2,0),"")</f>
        <v/>
      </c>
      <c r="Q623" s="40" t="str">
        <f>IF(VLOOKUP($E623,缘分配置!$A:$M,9,0)=0,"",VLOOKUP($E623,缘分配置!$A:$M,9,0))</f>
        <v/>
      </c>
      <c r="R623" s="40">
        <f t="shared" si="116"/>
        <v>4</v>
      </c>
      <c r="S623" s="40">
        <f>IF(VLOOKUP($E623,缘分配置!$A:$M,10,0)=0,"",VLOOKUP($E623,缘分配置!$A:$M,10,0))</f>
        <v>130</v>
      </c>
      <c r="T623" s="40" t="str">
        <f>IFERROR(VLOOKUP(R623,武将ID!F$1:G$18,2,0),"")</f>
        <v>，生命提高</v>
      </c>
      <c r="U623" s="40" t="str">
        <f t="shared" si="110"/>
        <v>13%</v>
      </c>
      <c r="V623" s="40">
        <f t="shared" si="117"/>
        <v>5</v>
      </c>
      <c r="W623" s="40">
        <f>IF(VLOOKUP($E623,缘分配置!$A:$M,11,0)=0,"",VLOOKUP($E623,缘分配置!$A:$M,11,0))</f>
        <v>100</v>
      </c>
      <c r="X623" s="40" t="str">
        <f>IFERROR(VLOOKUP(V623,武将ID!$F$1:$G$18,2,0),"")</f>
        <v>，攻击提高</v>
      </c>
      <c r="Y623" s="40" t="str">
        <f t="shared" si="111"/>
        <v>10%</v>
      </c>
      <c r="Z623" s="40">
        <f t="shared" si="118"/>
        <v>6</v>
      </c>
      <c r="AA623" s="40">
        <f>IF(VLOOKUP($E623,缘分配置!$A:$M,12,0)=0,"",VLOOKUP($E623,缘分配置!$A:$M,12,0))</f>
        <v>30</v>
      </c>
      <c r="AB623" s="40" t="str">
        <f>IFERROR(VLOOKUP(Z623,武将ID!$F$1:$G$18,2,0),"")</f>
        <v>，防御提高</v>
      </c>
      <c r="AC623" s="40" t="str">
        <f t="shared" si="112"/>
        <v>3%</v>
      </c>
      <c r="AD623" s="56" t="str">
        <f t="shared" si="113"/>
        <v>集齐“花木兰、潘金莲、李师师”，生命提高13%，攻击提高10%，防御提高3%。</v>
      </c>
    </row>
    <row r="624" spans="1:30" ht="15" x14ac:dyDescent="0.25">
      <c r="A624" s="52">
        <f t="shared" si="114"/>
        <v>41004001</v>
      </c>
      <c r="B624" s="37">
        <v>619</v>
      </c>
      <c r="C624" s="53" t="str">
        <f>VLOOKUP(E624,缘分配置!A:P,4,0)</f>
        <v>妩媚多姿</v>
      </c>
      <c r="D624" s="53">
        <f>VLOOKUP(F624,武将ID!A:B,2,0)</f>
        <v>41004</v>
      </c>
      <c r="E624" s="40" t="str">
        <f>缘分配置!A580</f>
        <v>潘金莲1</v>
      </c>
      <c r="F624" s="37" t="str">
        <f t="shared" si="109"/>
        <v>、潘金莲</v>
      </c>
      <c r="G624" s="40" t="str">
        <f>缘分配置!E580</f>
        <v>潘金莲</v>
      </c>
      <c r="H624" s="40" t="str">
        <f t="shared" si="115"/>
        <v>1</v>
      </c>
      <c r="I624" s="40">
        <v>1</v>
      </c>
      <c r="J624" s="53">
        <f>VLOOKUP(K624,武将ID!$A:$B,2,0)</f>
        <v>41505</v>
      </c>
      <c r="K624" s="40" t="str">
        <f>VLOOKUP(E624,缘分配置!A:M,6,0)</f>
        <v>、苏妲己</v>
      </c>
      <c r="L624" s="53" t="str">
        <f>IFERROR(VLOOKUP(M624,武将ID!$A:$B,2,0),"")</f>
        <v/>
      </c>
      <c r="M624" s="40" t="str">
        <f>IF(VLOOKUP($E624,缘分配置!$A:$M,7,0)=0,"",VLOOKUP($E624,缘分配置!$A:$M,7,0))</f>
        <v/>
      </c>
      <c r="N624" s="53" t="str">
        <f>IFERROR(VLOOKUP(O624,武将ID!$A:$B,2,0),"")</f>
        <v/>
      </c>
      <c r="O624" s="40" t="str">
        <f>IF(VLOOKUP($E624,缘分配置!$A:$M,8,0)=0,"",VLOOKUP($E624,缘分配置!$A:$M,8,0))</f>
        <v/>
      </c>
      <c r="P624" s="53" t="str">
        <f>IFERROR(VLOOKUP(Q624,武将ID!$A:$B,2,0),"")</f>
        <v/>
      </c>
      <c r="Q624" s="40" t="str">
        <f>IF(VLOOKUP($E624,缘分配置!$A:$M,9,0)=0,"",VLOOKUP($E624,缘分配置!$A:$M,9,0))</f>
        <v/>
      </c>
      <c r="R624" s="40" t="str">
        <f t="shared" si="116"/>
        <v/>
      </c>
      <c r="S624" s="40" t="str">
        <f>IF(VLOOKUP($E624,缘分配置!$A:$M,10,0)=0,"",VLOOKUP($E624,缘分配置!$A:$M,10,0))</f>
        <v/>
      </c>
      <c r="T624" s="40" t="str">
        <f>IFERROR(VLOOKUP(R624,武将ID!F$1:G$18,2,0),"")</f>
        <v/>
      </c>
      <c r="U624" s="40" t="str">
        <f t="shared" si="110"/>
        <v/>
      </c>
      <c r="V624" s="40">
        <f t="shared" si="117"/>
        <v>5</v>
      </c>
      <c r="W624" s="40">
        <f>IF(VLOOKUP($E624,缘分配置!$A:$M,11,0)=0,"",VLOOKUP($E624,缘分配置!$A:$M,11,0))</f>
        <v>100</v>
      </c>
      <c r="X624" s="40" t="str">
        <f>IFERROR(VLOOKUP(V624,武将ID!$F$1:$G$18,2,0),"")</f>
        <v>，攻击提高</v>
      </c>
      <c r="Y624" s="40" t="str">
        <f t="shared" si="111"/>
        <v>10%</v>
      </c>
      <c r="Z624" s="40">
        <f t="shared" si="118"/>
        <v>6</v>
      </c>
      <c r="AA624" s="40">
        <f>IF(VLOOKUP($E624,缘分配置!$A:$M,12,0)=0,"",VLOOKUP($E624,缘分配置!$A:$M,12,0))</f>
        <v>30</v>
      </c>
      <c r="AB624" s="40" t="str">
        <f>IFERROR(VLOOKUP(Z624,武将ID!$F$1:$G$18,2,0),"")</f>
        <v>，防御提高</v>
      </c>
      <c r="AC624" s="40" t="str">
        <f t="shared" si="112"/>
        <v>3%</v>
      </c>
      <c r="AD624" s="56" t="str">
        <f t="shared" si="113"/>
        <v>集齐“潘金莲、苏妲己”，攻击提高10%，防御提高3%。</v>
      </c>
    </row>
    <row r="625" spans="1:30" ht="15" x14ac:dyDescent="0.25">
      <c r="A625" s="52">
        <f t="shared" si="114"/>
        <v>41004002</v>
      </c>
      <c r="B625" s="37">
        <v>620</v>
      </c>
      <c r="C625" s="53" t="str">
        <f>VLOOKUP(E625,缘分配置!A:P,4,0)</f>
        <v>花容月貌</v>
      </c>
      <c r="D625" s="53">
        <f>VLOOKUP(F625,武将ID!A:B,2,0)</f>
        <v>41004</v>
      </c>
      <c r="E625" s="40" t="str">
        <f>缘分配置!A581</f>
        <v>潘金莲2</v>
      </c>
      <c r="F625" s="37" t="str">
        <f t="shared" si="109"/>
        <v>、潘金莲</v>
      </c>
      <c r="G625" s="40" t="str">
        <f>缘分配置!E581</f>
        <v>潘金莲</v>
      </c>
      <c r="H625" s="40" t="str">
        <f t="shared" si="115"/>
        <v>2</v>
      </c>
      <c r="I625" s="40">
        <v>1</v>
      </c>
      <c r="J625" s="53">
        <f>VLOOKUP(K625,武将ID!$A:$B,2,0)</f>
        <v>41005</v>
      </c>
      <c r="K625" s="40" t="str">
        <f>VLOOKUP(E625,缘分配置!A:M,6,0)</f>
        <v>、李师师</v>
      </c>
      <c r="L625" s="53" t="str">
        <f>IFERROR(VLOOKUP(M625,武将ID!$A:$B,2,0),"")</f>
        <v/>
      </c>
      <c r="M625" s="40" t="str">
        <f>IF(VLOOKUP($E625,缘分配置!$A:$M,7,0)=0,"",VLOOKUP($E625,缘分配置!$A:$M,7,0))</f>
        <v/>
      </c>
      <c r="N625" s="53" t="str">
        <f>IFERROR(VLOOKUP(O625,武将ID!$A:$B,2,0),"")</f>
        <v/>
      </c>
      <c r="O625" s="40" t="str">
        <f>IF(VLOOKUP($E625,缘分配置!$A:$M,8,0)=0,"",VLOOKUP($E625,缘分配置!$A:$M,8,0))</f>
        <v/>
      </c>
      <c r="P625" s="53" t="str">
        <f>IFERROR(VLOOKUP(Q625,武将ID!$A:$B,2,0),"")</f>
        <v/>
      </c>
      <c r="Q625" s="40" t="str">
        <f>IF(VLOOKUP($E625,缘分配置!$A:$M,9,0)=0,"",VLOOKUP($E625,缘分配置!$A:$M,9,0))</f>
        <v/>
      </c>
      <c r="R625" s="40" t="str">
        <f t="shared" si="116"/>
        <v/>
      </c>
      <c r="S625" s="40" t="str">
        <f>IF(VLOOKUP($E625,缘分配置!$A:$M,10,0)=0,"",VLOOKUP($E625,缘分配置!$A:$M,10,0))</f>
        <v/>
      </c>
      <c r="T625" s="40" t="str">
        <f>IFERROR(VLOOKUP(R625,武将ID!F$1:G$18,2,0),"")</f>
        <v/>
      </c>
      <c r="U625" s="40" t="str">
        <f t="shared" si="110"/>
        <v/>
      </c>
      <c r="V625" s="40">
        <f t="shared" si="117"/>
        <v>5</v>
      </c>
      <c r="W625" s="40">
        <f>IF(VLOOKUP($E625,缘分配置!$A:$M,11,0)=0,"",VLOOKUP($E625,缘分配置!$A:$M,11,0))</f>
        <v>90</v>
      </c>
      <c r="X625" s="40" t="str">
        <f>IFERROR(VLOOKUP(V625,武将ID!$F$1:$G$18,2,0),"")</f>
        <v>，攻击提高</v>
      </c>
      <c r="Y625" s="40" t="str">
        <f t="shared" si="111"/>
        <v>9%</v>
      </c>
      <c r="Z625" s="40">
        <f t="shared" si="118"/>
        <v>6</v>
      </c>
      <c r="AA625" s="40">
        <f>IF(VLOOKUP($E625,缘分配置!$A:$M,12,0)=0,"",VLOOKUP($E625,缘分配置!$A:$M,12,0))</f>
        <v>30</v>
      </c>
      <c r="AB625" s="40" t="str">
        <f>IFERROR(VLOOKUP(Z625,武将ID!$F$1:$G$18,2,0),"")</f>
        <v>，防御提高</v>
      </c>
      <c r="AC625" s="40" t="str">
        <f t="shared" si="112"/>
        <v>3%</v>
      </c>
      <c r="AD625" s="56" t="str">
        <f t="shared" si="113"/>
        <v>集齐“潘金莲、李师师”，攻击提高9%，防御提高3%。</v>
      </c>
    </row>
    <row r="626" spans="1:30" ht="15" x14ac:dyDescent="0.25">
      <c r="A626" s="52">
        <f t="shared" si="114"/>
        <v>41004003</v>
      </c>
      <c r="B626" s="37">
        <v>621</v>
      </c>
      <c r="C626" s="53" t="str">
        <f>VLOOKUP(E626,缘分配置!A:P,4,0)</f>
        <v>爱憎分明</v>
      </c>
      <c r="D626" s="53">
        <f>VLOOKUP(F626,武将ID!A:B,2,0)</f>
        <v>41004</v>
      </c>
      <c r="E626" s="40" t="str">
        <f>缘分配置!A582</f>
        <v>潘金莲3</v>
      </c>
      <c r="F626" s="37" t="str">
        <f t="shared" si="109"/>
        <v>、潘金莲</v>
      </c>
      <c r="G626" s="40" t="str">
        <f>缘分配置!E582</f>
        <v>潘金莲</v>
      </c>
      <c r="H626" s="40" t="str">
        <f t="shared" si="115"/>
        <v>3</v>
      </c>
      <c r="I626" s="40">
        <v>1</v>
      </c>
      <c r="J626" s="53">
        <f>VLOOKUP(K626,武将ID!$A:$B,2,0)</f>
        <v>41007</v>
      </c>
      <c r="K626" s="40" t="str">
        <f>VLOOKUP(E626,缘分配置!A:M,6,0)</f>
        <v>、鲁智深</v>
      </c>
      <c r="L626" s="53" t="str">
        <f>IFERROR(VLOOKUP(M626,武将ID!$A:$B,2,0),"")</f>
        <v/>
      </c>
      <c r="M626" s="40" t="str">
        <f>IF(VLOOKUP($E626,缘分配置!$A:$M,7,0)=0,"",VLOOKUP($E626,缘分配置!$A:$M,7,0))</f>
        <v/>
      </c>
      <c r="N626" s="53" t="str">
        <f>IFERROR(VLOOKUP(O626,武将ID!$A:$B,2,0),"")</f>
        <v/>
      </c>
      <c r="O626" s="40" t="str">
        <f>IF(VLOOKUP($E626,缘分配置!$A:$M,8,0)=0,"",VLOOKUP($E626,缘分配置!$A:$M,8,0))</f>
        <v/>
      </c>
      <c r="P626" s="53" t="str">
        <f>IFERROR(VLOOKUP(Q626,武将ID!$A:$B,2,0),"")</f>
        <v/>
      </c>
      <c r="Q626" s="40" t="str">
        <f>IF(VLOOKUP($E626,缘分配置!$A:$M,9,0)=0,"",VLOOKUP($E626,缘分配置!$A:$M,9,0))</f>
        <v/>
      </c>
      <c r="R626" s="40" t="str">
        <f t="shared" si="116"/>
        <v/>
      </c>
      <c r="S626" s="40" t="str">
        <f>IF(VLOOKUP($E626,缘分配置!$A:$M,10,0)=0,"",VLOOKUP($E626,缘分配置!$A:$M,10,0))</f>
        <v/>
      </c>
      <c r="T626" s="40" t="str">
        <f>IFERROR(VLOOKUP(R626,武将ID!F$1:G$18,2,0),"")</f>
        <v/>
      </c>
      <c r="U626" s="40" t="str">
        <f t="shared" si="110"/>
        <v/>
      </c>
      <c r="V626" s="40">
        <f t="shared" si="117"/>
        <v>5</v>
      </c>
      <c r="W626" s="40">
        <f>IF(VLOOKUP($E626,缘分配置!$A:$M,11,0)=0,"",VLOOKUP($E626,缘分配置!$A:$M,11,0))</f>
        <v>90</v>
      </c>
      <c r="X626" s="40" t="str">
        <f>IFERROR(VLOOKUP(V626,武将ID!$F$1:$G$18,2,0),"")</f>
        <v>，攻击提高</v>
      </c>
      <c r="Y626" s="40" t="str">
        <f t="shared" si="111"/>
        <v>9%</v>
      </c>
      <c r="Z626" s="40">
        <f t="shared" si="118"/>
        <v>6</v>
      </c>
      <c r="AA626" s="40">
        <f>IF(VLOOKUP($E626,缘分配置!$A:$M,12,0)=0,"",VLOOKUP($E626,缘分配置!$A:$M,12,0))</f>
        <v>30</v>
      </c>
      <c r="AB626" s="40" t="str">
        <f>IFERROR(VLOOKUP(Z626,武将ID!$F$1:$G$18,2,0),"")</f>
        <v>，防御提高</v>
      </c>
      <c r="AC626" s="40" t="str">
        <f t="shared" si="112"/>
        <v>3%</v>
      </c>
      <c r="AD626" s="56" t="str">
        <f t="shared" si="113"/>
        <v>集齐“潘金莲、鲁智深”，攻击提高9%，防御提高3%。</v>
      </c>
    </row>
    <row r="627" spans="1:30" ht="15" x14ac:dyDescent="0.25">
      <c r="A627" s="52">
        <f t="shared" si="114"/>
        <v>41004004</v>
      </c>
      <c r="B627" s="37">
        <v>622</v>
      </c>
      <c r="C627" s="53" t="str">
        <f>VLOOKUP(E627,缘分配置!A:P,4,0)</f>
        <v>背水一战</v>
      </c>
      <c r="D627" s="53">
        <f>VLOOKUP(F627,武将ID!A:B,2,0)</f>
        <v>41004</v>
      </c>
      <c r="E627" s="40" t="str">
        <f>缘分配置!A583</f>
        <v>潘金莲4</v>
      </c>
      <c r="F627" s="37" t="str">
        <f t="shared" si="109"/>
        <v>、潘金莲</v>
      </c>
      <c r="G627" s="40" t="str">
        <f>缘分配置!E583</f>
        <v>潘金莲</v>
      </c>
      <c r="H627" s="40" t="str">
        <f t="shared" si="115"/>
        <v>4</v>
      </c>
      <c r="I627" s="40">
        <v>1</v>
      </c>
      <c r="J627" s="53">
        <f>VLOOKUP(K627,武将ID!$A:$B,2,0)</f>
        <v>41005</v>
      </c>
      <c r="K627" s="40" t="str">
        <f>VLOOKUP(E627,缘分配置!A:M,6,0)</f>
        <v>、李师师</v>
      </c>
      <c r="L627" s="53">
        <f>IFERROR(VLOOKUP(M627,武将ID!$A:$B,2,0),"")</f>
        <v>41006</v>
      </c>
      <c r="M627" s="40" t="str">
        <f>IF(VLOOKUP($E627,缘分配置!$A:$M,7,0)=0,"",VLOOKUP($E627,缘分配置!$A:$M,7,0))</f>
        <v>、包拯</v>
      </c>
      <c r="N627" s="53" t="str">
        <f>IFERROR(VLOOKUP(O627,武将ID!$A:$B,2,0),"")</f>
        <v/>
      </c>
      <c r="O627" s="40" t="str">
        <f>IF(VLOOKUP($E627,缘分配置!$A:$M,8,0)=0,"",VLOOKUP($E627,缘分配置!$A:$M,8,0))</f>
        <v/>
      </c>
      <c r="P627" s="53" t="str">
        <f>IFERROR(VLOOKUP(Q627,武将ID!$A:$B,2,0),"")</f>
        <v/>
      </c>
      <c r="Q627" s="40" t="str">
        <f>IF(VLOOKUP($E627,缘分配置!$A:$M,9,0)=0,"",VLOOKUP($E627,缘分配置!$A:$M,9,0))</f>
        <v/>
      </c>
      <c r="R627" s="40">
        <f t="shared" si="116"/>
        <v>4</v>
      </c>
      <c r="S627" s="40">
        <f>IF(VLOOKUP($E627,缘分配置!$A:$M,10,0)=0,"",VLOOKUP($E627,缘分配置!$A:$M,10,0))</f>
        <v>130</v>
      </c>
      <c r="T627" s="40" t="str">
        <f>IFERROR(VLOOKUP(R627,武将ID!F$1:G$18,2,0),"")</f>
        <v>，生命提高</v>
      </c>
      <c r="U627" s="40" t="str">
        <f t="shared" si="110"/>
        <v>13%</v>
      </c>
      <c r="V627" s="40">
        <f t="shared" si="117"/>
        <v>5</v>
      </c>
      <c r="W627" s="40">
        <f>IF(VLOOKUP($E627,缘分配置!$A:$M,11,0)=0,"",VLOOKUP($E627,缘分配置!$A:$M,11,0))</f>
        <v>100</v>
      </c>
      <c r="X627" s="40" t="str">
        <f>IFERROR(VLOOKUP(V627,武将ID!$F$1:$G$18,2,0),"")</f>
        <v>，攻击提高</v>
      </c>
      <c r="Y627" s="40" t="str">
        <f t="shared" si="111"/>
        <v>10%</v>
      </c>
      <c r="Z627" s="40">
        <f t="shared" si="118"/>
        <v>6</v>
      </c>
      <c r="AA627" s="40">
        <f>IF(VLOOKUP($E627,缘分配置!$A:$M,12,0)=0,"",VLOOKUP($E627,缘分配置!$A:$M,12,0))</f>
        <v>30</v>
      </c>
      <c r="AB627" s="40" t="str">
        <f>IFERROR(VLOOKUP(Z627,武将ID!$F$1:$G$18,2,0),"")</f>
        <v>，防御提高</v>
      </c>
      <c r="AC627" s="40" t="str">
        <f t="shared" si="112"/>
        <v>3%</v>
      </c>
      <c r="AD627" s="56" t="str">
        <f t="shared" si="113"/>
        <v>集齐“潘金莲、李师师、包拯”，生命提高13%，攻击提高10%，防御提高3%。</v>
      </c>
    </row>
    <row r="628" spans="1:30" ht="15" x14ac:dyDescent="0.25">
      <c r="A628" s="52">
        <f t="shared" si="114"/>
        <v>41004005</v>
      </c>
      <c r="B628" s="37">
        <v>623</v>
      </c>
      <c r="C628" s="53" t="str">
        <f>VLOOKUP(E628,缘分配置!A:P,4,0)</f>
        <v>大显身手</v>
      </c>
      <c r="D628" s="53">
        <f>VLOOKUP(F628,武将ID!A:B,2,0)</f>
        <v>41004</v>
      </c>
      <c r="E628" s="40" t="str">
        <f>缘分配置!A584</f>
        <v>潘金莲5</v>
      </c>
      <c r="F628" s="37" t="str">
        <f t="shared" si="109"/>
        <v>、潘金莲</v>
      </c>
      <c r="G628" s="40" t="str">
        <f>缘分配置!E584</f>
        <v>潘金莲</v>
      </c>
      <c r="H628" s="40" t="str">
        <f t="shared" si="115"/>
        <v>5</v>
      </c>
      <c r="I628" s="40">
        <v>1</v>
      </c>
      <c r="J628" s="53">
        <f>VLOOKUP(K628,武将ID!$A:$B,2,0)</f>
        <v>41006</v>
      </c>
      <c r="K628" s="40" t="str">
        <f>VLOOKUP(E628,缘分配置!A:M,6,0)</f>
        <v>、包拯</v>
      </c>
      <c r="L628" s="53">
        <f>IFERROR(VLOOKUP(M628,武将ID!$A:$B,2,0),"")</f>
        <v>41007</v>
      </c>
      <c r="M628" s="40" t="str">
        <f>IF(VLOOKUP($E628,缘分配置!$A:$M,7,0)=0,"",VLOOKUP($E628,缘分配置!$A:$M,7,0))</f>
        <v>、鲁智深</v>
      </c>
      <c r="N628" s="53" t="str">
        <f>IFERROR(VLOOKUP(O628,武将ID!$A:$B,2,0),"")</f>
        <v/>
      </c>
      <c r="O628" s="40" t="str">
        <f>IF(VLOOKUP($E628,缘分配置!$A:$M,8,0)=0,"",VLOOKUP($E628,缘分配置!$A:$M,8,0))</f>
        <v/>
      </c>
      <c r="P628" s="53" t="str">
        <f>IFERROR(VLOOKUP(Q628,武将ID!$A:$B,2,0),"")</f>
        <v/>
      </c>
      <c r="Q628" s="40" t="str">
        <f>IF(VLOOKUP($E628,缘分配置!$A:$M,9,0)=0,"",VLOOKUP($E628,缘分配置!$A:$M,9,0))</f>
        <v/>
      </c>
      <c r="R628" s="40">
        <f t="shared" si="116"/>
        <v>4</v>
      </c>
      <c r="S628" s="40">
        <f>IF(VLOOKUP($E628,缘分配置!$A:$M,10,0)=0,"",VLOOKUP($E628,缘分配置!$A:$M,10,0))</f>
        <v>130</v>
      </c>
      <c r="T628" s="40" t="str">
        <f>IFERROR(VLOOKUP(R628,武将ID!F$1:G$18,2,0),"")</f>
        <v>，生命提高</v>
      </c>
      <c r="U628" s="40" t="str">
        <f t="shared" si="110"/>
        <v>13%</v>
      </c>
      <c r="V628" s="40">
        <f t="shared" si="117"/>
        <v>5</v>
      </c>
      <c r="W628" s="40">
        <f>IF(VLOOKUP($E628,缘分配置!$A:$M,11,0)=0,"",VLOOKUP($E628,缘分配置!$A:$M,11,0))</f>
        <v>100</v>
      </c>
      <c r="X628" s="40" t="str">
        <f>IFERROR(VLOOKUP(V628,武将ID!$F$1:$G$18,2,0),"")</f>
        <v>，攻击提高</v>
      </c>
      <c r="Y628" s="40" t="str">
        <f t="shared" si="111"/>
        <v>10%</v>
      </c>
      <c r="Z628" s="40">
        <f t="shared" si="118"/>
        <v>6</v>
      </c>
      <c r="AA628" s="40">
        <f>IF(VLOOKUP($E628,缘分配置!$A:$M,12,0)=0,"",VLOOKUP($E628,缘分配置!$A:$M,12,0))</f>
        <v>30</v>
      </c>
      <c r="AB628" s="40" t="str">
        <f>IFERROR(VLOOKUP(Z628,武将ID!$F$1:$G$18,2,0),"")</f>
        <v>，防御提高</v>
      </c>
      <c r="AC628" s="40" t="str">
        <f t="shared" si="112"/>
        <v>3%</v>
      </c>
      <c r="AD628" s="56" t="str">
        <f t="shared" si="113"/>
        <v>集齐“潘金莲、包拯、鲁智深”，生命提高13%，攻击提高10%，防御提高3%。</v>
      </c>
    </row>
    <row r="629" spans="1:30" ht="15" x14ac:dyDescent="0.25">
      <c r="A629" s="52">
        <f t="shared" si="114"/>
        <v>41004006</v>
      </c>
      <c r="B629" s="37">
        <v>624</v>
      </c>
      <c r="C629" s="53" t="str">
        <f>VLOOKUP(E629,缘分配置!A:P,4,0)</f>
        <v>见多识广</v>
      </c>
      <c r="D629" s="53">
        <f>VLOOKUP(F629,武将ID!A:B,2,0)</f>
        <v>41004</v>
      </c>
      <c r="E629" s="40" t="str">
        <f>缘分配置!A585</f>
        <v>潘金莲6</v>
      </c>
      <c r="F629" s="37" t="str">
        <f t="shared" si="109"/>
        <v>、潘金莲</v>
      </c>
      <c r="G629" s="40" t="str">
        <f>缘分配置!E585</f>
        <v>潘金莲</v>
      </c>
      <c r="H629" s="40" t="str">
        <f t="shared" si="115"/>
        <v>6</v>
      </c>
      <c r="I629" s="40">
        <v>1</v>
      </c>
      <c r="J629" s="53">
        <f>VLOOKUP(K629,武将ID!$A:$B,2,0)</f>
        <v>41003</v>
      </c>
      <c r="K629" s="40" t="str">
        <f>VLOOKUP(E629,缘分配置!A:M,6,0)</f>
        <v>、花木兰</v>
      </c>
      <c r="L629" s="53">
        <f>IFERROR(VLOOKUP(M629,武将ID!$A:$B,2,0),"")</f>
        <v>41005</v>
      </c>
      <c r="M629" s="40" t="str">
        <f>IF(VLOOKUP($E629,缘分配置!$A:$M,7,0)=0,"",VLOOKUP($E629,缘分配置!$A:$M,7,0))</f>
        <v>、李师师</v>
      </c>
      <c r="N629" s="53" t="str">
        <f>IFERROR(VLOOKUP(O629,武将ID!$A:$B,2,0),"")</f>
        <v/>
      </c>
      <c r="O629" s="40" t="str">
        <f>IF(VLOOKUP($E629,缘分配置!$A:$M,8,0)=0,"",VLOOKUP($E629,缘分配置!$A:$M,8,0))</f>
        <v/>
      </c>
      <c r="P629" s="53" t="str">
        <f>IFERROR(VLOOKUP(Q629,武将ID!$A:$B,2,0),"")</f>
        <v/>
      </c>
      <c r="Q629" s="40" t="str">
        <f>IF(VLOOKUP($E629,缘分配置!$A:$M,9,0)=0,"",VLOOKUP($E629,缘分配置!$A:$M,9,0))</f>
        <v/>
      </c>
      <c r="R629" s="40">
        <f t="shared" si="116"/>
        <v>4</v>
      </c>
      <c r="S629" s="40">
        <f>IF(VLOOKUP($E629,缘分配置!$A:$M,10,0)=0,"",VLOOKUP($E629,缘分配置!$A:$M,10,0))</f>
        <v>130</v>
      </c>
      <c r="T629" s="40" t="str">
        <f>IFERROR(VLOOKUP(R629,武将ID!F$1:G$18,2,0),"")</f>
        <v>，生命提高</v>
      </c>
      <c r="U629" s="40" t="str">
        <f t="shared" si="110"/>
        <v>13%</v>
      </c>
      <c r="V629" s="40">
        <f t="shared" si="117"/>
        <v>5</v>
      </c>
      <c r="W629" s="40">
        <f>IF(VLOOKUP($E629,缘分配置!$A:$M,11,0)=0,"",VLOOKUP($E629,缘分配置!$A:$M,11,0))</f>
        <v>100</v>
      </c>
      <c r="X629" s="40" t="str">
        <f>IFERROR(VLOOKUP(V629,武将ID!$F$1:$G$18,2,0),"")</f>
        <v>，攻击提高</v>
      </c>
      <c r="Y629" s="40" t="str">
        <f t="shared" si="111"/>
        <v>10%</v>
      </c>
      <c r="Z629" s="40">
        <f t="shared" si="118"/>
        <v>6</v>
      </c>
      <c r="AA629" s="40">
        <f>IF(VLOOKUP($E629,缘分配置!$A:$M,12,0)=0,"",VLOOKUP($E629,缘分配置!$A:$M,12,0))</f>
        <v>30</v>
      </c>
      <c r="AB629" s="40" t="str">
        <f>IFERROR(VLOOKUP(Z629,武将ID!$F$1:$G$18,2,0),"")</f>
        <v>，防御提高</v>
      </c>
      <c r="AC629" s="40" t="str">
        <f t="shared" si="112"/>
        <v>3%</v>
      </c>
      <c r="AD629" s="56" t="str">
        <f t="shared" si="113"/>
        <v>集齐“潘金莲、花木兰、李师师”，生命提高13%，攻击提高10%，防御提高3%。</v>
      </c>
    </row>
    <row r="630" spans="1:30" ht="15" x14ac:dyDescent="0.25">
      <c r="A630" s="52">
        <f t="shared" si="114"/>
        <v>41005001</v>
      </c>
      <c r="B630" s="37">
        <v>625</v>
      </c>
      <c r="C630" s="53" t="str">
        <f>VLOOKUP(E630,缘分配置!A:P,4,0)</f>
        <v>坚贞不屈</v>
      </c>
      <c r="D630" s="53">
        <f>VLOOKUP(F630,武将ID!A:B,2,0)</f>
        <v>41005</v>
      </c>
      <c r="E630" s="40" t="str">
        <f>缘分配置!A586</f>
        <v>李师师1</v>
      </c>
      <c r="F630" s="37" t="str">
        <f t="shared" si="109"/>
        <v>、李师师</v>
      </c>
      <c r="G630" s="40" t="str">
        <f>缘分配置!E586</f>
        <v>李师师</v>
      </c>
      <c r="H630" s="40" t="str">
        <f t="shared" si="115"/>
        <v>1</v>
      </c>
      <c r="I630" s="40">
        <v>1</v>
      </c>
      <c r="J630" s="53">
        <f>VLOOKUP(K630,武将ID!$A:$B,2,0)</f>
        <v>41302</v>
      </c>
      <c r="K630" s="40" t="str">
        <f>VLOOKUP(E630,缘分配置!A:M,6,0)</f>
        <v>、西施</v>
      </c>
      <c r="L630" s="53" t="str">
        <f>IFERROR(VLOOKUP(M630,武将ID!$A:$B,2,0),"")</f>
        <v/>
      </c>
      <c r="M630" s="40" t="str">
        <f>IF(VLOOKUP($E630,缘分配置!$A:$M,7,0)=0,"",VLOOKUP($E630,缘分配置!$A:$M,7,0))</f>
        <v/>
      </c>
      <c r="N630" s="53" t="str">
        <f>IFERROR(VLOOKUP(O630,武将ID!$A:$B,2,0),"")</f>
        <v/>
      </c>
      <c r="O630" s="40" t="str">
        <f>IF(VLOOKUP($E630,缘分配置!$A:$M,8,0)=0,"",VLOOKUP($E630,缘分配置!$A:$M,8,0))</f>
        <v/>
      </c>
      <c r="P630" s="53" t="str">
        <f>IFERROR(VLOOKUP(Q630,武将ID!$A:$B,2,0),"")</f>
        <v/>
      </c>
      <c r="Q630" s="40" t="str">
        <f>IF(VLOOKUP($E630,缘分配置!$A:$M,9,0)=0,"",VLOOKUP($E630,缘分配置!$A:$M,9,0))</f>
        <v/>
      </c>
      <c r="R630" s="40" t="str">
        <f t="shared" si="116"/>
        <v/>
      </c>
      <c r="S630" s="40" t="str">
        <f>IF(VLOOKUP($E630,缘分配置!$A:$M,10,0)=0,"",VLOOKUP($E630,缘分配置!$A:$M,10,0))</f>
        <v/>
      </c>
      <c r="T630" s="40" t="str">
        <f>IFERROR(VLOOKUP(R630,武将ID!F$1:G$18,2,0),"")</f>
        <v/>
      </c>
      <c r="U630" s="40" t="str">
        <f t="shared" si="110"/>
        <v/>
      </c>
      <c r="V630" s="40">
        <f t="shared" si="117"/>
        <v>5</v>
      </c>
      <c r="W630" s="40">
        <f>IF(VLOOKUP($E630,缘分配置!$A:$M,11,0)=0,"",VLOOKUP($E630,缘分配置!$A:$M,11,0))</f>
        <v>100</v>
      </c>
      <c r="X630" s="40" t="str">
        <f>IFERROR(VLOOKUP(V630,武将ID!$F$1:$G$18,2,0),"")</f>
        <v>，攻击提高</v>
      </c>
      <c r="Y630" s="40" t="str">
        <f t="shared" si="111"/>
        <v>10%</v>
      </c>
      <c r="Z630" s="40">
        <f t="shared" si="118"/>
        <v>6</v>
      </c>
      <c r="AA630" s="40">
        <f>IF(VLOOKUP($E630,缘分配置!$A:$M,12,0)=0,"",VLOOKUP($E630,缘分配置!$A:$M,12,0))</f>
        <v>30</v>
      </c>
      <c r="AB630" s="40" t="str">
        <f>IFERROR(VLOOKUP(Z630,武将ID!$F$1:$G$18,2,0),"")</f>
        <v>，防御提高</v>
      </c>
      <c r="AC630" s="40" t="str">
        <f t="shared" si="112"/>
        <v>3%</v>
      </c>
      <c r="AD630" s="56" t="str">
        <f t="shared" si="113"/>
        <v>集齐“李师师、西施”，攻击提高10%，防御提高3%。</v>
      </c>
    </row>
    <row r="631" spans="1:30" ht="15" x14ac:dyDescent="0.25">
      <c r="A631" s="52">
        <f t="shared" si="114"/>
        <v>41005002</v>
      </c>
      <c r="B631" s="37">
        <v>626</v>
      </c>
      <c r="C631" s="53" t="str">
        <f>VLOOKUP(E631,缘分配置!A:P,4,0)</f>
        <v>花容月貌</v>
      </c>
      <c r="D631" s="53">
        <f>VLOOKUP(F631,武将ID!A:B,2,0)</f>
        <v>41005</v>
      </c>
      <c r="E631" s="40" t="str">
        <f>缘分配置!A587</f>
        <v>李师师2</v>
      </c>
      <c r="F631" s="37" t="str">
        <f t="shared" ref="F631:F677" si="119">"、"&amp;G631</f>
        <v>、李师师</v>
      </c>
      <c r="G631" s="40" t="str">
        <f>缘分配置!E587</f>
        <v>李师师</v>
      </c>
      <c r="H631" s="40" t="str">
        <f t="shared" si="115"/>
        <v>2</v>
      </c>
      <c r="I631" s="40">
        <v>1</v>
      </c>
      <c r="J631" s="53">
        <f>VLOOKUP(K631,武将ID!$A:$B,2,0)</f>
        <v>41004</v>
      </c>
      <c r="K631" s="40" t="str">
        <f>VLOOKUP(E631,缘分配置!A:M,6,0)</f>
        <v>、潘金莲</v>
      </c>
      <c r="L631" s="53" t="str">
        <f>IFERROR(VLOOKUP(M631,武将ID!$A:$B,2,0),"")</f>
        <v/>
      </c>
      <c r="M631" s="40" t="str">
        <f>IF(VLOOKUP($E631,缘分配置!$A:$M,7,0)=0,"",VLOOKUP($E631,缘分配置!$A:$M,7,0))</f>
        <v/>
      </c>
      <c r="N631" s="53" t="str">
        <f>IFERROR(VLOOKUP(O631,武将ID!$A:$B,2,0),"")</f>
        <v/>
      </c>
      <c r="O631" s="40" t="str">
        <f>IF(VLOOKUP($E631,缘分配置!$A:$M,8,0)=0,"",VLOOKUP($E631,缘分配置!$A:$M,8,0))</f>
        <v/>
      </c>
      <c r="P631" s="53" t="str">
        <f>IFERROR(VLOOKUP(Q631,武将ID!$A:$B,2,0),"")</f>
        <v/>
      </c>
      <c r="Q631" s="40" t="str">
        <f>IF(VLOOKUP($E631,缘分配置!$A:$M,9,0)=0,"",VLOOKUP($E631,缘分配置!$A:$M,9,0))</f>
        <v/>
      </c>
      <c r="R631" s="40" t="str">
        <f t="shared" si="116"/>
        <v/>
      </c>
      <c r="S631" s="40" t="str">
        <f>IF(VLOOKUP($E631,缘分配置!$A:$M,10,0)=0,"",VLOOKUP($E631,缘分配置!$A:$M,10,0))</f>
        <v/>
      </c>
      <c r="T631" s="40" t="str">
        <f>IFERROR(VLOOKUP(R631,武将ID!F$1:G$18,2,0),"")</f>
        <v/>
      </c>
      <c r="U631" s="40" t="str">
        <f t="shared" ref="U631:U677" si="120">IFERROR(IF(S631=0,"",S631/10&amp;"%"),"")</f>
        <v/>
      </c>
      <c r="V631" s="40">
        <f t="shared" si="117"/>
        <v>5</v>
      </c>
      <c r="W631" s="40">
        <f>IF(VLOOKUP($E631,缘分配置!$A:$M,11,0)=0,"",VLOOKUP($E631,缘分配置!$A:$M,11,0))</f>
        <v>90</v>
      </c>
      <c r="X631" s="40" t="str">
        <f>IFERROR(VLOOKUP(V631,武将ID!$F$1:$G$18,2,0),"")</f>
        <v>，攻击提高</v>
      </c>
      <c r="Y631" s="40" t="str">
        <f t="shared" ref="Y631:Y677" si="121">IFERROR(IF(W631=0,"",W631/10&amp;"%"),"")</f>
        <v>9%</v>
      </c>
      <c r="Z631" s="40">
        <f t="shared" si="118"/>
        <v>6</v>
      </c>
      <c r="AA631" s="40">
        <f>IF(VLOOKUP($E631,缘分配置!$A:$M,12,0)=0,"",VLOOKUP($E631,缘分配置!$A:$M,12,0))</f>
        <v>30</v>
      </c>
      <c r="AB631" s="40" t="str">
        <f>IFERROR(VLOOKUP(Z631,武将ID!$F$1:$G$18,2,0),"")</f>
        <v>，防御提高</v>
      </c>
      <c r="AC631" s="40" t="str">
        <f t="shared" ref="AC631:AC677" si="122">IFERROR(IF(AA631=0,"",AA631/10&amp;"%"),"")</f>
        <v>3%</v>
      </c>
      <c r="AD631" s="56" t="str">
        <f t="shared" ref="AD631:AD677" si="123">"集齐“"&amp;G631&amp;K631&amp;M631&amp;O631&amp;Q631&amp;"”"&amp;T631&amp;U631&amp;X631&amp;Y631&amp;AB631&amp;AC631&amp;"。"</f>
        <v>集齐“李师师、潘金莲”，攻击提高9%，防御提高3%。</v>
      </c>
    </row>
    <row r="632" spans="1:30" ht="15" x14ac:dyDescent="0.25">
      <c r="A632" s="52">
        <f t="shared" si="114"/>
        <v>41005003</v>
      </c>
      <c r="B632" s="37">
        <v>627</v>
      </c>
      <c r="C632" s="53" t="str">
        <f>VLOOKUP(E632,缘分配置!A:P,4,0)</f>
        <v>智勇双全</v>
      </c>
      <c r="D632" s="53">
        <f>VLOOKUP(F632,武将ID!A:B,2,0)</f>
        <v>41005</v>
      </c>
      <c r="E632" s="40" t="str">
        <f>缘分配置!A588</f>
        <v>李师师3</v>
      </c>
      <c r="F632" s="37" t="str">
        <f t="shared" si="119"/>
        <v>、李师师</v>
      </c>
      <c r="G632" s="40" t="str">
        <f>缘分配置!E588</f>
        <v>李师师</v>
      </c>
      <c r="H632" s="40" t="str">
        <f t="shared" si="115"/>
        <v>3</v>
      </c>
      <c r="I632" s="40">
        <v>1</v>
      </c>
      <c r="J632" s="53">
        <f>VLOOKUP(K632,武将ID!$A:$B,2,0)</f>
        <v>41008</v>
      </c>
      <c r="K632" s="40" t="str">
        <f>VLOOKUP(E632,缘分配置!A:M,6,0)</f>
        <v>、穆桂英</v>
      </c>
      <c r="L632" s="53" t="str">
        <f>IFERROR(VLOOKUP(M632,武将ID!$A:$B,2,0),"")</f>
        <v/>
      </c>
      <c r="M632" s="40" t="str">
        <f>IF(VLOOKUP($E632,缘分配置!$A:$M,7,0)=0,"",VLOOKUP($E632,缘分配置!$A:$M,7,0))</f>
        <v/>
      </c>
      <c r="N632" s="53" t="str">
        <f>IFERROR(VLOOKUP(O632,武将ID!$A:$B,2,0),"")</f>
        <v/>
      </c>
      <c r="O632" s="40" t="str">
        <f>IF(VLOOKUP($E632,缘分配置!$A:$M,8,0)=0,"",VLOOKUP($E632,缘分配置!$A:$M,8,0))</f>
        <v/>
      </c>
      <c r="P632" s="53" t="str">
        <f>IFERROR(VLOOKUP(Q632,武将ID!$A:$B,2,0),"")</f>
        <v/>
      </c>
      <c r="Q632" s="40" t="str">
        <f>IF(VLOOKUP($E632,缘分配置!$A:$M,9,0)=0,"",VLOOKUP($E632,缘分配置!$A:$M,9,0))</f>
        <v/>
      </c>
      <c r="R632" s="40" t="str">
        <f t="shared" si="116"/>
        <v/>
      </c>
      <c r="S632" s="40" t="str">
        <f>IF(VLOOKUP($E632,缘分配置!$A:$M,10,0)=0,"",VLOOKUP($E632,缘分配置!$A:$M,10,0))</f>
        <v/>
      </c>
      <c r="T632" s="40" t="str">
        <f>IFERROR(VLOOKUP(R632,武将ID!F$1:G$18,2,0),"")</f>
        <v/>
      </c>
      <c r="U632" s="40" t="str">
        <f t="shared" si="120"/>
        <v/>
      </c>
      <c r="V632" s="40">
        <f t="shared" si="117"/>
        <v>5</v>
      </c>
      <c r="W632" s="40">
        <f>IF(VLOOKUP($E632,缘分配置!$A:$M,11,0)=0,"",VLOOKUP($E632,缘分配置!$A:$M,11,0))</f>
        <v>90</v>
      </c>
      <c r="X632" s="40" t="str">
        <f>IFERROR(VLOOKUP(V632,武将ID!$F$1:$G$18,2,0),"")</f>
        <v>，攻击提高</v>
      </c>
      <c r="Y632" s="40" t="str">
        <f t="shared" si="121"/>
        <v>9%</v>
      </c>
      <c r="Z632" s="40">
        <f t="shared" si="118"/>
        <v>6</v>
      </c>
      <c r="AA632" s="40">
        <f>IF(VLOOKUP($E632,缘分配置!$A:$M,12,0)=0,"",VLOOKUP($E632,缘分配置!$A:$M,12,0))</f>
        <v>30</v>
      </c>
      <c r="AB632" s="40" t="str">
        <f>IFERROR(VLOOKUP(Z632,武将ID!$F$1:$G$18,2,0),"")</f>
        <v>，防御提高</v>
      </c>
      <c r="AC632" s="40" t="str">
        <f t="shared" si="122"/>
        <v>3%</v>
      </c>
      <c r="AD632" s="56" t="str">
        <f t="shared" si="123"/>
        <v>集齐“李师师、穆桂英”，攻击提高9%，防御提高3%。</v>
      </c>
    </row>
    <row r="633" spans="1:30" ht="15" x14ac:dyDescent="0.25">
      <c r="A633" s="52">
        <f t="shared" si="114"/>
        <v>41005004</v>
      </c>
      <c r="B633" s="37">
        <v>628</v>
      </c>
      <c r="C633" s="53" t="str">
        <f>VLOOKUP(E633,缘分配置!A:P,4,0)</f>
        <v>背水一战</v>
      </c>
      <c r="D633" s="53">
        <f>VLOOKUP(F633,武将ID!A:B,2,0)</f>
        <v>41005</v>
      </c>
      <c r="E633" s="40" t="str">
        <f>缘分配置!A589</f>
        <v>李师师4</v>
      </c>
      <c r="F633" s="37" t="str">
        <f t="shared" si="119"/>
        <v>、李师师</v>
      </c>
      <c r="G633" s="40" t="str">
        <f>缘分配置!E589</f>
        <v>李师师</v>
      </c>
      <c r="H633" s="40" t="str">
        <f t="shared" si="115"/>
        <v>4</v>
      </c>
      <c r="I633" s="40">
        <v>1</v>
      </c>
      <c r="J633" s="53">
        <f>VLOOKUP(K633,武将ID!$A:$B,2,0)</f>
        <v>41004</v>
      </c>
      <c r="K633" s="40" t="str">
        <f>VLOOKUP(E633,缘分配置!A:M,6,0)</f>
        <v>、潘金莲</v>
      </c>
      <c r="L633" s="53">
        <f>IFERROR(VLOOKUP(M633,武将ID!$A:$B,2,0),"")</f>
        <v>41006</v>
      </c>
      <c r="M633" s="40" t="str">
        <f>IF(VLOOKUP($E633,缘分配置!$A:$M,7,0)=0,"",VLOOKUP($E633,缘分配置!$A:$M,7,0))</f>
        <v>、包拯</v>
      </c>
      <c r="N633" s="53" t="str">
        <f>IFERROR(VLOOKUP(O633,武将ID!$A:$B,2,0),"")</f>
        <v/>
      </c>
      <c r="O633" s="40" t="str">
        <f>IF(VLOOKUP($E633,缘分配置!$A:$M,8,0)=0,"",VLOOKUP($E633,缘分配置!$A:$M,8,0))</f>
        <v/>
      </c>
      <c r="P633" s="53" t="str">
        <f>IFERROR(VLOOKUP(Q633,武将ID!$A:$B,2,0),"")</f>
        <v/>
      </c>
      <c r="Q633" s="40" t="str">
        <f>IF(VLOOKUP($E633,缘分配置!$A:$M,9,0)=0,"",VLOOKUP($E633,缘分配置!$A:$M,9,0))</f>
        <v/>
      </c>
      <c r="R633" s="40">
        <f t="shared" si="116"/>
        <v>4</v>
      </c>
      <c r="S633" s="40">
        <f>IF(VLOOKUP($E633,缘分配置!$A:$M,10,0)=0,"",VLOOKUP($E633,缘分配置!$A:$M,10,0))</f>
        <v>130</v>
      </c>
      <c r="T633" s="40" t="str">
        <f>IFERROR(VLOOKUP(R633,武将ID!F$1:G$18,2,0),"")</f>
        <v>，生命提高</v>
      </c>
      <c r="U633" s="40" t="str">
        <f t="shared" si="120"/>
        <v>13%</v>
      </c>
      <c r="V633" s="40">
        <f t="shared" si="117"/>
        <v>5</v>
      </c>
      <c r="W633" s="40">
        <f>IF(VLOOKUP($E633,缘分配置!$A:$M,11,0)=0,"",VLOOKUP($E633,缘分配置!$A:$M,11,0))</f>
        <v>100</v>
      </c>
      <c r="X633" s="40" t="str">
        <f>IFERROR(VLOOKUP(V633,武将ID!$F$1:$G$18,2,0),"")</f>
        <v>，攻击提高</v>
      </c>
      <c r="Y633" s="40" t="str">
        <f t="shared" si="121"/>
        <v>10%</v>
      </c>
      <c r="Z633" s="40">
        <f t="shared" si="118"/>
        <v>6</v>
      </c>
      <c r="AA633" s="40">
        <f>IF(VLOOKUP($E633,缘分配置!$A:$M,12,0)=0,"",VLOOKUP($E633,缘分配置!$A:$M,12,0))</f>
        <v>30</v>
      </c>
      <c r="AB633" s="40" t="str">
        <f>IFERROR(VLOOKUP(Z633,武将ID!$F$1:$G$18,2,0),"")</f>
        <v>，防御提高</v>
      </c>
      <c r="AC633" s="40" t="str">
        <f t="shared" si="122"/>
        <v>3%</v>
      </c>
      <c r="AD633" s="56" t="str">
        <f t="shared" si="123"/>
        <v>集齐“李师师、潘金莲、包拯”，生命提高13%，攻击提高10%，防御提高3%。</v>
      </c>
    </row>
    <row r="634" spans="1:30" ht="15" x14ac:dyDescent="0.25">
      <c r="A634" s="52">
        <f t="shared" si="114"/>
        <v>41005005</v>
      </c>
      <c r="B634" s="37">
        <v>629</v>
      </c>
      <c r="C634" s="53" t="str">
        <f>VLOOKUP(E634,缘分配置!A:P,4,0)</f>
        <v>女中豪杰</v>
      </c>
      <c r="D634" s="53">
        <f>VLOOKUP(F634,武将ID!A:B,2,0)</f>
        <v>41005</v>
      </c>
      <c r="E634" s="40" t="str">
        <f>缘分配置!A590</f>
        <v>李师师5</v>
      </c>
      <c r="F634" s="37" t="str">
        <f t="shared" si="119"/>
        <v>、李师师</v>
      </c>
      <c r="G634" s="40" t="str">
        <f>缘分配置!E590</f>
        <v>李师师</v>
      </c>
      <c r="H634" s="40" t="str">
        <f t="shared" si="115"/>
        <v>5</v>
      </c>
      <c r="I634" s="40">
        <v>1</v>
      </c>
      <c r="J634" s="53">
        <f>VLOOKUP(K634,武将ID!$A:$B,2,0)</f>
        <v>41003</v>
      </c>
      <c r="K634" s="40" t="str">
        <f>VLOOKUP(E634,缘分配置!A:M,6,0)</f>
        <v>、花木兰</v>
      </c>
      <c r="L634" s="53">
        <f>IFERROR(VLOOKUP(M634,武将ID!$A:$B,2,0),"")</f>
        <v>41008</v>
      </c>
      <c r="M634" s="40" t="str">
        <f>IF(VLOOKUP($E634,缘分配置!$A:$M,7,0)=0,"",VLOOKUP($E634,缘分配置!$A:$M,7,0))</f>
        <v>、穆桂英</v>
      </c>
      <c r="N634" s="53" t="str">
        <f>IFERROR(VLOOKUP(O634,武将ID!$A:$B,2,0),"")</f>
        <v/>
      </c>
      <c r="O634" s="40" t="str">
        <f>IF(VLOOKUP($E634,缘分配置!$A:$M,8,0)=0,"",VLOOKUP($E634,缘分配置!$A:$M,8,0))</f>
        <v/>
      </c>
      <c r="P634" s="53" t="str">
        <f>IFERROR(VLOOKUP(Q634,武将ID!$A:$B,2,0),"")</f>
        <v/>
      </c>
      <c r="Q634" s="40" t="str">
        <f>IF(VLOOKUP($E634,缘分配置!$A:$M,9,0)=0,"",VLOOKUP($E634,缘分配置!$A:$M,9,0))</f>
        <v/>
      </c>
      <c r="R634" s="40">
        <f t="shared" si="116"/>
        <v>4</v>
      </c>
      <c r="S634" s="40">
        <f>IF(VLOOKUP($E634,缘分配置!$A:$M,10,0)=0,"",VLOOKUP($E634,缘分配置!$A:$M,10,0))</f>
        <v>130</v>
      </c>
      <c r="T634" s="40" t="str">
        <f>IFERROR(VLOOKUP(R634,武将ID!F$1:G$18,2,0),"")</f>
        <v>，生命提高</v>
      </c>
      <c r="U634" s="40" t="str">
        <f t="shared" si="120"/>
        <v>13%</v>
      </c>
      <c r="V634" s="40">
        <f t="shared" si="117"/>
        <v>5</v>
      </c>
      <c r="W634" s="40">
        <f>IF(VLOOKUP($E634,缘分配置!$A:$M,11,0)=0,"",VLOOKUP($E634,缘分配置!$A:$M,11,0))</f>
        <v>100</v>
      </c>
      <c r="X634" s="40" t="str">
        <f>IFERROR(VLOOKUP(V634,武将ID!$F$1:$G$18,2,0),"")</f>
        <v>，攻击提高</v>
      </c>
      <c r="Y634" s="40" t="str">
        <f t="shared" si="121"/>
        <v>10%</v>
      </c>
      <c r="Z634" s="40">
        <f t="shared" si="118"/>
        <v>6</v>
      </c>
      <c r="AA634" s="40">
        <f>IF(VLOOKUP($E634,缘分配置!$A:$M,12,0)=0,"",VLOOKUP($E634,缘分配置!$A:$M,12,0))</f>
        <v>30</v>
      </c>
      <c r="AB634" s="40" t="str">
        <f>IFERROR(VLOOKUP(Z634,武将ID!$F$1:$G$18,2,0),"")</f>
        <v>，防御提高</v>
      </c>
      <c r="AC634" s="40" t="str">
        <f t="shared" si="122"/>
        <v>3%</v>
      </c>
      <c r="AD634" s="56" t="str">
        <f t="shared" si="123"/>
        <v>集齐“李师师、花木兰、穆桂英”，生命提高13%，攻击提高10%，防御提高3%。</v>
      </c>
    </row>
    <row r="635" spans="1:30" ht="15" x14ac:dyDescent="0.25">
      <c r="A635" s="52">
        <f t="shared" ref="A635:A677" si="124">D635*1000+H635</f>
        <v>41005006</v>
      </c>
      <c r="B635" s="37">
        <v>630</v>
      </c>
      <c r="C635" s="53" t="str">
        <f>VLOOKUP(E635,缘分配置!A:P,4,0)</f>
        <v>见多识广</v>
      </c>
      <c r="D635" s="53">
        <f>VLOOKUP(F635,武将ID!A:B,2,0)</f>
        <v>41005</v>
      </c>
      <c r="E635" s="40" t="str">
        <f>缘分配置!A591</f>
        <v>李师师6</v>
      </c>
      <c r="F635" s="37" t="str">
        <f t="shared" si="119"/>
        <v>、李师师</v>
      </c>
      <c r="G635" s="40" t="str">
        <f>缘分配置!E591</f>
        <v>李师师</v>
      </c>
      <c r="H635" s="40" t="str">
        <f t="shared" ref="H635:H677" si="125">RIGHT(E635,1)</f>
        <v>6</v>
      </c>
      <c r="I635" s="40">
        <v>1</v>
      </c>
      <c r="J635" s="53">
        <f>VLOOKUP(K635,武将ID!$A:$B,2,0)</f>
        <v>41003</v>
      </c>
      <c r="K635" s="40" t="str">
        <f>VLOOKUP(E635,缘分配置!A:M,6,0)</f>
        <v>、花木兰</v>
      </c>
      <c r="L635" s="53">
        <f>IFERROR(VLOOKUP(M635,武将ID!$A:$B,2,0),"")</f>
        <v>41004</v>
      </c>
      <c r="M635" s="40" t="str">
        <f>IF(VLOOKUP($E635,缘分配置!$A:$M,7,0)=0,"",VLOOKUP($E635,缘分配置!$A:$M,7,0))</f>
        <v>、潘金莲</v>
      </c>
      <c r="N635" s="53" t="str">
        <f>IFERROR(VLOOKUP(O635,武将ID!$A:$B,2,0),"")</f>
        <v/>
      </c>
      <c r="O635" s="40" t="str">
        <f>IF(VLOOKUP($E635,缘分配置!$A:$M,8,0)=0,"",VLOOKUP($E635,缘分配置!$A:$M,8,0))</f>
        <v/>
      </c>
      <c r="P635" s="53" t="str">
        <f>IFERROR(VLOOKUP(Q635,武将ID!$A:$B,2,0),"")</f>
        <v/>
      </c>
      <c r="Q635" s="40" t="str">
        <f>IF(VLOOKUP($E635,缘分配置!$A:$M,9,0)=0,"",VLOOKUP($E635,缘分配置!$A:$M,9,0))</f>
        <v/>
      </c>
      <c r="R635" s="40">
        <f t="shared" ref="R635:R677" si="126">IF(S635="","",4)</f>
        <v>4</v>
      </c>
      <c r="S635" s="40">
        <f>IF(VLOOKUP($E635,缘分配置!$A:$M,10,0)=0,"",VLOOKUP($E635,缘分配置!$A:$M,10,0))</f>
        <v>130</v>
      </c>
      <c r="T635" s="40" t="str">
        <f>IFERROR(VLOOKUP(R635,武将ID!F$1:G$18,2,0),"")</f>
        <v>，生命提高</v>
      </c>
      <c r="U635" s="40" t="str">
        <f t="shared" si="120"/>
        <v>13%</v>
      </c>
      <c r="V635" s="40">
        <f t="shared" ref="V635:V677" si="127">IF(W635="","",5)</f>
        <v>5</v>
      </c>
      <c r="W635" s="40">
        <f>IF(VLOOKUP($E635,缘分配置!$A:$M,11,0)=0,"",VLOOKUP($E635,缘分配置!$A:$M,11,0))</f>
        <v>100</v>
      </c>
      <c r="X635" s="40" t="str">
        <f>IFERROR(VLOOKUP(V635,武将ID!$F$1:$G$18,2,0),"")</f>
        <v>，攻击提高</v>
      </c>
      <c r="Y635" s="40" t="str">
        <f t="shared" si="121"/>
        <v>10%</v>
      </c>
      <c r="Z635" s="40">
        <f t="shared" si="118"/>
        <v>6</v>
      </c>
      <c r="AA635" s="40">
        <f>IF(VLOOKUP($E635,缘分配置!$A:$M,12,0)=0,"",VLOOKUP($E635,缘分配置!$A:$M,12,0))</f>
        <v>30</v>
      </c>
      <c r="AB635" s="40" t="str">
        <f>IFERROR(VLOOKUP(Z635,武将ID!$F$1:$G$18,2,0),"")</f>
        <v>，防御提高</v>
      </c>
      <c r="AC635" s="40" t="str">
        <f t="shared" si="122"/>
        <v>3%</v>
      </c>
      <c r="AD635" s="56" t="str">
        <f t="shared" si="123"/>
        <v>集齐“李师师、花木兰、潘金莲”，生命提高13%，攻击提高10%，防御提高3%。</v>
      </c>
    </row>
    <row r="636" spans="1:30" ht="15" x14ac:dyDescent="0.25">
      <c r="A636" s="52">
        <f t="shared" si="124"/>
        <v>41006001</v>
      </c>
      <c r="B636" s="37">
        <v>631</v>
      </c>
      <c r="C636" s="53" t="str">
        <f>VLOOKUP(E636,缘分配置!A:P,4,0)</f>
        <v>入朝为官</v>
      </c>
      <c r="D636" s="53">
        <f>VLOOKUP(F636,武将ID!A:B,2,0)</f>
        <v>41006</v>
      </c>
      <c r="E636" s="40" t="str">
        <f>缘分配置!A592</f>
        <v>包拯1</v>
      </c>
      <c r="F636" s="37" t="str">
        <f t="shared" si="119"/>
        <v>、包拯</v>
      </c>
      <c r="G636" s="40" t="str">
        <f>缘分配置!E592</f>
        <v>包拯</v>
      </c>
      <c r="H636" s="40" t="str">
        <f t="shared" si="125"/>
        <v>1</v>
      </c>
      <c r="I636" s="40">
        <v>1</v>
      </c>
      <c r="J636" s="53">
        <f>VLOOKUP(K636,武将ID!$A:$B,2,0)</f>
        <v>41306</v>
      </c>
      <c r="K636" s="40" t="str">
        <f>VLOOKUP(E636,缘分配置!A:M,6,0)</f>
        <v>、李白</v>
      </c>
      <c r="L636" s="53" t="str">
        <f>IFERROR(VLOOKUP(M636,武将ID!$A:$B,2,0),"")</f>
        <v/>
      </c>
      <c r="M636" s="40" t="str">
        <f>IF(VLOOKUP($E636,缘分配置!$A:$M,7,0)=0,"",VLOOKUP($E636,缘分配置!$A:$M,7,0))</f>
        <v/>
      </c>
      <c r="N636" s="53" t="str">
        <f>IFERROR(VLOOKUP(O636,武将ID!$A:$B,2,0),"")</f>
        <v/>
      </c>
      <c r="O636" s="40" t="str">
        <f>IF(VLOOKUP($E636,缘分配置!$A:$M,8,0)=0,"",VLOOKUP($E636,缘分配置!$A:$M,8,0))</f>
        <v/>
      </c>
      <c r="P636" s="53" t="str">
        <f>IFERROR(VLOOKUP(Q636,武将ID!$A:$B,2,0),"")</f>
        <v/>
      </c>
      <c r="Q636" s="40" t="str">
        <f>IF(VLOOKUP($E636,缘分配置!$A:$M,9,0)=0,"",VLOOKUP($E636,缘分配置!$A:$M,9,0))</f>
        <v/>
      </c>
      <c r="R636" s="40" t="str">
        <f t="shared" si="126"/>
        <v/>
      </c>
      <c r="S636" s="40" t="str">
        <f>IF(VLOOKUP($E636,缘分配置!$A:$M,10,0)=0,"",VLOOKUP($E636,缘分配置!$A:$M,10,0))</f>
        <v/>
      </c>
      <c r="T636" s="40" t="str">
        <f>IFERROR(VLOOKUP(R636,武将ID!F$1:G$18,2,0),"")</f>
        <v/>
      </c>
      <c r="U636" s="40" t="str">
        <f t="shared" si="120"/>
        <v/>
      </c>
      <c r="V636" s="40">
        <f t="shared" si="127"/>
        <v>5</v>
      </c>
      <c r="W636" s="40">
        <f>IF(VLOOKUP($E636,缘分配置!$A:$M,11,0)=0,"",VLOOKUP($E636,缘分配置!$A:$M,11,0))</f>
        <v>100</v>
      </c>
      <c r="X636" s="40" t="str">
        <f>IFERROR(VLOOKUP(V636,武将ID!$F$1:$G$18,2,0),"")</f>
        <v>，攻击提高</v>
      </c>
      <c r="Y636" s="40" t="str">
        <f t="shared" si="121"/>
        <v>10%</v>
      </c>
      <c r="Z636" s="40">
        <f t="shared" si="118"/>
        <v>6</v>
      </c>
      <c r="AA636" s="40">
        <f>IF(VLOOKUP($E636,缘分配置!$A:$M,12,0)=0,"",VLOOKUP($E636,缘分配置!$A:$M,12,0))</f>
        <v>30</v>
      </c>
      <c r="AB636" s="40" t="str">
        <f>IFERROR(VLOOKUP(Z636,武将ID!$F$1:$G$18,2,0),"")</f>
        <v>，防御提高</v>
      </c>
      <c r="AC636" s="40" t="str">
        <f t="shared" si="122"/>
        <v>3%</v>
      </c>
      <c r="AD636" s="56" t="str">
        <f t="shared" si="123"/>
        <v>集齐“包拯、李白”，攻击提高10%，防御提高3%。</v>
      </c>
    </row>
    <row r="637" spans="1:30" ht="15" x14ac:dyDescent="0.25">
      <c r="A637" s="52">
        <f t="shared" si="124"/>
        <v>41006002</v>
      </c>
      <c r="B637" s="37">
        <v>632</v>
      </c>
      <c r="C637" s="53" t="str">
        <f>VLOOKUP(E637,缘分配置!A:P,4,0)</f>
        <v>正气凛然</v>
      </c>
      <c r="D637" s="53">
        <f>VLOOKUP(F637,武将ID!A:B,2,0)</f>
        <v>41006</v>
      </c>
      <c r="E637" s="40" t="str">
        <f>缘分配置!A593</f>
        <v>包拯2</v>
      </c>
      <c r="F637" s="37" t="str">
        <f t="shared" si="119"/>
        <v>、包拯</v>
      </c>
      <c r="G637" s="40" t="str">
        <f>缘分配置!E593</f>
        <v>包拯</v>
      </c>
      <c r="H637" s="40" t="str">
        <f t="shared" si="125"/>
        <v>2</v>
      </c>
      <c r="I637" s="40">
        <v>1</v>
      </c>
      <c r="J637" s="53">
        <f>VLOOKUP(K637,武将ID!$A:$B,2,0)</f>
        <v>41003</v>
      </c>
      <c r="K637" s="40" t="str">
        <f>VLOOKUP(E637,缘分配置!A:M,6,0)</f>
        <v>、花木兰</v>
      </c>
      <c r="L637" s="53" t="str">
        <f>IFERROR(VLOOKUP(M637,武将ID!$A:$B,2,0),"")</f>
        <v/>
      </c>
      <c r="M637" s="40" t="str">
        <f>IF(VLOOKUP($E637,缘分配置!$A:$M,7,0)=0,"",VLOOKUP($E637,缘分配置!$A:$M,7,0))</f>
        <v/>
      </c>
      <c r="N637" s="53" t="str">
        <f>IFERROR(VLOOKUP(O637,武将ID!$A:$B,2,0),"")</f>
        <v/>
      </c>
      <c r="O637" s="40" t="str">
        <f>IF(VLOOKUP($E637,缘分配置!$A:$M,8,0)=0,"",VLOOKUP($E637,缘分配置!$A:$M,8,0))</f>
        <v/>
      </c>
      <c r="P637" s="53" t="str">
        <f>IFERROR(VLOOKUP(Q637,武将ID!$A:$B,2,0),"")</f>
        <v/>
      </c>
      <c r="Q637" s="40" t="str">
        <f>IF(VLOOKUP($E637,缘分配置!$A:$M,9,0)=0,"",VLOOKUP($E637,缘分配置!$A:$M,9,0))</f>
        <v/>
      </c>
      <c r="R637" s="40" t="str">
        <f t="shared" si="126"/>
        <v/>
      </c>
      <c r="S637" s="40" t="str">
        <f>IF(VLOOKUP($E637,缘分配置!$A:$M,10,0)=0,"",VLOOKUP($E637,缘分配置!$A:$M,10,0))</f>
        <v/>
      </c>
      <c r="T637" s="40" t="str">
        <f>IFERROR(VLOOKUP(R637,武将ID!F$1:G$18,2,0),"")</f>
        <v/>
      </c>
      <c r="U637" s="40" t="str">
        <f t="shared" si="120"/>
        <v/>
      </c>
      <c r="V637" s="40">
        <f t="shared" si="127"/>
        <v>5</v>
      </c>
      <c r="W637" s="40">
        <f>IF(VLOOKUP($E637,缘分配置!$A:$M,11,0)=0,"",VLOOKUP($E637,缘分配置!$A:$M,11,0))</f>
        <v>90</v>
      </c>
      <c r="X637" s="40" t="str">
        <f>IFERROR(VLOOKUP(V637,武将ID!$F$1:$G$18,2,0),"")</f>
        <v>，攻击提高</v>
      </c>
      <c r="Y637" s="40" t="str">
        <f t="shared" si="121"/>
        <v>9%</v>
      </c>
      <c r="Z637" s="40">
        <f t="shared" si="118"/>
        <v>6</v>
      </c>
      <c r="AA637" s="40">
        <f>IF(VLOOKUP($E637,缘分配置!$A:$M,12,0)=0,"",VLOOKUP($E637,缘分配置!$A:$M,12,0))</f>
        <v>30</v>
      </c>
      <c r="AB637" s="40" t="str">
        <f>IFERROR(VLOOKUP(Z637,武将ID!$F$1:$G$18,2,0),"")</f>
        <v>，防御提高</v>
      </c>
      <c r="AC637" s="40" t="str">
        <f t="shared" si="122"/>
        <v>3%</v>
      </c>
      <c r="AD637" s="56" t="str">
        <f t="shared" si="123"/>
        <v>集齐“包拯、花木兰”，攻击提高9%，防御提高3%。</v>
      </c>
    </row>
    <row r="638" spans="1:30" ht="15" x14ac:dyDescent="0.25">
      <c r="A638" s="52">
        <f t="shared" si="124"/>
        <v>41006003</v>
      </c>
      <c r="B638" s="37">
        <v>633</v>
      </c>
      <c r="C638" s="53" t="str">
        <f>VLOOKUP(E638,缘分配置!A:P,4,0)</f>
        <v>顶天立地</v>
      </c>
      <c r="D638" s="53">
        <f>VLOOKUP(F638,武将ID!A:B,2,0)</f>
        <v>41006</v>
      </c>
      <c r="E638" s="40" t="str">
        <f>缘分配置!A594</f>
        <v>包拯3</v>
      </c>
      <c r="F638" s="37" t="str">
        <f t="shared" si="119"/>
        <v>、包拯</v>
      </c>
      <c r="G638" s="40" t="str">
        <f>缘分配置!E594</f>
        <v>包拯</v>
      </c>
      <c r="H638" s="40" t="str">
        <f t="shared" si="125"/>
        <v>3</v>
      </c>
      <c r="I638" s="40">
        <v>1</v>
      </c>
      <c r="J638" s="53">
        <f>VLOOKUP(K638,武将ID!$A:$B,2,0)</f>
        <v>41007</v>
      </c>
      <c r="K638" s="40" t="str">
        <f>VLOOKUP(E638,缘分配置!A:M,6,0)</f>
        <v>、鲁智深</v>
      </c>
      <c r="L638" s="53" t="str">
        <f>IFERROR(VLOOKUP(M638,武将ID!$A:$B,2,0),"")</f>
        <v/>
      </c>
      <c r="M638" s="40" t="str">
        <f>IF(VLOOKUP($E638,缘分配置!$A:$M,7,0)=0,"",VLOOKUP($E638,缘分配置!$A:$M,7,0))</f>
        <v/>
      </c>
      <c r="N638" s="53" t="str">
        <f>IFERROR(VLOOKUP(O638,武将ID!$A:$B,2,0),"")</f>
        <v/>
      </c>
      <c r="O638" s="40" t="str">
        <f>IF(VLOOKUP($E638,缘分配置!$A:$M,8,0)=0,"",VLOOKUP($E638,缘分配置!$A:$M,8,0))</f>
        <v/>
      </c>
      <c r="P638" s="53" t="str">
        <f>IFERROR(VLOOKUP(Q638,武将ID!$A:$B,2,0),"")</f>
        <v/>
      </c>
      <c r="Q638" s="40" t="str">
        <f>IF(VLOOKUP($E638,缘分配置!$A:$M,9,0)=0,"",VLOOKUP($E638,缘分配置!$A:$M,9,0))</f>
        <v/>
      </c>
      <c r="R638" s="40" t="str">
        <f t="shared" si="126"/>
        <v/>
      </c>
      <c r="S638" s="40" t="str">
        <f>IF(VLOOKUP($E638,缘分配置!$A:$M,10,0)=0,"",VLOOKUP($E638,缘分配置!$A:$M,10,0))</f>
        <v/>
      </c>
      <c r="T638" s="40" t="str">
        <f>IFERROR(VLOOKUP(R638,武将ID!F$1:G$18,2,0),"")</f>
        <v/>
      </c>
      <c r="U638" s="40" t="str">
        <f t="shared" si="120"/>
        <v/>
      </c>
      <c r="V638" s="40">
        <f t="shared" si="127"/>
        <v>5</v>
      </c>
      <c r="W638" s="40">
        <f>IF(VLOOKUP($E638,缘分配置!$A:$M,11,0)=0,"",VLOOKUP($E638,缘分配置!$A:$M,11,0))</f>
        <v>90</v>
      </c>
      <c r="X638" s="40" t="str">
        <f>IFERROR(VLOOKUP(V638,武将ID!$F$1:$G$18,2,0),"")</f>
        <v>，攻击提高</v>
      </c>
      <c r="Y638" s="40" t="str">
        <f t="shared" si="121"/>
        <v>9%</v>
      </c>
      <c r="Z638" s="40">
        <f t="shared" si="118"/>
        <v>6</v>
      </c>
      <c r="AA638" s="40">
        <f>IF(VLOOKUP($E638,缘分配置!$A:$M,12,0)=0,"",VLOOKUP($E638,缘分配置!$A:$M,12,0))</f>
        <v>30</v>
      </c>
      <c r="AB638" s="40" t="str">
        <f>IFERROR(VLOOKUP(Z638,武将ID!$F$1:$G$18,2,0),"")</f>
        <v>，防御提高</v>
      </c>
      <c r="AC638" s="40" t="str">
        <f t="shared" si="122"/>
        <v>3%</v>
      </c>
      <c r="AD638" s="56" t="str">
        <f t="shared" si="123"/>
        <v>集齐“包拯、鲁智深”，攻击提高9%，防御提高3%。</v>
      </c>
    </row>
    <row r="639" spans="1:30" ht="15" x14ac:dyDescent="0.25">
      <c r="A639" s="52">
        <f t="shared" si="124"/>
        <v>41006004</v>
      </c>
      <c r="B639" s="37">
        <v>634</v>
      </c>
      <c r="C639" s="53" t="str">
        <f>VLOOKUP(E639,缘分配置!A:P,4,0)</f>
        <v>背水一战</v>
      </c>
      <c r="D639" s="53">
        <f>VLOOKUP(F639,武将ID!A:B,2,0)</f>
        <v>41006</v>
      </c>
      <c r="E639" s="40" t="str">
        <f>缘分配置!A595</f>
        <v>包拯4</v>
      </c>
      <c r="F639" s="37" t="str">
        <f t="shared" si="119"/>
        <v>、包拯</v>
      </c>
      <c r="G639" s="40" t="str">
        <f>缘分配置!E595</f>
        <v>包拯</v>
      </c>
      <c r="H639" s="40" t="str">
        <f t="shared" si="125"/>
        <v>4</v>
      </c>
      <c r="I639" s="40">
        <v>1</v>
      </c>
      <c r="J639" s="53">
        <f>VLOOKUP(K639,武将ID!$A:$B,2,0)</f>
        <v>41004</v>
      </c>
      <c r="K639" s="40" t="str">
        <f>VLOOKUP(E639,缘分配置!A:M,6,0)</f>
        <v>、潘金莲</v>
      </c>
      <c r="L639" s="53">
        <f>IFERROR(VLOOKUP(M639,武将ID!$A:$B,2,0),"")</f>
        <v>41005</v>
      </c>
      <c r="M639" s="40" t="str">
        <f>IF(VLOOKUP($E639,缘分配置!$A:$M,7,0)=0,"",VLOOKUP($E639,缘分配置!$A:$M,7,0))</f>
        <v>、李师师</v>
      </c>
      <c r="N639" s="53" t="str">
        <f>IFERROR(VLOOKUP(O639,武将ID!$A:$B,2,0),"")</f>
        <v/>
      </c>
      <c r="O639" s="40" t="str">
        <f>IF(VLOOKUP($E639,缘分配置!$A:$M,8,0)=0,"",VLOOKUP($E639,缘分配置!$A:$M,8,0))</f>
        <v/>
      </c>
      <c r="P639" s="53" t="str">
        <f>IFERROR(VLOOKUP(Q639,武将ID!$A:$B,2,0),"")</f>
        <v/>
      </c>
      <c r="Q639" s="40" t="str">
        <f>IF(VLOOKUP($E639,缘分配置!$A:$M,9,0)=0,"",VLOOKUP($E639,缘分配置!$A:$M,9,0))</f>
        <v/>
      </c>
      <c r="R639" s="40">
        <f t="shared" si="126"/>
        <v>4</v>
      </c>
      <c r="S639" s="40">
        <f>IF(VLOOKUP($E639,缘分配置!$A:$M,10,0)=0,"",VLOOKUP($E639,缘分配置!$A:$M,10,0))</f>
        <v>130</v>
      </c>
      <c r="T639" s="40" t="str">
        <f>IFERROR(VLOOKUP(R639,武将ID!F$1:G$18,2,0),"")</f>
        <v>，生命提高</v>
      </c>
      <c r="U639" s="40" t="str">
        <f t="shared" si="120"/>
        <v>13%</v>
      </c>
      <c r="V639" s="40">
        <f t="shared" si="127"/>
        <v>5</v>
      </c>
      <c r="W639" s="40">
        <f>IF(VLOOKUP($E639,缘分配置!$A:$M,11,0)=0,"",VLOOKUP($E639,缘分配置!$A:$M,11,0))</f>
        <v>100</v>
      </c>
      <c r="X639" s="40" t="str">
        <f>IFERROR(VLOOKUP(V639,武将ID!$F$1:$G$18,2,0),"")</f>
        <v>，攻击提高</v>
      </c>
      <c r="Y639" s="40" t="str">
        <f t="shared" si="121"/>
        <v>10%</v>
      </c>
      <c r="Z639" s="40">
        <f t="shared" si="118"/>
        <v>6</v>
      </c>
      <c r="AA639" s="40">
        <f>IF(VLOOKUP($E639,缘分配置!$A:$M,12,0)=0,"",VLOOKUP($E639,缘分配置!$A:$M,12,0))</f>
        <v>30</v>
      </c>
      <c r="AB639" s="40" t="str">
        <f>IFERROR(VLOOKUP(Z639,武将ID!$F$1:$G$18,2,0),"")</f>
        <v>，防御提高</v>
      </c>
      <c r="AC639" s="40" t="str">
        <f t="shared" si="122"/>
        <v>3%</v>
      </c>
      <c r="AD639" s="56" t="str">
        <f t="shared" si="123"/>
        <v>集齐“包拯、潘金莲、李师师”，生命提高13%，攻击提高10%，防御提高3%。</v>
      </c>
    </row>
    <row r="640" spans="1:30" ht="15" x14ac:dyDescent="0.25">
      <c r="A640" s="52">
        <f t="shared" si="124"/>
        <v>41006005</v>
      </c>
      <c r="B640" s="37">
        <v>635</v>
      </c>
      <c r="C640" s="53" t="str">
        <f>VLOOKUP(E640,缘分配置!A:P,4,0)</f>
        <v>大显身手</v>
      </c>
      <c r="D640" s="53">
        <f>VLOOKUP(F640,武将ID!A:B,2,0)</f>
        <v>41006</v>
      </c>
      <c r="E640" s="40" t="str">
        <f>缘分配置!A596</f>
        <v>包拯5</v>
      </c>
      <c r="F640" s="37" t="str">
        <f t="shared" si="119"/>
        <v>、包拯</v>
      </c>
      <c r="G640" s="40" t="str">
        <f>缘分配置!E596</f>
        <v>包拯</v>
      </c>
      <c r="H640" s="40" t="str">
        <f t="shared" si="125"/>
        <v>5</v>
      </c>
      <c r="I640" s="40">
        <v>1</v>
      </c>
      <c r="J640" s="53">
        <f>VLOOKUP(K640,武将ID!$A:$B,2,0)</f>
        <v>41004</v>
      </c>
      <c r="K640" s="40" t="str">
        <f>VLOOKUP(E640,缘分配置!A:M,6,0)</f>
        <v>、潘金莲</v>
      </c>
      <c r="L640" s="53">
        <f>IFERROR(VLOOKUP(M640,武将ID!$A:$B,2,0),"")</f>
        <v>41007</v>
      </c>
      <c r="M640" s="40" t="str">
        <f>IF(VLOOKUP($E640,缘分配置!$A:$M,7,0)=0,"",VLOOKUP($E640,缘分配置!$A:$M,7,0))</f>
        <v>、鲁智深</v>
      </c>
      <c r="N640" s="53" t="str">
        <f>IFERROR(VLOOKUP(O640,武将ID!$A:$B,2,0),"")</f>
        <v/>
      </c>
      <c r="O640" s="40" t="str">
        <f>IF(VLOOKUP($E640,缘分配置!$A:$M,8,0)=0,"",VLOOKUP($E640,缘分配置!$A:$M,8,0))</f>
        <v/>
      </c>
      <c r="P640" s="53" t="str">
        <f>IFERROR(VLOOKUP(Q640,武将ID!$A:$B,2,0),"")</f>
        <v/>
      </c>
      <c r="Q640" s="40" t="str">
        <f>IF(VLOOKUP($E640,缘分配置!$A:$M,9,0)=0,"",VLOOKUP($E640,缘分配置!$A:$M,9,0))</f>
        <v/>
      </c>
      <c r="R640" s="40">
        <f t="shared" si="126"/>
        <v>4</v>
      </c>
      <c r="S640" s="40">
        <f>IF(VLOOKUP($E640,缘分配置!$A:$M,10,0)=0,"",VLOOKUP($E640,缘分配置!$A:$M,10,0))</f>
        <v>130</v>
      </c>
      <c r="T640" s="40" t="str">
        <f>IFERROR(VLOOKUP(R640,武将ID!F$1:G$18,2,0),"")</f>
        <v>，生命提高</v>
      </c>
      <c r="U640" s="40" t="str">
        <f t="shared" si="120"/>
        <v>13%</v>
      </c>
      <c r="V640" s="40">
        <f t="shared" si="127"/>
        <v>5</v>
      </c>
      <c r="W640" s="40">
        <f>IF(VLOOKUP($E640,缘分配置!$A:$M,11,0)=0,"",VLOOKUP($E640,缘分配置!$A:$M,11,0))</f>
        <v>100</v>
      </c>
      <c r="X640" s="40" t="str">
        <f>IFERROR(VLOOKUP(V640,武将ID!$F$1:$G$18,2,0),"")</f>
        <v>，攻击提高</v>
      </c>
      <c r="Y640" s="40" t="str">
        <f t="shared" si="121"/>
        <v>10%</v>
      </c>
      <c r="Z640" s="40">
        <f t="shared" si="118"/>
        <v>6</v>
      </c>
      <c r="AA640" s="40">
        <f>IF(VLOOKUP($E640,缘分配置!$A:$M,12,0)=0,"",VLOOKUP($E640,缘分配置!$A:$M,12,0))</f>
        <v>30</v>
      </c>
      <c r="AB640" s="40" t="str">
        <f>IFERROR(VLOOKUP(Z640,武将ID!$F$1:$G$18,2,0),"")</f>
        <v>，防御提高</v>
      </c>
      <c r="AC640" s="40" t="str">
        <f t="shared" si="122"/>
        <v>3%</v>
      </c>
      <c r="AD640" s="56" t="str">
        <f t="shared" si="123"/>
        <v>集齐“包拯、潘金莲、鲁智深”，生命提高13%，攻击提高10%，防御提高3%。</v>
      </c>
    </row>
    <row r="641" spans="1:30" ht="15" x14ac:dyDescent="0.25">
      <c r="A641" s="52">
        <f t="shared" si="124"/>
        <v>41006006</v>
      </c>
      <c r="B641" s="37">
        <v>636</v>
      </c>
      <c r="C641" s="53" t="str">
        <f>VLOOKUP(E641,缘分配置!A:P,4,0)</f>
        <v>力挽狂澜</v>
      </c>
      <c r="D641" s="53">
        <f>VLOOKUP(F641,武将ID!A:B,2,0)</f>
        <v>41006</v>
      </c>
      <c r="E641" s="40" t="str">
        <f>缘分配置!A597</f>
        <v>包拯6</v>
      </c>
      <c r="F641" s="37" t="str">
        <f t="shared" si="119"/>
        <v>、包拯</v>
      </c>
      <c r="G641" s="40" t="str">
        <f>缘分配置!E597</f>
        <v>包拯</v>
      </c>
      <c r="H641" s="40" t="str">
        <f t="shared" si="125"/>
        <v>6</v>
      </c>
      <c r="I641" s="40">
        <v>1</v>
      </c>
      <c r="J641" s="53">
        <f>VLOOKUP(K641,武将ID!$A:$B,2,0)</f>
        <v>41007</v>
      </c>
      <c r="K641" s="40" t="str">
        <f>VLOOKUP(E641,缘分配置!A:M,6,0)</f>
        <v>、鲁智深</v>
      </c>
      <c r="L641" s="53">
        <f>IFERROR(VLOOKUP(M641,武将ID!$A:$B,2,0),"")</f>
        <v>41008</v>
      </c>
      <c r="M641" s="40" t="str">
        <f>IF(VLOOKUP($E641,缘分配置!$A:$M,7,0)=0,"",VLOOKUP($E641,缘分配置!$A:$M,7,0))</f>
        <v>、穆桂英</v>
      </c>
      <c r="N641" s="53" t="str">
        <f>IFERROR(VLOOKUP(O641,武将ID!$A:$B,2,0),"")</f>
        <v/>
      </c>
      <c r="O641" s="40" t="str">
        <f>IF(VLOOKUP($E641,缘分配置!$A:$M,8,0)=0,"",VLOOKUP($E641,缘分配置!$A:$M,8,0))</f>
        <v/>
      </c>
      <c r="P641" s="53" t="str">
        <f>IFERROR(VLOOKUP(Q641,武将ID!$A:$B,2,0),"")</f>
        <v/>
      </c>
      <c r="Q641" s="40" t="str">
        <f>IF(VLOOKUP($E641,缘分配置!$A:$M,9,0)=0,"",VLOOKUP($E641,缘分配置!$A:$M,9,0))</f>
        <v/>
      </c>
      <c r="R641" s="40">
        <f t="shared" si="126"/>
        <v>4</v>
      </c>
      <c r="S641" s="40">
        <f>IF(VLOOKUP($E641,缘分配置!$A:$M,10,0)=0,"",VLOOKUP($E641,缘分配置!$A:$M,10,0))</f>
        <v>130</v>
      </c>
      <c r="T641" s="40" t="str">
        <f>IFERROR(VLOOKUP(R641,武将ID!F$1:G$18,2,0),"")</f>
        <v>，生命提高</v>
      </c>
      <c r="U641" s="40" t="str">
        <f t="shared" si="120"/>
        <v>13%</v>
      </c>
      <c r="V641" s="40">
        <f t="shared" si="127"/>
        <v>5</v>
      </c>
      <c r="W641" s="40">
        <f>IF(VLOOKUP($E641,缘分配置!$A:$M,11,0)=0,"",VLOOKUP($E641,缘分配置!$A:$M,11,0))</f>
        <v>100</v>
      </c>
      <c r="X641" s="40" t="str">
        <f>IFERROR(VLOOKUP(V641,武将ID!$F$1:$G$18,2,0),"")</f>
        <v>，攻击提高</v>
      </c>
      <c r="Y641" s="40" t="str">
        <f t="shared" si="121"/>
        <v>10%</v>
      </c>
      <c r="Z641" s="40">
        <f t="shared" si="118"/>
        <v>6</v>
      </c>
      <c r="AA641" s="40">
        <f>IF(VLOOKUP($E641,缘分配置!$A:$M,12,0)=0,"",VLOOKUP($E641,缘分配置!$A:$M,12,0))</f>
        <v>30</v>
      </c>
      <c r="AB641" s="40" t="str">
        <f>IFERROR(VLOOKUP(Z641,武将ID!$F$1:$G$18,2,0),"")</f>
        <v>，防御提高</v>
      </c>
      <c r="AC641" s="40" t="str">
        <f t="shared" si="122"/>
        <v>3%</v>
      </c>
      <c r="AD641" s="56" t="str">
        <f t="shared" si="123"/>
        <v>集齐“包拯、鲁智深、穆桂英”，生命提高13%，攻击提高10%，防御提高3%。</v>
      </c>
    </row>
    <row r="642" spans="1:30" ht="15" x14ac:dyDescent="0.25">
      <c r="A642" s="52">
        <f t="shared" si="124"/>
        <v>41007001</v>
      </c>
      <c r="B642" s="37">
        <v>637</v>
      </c>
      <c r="C642" s="53" t="str">
        <f>VLOOKUP(E642,缘分配置!A:P,4,0)</f>
        <v>名震天下</v>
      </c>
      <c r="D642" s="53">
        <f>VLOOKUP(F642,武将ID!A:B,2,0)</f>
        <v>41007</v>
      </c>
      <c r="E642" s="40" t="str">
        <f>缘分配置!A598</f>
        <v>鲁智深1</v>
      </c>
      <c r="F642" s="37" t="str">
        <f t="shared" si="119"/>
        <v>、鲁智深</v>
      </c>
      <c r="G642" s="40" t="str">
        <f>缘分配置!E598</f>
        <v>鲁智深</v>
      </c>
      <c r="H642" s="40" t="str">
        <f t="shared" si="125"/>
        <v>1</v>
      </c>
      <c r="I642" s="40">
        <v>1</v>
      </c>
      <c r="J642" s="53">
        <f>VLOOKUP(K642,武将ID!$A:$B,2,0)</f>
        <v>41303</v>
      </c>
      <c r="K642" s="40" t="str">
        <f>VLOOKUP(E642,缘分配置!A:M,6,0)</f>
        <v>、朱元璋</v>
      </c>
      <c r="L642" s="53" t="str">
        <f>IFERROR(VLOOKUP(M642,武将ID!$A:$B,2,0),"")</f>
        <v/>
      </c>
      <c r="M642" s="40" t="str">
        <f>IF(VLOOKUP($E642,缘分配置!$A:$M,7,0)=0,"",VLOOKUP($E642,缘分配置!$A:$M,7,0))</f>
        <v/>
      </c>
      <c r="N642" s="53" t="str">
        <f>IFERROR(VLOOKUP(O642,武将ID!$A:$B,2,0),"")</f>
        <v/>
      </c>
      <c r="O642" s="40" t="str">
        <f>IF(VLOOKUP($E642,缘分配置!$A:$M,8,0)=0,"",VLOOKUP($E642,缘分配置!$A:$M,8,0))</f>
        <v/>
      </c>
      <c r="P642" s="53" t="str">
        <f>IFERROR(VLOOKUP(Q642,武将ID!$A:$B,2,0),"")</f>
        <v/>
      </c>
      <c r="Q642" s="40" t="str">
        <f>IF(VLOOKUP($E642,缘分配置!$A:$M,9,0)=0,"",VLOOKUP($E642,缘分配置!$A:$M,9,0))</f>
        <v/>
      </c>
      <c r="R642" s="40">
        <f t="shared" si="126"/>
        <v>4</v>
      </c>
      <c r="S642" s="40">
        <f>IF(VLOOKUP($E642,缘分配置!$A:$M,10,0)=0,"",VLOOKUP($E642,缘分配置!$A:$M,10,0))</f>
        <v>130</v>
      </c>
      <c r="T642" s="40" t="str">
        <f>IFERROR(VLOOKUP(R642,武将ID!F$1:G$18,2,0),"")</f>
        <v>，生命提高</v>
      </c>
      <c r="U642" s="40" t="str">
        <f t="shared" si="120"/>
        <v>13%</v>
      </c>
      <c r="V642" s="40" t="str">
        <f t="shared" si="127"/>
        <v/>
      </c>
      <c r="W642" s="40" t="str">
        <f>IF(VLOOKUP($E642,缘分配置!$A:$M,11,0)=0,"",VLOOKUP($E642,缘分配置!$A:$M,11,0))</f>
        <v/>
      </c>
      <c r="X642" s="40" t="str">
        <f>IFERROR(VLOOKUP(V642,武将ID!$F$1:$G$18,2,0),"")</f>
        <v/>
      </c>
      <c r="Y642" s="40" t="str">
        <f t="shared" si="121"/>
        <v/>
      </c>
      <c r="Z642" s="40" t="str">
        <f t="shared" si="118"/>
        <v/>
      </c>
      <c r="AA642" s="40" t="str">
        <f>IF(VLOOKUP($E642,缘分配置!$A:$M,12,0)=0,"",VLOOKUP($E642,缘分配置!$A:$M,12,0))</f>
        <v/>
      </c>
      <c r="AB642" s="40" t="str">
        <f>IFERROR(VLOOKUP(Z642,武将ID!$F$1:$G$18,2,0),"")</f>
        <v/>
      </c>
      <c r="AC642" s="40" t="str">
        <f t="shared" si="122"/>
        <v/>
      </c>
      <c r="AD642" s="56" t="str">
        <f t="shared" si="123"/>
        <v>集齐“鲁智深、朱元璋”，生命提高13%。</v>
      </c>
    </row>
    <row r="643" spans="1:30" ht="15" x14ac:dyDescent="0.25">
      <c r="A643" s="52">
        <f t="shared" si="124"/>
        <v>41007002</v>
      </c>
      <c r="B643" s="37">
        <v>638</v>
      </c>
      <c r="C643" s="53" t="str">
        <f>VLOOKUP(E643,缘分配置!A:P,4,0)</f>
        <v>爱憎分明</v>
      </c>
      <c r="D643" s="53">
        <f>VLOOKUP(F643,武将ID!A:B,2,0)</f>
        <v>41007</v>
      </c>
      <c r="E643" s="40" t="str">
        <f>缘分配置!A599</f>
        <v>鲁智深2</v>
      </c>
      <c r="F643" s="37" t="str">
        <f t="shared" si="119"/>
        <v>、鲁智深</v>
      </c>
      <c r="G643" s="40" t="str">
        <f>缘分配置!E599</f>
        <v>鲁智深</v>
      </c>
      <c r="H643" s="40" t="str">
        <f t="shared" si="125"/>
        <v>2</v>
      </c>
      <c r="I643" s="40">
        <v>1</v>
      </c>
      <c r="J643" s="53">
        <f>VLOOKUP(K643,武将ID!$A:$B,2,0)</f>
        <v>41004</v>
      </c>
      <c r="K643" s="40" t="str">
        <f>VLOOKUP(E643,缘分配置!A:M,6,0)</f>
        <v>、潘金莲</v>
      </c>
      <c r="L643" s="53" t="str">
        <f>IFERROR(VLOOKUP(M643,武将ID!$A:$B,2,0),"")</f>
        <v/>
      </c>
      <c r="M643" s="40" t="str">
        <f>IF(VLOOKUP($E643,缘分配置!$A:$M,7,0)=0,"",VLOOKUP($E643,缘分配置!$A:$M,7,0))</f>
        <v/>
      </c>
      <c r="N643" s="53" t="str">
        <f>IFERROR(VLOOKUP(O643,武将ID!$A:$B,2,0),"")</f>
        <v/>
      </c>
      <c r="O643" s="40" t="str">
        <f>IF(VLOOKUP($E643,缘分配置!$A:$M,8,0)=0,"",VLOOKUP($E643,缘分配置!$A:$M,8,0))</f>
        <v/>
      </c>
      <c r="P643" s="53" t="str">
        <f>IFERROR(VLOOKUP(Q643,武将ID!$A:$B,2,0),"")</f>
        <v/>
      </c>
      <c r="Q643" s="40" t="str">
        <f>IF(VLOOKUP($E643,缘分配置!$A:$M,9,0)=0,"",VLOOKUP($E643,缘分配置!$A:$M,9,0))</f>
        <v/>
      </c>
      <c r="R643" s="40">
        <f t="shared" si="126"/>
        <v>4</v>
      </c>
      <c r="S643" s="40">
        <f>IF(VLOOKUP($E643,缘分配置!$A:$M,10,0)=0,"",VLOOKUP($E643,缘分配置!$A:$M,10,0))</f>
        <v>120</v>
      </c>
      <c r="T643" s="40" t="str">
        <f>IFERROR(VLOOKUP(R643,武将ID!F$1:G$18,2,0),"")</f>
        <v>，生命提高</v>
      </c>
      <c r="U643" s="40" t="str">
        <f t="shared" si="120"/>
        <v>12%</v>
      </c>
      <c r="V643" s="40" t="str">
        <f t="shared" si="127"/>
        <v/>
      </c>
      <c r="W643" s="40" t="str">
        <f>IF(VLOOKUP($E643,缘分配置!$A:$M,11,0)=0,"",VLOOKUP($E643,缘分配置!$A:$M,11,0))</f>
        <v/>
      </c>
      <c r="X643" s="40" t="str">
        <f>IFERROR(VLOOKUP(V643,武将ID!$F$1:$G$18,2,0),"")</f>
        <v/>
      </c>
      <c r="Y643" s="40" t="str">
        <f t="shared" si="121"/>
        <v/>
      </c>
      <c r="Z643" s="40" t="str">
        <f t="shared" si="118"/>
        <v/>
      </c>
      <c r="AA643" s="40" t="str">
        <f>IF(VLOOKUP($E643,缘分配置!$A:$M,12,0)=0,"",VLOOKUP($E643,缘分配置!$A:$M,12,0))</f>
        <v/>
      </c>
      <c r="AB643" s="40" t="str">
        <f>IFERROR(VLOOKUP(Z643,武将ID!$F$1:$G$18,2,0),"")</f>
        <v/>
      </c>
      <c r="AC643" s="40" t="str">
        <f t="shared" si="122"/>
        <v/>
      </c>
      <c r="AD643" s="56" t="str">
        <f t="shared" si="123"/>
        <v>集齐“鲁智深、潘金莲”，生命提高12%。</v>
      </c>
    </row>
    <row r="644" spans="1:30" ht="15" x14ac:dyDescent="0.25">
      <c r="A644" s="52">
        <f t="shared" si="124"/>
        <v>41007003</v>
      </c>
      <c r="B644" s="37">
        <v>639</v>
      </c>
      <c r="C644" s="53" t="str">
        <f>VLOOKUP(E644,缘分配置!A:P,4,0)</f>
        <v>顶天立地</v>
      </c>
      <c r="D644" s="53">
        <f>VLOOKUP(F644,武将ID!A:B,2,0)</f>
        <v>41007</v>
      </c>
      <c r="E644" s="40" t="str">
        <f>缘分配置!A600</f>
        <v>鲁智深3</v>
      </c>
      <c r="F644" s="37" t="str">
        <f t="shared" si="119"/>
        <v>、鲁智深</v>
      </c>
      <c r="G644" s="40" t="str">
        <f>缘分配置!E600</f>
        <v>鲁智深</v>
      </c>
      <c r="H644" s="40" t="str">
        <f t="shared" si="125"/>
        <v>3</v>
      </c>
      <c r="I644" s="40">
        <v>1</v>
      </c>
      <c r="J644" s="53">
        <f>VLOOKUP(K644,武将ID!$A:$B,2,0)</f>
        <v>41006</v>
      </c>
      <c r="K644" s="40" t="str">
        <f>VLOOKUP(E644,缘分配置!A:M,6,0)</f>
        <v>、包拯</v>
      </c>
      <c r="L644" s="53" t="str">
        <f>IFERROR(VLOOKUP(M644,武将ID!$A:$B,2,0),"")</f>
        <v/>
      </c>
      <c r="M644" s="40" t="str">
        <f>IF(VLOOKUP($E644,缘分配置!$A:$M,7,0)=0,"",VLOOKUP($E644,缘分配置!$A:$M,7,0))</f>
        <v/>
      </c>
      <c r="N644" s="53" t="str">
        <f>IFERROR(VLOOKUP(O644,武将ID!$A:$B,2,0),"")</f>
        <v/>
      </c>
      <c r="O644" s="40" t="str">
        <f>IF(VLOOKUP($E644,缘分配置!$A:$M,8,0)=0,"",VLOOKUP($E644,缘分配置!$A:$M,8,0))</f>
        <v/>
      </c>
      <c r="P644" s="53" t="str">
        <f>IFERROR(VLOOKUP(Q644,武将ID!$A:$B,2,0),"")</f>
        <v/>
      </c>
      <c r="Q644" s="40" t="str">
        <f>IF(VLOOKUP($E644,缘分配置!$A:$M,9,0)=0,"",VLOOKUP($E644,缘分配置!$A:$M,9,0))</f>
        <v/>
      </c>
      <c r="R644" s="40">
        <f t="shared" si="126"/>
        <v>4</v>
      </c>
      <c r="S644" s="40">
        <f>IF(VLOOKUP($E644,缘分配置!$A:$M,10,0)=0,"",VLOOKUP($E644,缘分配置!$A:$M,10,0))</f>
        <v>120</v>
      </c>
      <c r="T644" s="40" t="str">
        <f>IFERROR(VLOOKUP(R644,武将ID!F$1:G$18,2,0),"")</f>
        <v>，生命提高</v>
      </c>
      <c r="U644" s="40" t="str">
        <f t="shared" si="120"/>
        <v>12%</v>
      </c>
      <c r="V644" s="40" t="str">
        <f t="shared" si="127"/>
        <v/>
      </c>
      <c r="W644" s="40" t="str">
        <f>IF(VLOOKUP($E644,缘分配置!$A:$M,11,0)=0,"",VLOOKUP($E644,缘分配置!$A:$M,11,0))</f>
        <v/>
      </c>
      <c r="X644" s="40" t="str">
        <f>IFERROR(VLOOKUP(V644,武将ID!$F$1:$G$18,2,0),"")</f>
        <v/>
      </c>
      <c r="Y644" s="40" t="str">
        <f t="shared" si="121"/>
        <v/>
      </c>
      <c r="Z644" s="40" t="str">
        <f t="shared" si="118"/>
        <v/>
      </c>
      <c r="AA644" s="40" t="str">
        <f>IF(VLOOKUP($E644,缘分配置!$A:$M,12,0)=0,"",VLOOKUP($E644,缘分配置!$A:$M,12,0))</f>
        <v/>
      </c>
      <c r="AB644" s="40" t="str">
        <f>IFERROR(VLOOKUP(Z644,武将ID!$F$1:$G$18,2,0),"")</f>
        <v/>
      </c>
      <c r="AC644" s="40" t="str">
        <f t="shared" si="122"/>
        <v/>
      </c>
      <c r="AD644" s="56" t="str">
        <f t="shared" si="123"/>
        <v>集齐“鲁智深、包拯”，生命提高12%。</v>
      </c>
    </row>
    <row r="645" spans="1:30" ht="15" x14ac:dyDescent="0.25">
      <c r="A645" s="52">
        <f t="shared" si="124"/>
        <v>41007004</v>
      </c>
      <c r="B645" s="37">
        <v>640</v>
      </c>
      <c r="C645" s="53" t="str">
        <f>VLOOKUP(E645,缘分配置!A:P,4,0)</f>
        <v>一马当先</v>
      </c>
      <c r="D645" s="53">
        <f>VLOOKUP(F645,武将ID!A:B,2,0)</f>
        <v>41007</v>
      </c>
      <c r="E645" s="40" t="str">
        <f>缘分配置!A601</f>
        <v>鲁智深4</v>
      </c>
      <c r="F645" s="37" t="str">
        <f t="shared" si="119"/>
        <v>、鲁智深</v>
      </c>
      <c r="G645" s="40" t="str">
        <f>缘分配置!E601</f>
        <v>鲁智深</v>
      </c>
      <c r="H645" s="40" t="str">
        <f t="shared" si="125"/>
        <v>4</v>
      </c>
      <c r="I645" s="40">
        <v>1</v>
      </c>
      <c r="J645" s="53">
        <f>VLOOKUP(K645,武将ID!$A:$B,2,0)</f>
        <v>41003</v>
      </c>
      <c r="K645" s="40" t="str">
        <f>VLOOKUP(E645,缘分配置!A:M,6,0)</f>
        <v>、花木兰</v>
      </c>
      <c r="L645" s="53">
        <f>IFERROR(VLOOKUP(M645,武将ID!$A:$B,2,0),"")</f>
        <v>41008</v>
      </c>
      <c r="M645" s="40" t="str">
        <f>IF(VLOOKUP($E645,缘分配置!$A:$M,7,0)=0,"",VLOOKUP($E645,缘分配置!$A:$M,7,0))</f>
        <v>、穆桂英</v>
      </c>
      <c r="N645" s="53" t="str">
        <f>IFERROR(VLOOKUP(O645,武将ID!$A:$B,2,0),"")</f>
        <v/>
      </c>
      <c r="O645" s="40" t="str">
        <f>IF(VLOOKUP($E645,缘分配置!$A:$M,8,0)=0,"",VLOOKUP($E645,缘分配置!$A:$M,8,0))</f>
        <v/>
      </c>
      <c r="P645" s="53" t="str">
        <f>IFERROR(VLOOKUP(Q645,武将ID!$A:$B,2,0),"")</f>
        <v/>
      </c>
      <c r="Q645" s="40" t="str">
        <f>IF(VLOOKUP($E645,缘分配置!$A:$M,9,0)=0,"",VLOOKUP($E645,缘分配置!$A:$M,9,0))</f>
        <v/>
      </c>
      <c r="R645" s="40">
        <f t="shared" si="126"/>
        <v>4</v>
      </c>
      <c r="S645" s="40">
        <f>IF(VLOOKUP($E645,缘分配置!$A:$M,10,0)=0,"",VLOOKUP($E645,缘分配置!$A:$M,10,0))</f>
        <v>130</v>
      </c>
      <c r="T645" s="40" t="str">
        <f>IFERROR(VLOOKUP(R645,武将ID!F$1:G$18,2,0),"")</f>
        <v>，生命提高</v>
      </c>
      <c r="U645" s="40" t="str">
        <f t="shared" si="120"/>
        <v>13%</v>
      </c>
      <c r="V645" s="40">
        <f t="shared" si="127"/>
        <v>5</v>
      </c>
      <c r="W645" s="40">
        <f>IF(VLOOKUP($E645,缘分配置!$A:$M,11,0)=0,"",VLOOKUP($E645,缘分配置!$A:$M,11,0))</f>
        <v>40</v>
      </c>
      <c r="X645" s="40" t="str">
        <f>IFERROR(VLOOKUP(V645,武将ID!$F$1:$G$18,2,0),"")</f>
        <v>，攻击提高</v>
      </c>
      <c r="Y645" s="40" t="str">
        <f t="shared" si="121"/>
        <v>4%</v>
      </c>
      <c r="Z645" s="40">
        <f t="shared" si="118"/>
        <v>6</v>
      </c>
      <c r="AA645" s="40">
        <f>IF(VLOOKUP($E645,缘分配置!$A:$M,12,0)=0,"",VLOOKUP($E645,缘分配置!$A:$M,12,0))</f>
        <v>80</v>
      </c>
      <c r="AB645" s="40" t="str">
        <f>IFERROR(VLOOKUP(Z645,武将ID!$F$1:$G$18,2,0),"")</f>
        <v>，防御提高</v>
      </c>
      <c r="AC645" s="40" t="str">
        <f t="shared" si="122"/>
        <v>8%</v>
      </c>
      <c r="AD645" s="56" t="str">
        <f t="shared" si="123"/>
        <v>集齐“鲁智深、花木兰、穆桂英”，生命提高13%，攻击提高4%，防御提高8%。</v>
      </c>
    </row>
    <row r="646" spans="1:30" ht="15" x14ac:dyDescent="0.25">
      <c r="A646" s="52">
        <f t="shared" si="124"/>
        <v>41007005</v>
      </c>
      <c r="B646" s="37">
        <v>641</v>
      </c>
      <c r="C646" s="53" t="str">
        <f>VLOOKUP(E646,缘分配置!A:P,4,0)</f>
        <v>大显身手</v>
      </c>
      <c r="D646" s="53">
        <f>VLOOKUP(F646,武将ID!A:B,2,0)</f>
        <v>41007</v>
      </c>
      <c r="E646" s="40" t="str">
        <f>缘分配置!A602</f>
        <v>鲁智深5</v>
      </c>
      <c r="F646" s="37" t="str">
        <f t="shared" si="119"/>
        <v>、鲁智深</v>
      </c>
      <c r="G646" s="40" t="str">
        <f>缘分配置!E602</f>
        <v>鲁智深</v>
      </c>
      <c r="H646" s="40" t="str">
        <f t="shared" si="125"/>
        <v>5</v>
      </c>
      <c r="I646" s="40">
        <v>1</v>
      </c>
      <c r="J646" s="53">
        <f>VLOOKUP(K646,武将ID!$A:$B,2,0)</f>
        <v>41004</v>
      </c>
      <c r="K646" s="40" t="str">
        <f>VLOOKUP(E646,缘分配置!A:M,6,0)</f>
        <v>、潘金莲</v>
      </c>
      <c r="L646" s="53">
        <f>IFERROR(VLOOKUP(M646,武将ID!$A:$B,2,0),"")</f>
        <v>41006</v>
      </c>
      <c r="M646" s="40" t="str">
        <f>IF(VLOOKUP($E646,缘分配置!$A:$M,7,0)=0,"",VLOOKUP($E646,缘分配置!$A:$M,7,0))</f>
        <v>、包拯</v>
      </c>
      <c r="N646" s="53" t="str">
        <f>IFERROR(VLOOKUP(O646,武将ID!$A:$B,2,0),"")</f>
        <v/>
      </c>
      <c r="O646" s="40" t="str">
        <f>IF(VLOOKUP($E646,缘分配置!$A:$M,8,0)=0,"",VLOOKUP($E646,缘分配置!$A:$M,8,0))</f>
        <v/>
      </c>
      <c r="P646" s="53" t="str">
        <f>IFERROR(VLOOKUP(Q646,武将ID!$A:$B,2,0),"")</f>
        <v/>
      </c>
      <c r="Q646" s="40" t="str">
        <f>IF(VLOOKUP($E646,缘分配置!$A:$M,9,0)=0,"",VLOOKUP($E646,缘分配置!$A:$M,9,0))</f>
        <v/>
      </c>
      <c r="R646" s="40">
        <f t="shared" si="126"/>
        <v>4</v>
      </c>
      <c r="S646" s="40">
        <f>IF(VLOOKUP($E646,缘分配置!$A:$M,10,0)=0,"",VLOOKUP($E646,缘分配置!$A:$M,10,0))</f>
        <v>130</v>
      </c>
      <c r="T646" s="40" t="str">
        <f>IFERROR(VLOOKUP(R646,武将ID!F$1:G$18,2,0),"")</f>
        <v>，生命提高</v>
      </c>
      <c r="U646" s="40" t="str">
        <f t="shared" si="120"/>
        <v>13%</v>
      </c>
      <c r="V646" s="40">
        <f t="shared" si="127"/>
        <v>5</v>
      </c>
      <c r="W646" s="40">
        <f>IF(VLOOKUP($E646,缘分配置!$A:$M,11,0)=0,"",VLOOKUP($E646,缘分配置!$A:$M,11,0))</f>
        <v>40</v>
      </c>
      <c r="X646" s="40" t="str">
        <f>IFERROR(VLOOKUP(V646,武将ID!$F$1:$G$18,2,0),"")</f>
        <v>，攻击提高</v>
      </c>
      <c r="Y646" s="40" t="str">
        <f t="shared" si="121"/>
        <v>4%</v>
      </c>
      <c r="Z646" s="40">
        <f t="shared" si="118"/>
        <v>6</v>
      </c>
      <c r="AA646" s="40">
        <f>IF(VLOOKUP($E646,缘分配置!$A:$M,12,0)=0,"",VLOOKUP($E646,缘分配置!$A:$M,12,0))</f>
        <v>80</v>
      </c>
      <c r="AB646" s="40" t="str">
        <f>IFERROR(VLOOKUP(Z646,武将ID!$F$1:$G$18,2,0),"")</f>
        <v>，防御提高</v>
      </c>
      <c r="AC646" s="40" t="str">
        <f t="shared" si="122"/>
        <v>8%</v>
      </c>
      <c r="AD646" s="56" t="str">
        <f t="shared" si="123"/>
        <v>集齐“鲁智深、潘金莲、包拯”，生命提高13%，攻击提高4%，防御提高8%。</v>
      </c>
    </row>
    <row r="647" spans="1:30" ht="15" x14ac:dyDescent="0.25">
      <c r="A647" s="52">
        <f t="shared" si="124"/>
        <v>41007006</v>
      </c>
      <c r="B647" s="37">
        <v>642</v>
      </c>
      <c r="C647" s="53" t="str">
        <f>VLOOKUP(E647,缘分配置!A:P,4,0)</f>
        <v>力挽狂澜</v>
      </c>
      <c r="D647" s="53">
        <f>VLOOKUP(F647,武将ID!A:B,2,0)</f>
        <v>41007</v>
      </c>
      <c r="E647" s="40" t="str">
        <f>缘分配置!A603</f>
        <v>鲁智深6</v>
      </c>
      <c r="F647" s="37" t="str">
        <f t="shared" si="119"/>
        <v>、鲁智深</v>
      </c>
      <c r="G647" s="40" t="str">
        <f>缘分配置!E603</f>
        <v>鲁智深</v>
      </c>
      <c r="H647" s="40" t="str">
        <f t="shared" si="125"/>
        <v>6</v>
      </c>
      <c r="I647" s="40">
        <v>1</v>
      </c>
      <c r="J647" s="53">
        <f>VLOOKUP(K647,武将ID!$A:$B,2,0)</f>
        <v>41006</v>
      </c>
      <c r="K647" s="40" t="str">
        <f>VLOOKUP(E647,缘分配置!A:M,6,0)</f>
        <v>、包拯</v>
      </c>
      <c r="L647" s="53">
        <f>IFERROR(VLOOKUP(M647,武将ID!$A:$B,2,0),"")</f>
        <v>41008</v>
      </c>
      <c r="M647" s="40" t="str">
        <f>IF(VLOOKUP($E647,缘分配置!$A:$M,7,0)=0,"",VLOOKUP($E647,缘分配置!$A:$M,7,0))</f>
        <v>、穆桂英</v>
      </c>
      <c r="N647" s="53" t="str">
        <f>IFERROR(VLOOKUP(O647,武将ID!$A:$B,2,0),"")</f>
        <v/>
      </c>
      <c r="O647" s="40" t="str">
        <f>IF(VLOOKUP($E647,缘分配置!$A:$M,8,0)=0,"",VLOOKUP($E647,缘分配置!$A:$M,8,0))</f>
        <v/>
      </c>
      <c r="P647" s="53" t="str">
        <f>IFERROR(VLOOKUP(Q647,武将ID!$A:$B,2,0),"")</f>
        <v/>
      </c>
      <c r="Q647" s="40" t="str">
        <f>IF(VLOOKUP($E647,缘分配置!$A:$M,9,0)=0,"",VLOOKUP($E647,缘分配置!$A:$M,9,0))</f>
        <v/>
      </c>
      <c r="R647" s="40">
        <f t="shared" si="126"/>
        <v>4</v>
      </c>
      <c r="S647" s="40">
        <f>IF(VLOOKUP($E647,缘分配置!$A:$M,10,0)=0,"",VLOOKUP($E647,缘分配置!$A:$M,10,0))</f>
        <v>130</v>
      </c>
      <c r="T647" s="40" t="str">
        <f>IFERROR(VLOOKUP(R647,武将ID!F$1:G$18,2,0),"")</f>
        <v>，生命提高</v>
      </c>
      <c r="U647" s="40" t="str">
        <f t="shared" si="120"/>
        <v>13%</v>
      </c>
      <c r="V647" s="40">
        <f t="shared" si="127"/>
        <v>5</v>
      </c>
      <c r="W647" s="40">
        <f>IF(VLOOKUP($E647,缘分配置!$A:$M,11,0)=0,"",VLOOKUP($E647,缘分配置!$A:$M,11,0))</f>
        <v>40</v>
      </c>
      <c r="X647" s="40" t="str">
        <f>IFERROR(VLOOKUP(V647,武将ID!$F$1:$G$18,2,0),"")</f>
        <v>，攻击提高</v>
      </c>
      <c r="Y647" s="40" t="str">
        <f t="shared" si="121"/>
        <v>4%</v>
      </c>
      <c r="Z647" s="40">
        <f t="shared" ref="Z647:Z677" si="128">IF(AA647="","",6)</f>
        <v>6</v>
      </c>
      <c r="AA647" s="40">
        <f>IF(VLOOKUP($E647,缘分配置!$A:$M,12,0)=0,"",VLOOKUP($E647,缘分配置!$A:$M,12,0))</f>
        <v>80</v>
      </c>
      <c r="AB647" s="40" t="str">
        <f>IFERROR(VLOOKUP(Z647,武将ID!$F$1:$G$18,2,0),"")</f>
        <v>，防御提高</v>
      </c>
      <c r="AC647" s="40" t="str">
        <f t="shared" si="122"/>
        <v>8%</v>
      </c>
      <c r="AD647" s="56" t="str">
        <f t="shared" si="123"/>
        <v>集齐“鲁智深、包拯、穆桂英”，生命提高13%，攻击提高4%，防御提高8%。</v>
      </c>
    </row>
    <row r="648" spans="1:30" ht="15" x14ac:dyDescent="0.25">
      <c r="A648" s="52">
        <f t="shared" si="124"/>
        <v>41008001</v>
      </c>
      <c r="B648" s="37">
        <v>643</v>
      </c>
      <c r="C648" s="53" t="str">
        <f>VLOOKUP(E648,缘分配置!A:P,4,0)</f>
        <v>所向无敌</v>
      </c>
      <c r="D648" s="53">
        <f>VLOOKUP(F648,武将ID!A:B,2,0)</f>
        <v>41008</v>
      </c>
      <c r="E648" s="40" t="str">
        <f>缘分配置!A604</f>
        <v>穆桂英1</v>
      </c>
      <c r="F648" s="37" t="str">
        <f t="shared" si="119"/>
        <v>、穆桂英</v>
      </c>
      <c r="G648" s="40" t="str">
        <f>缘分配置!E604</f>
        <v>穆桂英</v>
      </c>
      <c r="H648" s="40" t="str">
        <f t="shared" si="125"/>
        <v>1</v>
      </c>
      <c r="I648" s="40">
        <v>1</v>
      </c>
      <c r="J648" s="53">
        <f>VLOOKUP(K648,武将ID!$A:$B,2,0)</f>
        <v>41305</v>
      </c>
      <c r="K648" s="40" t="str">
        <f>VLOOKUP(E648,缘分配置!A:M,6,0)</f>
        <v>、陈庆之</v>
      </c>
      <c r="L648" s="53" t="str">
        <f>IFERROR(VLOOKUP(M648,武将ID!$A:$B,2,0),"")</f>
        <v/>
      </c>
      <c r="M648" s="40" t="str">
        <f>IF(VLOOKUP($E648,缘分配置!$A:$M,7,0)=0,"",VLOOKUP($E648,缘分配置!$A:$M,7,0))</f>
        <v/>
      </c>
      <c r="N648" s="53" t="str">
        <f>IFERROR(VLOOKUP(O648,武将ID!$A:$B,2,0),"")</f>
        <v/>
      </c>
      <c r="O648" s="40" t="str">
        <f>IF(VLOOKUP($E648,缘分配置!$A:$M,8,0)=0,"",VLOOKUP($E648,缘分配置!$A:$M,8,0))</f>
        <v/>
      </c>
      <c r="P648" s="53" t="str">
        <f>IFERROR(VLOOKUP(Q648,武将ID!$A:$B,2,0),"")</f>
        <v/>
      </c>
      <c r="Q648" s="40" t="str">
        <f>IF(VLOOKUP($E648,缘分配置!$A:$M,9,0)=0,"",VLOOKUP($E648,缘分配置!$A:$M,9,0))</f>
        <v/>
      </c>
      <c r="R648" s="40" t="str">
        <f t="shared" si="126"/>
        <v/>
      </c>
      <c r="S648" s="40" t="str">
        <f>IF(VLOOKUP($E648,缘分配置!$A:$M,10,0)=0,"",VLOOKUP($E648,缘分配置!$A:$M,10,0))</f>
        <v/>
      </c>
      <c r="T648" s="40" t="str">
        <f>IFERROR(VLOOKUP(R648,武将ID!F$1:G$18,2,0),"")</f>
        <v/>
      </c>
      <c r="U648" s="40" t="str">
        <f t="shared" si="120"/>
        <v/>
      </c>
      <c r="V648" s="40">
        <f t="shared" si="127"/>
        <v>5</v>
      </c>
      <c r="W648" s="40">
        <f>IF(VLOOKUP($E648,缘分配置!$A:$M,11,0)=0,"",VLOOKUP($E648,缘分配置!$A:$M,11,0))</f>
        <v>100</v>
      </c>
      <c r="X648" s="40" t="str">
        <f>IFERROR(VLOOKUP(V648,武将ID!$F$1:$G$18,2,0),"")</f>
        <v>，攻击提高</v>
      </c>
      <c r="Y648" s="40" t="str">
        <f t="shared" si="121"/>
        <v>10%</v>
      </c>
      <c r="Z648" s="40">
        <f t="shared" si="128"/>
        <v>6</v>
      </c>
      <c r="AA648" s="40">
        <f>IF(VLOOKUP($E648,缘分配置!$A:$M,12,0)=0,"",VLOOKUP($E648,缘分配置!$A:$M,12,0))</f>
        <v>30</v>
      </c>
      <c r="AB648" s="40" t="str">
        <f>IFERROR(VLOOKUP(Z648,武将ID!$F$1:$G$18,2,0),"")</f>
        <v>，防御提高</v>
      </c>
      <c r="AC648" s="40" t="str">
        <f t="shared" si="122"/>
        <v>3%</v>
      </c>
      <c r="AD648" s="56" t="str">
        <f t="shared" si="123"/>
        <v>集齐“穆桂英、陈庆之”，攻击提高10%，防御提高3%。</v>
      </c>
    </row>
    <row r="649" spans="1:30" ht="15" x14ac:dyDescent="0.25">
      <c r="A649" s="52">
        <f t="shared" si="124"/>
        <v>41008002</v>
      </c>
      <c r="B649" s="37">
        <v>644</v>
      </c>
      <c r="C649" s="53" t="str">
        <f>VLOOKUP(E649,缘分配置!A:P,4,0)</f>
        <v>巾帼英雄</v>
      </c>
      <c r="D649" s="53">
        <f>VLOOKUP(F649,武将ID!A:B,2,0)</f>
        <v>41008</v>
      </c>
      <c r="E649" s="40" t="str">
        <f>缘分配置!A605</f>
        <v>穆桂英2</v>
      </c>
      <c r="F649" s="37" t="str">
        <f t="shared" si="119"/>
        <v>、穆桂英</v>
      </c>
      <c r="G649" s="40" t="str">
        <f>缘分配置!E605</f>
        <v>穆桂英</v>
      </c>
      <c r="H649" s="40" t="str">
        <f t="shared" si="125"/>
        <v>2</v>
      </c>
      <c r="I649" s="40">
        <v>1</v>
      </c>
      <c r="J649" s="53">
        <f>VLOOKUP(K649,武将ID!$A:$B,2,0)</f>
        <v>41003</v>
      </c>
      <c r="K649" s="40" t="str">
        <f>VLOOKUP(E649,缘分配置!A:M,6,0)</f>
        <v>、花木兰</v>
      </c>
      <c r="L649" s="53" t="str">
        <f>IFERROR(VLOOKUP(M649,武将ID!$A:$B,2,0),"")</f>
        <v/>
      </c>
      <c r="M649" s="40" t="str">
        <f>IF(VLOOKUP($E649,缘分配置!$A:$M,7,0)=0,"",VLOOKUP($E649,缘分配置!$A:$M,7,0))</f>
        <v/>
      </c>
      <c r="N649" s="53" t="str">
        <f>IFERROR(VLOOKUP(O649,武将ID!$A:$B,2,0),"")</f>
        <v/>
      </c>
      <c r="O649" s="40" t="str">
        <f>IF(VLOOKUP($E649,缘分配置!$A:$M,8,0)=0,"",VLOOKUP($E649,缘分配置!$A:$M,8,0))</f>
        <v/>
      </c>
      <c r="P649" s="53" t="str">
        <f>IFERROR(VLOOKUP(Q649,武将ID!$A:$B,2,0),"")</f>
        <v/>
      </c>
      <c r="Q649" s="40" t="str">
        <f>IF(VLOOKUP($E649,缘分配置!$A:$M,9,0)=0,"",VLOOKUP($E649,缘分配置!$A:$M,9,0))</f>
        <v/>
      </c>
      <c r="R649" s="40" t="str">
        <f t="shared" si="126"/>
        <v/>
      </c>
      <c r="S649" s="40" t="str">
        <f>IF(VLOOKUP($E649,缘分配置!$A:$M,10,0)=0,"",VLOOKUP($E649,缘分配置!$A:$M,10,0))</f>
        <v/>
      </c>
      <c r="T649" s="40" t="str">
        <f>IFERROR(VLOOKUP(R649,武将ID!F$1:G$18,2,0),"")</f>
        <v/>
      </c>
      <c r="U649" s="40" t="str">
        <f t="shared" si="120"/>
        <v/>
      </c>
      <c r="V649" s="40">
        <f t="shared" si="127"/>
        <v>5</v>
      </c>
      <c r="W649" s="40">
        <f>IF(VLOOKUP($E649,缘分配置!$A:$M,11,0)=0,"",VLOOKUP($E649,缘分配置!$A:$M,11,0))</f>
        <v>90</v>
      </c>
      <c r="X649" s="40" t="str">
        <f>IFERROR(VLOOKUP(V649,武将ID!$F$1:$G$18,2,0),"")</f>
        <v>，攻击提高</v>
      </c>
      <c r="Y649" s="40" t="str">
        <f t="shared" si="121"/>
        <v>9%</v>
      </c>
      <c r="Z649" s="40">
        <f t="shared" si="128"/>
        <v>6</v>
      </c>
      <c r="AA649" s="40">
        <f>IF(VLOOKUP($E649,缘分配置!$A:$M,12,0)=0,"",VLOOKUP($E649,缘分配置!$A:$M,12,0))</f>
        <v>30</v>
      </c>
      <c r="AB649" s="40" t="str">
        <f>IFERROR(VLOOKUP(Z649,武将ID!$F$1:$G$18,2,0),"")</f>
        <v>，防御提高</v>
      </c>
      <c r="AC649" s="40" t="str">
        <f t="shared" si="122"/>
        <v>3%</v>
      </c>
      <c r="AD649" s="56" t="str">
        <f t="shared" si="123"/>
        <v>集齐“穆桂英、花木兰”，攻击提高9%，防御提高3%。</v>
      </c>
    </row>
    <row r="650" spans="1:30" ht="15" x14ac:dyDescent="0.25">
      <c r="A650" s="52">
        <f t="shared" si="124"/>
        <v>41008003</v>
      </c>
      <c r="B650" s="37">
        <v>645</v>
      </c>
      <c r="C650" s="53" t="str">
        <f>VLOOKUP(E650,缘分配置!A:P,4,0)</f>
        <v>智勇双全</v>
      </c>
      <c r="D650" s="53">
        <f>VLOOKUP(F650,武将ID!A:B,2,0)</f>
        <v>41008</v>
      </c>
      <c r="E650" s="40" t="str">
        <f>缘分配置!A606</f>
        <v>穆桂英3</v>
      </c>
      <c r="F650" s="37" t="str">
        <f t="shared" si="119"/>
        <v>、穆桂英</v>
      </c>
      <c r="G650" s="40" t="str">
        <f>缘分配置!E606</f>
        <v>穆桂英</v>
      </c>
      <c r="H650" s="40" t="str">
        <f t="shared" si="125"/>
        <v>3</v>
      </c>
      <c r="I650" s="40">
        <v>1</v>
      </c>
      <c r="J650" s="53">
        <f>VLOOKUP(K650,武将ID!$A:$B,2,0)</f>
        <v>41005</v>
      </c>
      <c r="K650" s="40" t="str">
        <f>VLOOKUP(E650,缘分配置!A:M,6,0)</f>
        <v>、李师师</v>
      </c>
      <c r="L650" s="53" t="str">
        <f>IFERROR(VLOOKUP(M650,武将ID!$A:$B,2,0),"")</f>
        <v/>
      </c>
      <c r="M650" s="40" t="str">
        <f>IF(VLOOKUP($E650,缘分配置!$A:$M,7,0)=0,"",VLOOKUP($E650,缘分配置!$A:$M,7,0))</f>
        <v/>
      </c>
      <c r="N650" s="53" t="str">
        <f>IFERROR(VLOOKUP(O650,武将ID!$A:$B,2,0),"")</f>
        <v/>
      </c>
      <c r="O650" s="40" t="str">
        <f>IF(VLOOKUP($E650,缘分配置!$A:$M,8,0)=0,"",VLOOKUP($E650,缘分配置!$A:$M,8,0))</f>
        <v/>
      </c>
      <c r="P650" s="53" t="str">
        <f>IFERROR(VLOOKUP(Q650,武将ID!$A:$B,2,0),"")</f>
        <v/>
      </c>
      <c r="Q650" s="40" t="str">
        <f>IF(VLOOKUP($E650,缘分配置!$A:$M,9,0)=0,"",VLOOKUP($E650,缘分配置!$A:$M,9,0))</f>
        <v/>
      </c>
      <c r="R650" s="40" t="str">
        <f t="shared" si="126"/>
        <v/>
      </c>
      <c r="S650" s="40" t="str">
        <f>IF(VLOOKUP($E650,缘分配置!$A:$M,10,0)=0,"",VLOOKUP($E650,缘分配置!$A:$M,10,0))</f>
        <v/>
      </c>
      <c r="T650" s="40" t="str">
        <f>IFERROR(VLOOKUP(R650,武将ID!F$1:G$18,2,0),"")</f>
        <v/>
      </c>
      <c r="U650" s="40" t="str">
        <f t="shared" si="120"/>
        <v/>
      </c>
      <c r="V650" s="40">
        <f t="shared" si="127"/>
        <v>5</v>
      </c>
      <c r="W650" s="40">
        <f>IF(VLOOKUP($E650,缘分配置!$A:$M,11,0)=0,"",VLOOKUP($E650,缘分配置!$A:$M,11,0))</f>
        <v>90</v>
      </c>
      <c r="X650" s="40" t="str">
        <f>IFERROR(VLOOKUP(V650,武将ID!$F$1:$G$18,2,0),"")</f>
        <v>，攻击提高</v>
      </c>
      <c r="Y650" s="40" t="str">
        <f t="shared" si="121"/>
        <v>9%</v>
      </c>
      <c r="Z650" s="40">
        <f t="shared" si="128"/>
        <v>6</v>
      </c>
      <c r="AA650" s="40">
        <f>IF(VLOOKUP($E650,缘分配置!$A:$M,12,0)=0,"",VLOOKUP($E650,缘分配置!$A:$M,12,0))</f>
        <v>30</v>
      </c>
      <c r="AB650" s="40" t="str">
        <f>IFERROR(VLOOKUP(Z650,武将ID!$F$1:$G$18,2,0),"")</f>
        <v>，防御提高</v>
      </c>
      <c r="AC650" s="40" t="str">
        <f t="shared" si="122"/>
        <v>3%</v>
      </c>
      <c r="AD650" s="56" t="str">
        <f t="shared" si="123"/>
        <v>集齐“穆桂英、李师师”，攻击提高9%，防御提高3%。</v>
      </c>
    </row>
    <row r="651" spans="1:30" ht="15" x14ac:dyDescent="0.25">
      <c r="A651" s="52">
        <f t="shared" si="124"/>
        <v>41008004</v>
      </c>
      <c r="B651" s="37">
        <v>646</v>
      </c>
      <c r="C651" s="53" t="str">
        <f>VLOOKUP(E651,缘分配置!A:P,4,0)</f>
        <v>一马当先</v>
      </c>
      <c r="D651" s="53">
        <f>VLOOKUP(F651,武将ID!A:B,2,0)</f>
        <v>41008</v>
      </c>
      <c r="E651" s="40" t="str">
        <f>缘分配置!A607</f>
        <v>穆桂英4</v>
      </c>
      <c r="F651" s="37" t="str">
        <f t="shared" si="119"/>
        <v>、穆桂英</v>
      </c>
      <c r="G651" s="40" t="str">
        <f>缘分配置!E607</f>
        <v>穆桂英</v>
      </c>
      <c r="H651" s="40" t="str">
        <f t="shared" si="125"/>
        <v>4</v>
      </c>
      <c r="I651" s="40">
        <v>1</v>
      </c>
      <c r="J651" s="53">
        <f>VLOOKUP(K651,武将ID!$A:$B,2,0)</f>
        <v>41003</v>
      </c>
      <c r="K651" s="40" t="str">
        <f>VLOOKUP(E651,缘分配置!A:M,6,0)</f>
        <v>、花木兰</v>
      </c>
      <c r="L651" s="53">
        <f>IFERROR(VLOOKUP(M651,武将ID!$A:$B,2,0),"")</f>
        <v>41007</v>
      </c>
      <c r="M651" s="40" t="str">
        <f>IF(VLOOKUP($E651,缘分配置!$A:$M,7,0)=0,"",VLOOKUP($E651,缘分配置!$A:$M,7,0))</f>
        <v>、鲁智深</v>
      </c>
      <c r="N651" s="53" t="str">
        <f>IFERROR(VLOOKUP(O651,武将ID!$A:$B,2,0),"")</f>
        <v/>
      </c>
      <c r="O651" s="40" t="str">
        <f>IF(VLOOKUP($E651,缘分配置!$A:$M,8,0)=0,"",VLOOKUP($E651,缘分配置!$A:$M,8,0))</f>
        <v/>
      </c>
      <c r="P651" s="53" t="str">
        <f>IFERROR(VLOOKUP(Q651,武将ID!$A:$B,2,0),"")</f>
        <v/>
      </c>
      <c r="Q651" s="40" t="str">
        <f>IF(VLOOKUP($E651,缘分配置!$A:$M,9,0)=0,"",VLOOKUP($E651,缘分配置!$A:$M,9,0))</f>
        <v/>
      </c>
      <c r="R651" s="40">
        <f t="shared" si="126"/>
        <v>4</v>
      </c>
      <c r="S651" s="40">
        <f>IF(VLOOKUP($E651,缘分配置!$A:$M,10,0)=0,"",VLOOKUP($E651,缘分配置!$A:$M,10,0))</f>
        <v>130</v>
      </c>
      <c r="T651" s="40" t="str">
        <f>IFERROR(VLOOKUP(R651,武将ID!F$1:G$18,2,0),"")</f>
        <v>，生命提高</v>
      </c>
      <c r="U651" s="40" t="str">
        <f t="shared" si="120"/>
        <v>13%</v>
      </c>
      <c r="V651" s="40">
        <f t="shared" si="127"/>
        <v>5</v>
      </c>
      <c r="W651" s="40">
        <f>IF(VLOOKUP($E651,缘分配置!$A:$M,11,0)=0,"",VLOOKUP($E651,缘分配置!$A:$M,11,0))</f>
        <v>100</v>
      </c>
      <c r="X651" s="40" t="str">
        <f>IFERROR(VLOOKUP(V651,武将ID!$F$1:$G$18,2,0),"")</f>
        <v>，攻击提高</v>
      </c>
      <c r="Y651" s="40" t="str">
        <f t="shared" si="121"/>
        <v>10%</v>
      </c>
      <c r="Z651" s="40">
        <f t="shared" si="128"/>
        <v>6</v>
      </c>
      <c r="AA651" s="40">
        <f>IF(VLOOKUP($E651,缘分配置!$A:$M,12,0)=0,"",VLOOKUP($E651,缘分配置!$A:$M,12,0))</f>
        <v>30</v>
      </c>
      <c r="AB651" s="40" t="str">
        <f>IFERROR(VLOOKUP(Z651,武将ID!$F$1:$G$18,2,0),"")</f>
        <v>，防御提高</v>
      </c>
      <c r="AC651" s="40" t="str">
        <f t="shared" si="122"/>
        <v>3%</v>
      </c>
      <c r="AD651" s="56" t="str">
        <f t="shared" si="123"/>
        <v>集齐“穆桂英、花木兰、鲁智深”，生命提高13%，攻击提高10%，防御提高3%。</v>
      </c>
    </row>
    <row r="652" spans="1:30" ht="15" x14ac:dyDescent="0.25">
      <c r="A652" s="52">
        <f t="shared" si="124"/>
        <v>41008005</v>
      </c>
      <c r="B652" s="37">
        <v>647</v>
      </c>
      <c r="C652" s="53" t="str">
        <f>VLOOKUP(E652,缘分配置!A:P,4,0)</f>
        <v>女中豪杰</v>
      </c>
      <c r="D652" s="53">
        <f>VLOOKUP(F652,武将ID!A:B,2,0)</f>
        <v>41008</v>
      </c>
      <c r="E652" s="40" t="str">
        <f>缘分配置!A608</f>
        <v>穆桂英5</v>
      </c>
      <c r="F652" s="37" t="str">
        <f t="shared" si="119"/>
        <v>、穆桂英</v>
      </c>
      <c r="G652" s="40" t="str">
        <f>缘分配置!E608</f>
        <v>穆桂英</v>
      </c>
      <c r="H652" s="40" t="str">
        <f t="shared" si="125"/>
        <v>5</v>
      </c>
      <c r="I652" s="40">
        <v>1</v>
      </c>
      <c r="J652" s="53">
        <f>VLOOKUP(K652,武将ID!$A:$B,2,0)</f>
        <v>41003</v>
      </c>
      <c r="K652" s="40" t="str">
        <f>VLOOKUP(E652,缘分配置!A:M,6,0)</f>
        <v>、花木兰</v>
      </c>
      <c r="L652" s="53">
        <f>IFERROR(VLOOKUP(M652,武将ID!$A:$B,2,0),"")</f>
        <v>41005</v>
      </c>
      <c r="M652" s="40" t="str">
        <f>IF(VLOOKUP($E652,缘分配置!$A:$M,7,0)=0,"",VLOOKUP($E652,缘分配置!$A:$M,7,0))</f>
        <v>、李师师</v>
      </c>
      <c r="N652" s="53" t="str">
        <f>IFERROR(VLOOKUP(O652,武将ID!$A:$B,2,0),"")</f>
        <v/>
      </c>
      <c r="O652" s="40" t="str">
        <f>IF(VLOOKUP($E652,缘分配置!$A:$M,8,0)=0,"",VLOOKUP($E652,缘分配置!$A:$M,8,0))</f>
        <v/>
      </c>
      <c r="P652" s="53" t="str">
        <f>IFERROR(VLOOKUP(Q652,武将ID!$A:$B,2,0),"")</f>
        <v/>
      </c>
      <c r="Q652" s="40" t="str">
        <f>IF(VLOOKUP($E652,缘分配置!$A:$M,9,0)=0,"",VLOOKUP($E652,缘分配置!$A:$M,9,0))</f>
        <v/>
      </c>
      <c r="R652" s="40">
        <f t="shared" si="126"/>
        <v>4</v>
      </c>
      <c r="S652" s="40">
        <f>IF(VLOOKUP($E652,缘分配置!$A:$M,10,0)=0,"",VLOOKUP($E652,缘分配置!$A:$M,10,0))</f>
        <v>130</v>
      </c>
      <c r="T652" s="40" t="str">
        <f>IFERROR(VLOOKUP(R652,武将ID!F$1:G$18,2,0),"")</f>
        <v>，生命提高</v>
      </c>
      <c r="U652" s="40" t="str">
        <f t="shared" si="120"/>
        <v>13%</v>
      </c>
      <c r="V652" s="40">
        <f t="shared" si="127"/>
        <v>5</v>
      </c>
      <c r="W652" s="40">
        <f>IF(VLOOKUP($E652,缘分配置!$A:$M,11,0)=0,"",VLOOKUP($E652,缘分配置!$A:$M,11,0))</f>
        <v>100</v>
      </c>
      <c r="X652" s="40" t="str">
        <f>IFERROR(VLOOKUP(V652,武将ID!$F$1:$G$18,2,0),"")</f>
        <v>，攻击提高</v>
      </c>
      <c r="Y652" s="40" t="str">
        <f t="shared" si="121"/>
        <v>10%</v>
      </c>
      <c r="Z652" s="40">
        <f t="shared" si="128"/>
        <v>6</v>
      </c>
      <c r="AA652" s="40">
        <f>IF(VLOOKUP($E652,缘分配置!$A:$M,12,0)=0,"",VLOOKUP($E652,缘分配置!$A:$M,12,0))</f>
        <v>30</v>
      </c>
      <c r="AB652" s="40" t="str">
        <f>IFERROR(VLOOKUP(Z652,武将ID!$F$1:$G$18,2,0),"")</f>
        <v>，防御提高</v>
      </c>
      <c r="AC652" s="40" t="str">
        <f t="shared" si="122"/>
        <v>3%</v>
      </c>
      <c r="AD652" s="56" t="str">
        <f t="shared" si="123"/>
        <v>集齐“穆桂英、花木兰、李师师”，生命提高13%，攻击提高10%，防御提高3%。</v>
      </c>
    </row>
    <row r="653" spans="1:30" ht="15" x14ac:dyDescent="0.25">
      <c r="A653" s="52">
        <f t="shared" si="124"/>
        <v>41008006</v>
      </c>
      <c r="B653" s="37">
        <v>648</v>
      </c>
      <c r="C653" s="53" t="str">
        <f>VLOOKUP(E653,缘分配置!A:P,4,0)</f>
        <v>力挽狂澜</v>
      </c>
      <c r="D653" s="53">
        <f>VLOOKUP(F653,武将ID!A:B,2,0)</f>
        <v>41008</v>
      </c>
      <c r="E653" s="40" t="str">
        <f>缘分配置!A609</f>
        <v>穆桂英6</v>
      </c>
      <c r="F653" s="37" t="str">
        <f t="shared" si="119"/>
        <v>、穆桂英</v>
      </c>
      <c r="G653" s="40" t="str">
        <f>缘分配置!E609</f>
        <v>穆桂英</v>
      </c>
      <c r="H653" s="40" t="str">
        <f t="shared" si="125"/>
        <v>6</v>
      </c>
      <c r="I653" s="40">
        <v>1</v>
      </c>
      <c r="J653" s="53">
        <f>VLOOKUP(K653,武将ID!$A:$B,2,0)</f>
        <v>41006</v>
      </c>
      <c r="K653" s="40" t="str">
        <f>VLOOKUP(E653,缘分配置!A:M,6,0)</f>
        <v>、包拯</v>
      </c>
      <c r="L653" s="53">
        <f>IFERROR(VLOOKUP(M653,武将ID!$A:$B,2,0),"")</f>
        <v>41007</v>
      </c>
      <c r="M653" s="40" t="str">
        <f>IF(VLOOKUP($E653,缘分配置!$A:$M,7,0)=0,"",VLOOKUP($E653,缘分配置!$A:$M,7,0))</f>
        <v>、鲁智深</v>
      </c>
      <c r="N653" s="53" t="str">
        <f>IFERROR(VLOOKUP(O653,武将ID!$A:$B,2,0),"")</f>
        <v/>
      </c>
      <c r="O653" s="40" t="str">
        <f>IF(VLOOKUP($E653,缘分配置!$A:$M,8,0)=0,"",VLOOKUP($E653,缘分配置!$A:$M,8,0))</f>
        <v/>
      </c>
      <c r="P653" s="53" t="str">
        <f>IFERROR(VLOOKUP(Q653,武将ID!$A:$B,2,0),"")</f>
        <v/>
      </c>
      <c r="Q653" s="40" t="str">
        <f>IF(VLOOKUP($E653,缘分配置!$A:$M,9,0)=0,"",VLOOKUP($E653,缘分配置!$A:$M,9,0))</f>
        <v/>
      </c>
      <c r="R653" s="40">
        <f t="shared" si="126"/>
        <v>4</v>
      </c>
      <c r="S653" s="40">
        <f>IF(VLOOKUP($E653,缘分配置!$A:$M,10,0)=0,"",VLOOKUP($E653,缘分配置!$A:$M,10,0))</f>
        <v>130</v>
      </c>
      <c r="T653" s="40" t="str">
        <f>IFERROR(VLOOKUP(R653,武将ID!F$1:G$18,2,0),"")</f>
        <v>，生命提高</v>
      </c>
      <c r="U653" s="40" t="str">
        <f t="shared" si="120"/>
        <v>13%</v>
      </c>
      <c r="V653" s="40">
        <f t="shared" si="127"/>
        <v>5</v>
      </c>
      <c r="W653" s="40">
        <f>IF(VLOOKUP($E653,缘分配置!$A:$M,11,0)=0,"",VLOOKUP($E653,缘分配置!$A:$M,11,0))</f>
        <v>100</v>
      </c>
      <c r="X653" s="40" t="str">
        <f>IFERROR(VLOOKUP(V653,武将ID!$F$1:$G$18,2,0),"")</f>
        <v>，攻击提高</v>
      </c>
      <c r="Y653" s="40" t="str">
        <f t="shared" si="121"/>
        <v>10%</v>
      </c>
      <c r="Z653" s="40">
        <f t="shared" si="128"/>
        <v>6</v>
      </c>
      <c r="AA653" s="40">
        <f>IF(VLOOKUP($E653,缘分配置!$A:$M,12,0)=0,"",VLOOKUP($E653,缘分配置!$A:$M,12,0))</f>
        <v>30</v>
      </c>
      <c r="AB653" s="40" t="str">
        <f>IFERROR(VLOOKUP(Z653,武将ID!$F$1:$G$18,2,0),"")</f>
        <v>，防御提高</v>
      </c>
      <c r="AC653" s="40" t="str">
        <f t="shared" si="122"/>
        <v>3%</v>
      </c>
      <c r="AD653" s="56" t="str">
        <f t="shared" si="123"/>
        <v>集齐“穆桂英、包拯、鲁智深”，生命提高13%，攻击提高10%，防御提高3%。</v>
      </c>
    </row>
    <row r="654" spans="1:30" ht="15" x14ac:dyDescent="0.25">
      <c r="A654" s="52">
        <f t="shared" si="124"/>
        <v>40801001</v>
      </c>
      <c r="B654" s="37">
        <v>649</v>
      </c>
      <c r="C654" s="53" t="str">
        <f>VLOOKUP(E654,缘分配置!A:P,4,0)</f>
        <v>配享太庙</v>
      </c>
      <c r="D654" s="53">
        <f>VLOOKUP(F654,武将ID!A:B,2,0)</f>
        <v>40801</v>
      </c>
      <c r="E654" s="40" t="str">
        <f>缘分配置!A610</f>
        <v>徐达1</v>
      </c>
      <c r="F654" s="37" t="str">
        <f t="shared" si="119"/>
        <v>、徐达</v>
      </c>
      <c r="G654" s="40" t="str">
        <f>缘分配置!E610</f>
        <v>徐达</v>
      </c>
      <c r="H654" s="40" t="str">
        <f t="shared" si="125"/>
        <v>1</v>
      </c>
      <c r="I654" s="40">
        <v>1</v>
      </c>
      <c r="J654" s="53">
        <f>VLOOKUP(K654,武将ID!$A:$B,2,0)</f>
        <v>40501</v>
      </c>
      <c r="K654" s="40" t="str">
        <f>VLOOKUP(E654,缘分配置!A:M,6,0)</f>
        <v>、刘伯温</v>
      </c>
      <c r="L654" s="53" t="str">
        <f>IFERROR(VLOOKUP(M654,武将ID!$A:$B,2,0),"")</f>
        <v/>
      </c>
      <c r="M654" s="40" t="str">
        <f>IF(VLOOKUP($E654,缘分配置!$A:$M,7,0)=0,"",VLOOKUP($E654,缘分配置!$A:$M,7,0))</f>
        <v/>
      </c>
      <c r="N654" s="53" t="str">
        <f>IFERROR(VLOOKUP(O654,武将ID!$A:$B,2,0),"")</f>
        <v/>
      </c>
      <c r="O654" s="40" t="str">
        <f>IF(VLOOKUP($E654,缘分配置!$A:$M,8,0)=0,"",VLOOKUP($E654,缘分配置!$A:$M,8,0))</f>
        <v/>
      </c>
      <c r="P654" s="53" t="str">
        <f>IFERROR(VLOOKUP(Q654,武将ID!$A:$B,2,0),"")</f>
        <v/>
      </c>
      <c r="Q654" s="40" t="str">
        <f>IF(VLOOKUP($E654,缘分配置!$A:$M,9,0)=0,"",VLOOKUP($E654,缘分配置!$A:$M,9,0))</f>
        <v/>
      </c>
      <c r="R654" s="40" t="str">
        <f t="shared" si="126"/>
        <v/>
      </c>
      <c r="S654" s="40" t="str">
        <f>IF(VLOOKUP($E654,缘分配置!$A:$M,10,0)=0,"",VLOOKUP($E654,缘分配置!$A:$M,10,0))</f>
        <v/>
      </c>
      <c r="T654" s="40" t="str">
        <f>IFERROR(VLOOKUP(R654,武将ID!F$1:G$18,2,0),"")</f>
        <v/>
      </c>
      <c r="U654" s="40" t="str">
        <f t="shared" si="120"/>
        <v/>
      </c>
      <c r="V654" s="40">
        <f t="shared" si="127"/>
        <v>5</v>
      </c>
      <c r="W654" s="40">
        <f>IF(VLOOKUP($E654,缘分配置!$A:$M,11,0)=0,"",VLOOKUP($E654,缘分配置!$A:$M,11,0))</f>
        <v>80</v>
      </c>
      <c r="X654" s="40" t="str">
        <f>IFERROR(VLOOKUP(V654,武将ID!$F$1:$G$18,2,0),"")</f>
        <v>，攻击提高</v>
      </c>
      <c r="Y654" s="40" t="str">
        <f t="shared" si="121"/>
        <v>8%</v>
      </c>
      <c r="Z654" s="40">
        <f t="shared" si="128"/>
        <v>6</v>
      </c>
      <c r="AA654" s="40">
        <f>IF(VLOOKUP($E654,缘分配置!$A:$M,12,0)=0,"",VLOOKUP($E654,缘分配置!$A:$M,12,0))</f>
        <v>30</v>
      </c>
      <c r="AB654" s="40" t="str">
        <f>IFERROR(VLOOKUP(Z654,武将ID!$F$1:$G$18,2,0),"")</f>
        <v>，防御提高</v>
      </c>
      <c r="AC654" s="40" t="str">
        <f t="shared" si="122"/>
        <v>3%</v>
      </c>
      <c r="AD654" s="56" t="str">
        <f t="shared" si="123"/>
        <v>集齐“徐达、刘伯温”，攻击提高8%，防御提高3%。</v>
      </c>
    </row>
    <row r="655" spans="1:30" ht="15" x14ac:dyDescent="0.25">
      <c r="A655" s="52">
        <f t="shared" si="124"/>
        <v>40801002</v>
      </c>
      <c r="B655" s="37">
        <v>650</v>
      </c>
      <c r="C655" s="53" t="str">
        <f>VLOOKUP(E655,缘分配置!A:P,4,0)</f>
        <v>志在四方</v>
      </c>
      <c r="D655" s="53">
        <f>VLOOKUP(F655,武将ID!A:B,2,0)</f>
        <v>40801</v>
      </c>
      <c r="E655" s="40" t="str">
        <f>缘分配置!A611</f>
        <v>徐达2</v>
      </c>
      <c r="F655" s="37" t="str">
        <f t="shared" si="119"/>
        <v>、徐达</v>
      </c>
      <c r="G655" s="40" t="str">
        <f>缘分配置!E611</f>
        <v>徐达</v>
      </c>
      <c r="H655" s="40" t="str">
        <f t="shared" si="125"/>
        <v>2</v>
      </c>
      <c r="I655" s="40">
        <v>1</v>
      </c>
      <c r="J655" s="53">
        <f>VLOOKUP(K655,武将ID!$A:$B,2,0)</f>
        <v>40804</v>
      </c>
      <c r="K655" s="40" t="str">
        <f>VLOOKUP(E655,缘分配置!A:M,6,0)</f>
        <v>、郑和</v>
      </c>
      <c r="L655" s="53">
        <f>IFERROR(VLOOKUP(M655,武将ID!$A:$B,2,0),"")</f>
        <v>40805</v>
      </c>
      <c r="M655" s="40" t="str">
        <f>IF(VLOOKUP($E655,缘分配置!$A:$M,7,0)=0,"",VLOOKUP($E655,缘分配置!$A:$M,7,0))</f>
        <v>、李自成</v>
      </c>
      <c r="N655" s="53" t="str">
        <f>IFERROR(VLOOKUP(O655,武将ID!$A:$B,2,0),"")</f>
        <v/>
      </c>
      <c r="O655" s="40" t="str">
        <f>IF(VLOOKUP($E655,缘分配置!$A:$M,8,0)=0,"",VLOOKUP($E655,缘分配置!$A:$M,8,0))</f>
        <v/>
      </c>
      <c r="P655" s="53" t="str">
        <f>IFERROR(VLOOKUP(Q655,武将ID!$A:$B,2,0),"")</f>
        <v/>
      </c>
      <c r="Q655" s="40" t="str">
        <f>IF(VLOOKUP($E655,缘分配置!$A:$M,9,0)=0,"",VLOOKUP($E655,缘分配置!$A:$M,9,0))</f>
        <v/>
      </c>
      <c r="R655" s="40">
        <f t="shared" si="126"/>
        <v>4</v>
      </c>
      <c r="S655" s="40">
        <f>IF(VLOOKUP($E655,缘分配置!$A:$M,10,0)=0,"",VLOOKUP($E655,缘分配置!$A:$M,10,0))</f>
        <v>110</v>
      </c>
      <c r="T655" s="40" t="str">
        <f>IFERROR(VLOOKUP(R655,武将ID!F$1:G$18,2,0),"")</f>
        <v>，生命提高</v>
      </c>
      <c r="U655" s="40" t="str">
        <f t="shared" si="120"/>
        <v>11%</v>
      </c>
      <c r="V655" s="40">
        <f t="shared" si="127"/>
        <v>5</v>
      </c>
      <c r="W655" s="40">
        <f>IF(VLOOKUP($E655,缘分配置!$A:$M,11,0)=0,"",VLOOKUP($E655,缘分配置!$A:$M,11,0))</f>
        <v>80</v>
      </c>
      <c r="X655" s="40" t="str">
        <f>IFERROR(VLOOKUP(V655,武将ID!$F$1:$G$18,2,0),"")</f>
        <v>，攻击提高</v>
      </c>
      <c r="Y655" s="40" t="str">
        <f t="shared" si="121"/>
        <v>8%</v>
      </c>
      <c r="Z655" s="40">
        <f t="shared" si="128"/>
        <v>6</v>
      </c>
      <c r="AA655" s="40">
        <f>IF(VLOOKUP($E655,缘分配置!$A:$M,12,0)=0,"",VLOOKUP($E655,缘分配置!$A:$M,12,0))</f>
        <v>30</v>
      </c>
      <c r="AB655" s="40" t="str">
        <f>IFERROR(VLOOKUP(Z655,武将ID!$F$1:$G$18,2,0),"")</f>
        <v>，防御提高</v>
      </c>
      <c r="AC655" s="40" t="str">
        <f t="shared" si="122"/>
        <v>3%</v>
      </c>
      <c r="AD655" s="56" t="str">
        <f t="shared" si="123"/>
        <v>集齐“徐达、郑和、李自成”，生命提高11%，攻击提高8%，防御提高3%。</v>
      </c>
    </row>
    <row r="656" spans="1:30" ht="15" x14ac:dyDescent="0.25">
      <c r="A656" s="52">
        <f t="shared" si="124"/>
        <v>40802001</v>
      </c>
      <c r="B656" s="37">
        <v>651</v>
      </c>
      <c r="C656" s="53" t="str">
        <f>VLOOKUP(E656,缘分配置!A:P,4,0)</f>
        <v>海上猛将</v>
      </c>
      <c r="D656" s="53">
        <f>VLOOKUP(F656,武将ID!A:B,2,0)</f>
        <v>40802</v>
      </c>
      <c r="E656" s="40" t="str">
        <f>缘分配置!A612</f>
        <v>郑成功1</v>
      </c>
      <c r="F656" s="37" t="str">
        <f t="shared" si="119"/>
        <v>、郑成功</v>
      </c>
      <c r="G656" s="40" t="str">
        <f>缘分配置!E612</f>
        <v>郑成功</v>
      </c>
      <c r="H656" s="40" t="str">
        <f t="shared" si="125"/>
        <v>1</v>
      </c>
      <c r="I656" s="40">
        <v>1</v>
      </c>
      <c r="J656" s="53">
        <f>VLOOKUP(K656,武将ID!$A:$B,2,0)</f>
        <v>40803</v>
      </c>
      <c r="K656" s="40" t="str">
        <f>VLOOKUP(E656,缘分配置!A:M,6,0)</f>
        <v>、施琅</v>
      </c>
      <c r="L656" s="53" t="str">
        <f>IFERROR(VLOOKUP(M656,武将ID!$A:$B,2,0),"")</f>
        <v/>
      </c>
      <c r="M656" s="40" t="str">
        <f>IF(VLOOKUP($E656,缘分配置!$A:$M,7,0)=0,"",VLOOKUP($E656,缘分配置!$A:$M,7,0))</f>
        <v/>
      </c>
      <c r="N656" s="53" t="str">
        <f>IFERROR(VLOOKUP(O656,武将ID!$A:$B,2,0),"")</f>
        <v/>
      </c>
      <c r="O656" s="40" t="str">
        <f>IF(VLOOKUP($E656,缘分配置!$A:$M,8,0)=0,"",VLOOKUP($E656,缘分配置!$A:$M,8,0))</f>
        <v/>
      </c>
      <c r="P656" s="53" t="str">
        <f>IFERROR(VLOOKUP(Q656,武将ID!$A:$B,2,0),"")</f>
        <v/>
      </c>
      <c r="Q656" s="40" t="str">
        <f>IF(VLOOKUP($E656,缘分配置!$A:$M,9,0)=0,"",VLOOKUP($E656,缘分配置!$A:$M,9,0))</f>
        <v/>
      </c>
      <c r="R656" s="40" t="str">
        <f t="shared" si="126"/>
        <v/>
      </c>
      <c r="S656" s="40" t="str">
        <f>IF(VLOOKUP($E656,缘分配置!$A:$M,10,0)=0,"",VLOOKUP($E656,缘分配置!$A:$M,10,0))</f>
        <v/>
      </c>
      <c r="T656" s="40" t="str">
        <f>IFERROR(VLOOKUP(R656,武将ID!F$1:G$18,2,0),"")</f>
        <v/>
      </c>
      <c r="U656" s="40" t="str">
        <f t="shared" si="120"/>
        <v/>
      </c>
      <c r="V656" s="40">
        <f t="shared" si="127"/>
        <v>5</v>
      </c>
      <c r="W656" s="40">
        <f>IF(VLOOKUP($E656,缘分配置!$A:$M,11,0)=0,"",VLOOKUP($E656,缘分配置!$A:$M,11,0))</f>
        <v>90</v>
      </c>
      <c r="X656" s="40" t="str">
        <f>IFERROR(VLOOKUP(V656,武将ID!$F$1:$G$18,2,0),"")</f>
        <v>，攻击提高</v>
      </c>
      <c r="Y656" s="40" t="str">
        <f t="shared" si="121"/>
        <v>9%</v>
      </c>
      <c r="Z656" s="40">
        <f t="shared" si="128"/>
        <v>6</v>
      </c>
      <c r="AA656" s="40">
        <f>IF(VLOOKUP($E656,缘分配置!$A:$M,12,0)=0,"",VLOOKUP($E656,缘分配置!$A:$M,12,0))</f>
        <v>30</v>
      </c>
      <c r="AB656" s="40" t="str">
        <f>IFERROR(VLOOKUP(Z656,武将ID!$F$1:$G$18,2,0),"")</f>
        <v>，防御提高</v>
      </c>
      <c r="AC656" s="40" t="str">
        <f t="shared" si="122"/>
        <v>3%</v>
      </c>
      <c r="AD656" s="56" t="str">
        <f t="shared" si="123"/>
        <v>集齐“郑成功、施琅”，攻击提高9%，防御提高3%。</v>
      </c>
    </row>
    <row r="657" spans="1:30" ht="15" x14ac:dyDescent="0.25">
      <c r="A657" s="52">
        <f t="shared" si="124"/>
        <v>40802002</v>
      </c>
      <c r="B657" s="37">
        <v>652</v>
      </c>
      <c r="C657" s="53" t="str">
        <f>VLOOKUP(E657,缘分配置!A:P,4,0)</f>
        <v>水师精锐</v>
      </c>
      <c r="D657" s="53">
        <f>VLOOKUP(F657,武将ID!A:B,2,0)</f>
        <v>40802</v>
      </c>
      <c r="E657" s="40" t="str">
        <f>缘分配置!A613</f>
        <v>郑成功2</v>
      </c>
      <c r="F657" s="37" t="str">
        <f t="shared" si="119"/>
        <v>、郑成功</v>
      </c>
      <c r="G657" s="40" t="str">
        <f>缘分配置!E613</f>
        <v>郑成功</v>
      </c>
      <c r="H657" s="40" t="str">
        <f t="shared" si="125"/>
        <v>2</v>
      </c>
      <c r="I657" s="40">
        <v>1</v>
      </c>
      <c r="J657" s="53">
        <f>VLOOKUP(K657,武将ID!$A:$B,2,0)</f>
        <v>40803</v>
      </c>
      <c r="K657" s="40" t="str">
        <f>VLOOKUP(E657,缘分配置!A:M,6,0)</f>
        <v>、施琅</v>
      </c>
      <c r="L657" s="53">
        <f>IFERROR(VLOOKUP(M657,武将ID!$A:$B,2,0),"")</f>
        <v>40807</v>
      </c>
      <c r="M657" s="40" t="str">
        <f>IF(VLOOKUP($E657,缘分配置!$A:$M,7,0)=0,"",VLOOKUP($E657,缘分配置!$A:$M,7,0))</f>
        <v>、戚继光</v>
      </c>
      <c r="N657" s="53" t="str">
        <f>IFERROR(VLOOKUP(O657,武将ID!$A:$B,2,0),"")</f>
        <v/>
      </c>
      <c r="O657" s="40" t="str">
        <f>IF(VLOOKUP($E657,缘分配置!$A:$M,8,0)=0,"",VLOOKUP($E657,缘分配置!$A:$M,8,0))</f>
        <v/>
      </c>
      <c r="P657" s="53" t="str">
        <f>IFERROR(VLOOKUP(Q657,武将ID!$A:$B,2,0),"")</f>
        <v/>
      </c>
      <c r="Q657" s="40" t="str">
        <f>IF(VLOOKUP($E657,缘分配置!$A:$M,9,0)=0,"",VLOOKUP($E657,缘分配置!$A:$M,9,0))</f>
        <v/>
      </c>
      <c r="R657" s="40">
        <f t="shared" si="126"/>
        <v>4</v>
      </c>
      <c r="S657" s="40">
        <f>IF(VLOOKUP($E657,缘分配置!$A:$M,10,0)=0,"",VLOOKUP($E657,缘分配置!$A:$M,10,0))</f>
        <v>120</v>
      </c>
      <c r="T657" s="40" t="str">
        <f>IFERROR(VLOOKUP(R657,武将ID!F$1:G$18,2,0),"")</f>
        <v>，生命提高</v>
      </c>
      <c r="U657" s="40" t="str">
        <f t="shared" si="120"/>
        <v>12%</v>
      </c>
      <c r="V657" s="40">
        <f t="shared" si="127"/>
        <v>5</v>
      </c>
      <c r="W657" s="40">
        <f>IF(VLOOKUP($E657,缘分配置!$A:$M,11,0)=0,"",VLOOKUP($E657,缘分配置!$A:$M,11,0))</f>
        <v>90</v>
      </c>
      <c r="X657" s="40" t="str">
        <f>IFERROR(VLOOKUP(V657,武将ID!$F$1:$G$18,2,0),"")</f>
        <v>，攻击提高</v>
      </c>
      <c r="Y657" s="40" t="str">
        <f t="shared" si="121"/>
        <v>9%</v>
      </c>
      <c r="Z657" s="40">
        <f t="shared" si="128"/>
        <v>6</v>
      </c>
      <c r="AA657" s="40">
        <f>IF(VLOOKUP($E657,缘分配置!$A:$M,12,0)=0,"",VLOOKUP($E657,缘分配置!$A:$M,12,0))</f>
        <v>30</v>
      </c>
      <c r="AB657" s="40" t="str">
        <f>IFERROR(VLOOKUP(Z657,武将ID!$F$1:$G$18,2,0),"")</f>
        <v>，防御提高</v>
      </c>
      <c r="AC657" s="40" t="str">
        <f t="shared" si="122"/>
        <v>3%</v>
      </c>
      <c r="AD657" s="56" t="str">
        <f t="shared" si="123"/>
        <v>集齐“郑成功、施琅、戚继光”，生命提高12%，攻击提高9%，防御提高3%。</v>
      </c>
    </row>
    <row r="658" spans="1:30" ht="15" x14ac:dyDescent="0.25">
      <c r="A658" s="52">
        <f t="shared" si="124"/>
        <v>40803001</v>
      </c>
      <c r="B658" s="37">
        <v>653</v>
      </c>
      <c r="C658" s="53" t="str">
        <f>VLOOKUP(E658,缘分配置!A:P,4,0)</f>
        <v>海上猛将</v>
      </c>
      <c r="D658" s="53">
        <f>VLOOKUP(F658,武将ID!A:B,2,0)</f>
        <v>40803</v>
      </c>
      <c r="E658" s="40" t="str">
        <f>缘分配置!A614</f>
        <v>施琅1</v>
      </c>
      <c r="F658" s="37" t="str">
        <f t="shared" si="119"/>
        <v>、施琅</v>
      </c>
      <c r="G658" s="40" t="str">
        <f>缘分配置!E614</f>
        <v>施琅</v>
      </c>
      <c r="H658" s="40" t="str">
        <f t="shared" si="125"/>
        <v>1</v>
      </c>
      <c r="I658" s="40">
        <v>1</v>
      </c>
      <c r="J658" s="53">
        <f>VLOOKUP(K658,武将ID!$A:$B,2,0)</f>
        <v>40802</v>
      </c>
      <c r="K658" s="40" t="str">
        <f>VLOOKUP(E658,缘分配置!A:M,6,0)</f>
        <v>、郑成功</v>
      </c>
      <c r="L658" s="53" t="str">
        <f>IFERROR(VLOOKUP(M658,武将ID!$A:$B,2,0),"")</f>
        <v/>
      </c>
      <c r="M658" s="40" t="str">
        <f>IF(VLOOKUP($E658,缘分配置!$A:$M,7,0)=0,"",VLOOKUP($E658,缘分配置!$A:$M,7,0))</f>
        <v/>
      </c>
      <c r="N658" s="53" t="str">
        <f>IFERROR(VLOOKUP(O658,武将ID!$A:$B,2,0),"")</f>
        <v/>
      </c>
      <c r="O658" s="40" t="str">
        <f>IF(VLOOKUP($E658,缘分配置!$A:$M,8,0)=0,"",VLOOKUP($E658,缘分配置!$A:$M,8,0))</f>
        <v/>
      </c>
      <c r="P658" s="53" t="str">
        <f>IFERROR(VLOOKUP(Q658,武将ID!$A:$B,2,0),"")</f>
        <v/>
      </c>
      <c r="Q658" s="40" t="str">
        <f>IF(VLOOKUP($E658,缘分配置!$A:$M,9,0)=0,"",VLOOKUP($E658,缘分配置!$A:$M,9,0))</f>
        <v/>
      </c>
      <c r="R658" s="40">
        <f t="shared" si="126"/>
        <v>4</v>
      </c>
      <c r="S658" s="40">
        <f>IF(VLOOKUP($E658,缘分配置!$A:$M,10,0)=0,"",VLOOKUP($E658,缘分配置!$A:$M,10,0))</f>
        <v>110</v>
      </c>
      <c r="T658" s="40" t="str">
        <f>IFERROR(VLOOKUP(R658,武将ID!F$1:G$18,2,0),"")</f>
        <v>，生命提高</v>
      </c>
      <c r="U658" s="40" t="str">
        <f t="shared" si="120"/>
        <v>11%</v>
      </c>
      <c r="V658" s="40" t="str">
        <f t="shared" si="127"/>
        <v/>
      </c>
      <c r="W658" s="40" t="str">
        <f>IF(VLOOKUP($E658,缘分配置!$A:$M,11,0)=0,"",VLOOKUP($E658,缘分配置!$A:$M,11,0))</f>
        <v/>
      </c>
      <c r="X658" s="40" t="str">
        <f>IFERROR(VLOOKUP(V658,武将ID!$F$1:$G$18,2,0),"")</f>
        <v/>
      </c>
      <c r="Y658" s="40" t="str">
        <f t="shared" si="121"/>
        <v/>
      </c>
      <c r="Z658" s="40" t="str">
        <f t="shared" si="128"/>
        <v/>
      </c>
      <c r="AA658" s="40" t="str">
        <f>IF(VLOOKUP($E658,缘分配置!$A:$M,12,0)=0,"",VLOOKUP($E658,缘分配置!$A:$M,12,0))</f>
        <v/>
      </c>
      <c r="AB658" s="40" t="str">
        <f>IFERROR(VLOOKUP(Z658,武将ID!$F$1:$G$18,2,0),"")</f>
        <v/>
      </c>
      <c r="AC658" s="40" t="str">
        <f t="shared" si="122"/>
        <v/>
      </c>
      <c r="AD658" s="56" t="str">
        <f t="shared" si="123"/>
        <v>集齐“施琅、郑成功”，生命提高11%。</v>
      </c>
    </row>
    <row r="659" spans="1:30" ht="15" x14ac:dyDescent="0.25">
      <c r="A659" s="52">
        <f t="shared" si="124"/>
        <v>40803002</v>
      </c>
      <c r="B659" s="37">
        <v>654</v>
      </c>
      <c r="C659" s="53" t="str">
        <f>VLOOKUP(E659,缘分配置!A:P,4,0)</f>
        <v>水师精锐</v>
      </c>
      <c r="D659" s="53">
        <f>VLOOKUP(F659,武将ID!A:B,2,0)</f>
        <v>40803</v>
      </c>
      <c r="E659" s="40" t="str">
        <f>缘分配置!A615</f>
        <v>施琅2</v>
      </c>
      <c r="F659" s="37" t="str">
        <f t="shared" si="119"/>
        <v>、施琅</v>
      </c>
      <c r="G659" s="40" t="str">
        <f>缘分配置!E615</f>
        <v>施琅</v>
      </c>
      <c r="H659" s="40" t="str">
        <f t="shared" si="125"/>
        <v>2</v>
      </c>
      <c r="I659" s="40">
        <v>1</v>
      </c>
      <c r="J659" s="53">
        <f>VLOOKUP(K659,武将ID!$A:$B,2,0)</f>
        <v>40802</v>
      </c>
      <c r="K659" s="40" t="str">
        <f>VLOOKUP(E659,缘分配置!A:M,6,0)</f>
        <v>、郑成功</v>
      </c>
      <c r="L659" s="53">
        <f>IFERROR(VLOOKUP(M659,武将ID!$A:$B,2,0),"")</f>
        <v>40807</v>
      </c>
      <c r="M659" s="40" t="str">
        <f>IF(VLOOKUP($E659,缘分配置!$A:$M,7,0)=0,"",VLOOKUP($E659,缘分配置!$A:$M,7,0))</f>
        <v>、戚继光</v>
      </c>
      <c r="N659" s="53" t="str">
        <f>IFERROR(VLOOKUP(O659,武将ID!$A:$B,2,0),"")</f>
        <v/>
      </c>
      <c r="O659" s="40" t="str">
        <f>IF(VLOOKUP($E659,缘分配置!$A:$M,8,0)=0,"",VLOOKUP($E659,缘分配置!$A:$M,8,0))</f>
        <v/>
      </c>
      <c r="P659" s="53" t="str">
        <f>IFERROR(VLOOKUP(Q659,武将ID!$A:$B,2,0),"")</f>
        <v/>
      </c>
      <c r="Q659" s="40" t="str">
        <f>IF(VLOOKUP($E659,缘分配置!$A:$M,9,0)=0,"",VLOOKUP($E659,缘分配置!$A:$M,9,0))</f>
        <v/>
      </c>
      <c r="R659" s="40">
        <f t="shared" si="126"/>
        <v>4</v>
      </c>
      <c r="S659" s="40">
        <f>IF(VLOOKUP($E659,缘分配置!$A:$M,10,0)=0,"",VLOOKUP($E659,缘分配置!$A:$M,10,0))</f>
        <v>120</v>
      </c>
      <c r="T659" s="40" t="str">
        <f>IFERROR(VLOOKUP(R659,武将ID!F$1:G$18,2,0),"")</f>
        <v>，生命提高</v>
      </c>
      <c r="U659" s="40" t="str">
        <f t="shared" si="120"/>
        <v>12%</v>
      </c>
      <c r="V659" s="40">
        <f t="shared" si="127"/>
        <v>5</v>
      </c>
      <c r="W659" s="40">
        <f>IF(VLOOKUP($E659,缘分配置!$A:$M,11,0)=0,"",VLOOKUP($E659,缘分配置!$A:$M,11,0))</f>
        <v>40</v>
      </c>
      <c r="X659" s="40" t="str">
        <f>IFERROR(VLOOKUP(V659,武将ID!$F$1:$G$18,2,0),"")</f>
        <v>，攻击提高</v>
      </c>
      <c r="Y659" s="40" t="str">
        <f t="shared" si="121"/>
        <v>4%</v>
      </c>
      <c r="Z659" s="40">
        <f t="shared" si="128"/>
        <v>6</v>
      </c>
      <c r="AA659" s="40">
        <f>IF(VLOOKUP($E659,缘分配置!$A:$M,12,0)=0,"",VLOOKUP($E659,缘分配置!$A:$M,12,0))</f>
        <v>80</v>
      </c>
      <c r="AB659" s="40" t="str">
        <f>IFERROR(VLOOKUP(Z659,武将ID!$F$1:$G$18,2,0),"")</f>
        <v>，防御提高</v>
      </c>
      <c r="AC659" s="40" t="str">
        <f t="shared" si="122"/>
        <v>8%</v>
      </c>
      <c r="AD659" s="56" t="str">
        <f t="shared" si="123"/>
        <v>集齐“施琅、郑成功、戚继光”，生命提高12%，攻击提高4%，防御提高8%。</v>
      </c>
    </row>
    <row r="660" spans="1:30" ht="15" x14ac:dyDescent="0.25">
      <c r="A660" s="52">
        <f t="shared" si="124"/>
        <v>40804001</v>
      </c>
      <c r="B660" s="37">
        <v>655</v>
      </c>
      <c r="C660" s="53" t="str">
        <f>VLOOKUP(E660,缘分配置!A:P,4,0)</f>
        <v>以和为贵</v>
      </c>
      <c r="D660" s="53">
        <f>VLOOKUP(F660,武将ID!A:B,2,0)</f>
        <v>40804</v>
      </c>
      <c r="E660" s="40" t="str">
        <f>缘分配置!A616</f>
        <v>郑和1</v>
      </c>
      <c r="F660" s="37" t="str">
        <f t="shared" si="119"/>
        <v>、郑和</v>
      </c>
      <c r="G660" s="40" t="str">
        <f>缘分配置!E616</f>
        <v>郑和</v>
      </c>
      <c r="H660" s="40" t="str">
        <f t="shared" si="125"/>
        <v>1</v>
      </c>
      <c r="I660" s="40">
        <v>1</v>
      </c>
      <c r="J660" s="53">
        <f>VLOOKUP(K660,武将ID!$A:$B,2,0)</f>
        <v>20807</v>
      </c>
      <c r="K660" s="40" t="str">
        <f>VLOOKUP(E660,缘分配置!A:M,6,0)</f>
        <v>、鲁肃</v>
      </c>
      <c r="L660" s="53" t="str">
        <f>IFERROR(VLOOKUP(M660,武将ID!$A:$B,2,0),"")</f>
        <v/>
      </c>
      <c r="M660" s="40" t="str">
        <f>IF(VLOOKUP($E660,缘分配置!$A:$M,7,0)=0,"",VLOOKUP($E660,缘分配置!$A:$M,7,0))</f>
        <v/>
      </c>
      <c r="N660" s="53" t="str">
        <f>IFERROR(VLOOKUP(O660,武将ID!$A:$B,2,0),"")</f>
        <v/>
      </c>
      <c r="O660" s="40" t="str">
        <f>IF(VLOOKUP($E660,缘分配置!$A:$M,8,0)=0,"",VLOOKUP($E660,缘分配置!$A:$M,8,0))</f>
        <v/>
      </c>
      <c r="P660" s="53" t="str">
        <f>IFERROR(VLOOKUP(Q660,武将ID!$A:$B,2,0),"")</f>
        <v/>
      </c>
      <c r="Q660" s="40" t="str">
        <f>IF(VLOOKUP($E660,缘分配置!$A:$M,9,0)=0,"",VLOOKUP($E660,缘分配置!$A:$M,9,0))</f>
        <v/>
      </c>
      <c r="R660" s="40" t="str">
        <f t="shared" si="126"/>
        <v/>
      </c>
      <c r="S660" s="40" t="str">
        <f>IF(VLOOKUP($E660,缘分配置!$A:$M,10,0)=0,"",VLOOKUP($E660,缘分配置!$A:$M,10,0))</f>
        <v/>
      </c>
      <c r="T660" s="40" t="str">
        <f>IFERROR(VLOOKUP(R660,武将ID!F$1:G$18,2,0),"")</f>
        <v/>
      </c>
      <c r="U660" s="40" t="str">
        <f t="shared" si="120"/>
        <v/>
      </c>
      <c r="V660" s="40">
        <f t="shared" si="127"/>
        <v>5</v>
      </c>
      <c r="W660" s="40">
        <f>IF(VLOOKUP($E660,缘分配置!$A:$M,11,0)=0,"",VLOOKUP($E660,缘分配置!$A:$M,11,0))</f>
        <v>90</v>
      </c>
      <c r="X660" s="40" t="str">
        <f>IFERROR(VLOOKUP(V660,武将ID!$F$1:$G$18,2,0),"")</f>
        <v>，攻击提高</v>
      </c>
      <c r="Y660" s="40" t="str">
        <f t="shared" si="121"/>
        <v>9%</v>
      </c>
      <c r="Z660" s="40">
        <f t="shared" si="128"/>
        <v>6</v>
      </c>
      <c r="AA660" s="40">
        <f>IF(VLOOKUP($E660,缘分配置!$A:$M,12,0)=0,"",VLOOKUP($E660,缘分配置!$A:$M,12,0))</f>
        <v>30</v>
      </c>
      <c r="AB660" s="40" t="str">
        <f>IFERROR(VLOOKUP(Z660,武将ID!$F$1:$G$18,2,0),"")</f>
        <v>，防御提高</v>
      </c>
      <c r="AC660" s="40" t="str">
        <f t="shared" si="122"/>
        <v>3%</v>
      </c>
      <c r="AD660" s="56" t="str">
        <f t="shared" si="123"/>
        <v>集齐“郑和、鲁肃”，攻击提高9%，防御提高3%。</v>
      </c>
    </row>
    <row r="661" spans="1:30" ht="15" x14ac:dyDescent="0.25">
      <c r="A661" s="52">
        <f t="shared" si="124"/>
        <v>40804002</v>
      </c>
      <c r="B661" s="37">
        <v>656</v>
      </c>
      <c r="C661" s="53" t="str">
        <f>VLOOKUP(E661,缘分配置!A:P,4,0)</f>
        <v>志在四方</v>
      </c>
      <c r="D661" s="53">
        <f>VLOOKUP(F661,武将ID!A:B,2,0)</f>
        <v>40804</v>
      </c>
      <c r="E661" s="40" t="str">
        <f>缘分配置!A617</f>
        <v>郑和2</v>
      </c>
      <c r="F661" s="37" t="str">
        <f t="shared" si="119"/>
        <v>、郑和</v>
      </c>
      <c r="G661" s="40" t="str">
        <f>缘分配置!E617</f>
        <v>郑和</v>
      </c>
      <c r="H661" s="40" t="str">
        <f t="shared" si="125"/>
        <v>2</v>
      </c>
      <c r="I661" s="40">
        <v>1</v>
      </c>
      <c r="J661" s="53">
        <f>VLOOKUP(K661,武将ID!$A:$B,2,0)</f>
        <v>40801</v>
      </c>
      <c r="K661" s="40" t="str">
        <f>VLOOKUP(E661,缘分配置!A:M,6,0)</f>
        <v>、徐达</v>
      </c>
      <c r="L661" s="53">
        <f>IFERROR(VLOOKUP(M661,武将ID!$A:$B,2,0),"")</f>
        <v>40805</v>
      </c>
      <c r="M661" s="40" t="str">
        <f>IF(VLOOKUP($E661,缘分配置!$A:$M,7,0)=0,"",VLOOKUP($E661,缘分配置!$A:$M,7,0))</f>
        <v>、李自成</v>
      </c>
      <c r="N661" s="53" t="str">
        <f>IFERROR(VLOOKUP(O661,武将ID!$A:$B,2,0),"")</f>
        <v/>
      </c>
      <c r="O661" s="40" t="str">
        <f>IF(VLOOKUP($E661,缘分配置!$A:$M,8,0)=0,"",VLOOKUP($E661,缘分配置!$A:$M,8,0))</f>
        <v/>
      </c>
      <c r="P661" s="53" t="str">
        <f>IFERROR(VLOOKUP(Q661,武将ID!$A:$B,2,0),"")</f>
        <v/>
      </c>
      <c r="Q661" s="40" t="str">
        <f>IF(VLOOKUP($E661,缘分配置!$A:$M,9,0)=0,"",VLOOKUP($E661,缘分配置!$A:$M,9,0))</f>
        <v/>
      </c>
      <c r="R661" s="40">
        <f t="shared" si="126"/>
        <v>4</v>
      </c>
      <c r="S661" s="40">
        <f>IF(VLOOKUP($E661,缘分配置!$A:$M,10,0)=0,"",VLOOKUP($E661,缘分配置!$A:$M,10,0))</f>
        <v>120</v>
      </c>
      <c r="T661" s="40" t="str">
        <f>IFERROR(VLOOKUP(R661,武将ID!F$1:G$18,2,0),"")</f>
        <v>，生命提高</v>
      </c>
      <c r="U661" s="40" t="str">
        <f t="shared" si="120"/>
        <v>12%</v>
      </c>
      <c r="V661" s="40">
        <f t="shared" si="127"/>
        <v>5</v>
      </c>
      <c r="W661" s="40">
        <f>IF(VLOOKUP($E661,缘分配置!$A:$M,11,0)=0,"",VLOOKUP($E661,缘分配置!$A:$M,11,0))</f>
        <v>90</v>
      </c>
      <c r="X661" s="40" t="str">
        <f>IFERROR(VLOOKUP(V661,武将ID!$F$1:$G$18,2,0),"")</f>
        <v>，攻击提高</v>
      </c>
      <c r="Y661" s="40" t="str">
        <f t="shared" si="121"/>
        <v>9%</v>
      </c>
      <c r="Z661" s="40">
        <f t="shared" si="128"/>
        <v>6</v>
      </c>
      <c r="AA661" s="40">
        <f>IF(VLOOKUP($E661,缘分配置!$A:$M,12,0)=0,"",VLOOKUP($E661,缘分配置!$A:$M,12,0))</f>
        <v>30</v>
      </c>
      <c r="AB661" s="40" t="str">
        <f>IFERROR(VLOOKUP(Z661,武将ID!$F$1:$G$18,2,0),"")</f>
        <v>，防御提高</v>
      </c>
      <c r="AC661" s="40" t="str">
        <f t="shared" si="122"/>
        <v>3%</v>
      </c>
      <c r="AD661" s="56" t="str">
        <f t="shared" si="123"/>
        <v>集齐“郑和、徐达、李自成”，生命提高12%，攻击提高9%，防御提高3%。</v>
      </c>
    </row>
    <row r="662" spans="1:30" ht="15" x14ac:dyDescent="0.25">
      <c r="A662" s="52">
        <f t="shared" si="124"/>
        <v>40805001</v>
      </c>
      <c r="B662" s="37">
        <v>657</v>
      </c>
      <c r="C662" s="53" t="str">
        <f>VLOOKUP(E662,缘分配置!A:P,4,0)</f>
        <v>红颜祸水</v>
      </c>
      <c r="D662" s="53">
        <f>VLOOKUP(F662,武将ID!A:B,2,0)</f>
        <v>40805</v>
      </c>
      <c r="E662" s="40" t="str">
        <f>缘分配置!A618</f>
        <v>李自成1</v>
      </c>
      <c r="F662" s="37" t="str">
        <f t="shared" si="119"/>
        <v>、李自成</v>
      </c>
      <c r="G662" s="40" t="str">
        <f>缘分配置!E618</f>
        <v>李自成</v>
      </c>
      <c r="H662" s="40" t="str">
        <f t="shared" si="125"/>
        <v>1</v>
      </c>
      <c r="I662" s="40">
        <v>1</v>
      </c>
      <c r="J662" s="53">
        <f>VLOOKUP(K662,武将ID!$A:$B,2,0)</f>
        <v>40504</v>
      </c>
      <c r="K662" s="40" t="str">
        <f>VLOOKUP(E662,缘分配置!A:M,6,0)</f>
        <v>、陈圆圆</v>
      </c>
      <c r="L662" s="53" t="str">
        <f>IFERROR(VLOOKUP(M662,武将ID!$A:$B,2,0),"")</f>
        <v/>
      </c>
      <c r="M662" s="40" t="str">
        <f>IF(VLOOKUP($E662,缘分配置!$A:$M,7,0)=0,"",VLOOKUP($E662,缘分配置!$A:$M,7,0))</f>
        <v/>
      </c>
      <c r="N662" s="53" t="str">
        <f>IFERROR(VLOOKUP(O662,武将ID!$A:$B,2,0),"")</f>
        <v/>
      </c>
      <c r="O662" s="40" t="str">
        <f>IF(VLOOKUP($E662,缘分配置!$A:$M,8,0)=0,"",VLOOKUP($E662,缘分配置!$A:$M,8,0))</f>
        <v/>
      </c>
      <c r="P662" s="53" t="str">
        <f>IFERROR(VLOOKUP(Q662,武将ID!$A:$B,2,0),"")</f>
        <v/>
      </c>
      <c r="Q662" s="40" t="str">
        <f>IF(VLOOKUP($E662,缘分配置!$A:$M,9,0)=0,"",VLOOKUP($E662,缘分配置!$A:$M,9,0))</f>
        <v/>
      </c>
      <c r="R662" s="40" t="str">
        <f t="shared" si="126"/>
        <v/>
      </c>
      <c r="S662" s="40" t="str">
        <f>IF(VLOOKUP($E662,缘分配置!$A:$M,10,0)=0,"",VLOOKUP($E662,缘分配置!$A:$M,10,0))</f>
        <v/>
      </c>
      <c r="T662" s="40" t="str">
        <f>IFERROR(VLOOKUP(R662,武将ID!F$1:G$18,2,0),"")</f>
        <v/>
      </c>
      <c r="U662" s="40" t="str">
        <f t="shared" si="120"/>
        <v/>
      </c>
      <c r="V662" s="40">
        <f t="shared" si="127"/>
        <v>5</v>
      </c>
      <c r="W662" s="40">
        <f>IF(VLOOKUP($E662,缘分配置!$A:$M,11,0)=0,"",VLOOKUP($E662,缘分配置!$A:$M,11,0))</f>
        <v>80</v>
      </c>
      <c r="X662" s="40" t="str">
        <f>IFERROR(VLOOKUP(V662,武将ID!$F$1:$G$18,2,0),"")</f>
        <v>，攻击提高</v>
      </c>
      <c r="Y662" s="40" t="str">
        <f t="shared" si="121"/>
        <v>8%</v>
      </c>
      <c r="Z662" s="40">
        <f t="shared" si="128"/>
        <v>6</v>
      </c>
      <c r="AA662" s="40">
        <f>IF(VLOOKUP($E662,缘分配置!$A:$M,12,0)=0,"",VLOOKUP($E662,缘分配置!$A:$M,12,0))</f>
        <v>30</v>
      </c>
      <c r="AB662" s="40" t="str">
        <f>IFERROR(VLOOKUP(Z662,武将ID!$F$1:$G$18,2,0),"")</f>
        <v>，防御提高</v>
      </c>
      <c r="AC662" s="40" t="str">
        <f t="shared" si="122"/>
        <v>3%</v>
      </c>
      <c r="AD662" s="56" t="str">
        <f t="shared" si="123"/>
        <v>集齐“李自成、陈圆圆”，攻击提高8%，防御提高3%。</v>
      </c>
    </row>
    <row r="663" spans="1:30" ht="15" x14ac:dyDescent="0.25">
      <c r="A663" s="52">
        <f t="shared" si="124"/>
        <v>40805002</v>
      </c>
      <c r="B663" s="37">
        <v>658</v>
      </c>
      <c r="C663" s="53" t="str">
        <f>VLOOKUP(E663,缘分配置!A:P,4,0)</f>
        <v>志在四方</v>
      </c>
      <c r="D663" s="53">
        <f>VLOOKUP(F663,武将ID!A:B,2,0)</f>
        <v>40805</v>
      </c>
      <c r="E663" s="40" t="str">
        <f>缘分配置!A619</f>
        <v>李自成2</v>
      </c>
      <c r="F663" s="37" t="str">
        <f t="shared" si="119"/>
        <v>、李自成</v>
      </c>
      <c r="G663" s="40" t="str">
        <f>缘分配置!E619</f>
        <v>李自成</v>
      </c>
      <c r="H663" s="40" t="str">
        <f t="shared" si="125"/>
        <v>2</v>
      </c>
      <c r="I663" s="40">
        <v>1</v>
      </c>
      <c r="J663" s="53">
        <f>VLOOKUP(K663,武将ID!$A:$B,2,0)</f>
        <v>40804</v>
      </c>
      <c r="K663" s="40" t="str">
        <f>VLOOKUP(E663,缘分配置!A:M,6,0)</f>
        <v>、郑和</v>
      </c>
      <c r="L663" s="53">
        <f>IFERROR(VLOOKUP(M663,武将ID!$A:$B,2,0),"")</f>
        <v>40801</v>
      </c>
      <c r="M663" s="40" t="str">
        <f>IF(VLOOKUP($E663,缘分配置!$A:$M,7,0)=0,"",VLOOKUP($E663,缘分配置!$A:$M,7,0))</f>
        <v>、徐达</v>
      </c>
      <c r="N663" s="53" t="str">
        <f>IFERROR(VLOOKUP(O663,武将ID!$A:$B,2,0),"")</f>
        <v/>
      </c>
      <c r="O663" s="40" t="str">
        <f>IF(VLOOKUP($E663,缘分配置!$A:$M,8,0)=0,"",VLOOKUP($E663,缘分配置!$A:$M,8,0))</f>
        <v/>
      </c>
      <c r="P663" s="53" t="str">
        <f>IFERROR(VLOOKUP(Q663,武将ID!$A:$B,2,0),"")</f>
        <v/>
      </c>
      <c r="Q663" s="40" t="str">
        <f>IF(VLOOKUP($E663,缘分配置!$A:$M,9,0)=0,"",VLOOKUP($E663,缘分配置!$A:$M,9,0))</f>
        <v/>
      </c>
      <c r="R663" s="40">
        <f t="shared" si="126"/>
        <v>4</v>
      </c>
      <c r="S663" s="40">
        <f>IF(VLOOKUP($E663,缘分配置!$A:$M,10,0)=0,"",VLOOKUP($E663,缘分配置!$A:$M,10,0))</f>
        <v>120</v>
      </c>
      <c r="T663" s="40" t="str">
        <f>IFERROR(VLOOKUP(R663,武将ID!F$1:G$18,2,0),"")</f>
        <v>，生命提高</v>
      </c>
      <c r="U663" s="40" t="str">
        <f t="shared" si="120"/>
        <v>12%</v>
      </c>
      <c r="V663" s="40">
        <f t="shared" si="127"/>
        <v>5</v>
      </c>
      <c r="W663" s="40">
        <f>IF(VLOOKUP($E663,缘分配置!$A:$M,11,0)=0,"",VLOOKUP($E663,缘分配置!$A:$M,11,0))</f>
        <v>90</v>
      </c>
      <c r="X663" s="40" t="str">
        <f>IFERROR(VLOOKUP(V663,武将ID!$F$1:$G$18,2,0),"")</f>
        <v>，攻击提高</v>
      </c>
      <c r="Y663" s="40" t="str">
        <f t="shared" si="121"/>
        <v>9%</v>
      </c>
      <c r="Z663" s="40">
        <f t="shared" si="128"/>
        <v>6</v>
      </c>
      <c r="AA663" s="40">
        <f>IF(VLOOKUP($E663,缘分配置!$A:$M,12,0)=0,"",VLOOKUP($E663,缘分配置!$A:$M,12,0))</f>
        <v>30</v>
      </c>
      <c r="AB663" s="40" t="str">
        <f>IFERROR(VLOOKUP(Z663,武将ID!$F$1:$G$18,2,0),"")</f>
        <v>，防御提高</v>
      </c>
      <c r="AC663" s="40" t="str">
        <f t="shared" si="122"/>
        <v>3%</v>
      </c>
      <c r="AD663" s="56" t="str">
        <f t="shared" si="123"/>
        <v>集齐“李自成、郑和、徐达”，生命提高12%，攻击提高9%，防御提高3%。</v>
      </c>
    </row>
    <row r="664" spans="1:30" ht="15" x14ac:dyDescent="0.25">
      <c r="A664" s="52">
        <f t="shared" si="124"/>
        <v>40806001</v>
      </c>
      <c r="B664" s="37">
        <v>659</v>
      </c>
      <c r="C664" s="53" t="str">
        <f>VLOOKUP(E664,缘分配置!A:P,4,0)</f>
        <v>红颜薄命</v>
      </c>
      <c r="D664" s="53">
        <f>VLOOKUP(F664,武将ID!A:B,2,0)</f>
        <v>40806</v>
      </c>
      <c r="E664" s="40" t="str">
        <f>缘分配置!A620</f>
        <v>赵飞燕1</v>
      </c>
      <c r="F664" s="37" t="str">
        <f t="shared" si="119"/>
        <v>、赵飞燕</v>
      </c>
      <c r="G664" s="40" t="str">
        <f>缘分配置!E620</f>
        <v>赵飞燕</v>
      </c>
      <c r="H664" s="40" t="str">
        <f t="shared" si="125"/>
        <v>1</v>
      </c>
      <c r="I664" s="40">
        <v>1</v>
      </c>
      <c r="J664" s="53">
        <f>VLOOKUP(K664,武将ID!$A:$B,2,0)</f>
        <v>40808</v>
      </c>
      <c r="K664" s="40" t="str">
        <f>VLOOKUP(E664,缘分配置!A:M,6,0)</f>
        <v>、上官婉儿</v>
      </c>
      <c r="L664" s="53" t="str">
        <f>IFERROR(VLOOKUP(M664,武将ID!$A:$B,2,0),"")</f>
        <v/>
      </c>
      <c r="M664" s="40" t="str">
        <f>IF(VLOOKUP($E664,缘分配置!$A:$M,7,0)=0,"",VLOOKUP($E664,缘分配置!$A:$M,7,0))</f>
        <v/>
      </c>
      <c r="N664" s="53" t="str">
        <f>IFERROR(VLOOKUP(O664,武将ID!$A:$B,2,0),"")</f>
        <v/>
      </c>
      <c r="O664" s="40" t="str">
        <f>IF(VLOOKUP($E664,缘分配置!$A:$M,8,0)=0,"",VLOOKUP($E664,缘分配置!$A:$M,8,0))</f>
        <v/>
      </c>
      <c r="P664" s="53" t="str">
        <f>IFERROR(VLOOKUP(Q664,武将ID!$A:$B,2,0),"")</f>
        <v/>
      </c>
      <c r="Q664" s="40" t="str">
        <f>IF(VLOOKUP($E664,缘分配置!$A:$M,9,0)=0,"",VLOOKUP($E664,缘分配置!$A:$M,9,0))</f>
        <v/>
      </c>
      <c r="R664" s="40">
        <f t="shared" si="126"/>
        <v>4</v>
      </c>
      <c r="S664" s="40">
        <f>IF(VLOOKUP($E664,缘分配置!$A:$M,10,0)=0,"",VLOOKUP($E664,缘分配置!$A:$M,10,0))</f>
        <v>110</v>
      </c>
      <c r="T664" s="40" t="str">
        <f>IFERROR(VLOOKUP(R664,武将ID!F$1:G$18,2,0),"")</f>
        <v>，生命提高</v>
      </c>
      <c r="U664" s="40" t="str">
        <f t="shared" si="120"/>
        <v>11%</v>
      </c>
      <c r="V664" s="40" t="str">
        <f t="shared" si="127"/>
        <v/>
      </c>
      <c r="W664" s="40" t="str">
        <f>IF(VLOOKUP($E664,缘分配置!$A:$M,11,0)=0,"",VLOOKUP($E664,缘分配置!$A:$M,11,0))</f>
        <v/>
      </c>
      <c r="X664" s="40" t="str">
        <f>IFERROR(VLOOKUP(V664,武将ID!$F$1:$G$18,2,0),"")</f>
        <v/>
      </c>
      <c r="Y664" s="40" t="str">
        <f t="shared" si="121"/>
        <v/>
      </c>
      <c r="Z664" s="40" t="str">
        <f t="shared" si="128"/>
        <v/>
      </c>
      <c r="AA664" s="40" t="str">
        <f>IF(VLOOKUP($E664,缘分配置!$A:$M,12,0)=0,"",VLOOKUP($E664,缘分配置!$A:$M,12,0))</f>
        <v/>
      </c>
      <c r="AB664" s="40" t="str">
        <f>IFERROR(VLOOKUP(Z664,武将ID!$F$1:$G$18,2,0),"")</f>
        <v/>
      </c>
      <c r="AC664" s="40" t="str">
        <f t="shared" si="122"/>
        <v/>
      </c>
      <c r="AD664" s="56" t="str">
        <f t="shared" si="123"/>
        <v>集齐“赵飞燕、上官婉儿”，生命提高11%。</v>
      </c>
    </row>
    <row r="665" spans="1:30" ht="15" x14ac:dyDescent="0.25">
      <c r="A665" s="52">
        <f t="shared" si="124"/>
        <v>40806002</v>
      </c>
      <c r="B665" s="37">
        <v>660</v>
      </c>
      <c r="C665" s="53" t="str">
        <f>VLOOKUP(E665,缘分配置!A:P,4,0)</f>
        <v>美人心计</v>
      </c>
      <c r="D665" s="53">
        <f>VLOOKUP(F665,武将ID!A:B,2,0)</f>
        <v>40806</v>
      </c>
      <c r="E665" s="40" t="str">
        <f>缘分配置!A621</f>
        <v>赵飞燕2</v>
      </c>
      <c r="F665" s="37" t="str">
        <f t="shared" si="119"/>
        <v>、赵飞燕</v>
      </c>
      <c r="G665" s="40" t="str">
        <f>缘分配置!E621</f>
        <v>赵飞燕</v>
      </c>
      <c r="H665" s="40" t="str">
        <f t="shared" si="125"/>
        <v>2</v>
      </c>
      <c r="I665" s="40">
        <v>1</v>
      </c>
      <c r="J665" s="53">
        <f>VLOOKUP(K665,武将ID!$A:$B,2,0)</f>
        <v>40504</v>
      </c>
      <c r="K665" s="40" t="str">
        <f>VLOOKUP(E665,缘分配置!A:M,6,0)</f>
        <v>、陈圆圆</v>
      </c>
      <c r="L665" s="53">
        <f>IFERROR(VLOOKUP(M665,武将ID!$A:$B,2,0),"")</f>
        <v>40808</v>
      </c>
      <c r="M665" s="40" t="str">
        <f>IF(VLOOKUP($E665,缘分配置!$A:$M,7,0)=0,"",VLOOKUP($E665,缘分配置!$A:$M,7,0))</f>
        <v>、上官婉儿</v>
      </c>
      <c r="N665" s="53" t="str">
        <f>IFERROR(VLOOKUP(O665,武将ID!$A:$B,2,0),"")</f>
        <v/>
      </c>
      <c r="O665" s="40" t="str">
        <f>IF(VLOOKUP($E665,缘分配置!$A:$M,8,0)=0,"",VLOOKUP($E665,缘分配置!$A:$M,8,0))</f>
        <v/>
      </c>
      <c r="P665" s="53" t="str">
        <f>IFERROR(VLOOKUP(Q665,武将ID!$A:$B,2,0),"")</f>
        <v/>
      </c>
      <c r="Q665" s="40" t="str">
        <f>IF(VLOOKUP($E665,缘分配置!$A:$M,9,0)=0,"",VLOOKUP($E665,缘分配置!$A:$M,9,0))</f>
        <v/>
      </c>
      <c r="R665" s="40">
        <f t="shared" si="126"/>
        <v>4</v>
      </c>
      <c r="S665" s="40">
        <f>IF(VLOOKUP($E665,缘分配置!$A:$M,10,0)=0,"",VLOOKUP($E665,缘分配置!$A:$M,10,0))</f>
        <v>120</v>
      </c>
      <c r="T665" s="40" t="str">
        <f>IFERROR(VLOOKUP(R665,武将ID!F$1:G$18,2,0),"")</f>
        <v>，生命提高</v>
      </c>
      <c r="U665" s="40" t="str">
        <f t="shared" si="120"/>
        <v>12%</v>
      </c>
      <c r="V665" s="40">
        <f t="shared" si="127"/>
        <v>5</v>
      </c>
      <c r="W665" s="40">
        <f>IF(VLOOKUP($E665,缘分配置!$A:$M,11,0)=0,"",VLOOKUP($E665,缘分配置!$A:$M,11,0))</f>
        <v>90</v>
      </c>
      <c r="X665" s="40" t="str">
        <f>IFERROR(VLOOKUP(V665,武将ID!$F$1:$G$18,2,0),"")</f>
        <v>，攻击提高</v>
      </c>
      <c r="Y665" s="40" t="str">
        <f t="shared" si="121"/>
        <v>9%</v>
      </c>
      <c r="Z665" s="40">
        <f t="shared" si="128"/>
        <v>6</v>
      </c>
      <c r="AA665" s="40">
        <f>IF(VLOOKUP($E665,缘分配置!$A:$M,12,0)=0,"",VLOOKUP($E665,缘分配置!$A:$M,12,0))</f>
        <v>30</v>
      </c>
      <c r="AB665" s="40" t="str">
        <f>IFERROR(VLOOKUP(Z665,武将ID!$F$1:$G$18,2,0),"")</f>
        <v>，防御提高</v>
      </c>
      <c r="AC665" s="40" t="str">
        <f t="shared" si="122"/>
        <v>3%</v>
      </c>
      <c r="AD665" s="56" t="str">
        <f t="shared" si="123"/>
        <v>集齐“赵飞燕、陈圆圆、上官婉儿”，生命提高12%，攻击提高9%，防御提高3%。</v>
      </c>
    </row>
    <row r="666" spans="1:30" ht="15" x14ac:dyDescent="0.25">
      <c r="A666" s="52">
        <f t="shared" si="124"/>
        <v>40807001</v>
      </c>
      <c r="B666" s="37">
        <v>661</v>
      </c>
      <c r="C666" s="53" t="str">
        <f>VLOOKUP(E666,缘分配置!A:P,4,0)</f>
        <v>连战连捷</v>
      </c>
      <c r="D666" s="53">
        <f>VLOOKUP(F666,武将ID!A:B,2,0)</f>
        <v>40807</v>
      </c>
      <c r="E666" s="40" t="str">
        <f>缘分配置!A622</f>
        <v>戚继光1</v>
      </c>
      <c r="F666" s="37" t="str">
        <f t="shared" si="119"/>
        <v>、戚继光</v>
      </c>
      <c r="G666" s="40" t="str">
        <f>缘分配置!E622</f>
        <v>戚继光</v>
      </c>
      <c r="H666" s="40" t="str">
        <f t="shared" si="125"/>
        <v>1</v>
      </c>
      <c r="I666" s="40">
        <v>1</v>
      </c>
      <c r="J666" s="53">
        <f>VLOOKUP(K666,武将ID!$A:$B,2,0)</f>
        <v>40503</v>
      </c>
      <c r="K666" s="40" t="str">
        <f>VLOOKUP(E666,缘分配置!A:M,6,0)</f>
        <v>、乐毅</v>
      </c>
      <c r="L666" s="53" t="str">
        <f>IFERROR(VLOOKUP(M666,武将ID!$A:$B,2,0),"")</f>
        <v/>
      </c>
      <c r="M666" s="40" t="str">
        <f>IF(VLOOKUP($E666,缘分配置!$A:$M,7,0)=0,"",VLOOKUP($E666,缘分配置!$A:$M,7,0))</f>
        <v/>
      </c>
      <c r="N666" s="53" t="str">
        <f>IFERROR(VLOOKUP(O666,武将ID!$A:$B,2,0),"")</f>
        <v/>
      </c>
      <c r="O666" s="40" t="str">
        <f>IF(VLOOKUP($E666,缘分配置!$A:$M,8,0)=0,"",VLOOKUP($E666,缘分配置!$A:$M,8,0))</f>
        <v/>
      </c>
      <c r="P666" s="53" t="str">
        <f>IFERROR(VLOOKUP(Q666,武将ID!$A:$B,2,0),"")</f>
        <v/>
      </c>
      <c r="Q666" s="40" t="str">
        <f>IF(VLOOKUP($E666,缘分配置!$A:$M,9,0)=0,"",VLOOKUP($E666,缘分配置!$A:$M,9,0))</f>
        <v/>
      </c>
      <c r="R666" s="40" t="str">
        <f t="shared" si="126"/>
        <v/>
      </c>
      <c r="S666" s="40" t="str">
        <f>IF(VLOOKUP($E666,缘分配置!$A:$M,10,0)=0,"",VLOOKUP($E666,缘分配置!$A:$M,10,0))</f>
        <v/>
      </c>
      <c r="T666" s="40" t="str">
        <f>IFERROR(VLOOKUP(R666,武将ID!F$1:G$18,2,0),"")</f>
        <v/>
      </c>
      <c r="U666" s="40" t="str">
        <f t="shared" si="120"/>
        <v/>
      </c>
      <c r="V666" s="40">
        <f t="shared" si="127"/>
        <v>5</v>
      </c>
      <c r="W666" s="40">
        <f>IF(VLOOKUP($E666,缘分配置!$A:$M,11,0)=0,"",VLOOKUP($E666,缘分配置!$A:$M,11,0))</f>
        <v>90</v>
      </c>
      <c r="X666" s="40" t="str">
        <f>IFERROR(VLOOKUP(V666,武将ID!$F$1:$G$18,2,0),"")</f>
        <v>，攻击提高</v>
      </c>
      <c r="Y666" s="40" t="str">
        <f t="shared" si="121"/>
        <v>9%</v>
      </c>
      <c r="Z666" s="40">
        <f t="shared" si="128"/>
        <v>6</v>
      </c>
      <c r="AA666" s="40">
        <f>IF(VLOOKUP($E666,缘分配置!$A:$M,12,0)=0,"",VLOOKUP($E666,缘分配置!$A:$M,12,0))</f>
        <v>30</v>
      </c>
      <c r="AB666" s="40" t="str">
        <f>IFERROR(VLOOKUP(Z666,武将ID!$F$1:$G$18,2,0),"")</f>
        <v>，防御提高</v>
      </c>
      <c r="AC666" s="40" t="str">
        <f t="shared" si="122"/>
        <v>3%</v>
      </c>
      <c r="AD666" s="56" t="str">
        <f t="shared" si="123"/>
        <v>集齐“戚继光、乐毅”，攻击提高9%，防御提高3%。</v>
      </c>
    </row>
    <row r="667" spans="1:30" ht="15" x14ac:dyDescent="0.25">
      <c r="A667" s="52">
        <f t="shared" si="124"/>
        <v>40807002</v>
      </c>
      <c r="B667" s="37">
        <v>662</v>
      </c>
      <c r="C667" s="53" t="str">
        <f>VLOOKUP(E667,缘分配置!A:P,4,0)</f>
        <v>水师精锐</v>
      </c>
      <c r="D667" s="53">
        <f>VLOOKUP(F667,武将ID!A:B,2,0)</f>
        <v>40807</v>
      </c>
      <c r="E667" s="40" t="str">
        <f>缘分配置!A623</f>
        <v>戚继光2</v>
      </c>
      <c r="F667" s="37" t="str">
        <f t="shared" si="119"/>
        <v>、戚继光</v>
      </c>
      <c r="G667" s="40" t="str">
        <f>缘分配置!E623</f>
        <v>戚继光</v>
      </c>
      <c r="H667" s="40" t="str">
        <f t="shared" si="125"/>
        <v>2</v>
      </c>
      <c r="I667" s="40">
        <v>1</v>
      </c>
      <c r="J667" s="53">
        <f>VLOOKUP(K667,武将ID!$A:$B,2,0)</f>
        <v>40802</v>
      </c>
      <c r="K667" s="40" t="str">
        <f>VLOOKUP(E667,缘分配置!A:M,6,0)</f>
        <v>、郑成功</v>
      </c>
      <c r="L667" s="53">
        <f>IFERROR(VLOOKUP(M667,武将ID!$A:$B,2,0),"")</f>
        <v>40803</v>
      </c>
      <c r="M667" s="40" t="str">
        <f>IF(VLOOKUP($E667,缘分配置!$A:$M,7,0)=0,"",VLOOKUP($E667,缘分配置!$A:$M,7,0))</f>
        <v>、施琅</v>
      </c>
      <c r="N667" s="53" t="str">
        <f>IFERROR(VLOOKUP(O667,武将ID!$A:$B,2,0),"")</f>
        <v/>
      </c>
      <c r="O667" s="40" t="str">
        <f>IF(VLOOKUP($E667,缘分配置!$A:$M,8,0)=0,"",VLOOKUP($E667,缘分配置!$A:$M,8,0))</f>
        <v/>
      </c>
      <c r="P667" s="53" t="str">
        <f>IFERROR(VLOOKUP(Q667,武将ID!$A:$B,2,0),"")</f>
        <v/>
      </c>
      <c r="Q667" s="40" t="str">
        <f>IF(VLOOKUP($E667,缘分配置!$A:$M,9,0)=0,"",VLOOKUP($E667,缘分配置!$A:$M,9,0))</f>
        <v/>
      </c>
      <c r="R667" s="40">
        <f t="shared" si="126"/>
        <v>4</v>
      </c>
      <c r="S667" s="40">
        <f>IF(VLOOKUP($E667,缘分配置!$A:$M,10,0)=0,"",VLOOKUP($E667,缘分配置!$A:$M,10,0))</f>
        <v>120</v>
      </c>
      <c r="T667" s="40" t="str">
        <f>IFERROR(VLOOKUP(R667,武将ID!F$1:G$18,2,0),"")</f>
        <v>，生命提高</v>
      </c>
      <c r="U667" s="40" t="str">
        <f t="shared" si="120"/>
        <v>12%</v>
      </c>
      <c r="V667" s="40">
        <f t="shared" si="127"/>
        <v>5</v>
      </c>
      <c r="W667" s="40">
        <f>IF(VLOOKUP($E667,缘分配置!$A:$M,11,0)=0,"",VLOOKUP($E667,缘分配置!$A:$M,11,0))</f>
        <v>90</v>
      </c>
      <c r="X667" s="40" t="str">
        <f>IFERROR(VLOOKUP(V667,武将ID!$F$1:$G$18,2,0),"")</f>
        <v>，攻击提高</v>
      </c>
      <c r="Y667" s="40" t="str">
        <f t="shared" si="121"/>
        <v>9%</v>
      </c>
      <c r="Z667" s="40">
        <f t="shared" si="128"/>
        <v>6</v>
      </c>
      <c r="AA667" s="40">
        <f>IF(VLOOKUP($E667,缘分配置!$A:$M,12,0)=0,"",VLOOKUP($E667,缘分配置!$A:$M,12,0))</f>
        <v>30</v>
      </c>
      <c r="AB667" s="40" t="str">
        <f>IFERROR(VLOOKUP(Z667,武将ID!$F$1:$G$18,2,0),"")</f>
        <v>，防御提高</v>
      </c>
      <c r="AC667" s="40" t="str">
        <f t="shared" si="122"/>
        <v>3%</v>
      </c>
      <c r="AD667" s="56" t="str">
        <f t="shared" si="123"/>
        <v>集齐“戚继光、郑成功、施琅”，生命提高12%，攻击提高9%，防御提高3%。</v>
      </c>
    </row>
    <row r="668" spans="1:30" ht="15" x14ac:dyDescent="0.25">
      <c r="A668" s="52">
        <f t="shared" si="124"/>
        <v>40808001</v>
      </c>
      <c r="B668" s="37">
        <v>663</v>
      </c>
      <c r="C668" s="53" t="str">
        <f>VLOOKUP(E668,缘分配置!A:P,4,0)</f>
        <v>红颜薄命</v>
      </c>
      <c r="D668" s="53">
        <f>VLOOKUP(F668,武将ID!A:B,2,0)</f>
        <v>40808</v>
      </c>
      <c r="E668" s="40" t="str">
        <f>缘分配置!A624</f>
        <v>上官婉儿1</v>
      </c>
      <c r="F668" s="37" t="str">
        <f t="shared" si="119"/>
        <v>、上官婉儿</v>
      </c>
      <c r="G668" s="40" t="str">
        <f>缘分配置!E624</f>
        <v>上官婉儿</v>
      </c>
      <c r="H668" s="40" t="str">
        <f t="shared" si="125"/>
        <v>1</v>
      </c>
      <c r="I668" s="40">
        <v>1</v>
      </c>
      <c r="J668" s="53">
        <f>VLOOKUP(K668,武将ID!$A:$B,2,0)</f>
        <v>40806</v>
      </c>
      <c r="K668" s="40" t="str">
        <f>VLOOKUP(E668,缘分配置!A:M,6,0)</f>
        <v>、赵飞燕</v>
      </c>
      <c r="L668" s="53" t="str">
        <f>IFERROR(VLOOKUP(M668,武将ID!$A:$B,2,0),"")</f>
        <v/>
      </c>
      <c r="M668" s="40" t="str">
        <f>IF(VLOOKUP($E668,缘分配置!$A:$M,7,0)=0,"",VLOOKUP($E668,缘分配置!$A:$M,7,0))</f>
        <v/>
      </c>
      <c r="N668" s="53" t="str">
        <f>IFERROR(VLOOKUP(O668,武将ID!$A:$B,2,0),"")</f>
        <v/>
      </c>
      <c r="O668" s="40" t="str">
        <f>IF(VLOOKUP($E668,缘分配置!$A:$M,8,0)=0,"",VLOOKUP($E668,缘分配置!$A:$M,8,0))</f>
        <v/>
      </c>
      <c r="P668" s="53" t="str">
        <f>IFERROR(VLOOKUP(Q668,武将ID!$A:$B,2,0),"")</f>
        <v/>
      </c>
      <c r="Q668" s="40" t="str">
        <f>IF(VLOOKUP($E668,缘分配置!$A:$M,9,0)=0,"",VLOOKUP($E668,缘分配置!$A:$M,9,0))</f>
        <v/>
      </c>
      <c r="R668" s="40" t="str">
        <f t="shared" si="126"/>
        <v/>
      </c>
      <c r="S668" s="40" t="str">
        <f>IF(VLOOKUP($E668,缘分配置!$A:$M,10,0)=0,"",VLOOKUP($E668,缘分配置!$A:$M,10,0))</f>
        <v/>
      </c>
      <c r="T668" s="40" t="str">
        <f>IFERROR(VLOOKUP(R668,武将ID!F$1:G$18,2,0),"")</f>
        <v/>
      </c>
      <c r="U668" s="40" t="str">
        <f t="shared" si="120"/>
        <v/>
      </c>
      <c r="V668" s="40">
        <f t="shared" si="127"/>
        <v>5</v>
      </c>
      <c r="W668" s="40">
        <f>IF(VLOOKUP($E668,缘分配置!$A:$M,11,0)=0,"",VLOOKUP($E668,缘分配置!$A:$M,11,0))</f>
        <v>90</v>
      </c>
      <c r="X668" s="40" t="str">
        <f>IFERROR(VLOOKUP(V668,武将ID!$F$1:$G$18,2,0),"")</f>
        <v>，攻击提高</v>
      </c>
      <c r="Y668" s="40" t="str">
        <f t="shared" si="121"/>
        <v>9%</v>
      </c>
      <c r="Z668" s="40">
        <f t="shared" si="128"/>
        <v>6</v>
      </c>
      <c r="AA668" s="40">
        <f>IF(VLOOKUP($E668,缘分配置!$A:$M,12,0)=0,"",VLOOKUP($E668,缘分配置!$A:$M,12,0))</f>
        <v>30</v>
      </c>
      <c r="AB668" s="40" t="str">
        <f>IFERROR(VLOOKUP(Z668,武将ID!$F$1:$G$18,2,0),"")</f>
        <v>，防御提高</v>
      </c>
      <c r="AC668" s="40" t="str">
        <f t="shared" si="122"/>
        <v>3%</v>
      </c>
      <c r="AD668" s="56" t="str">
        <f t="shared" si="123"/>
        <v>集齐“上官婉儿、赵飞燕”，攻击提高9%，防御提高3%。</v>
      </c>
    </row>
    <row r="669" spans="1:30" ht="15" x14ac:dyDescent="0.25">
      <c r="A669" s="52">
        <f t="shared" si="124"/>
        <v>40808002</v>
      </c>
      <c r="B669" s="37">
        <v>664</v>
      </c>
      <c r="C669" s="53" t="str">
        <f>VLOOKUP(E669,缘分配置!A:P,4,0)</f>
        <v>美人心计</v>
      </c>
      <c r="D669" s="53">
        <f>VLOOKUP(F669,武将ID!A:B,2,0)</f>
        <v>40808</v>
      </c>
      <c r="E669" s="40" t="str">
        <f>缘分配置!A625</f>
        <v>上官婉儿2</v>
      </c>
      <c r="F669" s="37" t="str">
        <f t="shared" si="119"/>
        <v>、上官婉儿</v>
      </c>
      <c r="G669" s="40" t="str">
        <f>缘分配置!E625</f>
        <v>上官婉儿</v>
      </c>
      <c r="H669" s="40" t="str">
        <f t="shared" si="125"/>
        <v>2</v>
      </c>
      <c r="I669" s="40">
        <v>1</v>
      </c>
      <c r="J669" s="53">
        <f>VLOOKUP(K669,武将ID!$A:$B,2,0)</f>
        <v>40806</v>
      </c>
      <c r="K669" s="40" t="str">
        <f>VLOOKUP(E669,缘分配置!A:M,6,0)</f>
        <v>、赵飞燕</v>
      </c>
      <c r="L669" s="53">
        <f>IFERROR(VLOOKUP(M669,武将ID!$A:$B,2,0),"")</f>
        <v>40504</v>
      </c>
      <c r="M669" s="40" t="str">
        <f>IF(VLOOKUP($E669,缘分配置!$A:$M,7,0)=0,"",VLOOKUP($E669,缘分配置!$A:$M,7,0))</f>
        <v>、陈圆圆</v>
      </c>
      <c r="N669" s="53" t="str">
        <f>IFERROR(VLOOKUP(O669,武将ID!$A:$B,2,0),"")</f>
        <v/>
      </c>
      <c r="O669" s="40" t="str">
        <f>IF(VLOOKUP($E669,缘分配置!$A:$M,8,0)=0,"",VLOOKUP($E669,缘分配置!$A:$M,8,0))</f>
        <v/>
      </c>
      <c r="P669" s="53" t="str">
        <f>IFERROR(VLOOKUP(Q669,武将ID!$A:$B,2,0),"")</f>
        <v/>
      </c>
      <c r="Q669" s="40" t="str">
        <f>IF(VLOOKUP($E669,缘分配置!$A:$M,9,0)=0,"",VLOOKUP($E669,缘分配置!$A:$M,9,0))</f>
        <v/>
      </c>
      <c r="R669" s="40">
        <f t="shared" si="126"/>
        <v>4</v>
      </c>
      <c r="S669" s="40">
        <f>IF(VLOOKUP($E669,缘分配置!$A:$M,10,0)=0,"",VLOOKUP($E669,缘分配置!$A:$M,10,0))</f>
        <v>120</v>
      </c>
      <c r="T669" s="40" t="str">
        <f>IFERROR(VLOOKUP(R669,武将ID!F$1:G$18,2,0),"")</f>
        <v>，生命提高</v>
      </c>
      <c r="U669" s="40" t="str">
        <f t="shared" si="120"/>
        <v>12%</v>
      </c>
      <c r="V669" s="40">
        <f t="shared" si="127"/>
        <v>5</v>
      </c>
      <c r="W669" s="40">
        <f>IF(VLOOKUP($E669,缘分配置!$A:$M,11,0)=0,"",VLOOKUP($E669,缘分配置!$A:$M,11,0))</f>
        <v>90</v>
      </c>
      <c r="X669" s="40" t="str">
        <f>IFERROR(VLOOKUP(V669,武将ID!$F$1:$G$18,2,0),"")</f>
        <v>，攻击提高</v>
      </c>
      <c r="Y669" s="40" t="str">
        <f t="shared" si="121"/>
        <v>9%</v>
      </c>
      <c r="Z669" s="40">
        <f t="shared" si="128"/>
        <v>6</v>
      </c>
      <c r="AA669" s="40">
        <f>IF(VLOOKUP($E669,缘分配置!$A:$M,12,0)=0,"",VLOOKUP($E669,缘分配置!$A:$M,12,0))</f>
        <v>30</v>
      </c>
      <c r="AB669" s="40" t="str">
        <f>IFERROR(VLOOKUP(Z669,武将ID!$F$1:$G$18,2,0),"")</f>
        <v>，防御提高</v>
      </c>
      <c r="AC669" s="40" t="str">
        <f t="shared" si="122"/>
        <v>3%</v>
      </c>
      <c r="AD669" s="56" t="str">
        <f t="shared" si="123"/>
        <v>集齐“上官婉儿、赵飞燕、陈圆圆”，生命提高12%，攻击提高9%，防御提高3%。</v>
      </c>
    </row>
    <row r="670" spans="1:30" ht="15" x14ac:dyDescent="0.25">
      <c r="A670" s="52">
        <f t="shared" si="124"/>
        <v>40501001</v>
      </c>
      <c r="B670" s="37">
        <v>665</v>
      </c>
      <c r="C670" s="53" t="str">
        <f>VLOOKUP(E670,缘分配置!A:P,4,0)</f>
        <v>配享太庙</v>
      </c>
      <c r="D670" s="53">
        <f>VLOOKUP(F670,武将ID!A:B,2,0)</f>
        <v>40501</v>
      </c>
      <c r="E670" s="40" t="str">
        <f>缘分配置!A626</f>
        <v>刘伯温1</v>
      </c>
      <c r="F670" s="37" t="str">
        <f t="shared" si="119"/>
        <v>、刘伯温</v>
      </c>
      <c r="G670" s="40" t="str">
        <f>缘分配置!E626</f>
        <v>刘伯温</v>
      </c>
      <c r="H670" s="40" t="str">
        <f t="shared" si="125"/>
        <v>1</v>
      </c>
      <c r="I670" s="40">
        <v>1</v>
      </c>
      <c r="J670" s="53">
        <f>VLOOKUP(K670,武将ID!$A:$B,2,0)</f>
        <v>40801</v>
      </c>
      <c r="K670" s="40" t="str">
        <f>VLOOKUP(E670,缘分配置!A:M,6,0)</f>
        <v>、徐达</v>
      </c>
      <c r="L670" s="53" t="str">
        <f>IFERROR(VLOOKUP(M670,武将ID!$A:$B,2,0),"")</f>
        <v/>
      </c>
      <c r="M670" s="40" t="str">
        <f>IF(VLOOKUP($E670,缘分配置!$A:$M,7,0)=0,"",VLOOKUP($E670,缘分配置!$A:$M,7,0))</f>
        <v/>
      </c>
      <c r="N670" s="53" t="str">
        <f>IFERROR(VLOOKUP(O670,武将ID!$A:$B,2,0),"")</f>
        <v/>
      </c>
      <c r="O670" s="40" t="str">
        <f>IF(VLOOKUP($E670,缘分配置!$A:$M,8,0)=0,"",VLOOKUP($E670,缘分配置!$A:$M,8,0))</f>
        <v/>
      </c>
      <c r="P670" s="53" t="str">
        <f>IFERROR(VLOOKUP(Q670,武将ID!$A:$B,2,0),"")</f>
        <v/>
      </c>
      <c r="Q670" s="40" t="str">
        <f>IF(VLOOKUP($E670,缘分配置!$A:$M,9,0)=0,"",VLOOKUP($E670,缘分配置!$A:$M,9,0))</f>
        <v/>
      </c>
      <c r="R670" s="40" t="str">
        <f t="shared" si="126"/>
        <v/>
      </c>
      <c r="S670" s="40" t="str">
        <f>IF(VLOOKUP($E670,缘分配置!$A:$M,10,0)=0,"",VLOOKUP($E670,缘分配置!$A:$M,10,0))</f>
        <v/>
      </c>
      <c r="T670" s="40" t="str">
        <f>IFERROR(VLOOKUP(R670,武将ID!F$1:G$18,2,0),"")</f>
        <v/>
      </c>
      <c r="U670" s="40" t="str">
        <f t="shared" si="120"/>
        <v/>
      </c>
      <c r="V670" s="40">
        <f t="shared" si="127"/>
        <v>5</v>
      </c>
      <c r="W670" s="40">
        <f>IF(VLOOKUP($E670,缘分配置!$A:$M,11,0)=0,"",VLOOKUP($E670,缘分配置!$A:$M,11,0))</f>
        <v>70</v>
      </c>
      <c r="X670" s="40" t="str">
        <f>IFERROR(VLOOKUP(V670,武将ID!$F$1:$G$18,2,0),"")</f>
        <v>，攻击提高</v>
      </c>
      <c r="Y670" s="40" t="str">
        <f t="shared" si="121"/>
        <v>7%</v>
      </c>
      <c r="Z670" s="40">
        <f t="shared" si="128"/>
        <v>6</v>
      </c>
      <c r="AA670" s="40">
        <f>IF(VLOOKUP($E670,缘分配置!$A:$M,12,0)=0,"",VLOOKUP($E670,缘分配置!$A:$M,12,0))</f>
        <v>20</v>
      </c>
      <c r="AB670" s="40" t="str">
        <f>IFERROR(VLOOKUP(Z670,武将ID!$F$1:$G$18,2,0),"")</f>
        <v>，防御提高</v>
      </c>
      <c r="AC670" s="40" t="str">
        <f t="shared" si="122"/>
        <v>2%</v>
      </c>
      <c r="AD670" s="56" t="str">
        <f t="shared" si="123"/>
        <v>集齐“刘伯温、徐达”，攻击提高7%，防御提高2%。</v>
      </c>
    </row>
    <row r="671" spans="1:30" ht="15" x14ac:dyDescent="0.25">
      <c r="A671" s="52">
        <f t="shared" si="124"/>
        <v>40502001</v>
      </c>
      <c r="B671" s="37">
        <v>666</v>
      </c>
      <c r="C671" s="53" t="str">
        <f>VLOOKUP(E671,缘分配置!A:P,4,0)</f>
        <v>问心无愧</v>
      </c>
      <c r="D671" s="53">
        <f>VLOOKUP(F671,武将ID!A:B,2,0)</f>
        <v>40502</v>
      </c>
      <c r="E671" s="40" t="str">
        <f>缘分配置!A627</f>
        <v>文天祥1</v>
      </c>
      <c r="F671" s="37" t="str">
        <f t="shared" si="119"/>
        <v>、文天祥</v>
      </c>
      <c r="G671" s="40" t="str">
        <f>缘分配置!E627</f>
        <v>文天祥</v>
      </c>
      <c r="H671" s="40" t="str">
        <f t="shared" si="125"/>
        <v>1</v>
      </c>
      <c r="I671" s="40">
        <v>1</v>
      </c>
      <c r="J671" s="53">
        <f>VLOOKUP(K671,武将ID!$A:$B,2,0)</f>
        <v>40506</v>
      </c>
      <c r="K671" s="40" t="str">
        <f>VLOOKUP(E671,缘分配置!A:M,6,0)</f>
        <v>、海瑞</v>
      </c>
      <c r="L671" s="53" t="str">
        <f>IFERROR(VLOOKUP(M671,武将ID!$A:$B,2,0),"")</f>
        <v/>
      </c>
      <c r="M671" s="40" t="str">
        <f>IF(VLOOKUP($E671,缘分配置!$A:$M,7,0)=0,"",VLOOKUP($E671,缘分配置!$A:$M,7,0))</f>
        <v/>
      </c>
      <c r="N671" s="53" t="str">
        <f>IFERROR(VLOOKUP(O671,武将ID!$A:$B,2,0),"")</f>
        <v/>
      </c>
      <c r="O671" s="40" t="str">
        <f>IF(VLOOKUP($E671,缘分配置!$A:$M,8,0)=0,"",VLOOKUP($E671,缘分配置!$A:$M,8,0))</f>
        <v/>
      </c>
      <c r="P671" s="53" t="str">
        <f>IFERROR(VLOOKUP(Q671,武将ID!$A:$B,2,0),"")</f>
        <v/>
      </c>
      <c r="Q671" s="40" t="str">
        <f>IF(VLOOKUP($E671,缘分配置!$A:$M,9,0)=0,"",VLOOKUP($E671,缘分配置!$A:$M,9,0))</f>
        <v/>
      </c>
      <c r="R671" s="40" t="str">
        <f t="shared" si="126"/>
        <v/>
      </c>
      <c r="S671" s="40" t="str">
        <f>IF(VLOOKUP($E671,缘分配置!$A:$M,10,0)=0,"",VLOOKUP($E671,缘分配置!$A:$M,10,0))</f>
        <v/>
      </c>
      <c r="T671" s="40" t="str">
        <f>IFERROR(VLOOKUP(R671,武将ID!F$1:G$18,2,0),"")</f>
        <v/>
      </c>
      <c r="U671" s="40" t="str">
        <f t="shared" si="120"/>
        <v/>
      </c>
      <c r="V671" s="40">
        <f t="shared" si="127"/>
        <v>5</v>
      </c>
      <c r="W671" s="40">
        <f>IF(VLOOKUP($E671,缘分配置!$A:$M,11,0)=0,"",VLOOKUP($E671,缘分配置!$A:$M,11,0))</f>
        <v>70</v>
      </c>
      <c r="X671" s="40" t="str">
        <f>IFERROR(VLOOKUP(V671,武将ID!$F$1:$G$18,2,0),"")</f>
        <v>，攻击提高</v>
      </c>
      <c r="Y671" s="40" t="str">
        <f t="shared" si="121"/>
        <v>7%</v>
      </c>
      <c r="Z671" s="40">
        <f t="shared" si="128"/>
        <v>6</v>
      </c>
      <c r="AA671" s="40">
        <f>IF(VLOOKUP($E671,缘分配置!$A:$M,12,0)=0,"",VLOOKUP($E671,缘分配置!$A:$M,12,0))</f>
        <v>20</v>
      </c>
      <c r="AB671" s="40" t="str">
        <f>IFERROR(VLOOKUP(Z671,武将ID!$F$1:$G$18,2,0),"")</f>
        <v>，防御提高</v>
      </c>
      <c r="AC671" s="40" t="str">
        <f t="shared" si="122"/>
        <v>2%</v>
      </c>
      <c r="AD671" s="56" t="str">
        <f t="shared" si="123"/>
        <v>集齐“文天祥、海瑞”，攻击提高7%，防御提高2%。</v>
      </c>
    </row>
    <row r="672" spans="1:30" ht="15" x14ac:dyDescent="0.25">
      <c r="A672" s="52">
        <f t="shared" si="124"/>
        <v>40503001</v>
      </c>
      <c r="B672" s="37">
        <v>667</v>
      </c>
      <c r="C672" s="53" t="str">
        <f>VLOOKUP(E672,缘分配置!A:P,4,0)</f>
        <v>连战连捷</v>
      </c>
      <c r="D672" s="53">
        <f>VLOOKUP(F672,武将ID!A:B,2,0)</f>
        <v>40503</v>
      </c>
      <c r="E672" s="40" t="str">
        <f>缘分配置!A628</f>
        <v>乐毅1</v>
      </c>
      <c r="F672" s="37" t="str">
        <f t="shared" si="119"/>
        <v>、乐毅</v>
      </c>
      <c r="G672" s="40" t="str">
        <f>缘分配置!E628</f>
        <v>乐毅</v>
      </c>
      <c r="H672" s="40" t="str">
        <f t="shared" si="125"/>
        <v>1</v>
      </c>
      <c r="I672" s="40">
        <v>1</v>
      </c>
      <c r="J672" s="53">
        <f>VLOOKUP(K672,武将ID!$A:$B,2,0)</f>
        <v>40807</v>
      </c>
      <c r="K672" s="40" t="str">
        <f>VLOOKUP(E672,缘分配置!A:M,6,0)</f>
        <v>、戚继光</v>
      </c>
      <c r="L672" s="53" t="str">
        <f>IFERROR(VLOOKUP(M672,武将ID!$A:$B,2,0),"")</f>
        <v/>
      </c>
      <c r="M672" s="40" t="str">
        <f>IF(VLOOKUP($E672,缘分配置!$A:$M,7,0)=0,"",VLOOKUP($E672,缘分配置!$A:$M,7,0))</f>
        <v/>
      </c>
      <c r="N672" s="53" t="str">
        <f>IFERROR(VLOOKUP(O672,武将ID!$A:$B,2,0),"")</f>
        <v/>
      </c>
      <c r="O672" s="40" t="str">
        <f>IF(VLOOKUP($E672,缘分配置!$A:$M,8,0)=0,"",VLOOKUP($E672,缘分配置!$A:$M,8,0))</f>
        <v/>
      </c>
      <c r="P672" s="53" t="str">
        <f>IFERROR(VLOOKUP(Q672,武将ID!$A:$B,2,0),"")</f>
        <v/>
      </c>
      <c r="Q672" s="40" t="str">
        <f>IF(VLOOKUP($E672,缘分配置!$A:$M,9,0)=0,"",VLOOKUP($E672,缘分配置!$A:$M,9,0))</f>
        <v/>
      </c>
      <c r="R672" s="40">
        <f t="shared" si="126"/>
        <v>4</v>
      </c>
      <c r="S672" s="40">
        <f>IF(VLOOKUP($E672,缘分配置!$A:$M,10,0)=0,"",VLOOKUP($E672,缘分配置!$A:$M,10,0))</f>
        <v>90</v>
      </c>
      <c r="T672" s="40" t="str">
        <f>IFERROR(VLOOKUP(R672,武将ID!F$1:G$18,2,0),"")</f>
        <v>，生命提高</v>
      </c>
      <c r="U672" s="40" t="str">
        <f t="shared" si="120"/>
        <v>9%</v>
      </c>
      <c r="V672" s="40" t="str">
        <f t="shared" si="127"/>
        <v/>
      </c>
      <c r="W672" s="40" t="str">
        <f>IF(VLOOKUP($E672,缘分配置!$A:$M,11,0)=0,"",VLOOKUP($E672,缘分配置!$A:$M,11,0))</f>
        <v/>
      </c>
      <c r="X672" s="40" t="str">
        <f>IFERROR(VLOOKUP(V672,武将ID!$F$1:$G$18,2,0),"")</f>
        <v/>
      </c>
      <c r="Y672" s="40" t="str">
        <f t="shared" si="121"/>
        <v/>
      </c>
      <c r="Z672" s="40" t="str">
        <f t="shared" si="128"/>
        <v/>
      </c>
      <c r="AA672" s="40" t="str">
        <f>IF(VLOOKUP($E672,缘分配置!$A:$M,12,0)=0,"",VLOOKUP($E672,缘分配置!$A:$M,12,0))</f>
        <v/>
      </c>
      <c r="AB672" s="40" t="str">
        <f>IFERROR(VLOOKUP(Z672,武将ID!$F$1:$G$18,2,0),"")</f>
        <v/>
      </c>
      <c r="AC672" s="40" t="str">
        <f t="shared" si="122"/>
        <v/>
      </c>
      <c r="AD672" s="56" t="str">
        <f t="shared" si="123"/>
        <v>集齐“乐毅、戚继光”，生命提高9%。</v>
      </c>
    </row>
    <row r="673" spans="1:30" ht="15" x14ac:dyDescent="0.25">
      <c r="A673" s="52">
        <f t="shared" si="124"/>
        <v>40504001</v>
      </c>
      <c r="B673" s="37">
        <v>668</v>
      </c>
      <c r="C673" s="53" t="str">
        <f>VLOOKUP(E673,缘分配置!A:P,4,0)</f>
        <v>红颜祸水</v>
      </c>
      <c r="D673" s="53">
        <f>VLOOKUP(F673,武将ID!A:B,2,0)</f>
        <v>40504</v>
      </c>
      <c r="E673" s="40" t="str">
        <f>缘分配置!A629</f>
        <v>陈圆圆1</v>
      </c>
      <c r="F673" s="37" t="str">
        <f t="shared" si="119"/>
        <v>、陈圆圆</v>
      </c>
      <c r="G673" s="40" t="str">
        <f>缘分配置!E629</f>
        <v>陈圆圆</v>
      </c>
      <c r="H673" s="40" t="str">
        <f t="shared" si="125"/>
        <v>1</v>
      </c>
      <c r="I673" s="40">
        <v>1</v>
      </c>
      <c r="J673" s="53">
        <f>VLOOKUP(K673,武将ID!$A:$B,2,0)</f>
        <v>40805</v>
      </c>
      <c r="K673" s="40" t="str">
        <f>VLOOKUP(E673,缘分配置!A:M,6,0)</f>
        <v>、李自成</v>
      </c>
      <c r="L673" s="53" t="str">
        <f>IFERROR(VLOOKUP(M673,武将ID!$A:$B,2,0),"")</f>
        <v/>
      </c>
      <c r="M673" s="40" t="str">
        <f>IF(VLOOKUP($E673,缘分配置!$A:$M,7,0)=0,"",VLOOKUP($E673,缘分配置!$A:$M,7,0))</f>
        <v/>
      </c>
      <c r="N673" s="53" t="str">
        <f>IFERROR(VLOOKUP(O673,武将ID!$A:$B,2,0),"")</f>
        <v/>
      </c>
      <c r="O673" s="40" t="str">
        <f>IF(VLOOKUP($E673,缘分配置!$A:$M,8,0)=0,"",VLOOKUP($E673,缘分配置!$A:$M,8,0))</f>
        <v/>
      </c>
      <c r="P673" s="53" t="str">
        <f>IFERROR(VLOOKUP(Q673,武将ID!$A:$B,2,0),"")</f>
        <v/>
      </c>
      <c r="Q673" s="40" t="str">
        <f>IF(VLOOKUP($E673,缘分配置!$A:$M,9,0)=0,"",VLOOKUP($E673,缘分配置!$A:$M,9,0))</f>
        <v/>
      </c>
      <c r="R673" s="40" t="str">
        <f t="shared" si="126"/>
        <v/>
      </c>
      <c r="S673" s="40" t="str">
        <f>IF(VLOOKUP($E673,缘分配置!$A:$M,10,0)=0,"",VLOOKUP($E673,缘分配置!$A:$M,10,0))</f>
        <v/>
      </c>
      <c r="T673" s="40" t="str">
        <f>IFERROR(VLOOKUP(R673,武将ID!F$1:G$18,2,0),"")</f>
        <v/>
      </c>
      <c r="U673" s="40" t="str">
        <f t="shared" si="120"/>
        <v/>
      </c>
      <c r="V673" s="40">
        <f t="shared" si="127"/>
        <v>5</v>
      </c>
      <c r="W673" s="40">
        <f>IF(VLOOKUP($E673,缘分配置!$A:$M,11,0)=0,"",VLOOKUP($E673,缘分配置!$A:$M,11,0))</f>
        <v>70</v>
      </c>
      <c r="X673" s="40" t="str">
        <f>IFERROR(VLOOKUP(V673,武将ID!$F$1:$G$18,2,0),"")</f>
        <v>，攻击提高</v>
      </c>
      <c r="Y673" s="40" t="str">
        <f t="shared" si="121"/>
        <v>7%</v>
      </c>
      <c r="Z673" s="40">
        <f t="shared" si="128"/>
        <v>6</v>
      </c>
      <c r="AA673" s="40">
        <f>IF(VLOOKUP($E673,缘分配置!$A:$M,12,0)=0,"",VLOOKUP($E673,缘分配置!$A:$M,12,0))</f>
        <v>20</v>
      </c>
      <c r="AB673" s="40" t="str">
        <f>IFERROR(VLOOKUP(Z673,武将ID!$F$1:$G$18,2,0),"")</f>
        <v>，防御提高</v>
      </c>
      <c r="AC673" s="40" t="str">
        <f t="shared" si="122"/>
        <v>2%</v>
      </c>
      <c r="AD673" s="56" t="str">
        <f t="shared" si="123"/>
        <v>集齐“陈圆圆、李自成”，攻击提高7%，防御提高2%。</v>
      </c>
    </row>
    <row r="674" spans="1:30" ht="15" x14ac:dyDescent="0.25">
      <c r="A674" s="52">
        <f t="shared" si="124"/>
        <v>40505001</v>
      </c>
      <c r="B674" s="37">
        <v>669</v>
      </c>
      <c r="C674" s="53" t="str">
        <f>VLOOKUP(E674,缘分配置!A:P,4,0)</f>
        <v>功名富贵</v>
      </c>
      <c r="D674" s="53">
        <f>VLOOKUP(F674,武将ID!A:B,2,0)</f>
        <v>40505</v>
      </c>
      <c r="E674" s="40" t="str">
        <f>缘分配置!A630</f>
        <v>西门庆1</v>
      </c>
      <c r="F674" s="37" t="str">
        <f t="shared" si="119"/>
        <v>、西门庆</v>
      </c>
      <c r="G674" s="40" t="str">
        <f>缘分配置!E630</f>
        <v>西门庆</v>
      </c>
      <c r="H674" s="40" t="str">
        <f t="shared" si="125"/>
        <v>1</v>
      </c>
      <c r="I674" s="40">
        <v>1</v>
      </c>
      <c r="J674" s="53">
        <f>VLOOKUP(K674,武将ID!$A:$B,2,0)</f>
        <v>40508</v>
      </c>
      <c r="K674" s="40" t="str">
        <f>VLOOKUP(E674,缘分配置!A:M,6,0)</f>
        <v>、秦桧</v>
      </c>
      <c r="L674" s="53" t="str">
        <f>IFERROR(VLOOKUP(M674,武将ID!$A:$B,2,0),"")</f>
        <v/>
      </c>
      <c r="M674" s="40" t="str">
        <f>IF(VLOOKUP($E674,缘分配置!$A:$M,7,0)=0,"",VLOOKUP($E674,缘分配置!$A:$M,7,0))</f>
        <v/>
      </c>
      <c r="N674" s="53" t="str">
        <f>IFERROR(VLOOKUP(O674,武将ID!$A:$B,2,0),"")</f>
        <v/>
      </c>
      <c r="O674" s="40" t="str">
        <f>IF(VLOOKUP($E674,缘分配置!$A:$M,8,0)=0,"",VLOOKUP($E674,缘分配置!$A:$M,8,0))</f>
        <v/>
      </c>
      <c r="P674" s="53" t="str">
        <f>IFERROR(VLOOKUP(Q674,武将ID!$A:$B,2,0),"")</f>
        <v/>
      </c>
      <c r="Q674" s="40" t="str">
        <f>IF(VLOOKUP($E674,缘分配置!$A:$M,9,0)=0,"",VLOOKUP($E674,缘分配置!$A:$M,9,0))</f>
        <v/>
      </c>
      <c r="R674" s="40" t="str">
        <f t="shared" si="126"/>
        <v/>
      </c>
      <c r="S674" s="40" t="str">
        <f>IF(VLOOKUP($E674,缘分配置!$A:$M,10,0)=0,"",VLOOKUP($E674,缘分配置!$A:$M,10,0))</f>
        <v/>
      </c>
      <c r="T674" s="40" t="str">
        <f>IFERROR(VLOOKUP(R674,武将ID!F$1:G$18,2,0),"")</f>
        <v/>
      </c>
      <c r="U674" s="40" t="str">
        <f t="shared" si="120"/>
        <v/>
      </c>
      <c r="V674" s="40">
        <f t="shared" si="127"/>
        <v>5</v>
      </c>
      <c r="W674" s="40">
        <f>IF(VLOOKUP($E674,缘分配置!$A:$M,11,0)=0,"",VLOOKUP($E674,缘分配置!$A:$M,11,0))</f>
        <v>80</v>
      </c>
      <c r="X674" s="40" t="str">
        <f>IFERROR(VLOOKUP(V674,武将ID!$F$1:$G$18,2,0),"")</f>
        <v>，攻击提高</v>
      </c>
      <c r="Y674" s="40" t="str">
        <f t="shared" si="121"/>
        <v>8%</v>
      </c>
      <c r="Z674" s="40">
        <f t="shared" si="128"/>
        <v>6</v>
      </c>
      <c r="AA674" s="40">
        <f>IF(VLOOKUP($E674,缘分配置!$A:$M,12,0)=0,"",VLOOKUP($E674,缘分配置!$A:$M,12,0))</f>
        <v>20</v>
      </c>
      <c r="AB674" s="40" t="str">
        <f>IFERROR(VLOOKUP(Z674,武将ID!$F$1:$G$18,2,0),"")</f>
        <v>，防御提高</v>
      </c>
      <c r="AC674" s="40" t="str">
        <f t="shared" si="122"/>
        <v>2%</v>
      </c>
      <c r="AD674" s="56" t="str">
        <f t="shared" si="123"/>
        <v>集齐“西门庆、秦桧”，攻击提高8%，防御提高2%。</v>
      </c>
    </row>
    <row r="675" spans="1:30" ht="15" x14ac:dyDescent="0.25">
      <c r="A675" s="52">
        <f t="shared" si="124"/>
        <v>40506001</v>
      </c>
      <c r="B675" s="37">
        <v>670</v>
      </c>
      <c r="C675" s="53" t="str">
        <f>VLOOKUP(E675,缘分配置!A:P,4,0)</f>
        <v>问心无愧</v>
      </c>
      <c r="D675" s="53">
        <f>VLOOKUP(F675,武将ID!A:B,2,0)</f>
        <v>40506</v>
      </c>
      <c r="E675" s="40" t="str">
        <f>缘分配置!A631</f>
        <v>海瑞1</v>
      </c>
      <c r="F675" s="37" t="str">
        <f t="shared" si="119"/>
        <v>、海瑞</v>
      </c>
      <c r="G675" s="40" t="str">
        <f>缘分配置!E631</f>
        <v>海瑞</v>
      </c>
      <c r="H675" s="40" t="str">
        <f t="shared" si="125"/>
        <v>1</v>
      </c>
      <c r="I675" s="40">
        <v>1</v>
      </c>
      <c r="J675" s="53">
        <f>VLOOKUP(K675,武将ID!$A:$B,2,0)</f>
        <v>40502</v>
      </c>
      <c r="K675" s="40" t="str">
        <f>VLOOKUP(E675,缘分配置!A:M,6,0)</f>
        <v>、文天祥</v>
      </c>
      <c r="L675" s="53" t="str">
        <f>IFERROR(VLOOKUP(M675,武将ID!$A:$B,2,0),"")</f>
        <v/>
      </c>
      <c r="M675" s="40" t="str">
        <f>IF(VLOOKUP($E675,缘分配置!$A:$M,7,0)=0,"",VLOOKUP($E675,缘分配置!$A:$M,7,0))</f>
        <v/>
      </c>
      <c r="N675" s="53" t="str">
        <f>IFERROR(VLOOKUP(O675,武将ID!$A:$B,2,0),"")</f>
        <v/>
      </c>
      <c r="O675" s="40" t="str">
        <f>IF(VLOOKUP($E675,缘分配置!$A:$M,8,0)=0,"",VLOOKUP($E675,缘分配置!$A:$M,8,0))</f>
        <v/>
      </c>
      <c r="P675" s="53" t="str">
        <f>IFERROR(VLOOKUP(Q675,武将ID!$A:$B,2,0),"")</f>
        <v/>
      </c>
      <c r="Q675" s="40" t="str">
        <f>IF(VLOOKUP($E675,缘分配置!$A:$M,9,0)=0,"",VLOOKUP($E675,缘分配置!$A:$M,9,0))</f>
        <v/>
      </c>
      <c r="R675" s="40" t="str">
        <f t="shared" si="126"/>
        <v/>
      </c>
      <c r="S675" s="40" t="str">
        <f>IF(VLOOKUP($E675,缘分配置!$A:$M,10,0)=0,"",VLOOKUP($E675,缘分配置!$A:$M,10,0))</f>
        <v/>
      </c>
      <c r="T675" s="40" t="str">
        <f>IFERROR(VLOOKUP(R675,武将ID!F$1:G$18,2,0),"")</f>
        <v/>
      </c>
      <c r="U675" s="40" t="str">
        <f t="shared" si="120"/>
        <v/>
      </c>
      <c r="V675" s="40">
        <f t="shared" si="127"/>
        <v>5</v>
      </c>
      <c r="W675" s="40">
        <f>IF(VLOOKUP($E675,缘分配置!$A:$M,11,0)=0,"",VLOOKUP($E675,缘分配置!$A:$M,11,0))</f>
        <v>80</v>
      </c>
      <c r="X675" s="40" t="str">
        <f>IFERROR(VLOOKUP(V675,武将ID!$F$1:$G$18,2,0),"")</f>
        <v>，攻击提高</v>
      </c>
      <c r="Y675" s="40" t="str">
        <f t="shared" si="121"/>
        <v>8%</v>
      </c>
      <c r="Z675" s="40">
        <f t="shared" si="128"/>
        <v>6</v>
      </c>
      <c r="AA675" s="40">
        <f>IF(VLOOKUP($E675,缘分配置!$A:$M,12,0)=0,"",VLOOKUP($E675,缘分配置!$A:$M,12,0))</f>
        <v>20</v>
      </c>
      <c r="AB675" s="40" t="str">
        <f>IFERROR(VLOOKUP(Z675,武将ID!$F$1:$G$18,2,0),"")</f>
        <v>，防御提高</v>
      </c>
      <c r="AC675" s="40" t="str">
        <f t="shared" si="122"/>
        <v>2%</v>
      </c>
      <c r="AD675" s="56" t="str">
        <f t="shared" si="123"/>
        <v>集齐“海瑞、文天祥”，攻击提高8%，防御提高2%。</v>
      </c>
    </row>
    <row r="676" spans="1:30" ht="15" x14ac:dyDescent="0.25">
      <c r="A676" s="52">
        <f t="shared" si="124"/>
        <v>40507001</v>
      </c>
      <c r="B676" s="37">
        <v>671</v>
      </c>
      <c r="C676" s="53" t="str">
        <f>VLOOKUP(E676,缘分配置!A:P,4,0)</f>
        <v>揭竿而起</v>
      </c>
      <c r="D676" s="53">
        <f>VLOOKUP(F676,武将ID!A:B,2,0)</f>
        <v>40507</v>
      </c>
      <c r="E676" s="40" t="str">
        <f>缘分配置!A632</f>
        <v>洪秀全1</v>
      </c>
      <c r="F676" s="37" t="str">
        <f t="shared" si="119"/>
        <v>、洪秀全</v>
      </c>
      <c r="G676" s="40" t="str">
        <f>缘分配置!E632</f>
        <v>洪秀全</v>
      </c>
      <c r="H676" s="40" t="str">
        <f t="shared" si="125"/>
        <v>1</v>
      </c>
      <c r="I676" s="40">
        <v>1</v>
      </c>
      <c r="J676" s="53">
        <f>VLOOKUP(K676,武将ID!$A:$B,2,0)</f>
        <v>20501</v>
      </c>
      <c r="K676" s="40" t="str">
        <f>VLOOKUP(E676,缘分配置!A:M,6,0)</f>
        <v>、张角</v>
      </c>
      <c r="L676" s="53" t="str">
        <f>IFERROR(VLOOKUP(M676,武将ID!$A:$B,2,0),"")</f>
        <v/>
      </c>
      <c r="M676" s="40" t="str">
        <f>IF(VLOOKUP($E676,缘分配置!$A:$M,7,0)=0,"",VLOOKUP($E676,缘分配置!$A:$M,7,0))</f>
        <v/>
      </c>
      <c r="N676" s="53" t="str">
        <f>IFERROR(VLOOKUP(O676,武将ID!$A:$B,2,0),"")</f>
        <v/>
      </c>
      <c r="O676" s="40" t="str">
        <f>IF(VLOOKUP($E676,缘分配置!$A:$M,8,0)=0,"",VLOOKUP($E676,缘分配置!$A:$M,8,0))</f>
        <v/>
      </c>
      <c r="P676" s="53" t="str">
        <f>IFERROR(VLOOKUP(Q676,武将ID!$A:$B,2,0),"")</f>
        <v/>
      </c>
      <c r="Q676" s="40" t="str">
        <f>IF(VLOOKUP($E676,缘分配置!$A:$M,9,0)=0,"",VLOOKUP($E676,缘分配置!$A:$M,9,0))</f>
        <v/>
      </c>
      <c r="R676" s="40" t="str">
        <f t="shared" si="126"/>
        <v/>
      </c>
      <c r="S676" s="40" t="str">
        <f>IF(VLOOKUP($E676,缘分配置!$A:$M,10,0)=0,"",VLOOKUP($E676,缘分配置!$A:$M,10,0))</f>
        <v/>
      </c>
      <c r="T676" s="40" t="str">
        <f>IFERROR(VLOOKUP(R676,武将ID!F$1:G$18,2,0),"")</f>
        <v/>
      </c>
      <c r="U676" s="40" t="str">
        <f t="shared" si="120"/>
        <v/>
      </c>
      <c r="V676" s="40">
        <f t="shared" si="127"/>
        <v>5</v>
      </c>
      <c r="W676" s="40">
        <f>IF(VLOOKUP($E676,缘分配置!$A:$M,11,0)=0,"",VLOOKUP($E676,缘分配置!$A:$M,11,0))</f>
        <v>80</v>
      </c>
      <c r="X676" s="40" t="str">
        <f>IFERROR(VLOOKUP(V676,武将ID!$F$1:$G$18,2,0),"")</f>
        <v>，攻击提高</v>
      </c>
      <c r="Y676" s="40" t="str">
        <f t="shared" si="121"/>
        <v>8%</v>
      </c>
      <c r="Z676" s="40">
        <f t="shared" si="128"/>
        <v>6</v>
      </c>
      <c r="AA676" s="40">
        <f>IF(VLOOKUP($E676,缘分配置!$A:$M,12,0)=0,"",VLOOKUP($E676,缘分配置!$A:$M,12,0))</f>
        <v>20</v>
      </c>
      <c r="AB676" s="40" t="str">
        <f>IFERROR(VLOOKUP(Z676,武将ID!$F$1:$G$18,2,0),"")</f>
        <v>，防御提高</v>
      </c>
      <c r="AC676" s="40" t="str">
        <f t="shared" si="122"/>
        <v>2%</v>
      </c>
      <c r="AD676" s="56" t="str">
        <f t="shared" si="123"/>
        <v>集齐“洪秀全、张角”，攻击提高8%，防御提高2%。</v>
      </c>
    </row>
    <row r="677" spans="1:30" ht="15" x14ac:dyDescent="0.25">
      <c r="A677" s="52">
        <f t="shared" si="124"/>
        <v>40508001</v>
      </c>
      <c r="B677" s="37">
        <v>672</v>
      </c>
      <c r="C677" s="53" t="str">
        <f>VLOOKUP(E677,缘分配置!A:P,4,0)</f>
        <v>功名富贵</v>
      </c>
      <c r="D677" s="53">
        <f>VLOOKUP(F677,武将ID!A:B,2,0)</f>
        <v>40508</v>
      </c>
      <c r="E677" s="40" t="str">
        <f>缘分配置!A633</f>
        <v>秦桧1</v>
      </c>
      <c r="F677" s="37" t="str">
        <f t="shared" si="119"/>
        <v>、秦桧</v>
      </c>
      <c r="G677" s="40" t="str">
        <f>缘分配置!E633</f>
        <v>秦桧</v>
      </c>
      <c r="H677" s="40" t="str">
        <f t="shared" si="125"/>
        <v>1</v>
      </c>
      <c r="I677" s="40">
        <v>1</v>
      </c>
      <c r="J677" s="53">
        <f>VLOOKUP(K677,武将ID!$A:$B,2,0)</f>
        <v>40505</v>
      </c>
      <c r="K677" s="40" t="str">
        <f>VLOOKUP(E677,缘分配置!A:M,6,0)</f>
        <v>、西门庆</v>
      </c>
      <c r="L677" s="53" t="str">
        <f>IFERROR(VLOOKUP(M677,武将ID!$A:$B,2,0),"")</f>
        <v/>
      </c>
      <c r="M677" s="40" t="str">
        <f>IF(VLOOKUP($E677,缘分配置!$A:$M,7,0)=0,"",VLOOKUP($E677,缘分配置!$A:$M,7,0))</f>
        <v/>
      </c>
      <c r="N677" s="53" t="str">
        <f>IFERROR(VLOOKUP(O677,武将ID!$A:$B,2,0),"")</f>
        <v/>
      </c>
      <c r="O677" s="40" t="str">
        <f>IF(VLOOKUP($E677,缘分配置!$A:$M,8,0)=0,"",VLOOKUP($E677,缘分配置!$A:$M,8,0))</f>
        <v/>
      </c>
      <c r="P677" s="53" t="str">
        <f>IFERROR(VLOOKUP(Q677,武将ID!$A:$B,2,0),"")</f>
        <v/>
      </c>
      <c r="Q677" s="40" t="str">
        <f>IF(VLOOKUP($E677,缘分配置!$A:$M,9,0)=0,"",VLOOKUP($E677,缘分配置!$A:$M,9,0))</f>
        <v/>
      </c>
      <c r="R677" s="40" t="str">
        <f t="shared" si="126"/>
        <v/>
      </c>
      <c r="S677" s="40" t="str">
        <f>IF(VLOOKUP($E677,缘分配置!$A:$M,10,0)=0,"",VLOOKUP($E677,缘分配置!$A:$M,10,0))</f>
        <v/>
      </c>
      <c r="T677" s="40" t="str">
        <f>IFERROR(VLOOKUP(R677,武将ID!F$1:G$18,2,0),"")</f>
        <v/>
      </c>
      <c r="U677" s="40" t="str">
        <f t="shared" si="120"/>
        <v/>
      </c>
      <c r="V677" s="40">
        <f t="shared" si="127"/>
        <v>5</v>
      </c>
      <c r="W677" s="40">
        <f>IF(VLOOKUP($E677,缘分配置!$A:$M,11,0)=0,"",VLOOKUP($E677,缘分配置!$A:$M,11,0))</f>
        <v>80</v>
      </c>
      <c r="X677" s="40" t="str">
        <f>IFERROR(VLOOKUP(V677,武将ID!$F$1:$G$18,2,0),"")</f>
        <v>，攻击提高</v>
      </c>
      <c r="Y677" s="40" t="str">
        <f t="shared" si="121"/>
        <v>8%</v>
      </c>
      <c r="Z677" s="40">
        <f t="shared" si="128"/>
        <v>6</v>
      </c>
      <c r="AA677" s="40">
        <f>IF(VLOOKUP($E677,缘分配置!$A:$M,12,0)=0,"",VLOOKUP($E677,缘分配置!$A:$M,12,0))</f>
        <v>20</v>
      </c>
      <c r="AB677" s="40" t="str">
        <f>IFERROR(VLOOKUP(Z677,武将ID!$F$1:$G$18,2,0),"")</f>
        <v>，防御提高</v>
      </c>
      <c r="AC677" s="40" t="str">
        <f t="shared" si="122"/>
        <v>2%</v>
      </c>
      <c r="AD677" s="56" t="str">
        <f t="shared" si="123"/>
        <v>集齐“秦桧、西门庆”，攻击提高8%，防御提高2%。</v>
      </c>
    </row>
    <row r="680" spans="1:30" x14ac:dyDescent="0.25">
      <c r="AD680" s="59"/>
    </row>
  </sheetData>
  <autoFilter ref="A4:AD677" xr:uid="{00000000-0009-0000-0000-000000000000}"/>
  <sortState ref="A4:AG665">
    <sortCondition ref="P4:P665"/>
    <sortCondition ref="N4:N665"/>
    <sortCondition ref="L4:L665"/>
    <sortCondition ref="J4:J665"/>
    <sortCondition ref="AB4:AB665"/>
    <sortCondition ref="W4:W665"/>
    <sortCondition ref="R4:R665"/>
    <sortCondition ref="E4:E665"/>
  </sortState>
  <phoneticPr fontId="15" type="noConversion"/>
  <conditionalFormatting sqref="A4:B4">
    <cfRule type="iconSet" priority="83">
      <iconSet iconSet="3Arrows">
        <cfvo type="percent" val="0"/>
        <cfvo type="percent" val="33"/>
        <cfvo type="percent" val="67"/>
      </iconSet>
    </cfRule>
  </conditionalFormatting>
  <conditionalFormatting sqref="C4:D4">
    <cfRule type="cellIs" dxfId="21" priority="61" operator="equal">
      <formula>1</formula>
    </cfRule>
    <cfRule type="duplicateValues" dxfId="20" priority="323"/>
  </conditionalFormatting>
  <conditionalFormatting sqref="F4">
    <cfRule type="expression" dxfId="19" priority="1">
      <formula>F4="Client"</formula>
    </cfRule>
    <cfRule type="expression" dxfId="18" priority="2">
      <formula>F4="Excluded"</formula>
    </cfRule>
    <cfRule type="expression" dxfId="17" priority="3">
      <formula>F4="Server"</formula>
    </cfRule>
    <cfRule type="expression" dxfId="16" priority="4">
      <formula>F4="Clinent"</formula>
    </cfRule>
    <cfRule type="expression" dxfId="15" priority="5">
      <formula>F4="Both"</formula>
    </cfRule>
    <cfRule type="iconSet" priority="6">
      <iconSet iconSet="3Arrows">
        <cfvo type="percent" val="0"/>
        <cfvo type="percent" val="33"/>
        <cfvo type="percent" val="67"/>
      </iconSet>
    </cfRule>
    <cfRule type="iconSet" priority="7">
      <iconSet iconSet="3Arrows">
        <cfvo type="percent" val="0"/>
        <cfvo type="percent" val="33"/>
        <cfvo type="percent" val="67"/>
      </iconSet>
    </cfRule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L4">
    <cfRule type="iconSet" priority="81">
      <iconSet iconSet="3Arrows">
        <cfvo type="percent" val="0"/>
        <cfvo type="percent" val="33"/>
        <cfvo type="percent" val="67"/>
      </iconSet>
    </cfRule>
  </conditionalFormatting>
  <conditionalFormatting sqref="N4">
    <cfRule type="iconSet" priority="79">
      <iconSet iconSet="3Arrows">
        <cfvo type="percent" val="0"/>
        <cfvo type="percent" val="33"/>
        <cfvo type="percent" val="67"/>
      </iconSet>
    </cfRule>
  </conditionalFormatting>
  <conditionalFormatting sqref="O4">
    <cfRule type="iconSet" priority="78">
      <iconSet iconSet="3Arrows">
        <cfvo type="percent" val="0"/>
        <cfvo type="percent" val="33"/>
        <cfvo type="percent" val="67"/>
      </iconSet>
    </cfRule>
  </conditionalFormatting>
  <conditionalFormatting sqref="P4:Q4">
    <cfRule type="iconSet" priority="150">
      <iconSet iconSet="3Arrows">
        <cfvo type="percent" val="0"/>
        <cfvo type="percent" val="33"/>
        <cfvo type="percent" val="67"/>
      </iconSet>
    </cfRule>
  </conditionalFormatting>
  <conditionalFormatting sqref="P4">
    <cfRule type="iconSet" priority="156">
      <iconSet iconSet="3Arrows">
        <cfvo type="percent" val="0"/>
        <cfvo type="percent" val="33"/>
        <cfvo type="percent" val="67"/>
      </iconSet>
    </cfRule>
  </conditionalFormatting>
  <conditionalFormatting sqref="Q4">
    <cfRule type="iconSet" priority="71">
      <iconSet iconSet="3Arrows">
        <cfvo type="percent" val="0"/>
        <cfvo type="percent" val="33"/>
        <cfvo type="percent" val="67"/>
      </iconSet>
    </cfRule>
  </conditionalFormatting>
  <conditionalFormatting sqref="R4:S4">
    <cfRule type="iconSet" priority="242">
      <iconSet iconSet="3Arrows">
        <cfvo type="percent" val="0"/>
        <cfvo type="percent" val="33"/>
        <cfvo type="percent" val="67"/>
      </iconSet>
    </cfRule>
  </conditionalFormatting>
  <conditionalFormatting sqref="S4">
    <cfRule type="iconSet" priority="234">
      <iconSet iconSet="3Arrows">
        <cfvo type="percent" val="0"/>
        <cfvo type="percent" val="33"/>
        <cfvo type="percent" val="67"/>
      </iconSet>
    </cfRule>
  </conditionalFormatting>
  <conditionalFormatting sqref="T4:U4">
    <cfRule type="iconSet" priority="50">
      <iconSet iconSet="3Arrows">
        <cfvo type="percent" val="0"/>
        <cfvo type="percent" val="33"/>
        <cfvo type="percent" val="67"/>
      </iconSet>
    </cfRule>
  </conditionalFormatting>
  <conditionalFormatting sqref="V4:X4">
    <cfRule type="iconSet" priority="264">
      <iconSet iconSet="3Arrows">
        <cfvo type="percent" val="0"/>
        <cfvo type="percent" val="33"/>
        <cfvo type="percent" val="67"/>
      </iconSet>
    </cfRule>
  </conditionalFormatting>
  <conditionalFormatting sqref="Y4">
    <cfRule type="iconSet" priority="9">
      <iconSet iconSet="3Arrows">
        <cfvo type="percent" val="0"/>
        <cfvo type="percent" val="33"/>
        <cfvo type="percent" val="67"/>
      </iconSet>
    </cfRule>
    <cfRule type="iconSet" priority="10">
      <iconSet iconSet="3Arrows">
        <cfvo type="percent" val="0"/>
        <cfvo type="percent" val="33"/>
        <cfvo type="percent" val="67"/>
      </iconSet>
    </cfRule>
    <cfRule type="expression" dxfId="14" priority="11">
      <formula>Y4="Client"</formula>
    </cfRule>
    <cfRule type="expression" dxfId="13" priority="12">
      <formula>Y4="Excluded"</formula>
    </cfRule>
    <cfRule type="expression" dxfId="12" priority="13">
      <formula>Y4="Server"</formula>
    </cfRule>
    <cfRule type="expression" dxfId="11" priority="14">
      <formula>Y4="Clinent"</formula>
    </cfRule>
    <cfRule type="expression" dxfId="10" priority="15">
      <formula>Y4="Both"</formula>
    </cfRule>
    <cfRule type="iconSet" priority="16">
      <iconSet iconSet="3Arrows">
        <cfvo type="percent" val="0"/>
        <cfvo type="percent" val="33"/>
        <cfvo type="percent" val="67"/>
      </iconSet>
    </cfRule>
    <cfRule type="iconSet" priority="17">
      <iconSet iconSet="3Arrows">
        <cfvo type="percent" val="0"/>
        <cfvo type="percent" val="33"/>
        <cfvo type="percent" val="67"/>
      </iconSet>
    </cfRule>
    <cfRule type="iconSet" priority="18">
      <iconSet iconSet="3Arrows">
        <cfvo type="percent" val="0"/>
        <cfvo type="percent" val="33"/>
        <cfvo type="percent" val="67"/>
      </iconSet>
    </cfRule>
    <cfRule type="iconSet" priority="19">
      <iconSet iconSet="3Arrows">
        <cfvo type="percent" val="0"/>
        <cfvo type="percent" val="33"/>
        <cfvo type="percent" val="67"/>
      </iconSet>
    </cfRule>
  </conditionalFormatting>
  <conditionalFormatting sqref="Z4:AC4">
    <cfRule type="iconSet" priority="277">
      <iconSet iconSet="3Arrows">
        <cfvo type="percent" val="0"/>
        <cfvo type="percent" val="33"/>
        <cfvo type="percent" val="67"/>
      </iconSet>
    </cfRule>
  </conditionalFormatting>
  <conditionalFormatting sqref="Z4:AA4">
    <cfRule type="iconSet" priority="278">
      <iconSet iconSet="3Arrows">
        <cfvo type="percent" val="0"/>
        <cfvo type="percent" val="33"/>
        <cfvo type="percent" val="67"/>
      </iconSet>
    </cfRule>
  </conditionalFormatting>
  <conditionalFormatting sqref="AB4:AC4">
    <cfRule type="iconSet" priority="34">
      <iconSet iconSet="3Arrows">
        <cfvo type="percent" val="0"/>
        <cfvo type="percent" val="33"/>
        <cfvo type="percent" val="67"/>
      </iconSet>
    </cfRule>
  </conditionalFormatting>
  <conditionalFormatting sqref="AD4">
    <cfRule type="iconSet" priority="42">
      <iconSet iconSet="3Arrows">
        <cfvo type="percent" val="0"/>
        <cfvo type="percent" val="33"/>
        <cfvo type="percent" val="67"/>
      </iconSet>
    </cfRule>
    <cfRule type="expression" dxfId="9" priority="43">
      <formula>AD4="Client"</formula>
    </cfRule>
    <cfRule type="expression" dxfId="8" priority="44">
      <formula>AD4="Excluded"</formula>
    </cfRule>
    <cfRule type="expression" dxfId="7" priority="45">
      <formula>AD4="Server"</formula>
    </cfRule>
    <cfRule type="expression" dxfId="6" priority="46">
      <formula>AD4="Clinent"</formula>
    </cfRule>
    <cfRule type="expression" dxfId="5" priority="47">
      <formula>AD4="Both"</formula>
    </cfRule>
  </conditionalFormatting>
  <conditionalFormatting sqref="A4:E4 G4:X4 Z4:AD4">
    <cfRule type="expression" dxfId="4" priority="84">
      <formula>A4="Client"</formula>
    </cfRule>
    <cfRule type="expression" dxfId="3" priority="85">
      <formula>A4="Excluded"</formula>
    </cfRule>
    <cfRule type="expression" dxfId="2" priority="86">
      <formula>A4="Server"</formula>
    </cfRule>
    <cfRule type="expression" dxfId="1" priority="87">
      <formula>A4="Clinent"</formula>
    </cfRule>
    <cfRule type="expression" dxfId="0" priority="88">
      <formula>A4="Both"</formula>
    </cfRule>
  </conditionalFormatting>
  <conditionalFormatting sqref="AD4 V4:X4 C4:D4">
    <cfRule type="iconSet" priority="62">
      <iconSet iconSet="3Arrows">
        <cfvo type="percent" val="0"/>
        <cfvo type="percent" val="33"/>
        <cfvo type="percent" val="67"/>
      </iconSet>
    </cfRule>
  </conditionalFormatting>
  <conditionalFormatting sqref="V4:X4 S4 C4:D4">
    <cfRule type="iconSet" priority="255">
      <iconSet iconSet="3Arrows">
        <cfvo type="percent" val="0"/>
        <cfvo type="percent" val="33"/>
        <cfvo type="percent" val="67"/>
      </iconSet>
    </cfRule>
  </conditionalFormatting>
  <conditionalFormatting sqref="D4:E4 G4:I4">
    <cfRule type="iconSet" priority="185">
      <iconSet iconSet="3Arrows">
        <cfvo type="percent" val="0"/>
        <cfvo type="percent" val="33"/>
        <cfvo type="percent" val="67"/>
      </iconSet>
    </cfRule>
  </conditionalFormatting>
  <conditionalFormatting sqref="D4:E4 G4:H4">
    <cfRule type="iconSet" priority="209">
      <iconSet iconSet="3Arrows">
        <cfvo type="percent" val="0"/>
        <cfvo type="percent" val="33"/>
        <cfvo type="percent" val="67"/>
      </iconSet>
    </cfRule>
  </conditionalFormatting>
  <conditionalFormatting sqref="E4 G4:H4">
    <cfRule type="iconSet" priority="207">
      <iconSet iconSet="3Arrows">
        <cfvo type="percent" val="0"/>
        <cfvo type="percent" val="33"/>
        <cfvo type="percent" val="67"/>
      </iconSet>
    </cfRule>
  </conditionalFormatting>
  <conditionalFormatting sqref="I4:X4 Z4:AD4">
    <cfRule type="iconSet" priority="409">
      <iconSet iconSet="3Arrows">
        <cfvo type="percent" val="0"/>
        <cfvo type="percent" val="33"/>
        <cfvo type="percent" val="67"/>
      </iconSet>
    </cfRule>
  </conditionalFormatting>
  <conditionalFormatting sqref="J4:X4 Z4:AD4">
    <cfRule type="iconSet" priority="411">
      <iconSet iconSet="3Arrows">
        <cfvo type="percent" val="0"/>
        <cfvo type="percent" val="33"/>
        <cfvo type="percent" val="67"/>
      </iconSet>
    </cfRule>
  </conditionalFormatting>
  <conditionalFormatting sqref="M4:X4 Z4:AD4">
    <cfRule type="iconSet" priority="407">
      <iconSet iconSet="3Arrows">
        <cfvo type="percent" val="0"/>
        <cfvo type="percent" val="33"/>
        <cfvo type="percent" val="67"/>
      </iconSet>
    </cfRule>
  </conditionalFormatting>
  <conditionalFormatting sqref="X4 R4 T4:V4">
    <cfRule type="iconSet" priority="73">
      <iconSet iconSet="3Arrows">
        <cfvo type="percent" val="0"/>
        <cfvo type="percent" val="33"/>
        <cfvo type="percent" val="67"/>
      </iconSet>
    </cfRule>
  </conditionalFormatting>
  <conditionalFormatting sqref="V4:W4 R4:S4">
    <cfRule type="iconSet" priority="259">
      <iconSet iconSet="3Arrows">
        <cfvo type="percent" val="0"/>
        <cfvo type="percent" val="33"/>
        <cfvo type="percent" val="67"/>
      </iconSet>
    </cfRule>
  </conditionalFormatting>
  <conditionalFormatting sqref="X4 T4:U4">
    <cfRule type="iconSet" priority="139">
      <iconSet iconSet="3Arrows">
        <cfvo type="percent" val="0"/>
        <cfvo type="percent" val="33"/>
        <cfvo type="percent" val="67"/>
      </iconSet>
    </cfRule>
  </conditionalFormatting>
  <conditionalFormatting sqref="AB4:AC4 Z4">
    <cfRule type="iconSet" priority="279">
      <iconSet iconSet="3Arrows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A4:AD4" xr:uid="{00000000-0002-0000-0000-000000000000}">
      <formula1>"Both,Client,Server,Excluded"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6"/>
  <sheetViews>
    <sheetView topLeftCell="E1" workbookViewId="0">
      <selection activeCell="F41" sqref="F41"/>
    </sheetView>
  </sheetViews>
  <sheetFormatPr defaultColWidth="9" defaultRowHeight="13.8" x14ac:dyDescent="0.25"/>
  <sheetData>
    <row r="1" spans="1:26" ht="15.6" x14ac:dyDescent="0.25">
      <c r="A1" s="37">
        <v>1001</v>
      </c>
      <c r="B1" s="37">
        <v>1</v>
      </c>
      <c r="C1" s="38" t="s">
        <v>64</v>
      </c>
      <c r="D1" s="37">
        <v>1</v>
      </c>
      <c r="E1" s="37" t="str">
        <f t="shared" ref="E1:E36" si="0">F1&amp;G1</f>
        <v>男主角1</v>
      </c>
      <c r="F1" s="37" t="s">
        <v>61</v>
      </c>
      <c r="G1" s="37">
        <v>1</v>
      </c>
      <c r="H1" s="37">
        <v>2</v>
      </c>
      <c r="I1" s="37">
        <v>4031</v>
      </c>
      <c r="J1" s="38" t="s">
        <v>64</v>
      </c>
      <c r="K1" s="37"/>
      <c r="L1" s="39"/>
      <c r="M1" s="37"/>
      <c r="N1" s="39"/>
      <c r="O1" s="37"/>
      <c r="P1" s="39"/>
      <c r="Q1" s="37">
        <v>5</v>
      </c>
      <c r="R1" s="37">
        <v>180</v>
      </c>
      <c r="S1" s="40" t="str">
        <f>IFERROR(VLOOKUP(Q1,武将ID!F$1:G$18,2,0),"")</f>
        <v>，攻击提高</v>
      </c>
      <c r="T1" s="37"/>
      <c r="U1" s="37" t="str">
        <f>IFERROR(VLOOKUP(S1,武将ID!H$1:I$18,2,0),"")</f>
        <v/>
      </c>
      <c r="V1" s="40" t="str">
        <f>IFERROR(VLOOKUP(T1,武将ID!F$1:G$18,2,0),"")</f>
        <v/>
      </c>
      <c r="W1" s="37"/>
      <c r="X1" s="37"/>
      <c r="Y1" s="40" t="str">
        <f>IFERROR(VLOOKUP(W1,武将ID!F$1:G$18,2,0),"")</f>
        <v/>
      </c>
      <c r="Z1" t="str">
        <f>"装备“"&amp;J1&amp;"“，"&amp;S1&amp;R1/10&amp;"%。"</f>
        <v>装备“七星宝剑“，，攻击提高18%。</v>
      </c>
    </row>
    <row r="2" spans="1:26" ht="15.6" x14ac:dyDescent="0.25">
      <c r="A2" s="37">
        <v>1002</v>
      </c>
      <c r="B2" s="37">
        <v>2</v>
      </c>
      <c r="C2" s="38" t="s">
        <v>94</v>
      </c>
      <c r="D2" s="37">
        <v>1</v>
      </c>
      <c r="E2" s="37" t="str">
        <f t="shared" si="0"/>
        <v>男主角2</v>
      </c>
      <c r="F2" s="37" t="s">
        <v>61</v>
      </c>
      <c r="G2" s="37">
        <v>2</v>
      </c>
      <c r="H2" s="37">
        <v>2</v>
      </c>
      <c r="I2" s="37">
        <v>4032</v>
      </c>
      <c r="J2" s="38" t="s">
        <v>94</v>
      </c>
      <c r="K2" s="37"/>
      <c r="L2" s="39"/>
      <c r="M2" s="37"/>
      <c r="N2" s="39"/>
      <c r="O2" s="37"/>
      <c r="P2" s="39"/>
      <c r="Q2" s="37">
        <v>4</v>
      </c>
      <c r="R2" s="37">
        <v>180</v>
      </c>
      <c r="S2" s="40" t="str">
        <f>IFERROR(VLOOKUP(Q2,武将ID!F$1:G$18,2,0),"")</f>
        <v>，生命提高</v>
      </c>
      <c r="T2" s="37"/>
      <c r="U2" s="37" t="str">
        <f>IFERROR(VLOOKUP(S2,武将ID!H$1:I$18,2,0),"")</f>
        <v/>
      </c>
      <c r="V2" s="40" t="str">
        <f>IFERROR(VLOOKUP(T2,武将ID!F$1:G$18,2,0),"")</f>
        <v/>
      </c>
      <c r="W2" s="37"/>
      <c r="X2" s="37"/>
      <c r="Y2" s="40" t="str">
        <f>IFERROR(VLOOKUP(W2,武将ID!F$1:G$18,2,0),"")</f>
        <v/>
      </c>
      <c r="Z2" t="str">
        <f>"装备“"&amp;J2&amp;"“，"&amp;S2&amp;R2/10&amp;"%。"</f>
        <v>装备“七星软甲“，，生命提高18%。</v>
      </c>
    </row>
    <row r="3" spans="1:26" ht="15.6" x14ac:dyDescent="0.25">
      <c r="A3" s="37">
        <v>1003</v>
      </c>
      <c r="B3" s="37">
        <v>3</v>
      </c>
      <c r="C3" s="38" t="s">
        <v>95</v>
      </c>
      <c r="D3" s="37">
        <v>1</v>
      </c>
      <c r="E3" s="37" t="str">
        <f t="shared" si="0"/>
        <v>男主角3</v>
      </c>
      <c r="F3" s="37" t="s">
        <v>61</v>
      </c>
      <c r="G3" s="37">
        <v>3</v>
      </c>
      <c r="H3" s="37">
        <v>2</v>
      </c>
      <c r="I3" s="37">
        <v>4033</v>
      </c>
      <c r="J3" s="38" t="s">
        <v>95</v>
      </c>
      <c r="K3" s="37"/>
      <c r="L3" s="37"/>
      <c r="M3" s="37"/>
      <c r="N3" s="37"/>
      <c r="O3" s="37"/>
      <c r="P3" s="37"/>
      <c r="Q3" s="37">
        <v>4</v>
      </c>
      <c r="R3" s="37">
        <v>80</v>
      </c>
      <c r="S3" s="40" t="str">
        <f>IFERROR(VLOOKUP(Q3,武将ID!F$1:G$18,2,0),"")</f>
        <v>，生命提高</v>
      </c>
      <c r="T3" s="37">
        <v>5</v>
      </c>
      <c r="U3" s="37">
        <v>80</v>
      </c>
      <c r="V3" s="40" t="str">
        <f>IFERROR(VLOOKUP(T3,武将ID!F$1:G$18,2,0),"")</f>
        <v>，攻击提高</v>
      </c>
      <c r="W3" s="37">
        <v>6</v>
      </c>
      <c r="X3" s="37">
        <v>40</v>
      </c>
      <c r="Y3" s="40" t="str">
        <f>IFERROR(VLOOKUP(W3,武将ID!F$1:G$18,2,0),"")</f>
        <v>，防御提高</v>
      </c>
      <c r="Z3" t="str">
        <f>"装备“"&amp;J3&amp;"“，"&amp;S3&amp;R3/10&amp;"%，"&amp;V3&amp;U3/10&amp;"%，"&amp;Y3&amp;X3/10&amp;"%。"</f>
        <v>装备“七星发冠“，，生命提高8%，，攻击提高8%，，防御提高4%。</v>
      </c>
    </row>
    <row r="4" spans="1:26" ht="15.6" x14ac:dyDescent="0.25">
      <c r="A4" s="37">
        <v>1004</v>
      </c>
      <c r="B4" s="37">
        <v>4</v>
      </c>
      <c r="C4" s="38" t="s">
        <v>67</v>
      </c>
      <c r="D4" s="37">
        <v>1</v>
      </c>
      <c r="E4" s="37" t="str">
        <f t="shared" si="0"/>
        <v>男主角4</v>
      </c>
      <c r="F4" s="37" t="s">
        <v>61</v>
      </c>
      <c r="G4" s="37">
        <v>4</v>
      </c>
      <c r="H4" s="37">
        <v>2</v>
      </c>
      <c r="I4" s="37">
        <v>4034</v>
      </c>
      <c r="J4" s="38" t="s">
        <v>67</v>
      </c>
      <c r="K4" s="37"/>
      <c r="L4" s="37"/>
      <c r="M4" s="37"/>
      <c r="N4" s="37"/>
      <c r="O4" s="37"/>
      <c r="P4" s="37"/>
      <c r="Q4" s="37">
        <v>4</v>
      </c>
      <c r="R4" s="37">
        <v>80</v>
      </c>
      <c r="S4" s="40" t="str">
        <f>IFERROR(VLOOKUP(Q4,武将ID!F$1:G$18,2,0),"")</f>
        <v>，生命提高</v>
      </c>
      <c r="T4" s="37">
        <v>5</v>
      </c>
      <c r="U4" s="37">
        <v>80</v>
      </c>
      <c r="V4" s="40" t="str">
        <f>IFERROR(VLOOKUP(T4,武将ID!F$1:G$18,2,0),"")</f>
        <v>，攻击提高</v>
      </c>
      <c r="W4" s="37">
        <v>6</v>
      </c>
      <c r="X4" s="37">
        <v>40</v>
      </c>
      <c r="Y4" s="40" t="str">
        <f>IFERROR(VLOOKUP(W4,武将ID!F$1:G$18,2,0),"")</f>
        <v>，防御提高</v>
      </c>
      <c r="Z4" t="str">
        <f>"装备“"&amp;J4&amp;"“，"&amp;S4&amp;R4/10&amp;"%，"&amp;V4&amp;U4/10&amp;"%，"&amp;Y4&amp;X4/10&amp;"%。"</f>
        <v>装备“七星宝靴“，，生命提高8%，，攻击提高8%，，防御提高4%。</v>
      </c>
    </row>
    <row r="5" spans="1:26" ht="15.6" x14ac:dyDescent="0.25">
      <c r="A5" s="37">
        <v>1005</v>
      </c>
      <c r="B5" s="37">
        <v>5</v>
      </c>
      <c r="C5" s="38" t="s">
        <v>96</v>
      </c>
      <c r="D5" s="37">
        <v>1</v>
      </c>
      <c r="E5" s="37" t="str">
        <f t="shared" si="0"/>
        <v>男主角5</v>
      </c>
      <c r="F5" s="37" t="s">
        <v>61</v>
      </c>
      <c r="G5" s="37">
        <v>5</v>
      </c>
      <c r="H5" s="37">
        <v>3</v>
      </c>
      <c r="I5" s="37">
        <v>302</v>
      </c>
      <c r="J5" s="38" t="s">
        <v>96</v>
      </c>
      <c r="K5" s="37"/>
      <c r="L5" s="37"/>
      <c r="M5" s="37"/>
      <c r="N5" s="37"/>
      <c r="O5" s="37"/>
      <c r="P5" s="37"/>
      <c r="Q5" s="37"/>
      <c r="R5" s="37"/>
      <c r="S5" s="40" t="str">
        <f>IFERROR(VLOOKUP(Q5,武将ID!F$1:G$18,2,0),"")</f>
        <v/>
      </c>
      <c r="T5" s="37">
        <v>5</v>
      </c>
      <c r="U5" s="37">
        <v>180</v>
      </c>
      <c r="V5" s="40" t="str">
        <f>IFERROR(VLOOKUP(T5,武将ID!F$1:G$18,2,0),"")</f>
        <v>，攻击提高</v>
      </c>
      <c r="W5" s="37"/>
      <c r="X5" s="37"/>
      <c r="Y5" s="40" t="str">
        <f>IFERROR(VLOOKUP(W5,武将ID!F$1:G$18,2,0),"")</f>
        <v/>
      </c>
      <c r="Z5" t="str">
        <f>"装备“"&amp;J5&amp;"，"&amp;V5&amp;U5/10&amp;"%。"</f>
        <v>装备“百战奇略，，攻击提高18%。</v>
      </c>
    </row>
    <row r="6" spans="1:26" ht="15.6" x14ac:dyDescent="0.25">
      <c r="A6" s="37">
        <v>1006</v>
      </c>
      <c r="B6" s="37">
        <v>6</v>
      </c>
      <c r="C6" s="38" t="s">
        <v>97</v>
      </c>
      <c r="D6" s="37">
        <v>1</v>
      </c>
      <c r="E6" s="37" t="str">
        <f t="shared" si="0"/>
        <v>男主角6</v>
      </c>
      <c r="F6" s="37" t="s">
        <v>61</v>
      </c>
      <c r="G6" s="37">
        <v>6</v>
      </c>
      <c r="H6" s="37">
        <v>3</v>
      </c>
      <c r="I6" s="37">
        <v>303</v>
      </c>
      <c r="J6" s="38" t="s">
        <v>97</v>
      </c>
      <c r="K6" s="37"/>
      <c r="L6" s="37"/>
      <c r="M6" s="37"/>
      <c r="N6" s="37"/>
      <c r="O6" s="37"/>
      <c r="P6" s="37"/>
      <c r="Q6" s="37">
        <v>4</v>
      </c>
      <c r="R6" s="37">
        <v>180</v>
      </c>
      <c r="S6" s="40" t="str">
        <f>IFERROR(VLOOKUP(Q6,武将ID!F$1:G$18,2,0),"")</f>
        <v>，生命提高</v>
      </c>
      <c r="T6" s="37"/>
      <c r="U6" s="37"/>
      <c r="V6" s="40" t="str">
        <f>IFERROR(VLOOKUP(T6,武将ID!F$1:G$18,2,0),"")</f>
        <v/>
      </c>
      <c r="W6" s="37"/>
      <c r="X6" s="37"/>
      <c r="Y6" s="37"/>
      <c r="Z6" t="str">
        <f>"装备“"&amp;J6&amp;"“，"&amp;S6&amp;R6/10&amp;"%。"</f>
        <v>装备“玄武印“，，生命提高18%。</v>
      </c>
    </row>
    <row r="7" spans="1:26" ht="15.6" x14ac:dyDescent="0.25">
      <c r="A7" s="37">
        <v>1007</v>
      </c>
      <c r="B7" s="37">
        <v>7</v>
      </c>
      <c r="C7" s="38" t="s">
        <v>70</v>
      </c>
      <c r="D7" s="37">
        <v>1</v>
      </c>
      <c r="E7" s="37" t="str">
        <f t="shared" si="0"/>
        <v>男主角1</v>
      </c>
      <c r="F7" s="37" t="s">
        <v>61</v>
      </c>
      <c r="G7" s="37">
        <v>1</v>
      </c>
      <c r="H7" s="37">
        <v>2</v>
      </c>
      <c r="I7" s="37">
        <v>5031</v>
      </c>
      <c r="J7" s="38" t="s">
        <v>70</v>
      </c>
      <c r="K7" s="37"/>
      <c r="L7" s="37"/>
      <c r="M7" s="37"/>
      <c r="N7" s="37"/>
      <c r="O7" s="37"/>
      <c r="P7" s="37"/>
      <c r="Q7" s="37">
        <v>5</v>
      </c>
      <c r="R7" s="37">
        <v>240</v>
      </c>
      <c r="S7" s="40" t="str">
        <f>IFERROR(VLOOKUP(Q7,武将ID!F$1:G$18,2,0),"")</f>
        <v>，攻击提高</v>
      </c>
      <c r="T7" s="37"/>
      <c r="U7" s="37" t="str">
        <f>IFERROR(VLOOKUP(S7,武将ID!H$1:I$18,2,0),"")</f>
        <v/>
      </c>
      <c r="V7" s="40" t="str">
        <f>IFERROR(VLOOKUP(T7,武将ID!F$1:G$18,2,0),"")</f>
        <v/>
      </c>
      <c r="W7" s="37"/>
      <c r="X7" s="37"/>
      <c r="Y7" s="40" t="str">
        <f>IFERROR(VLOOKUP(W7,武将ID!F$1:G$18,2,0),"")</f>
        <v/>
      </c>
      <c r="Z7" t="str">
        <f>"装备“"&amp;J7&amp;"“，"&amp;S7&amp;R7/10&amp;"%。"</f>
        <v>装备“九龙宝刀“，，攻击提高24%。</v>
      </c>
    </row>
    <row r="8" spans="1:26" ht="15.6" x14ac:dyDescent="0.25">
      <c r="A8" s="37">
        <v>1008</v>
      </c>
      <c r="B8" s="37">
        <v>8</v>
      </c>
      <c r="C8" s="38" t="s">
        <v>72</v>
      </c>
      <c r="D8" s="37">
        <v>1</v>
      </c>
      <c r="E8" s="37" t="str">
        <f t="shared" si="0"/>
        <v>男主角2</v>
      </c>
      <c r="F8" s="37" t="s">
        <v>61</v>
      </c>
      <c r="G8" s="37">
        <v>2</v>
      </c>
      <c r="H8" s="37">
        <v>2</v>
      </c>
      <c r="I8" s="37">
        <v>5032</v>
      </c>
      <c r="J8" s="38" t="s">
        <v>72</v>
      </c>
      <c r="K8" s="37"/>
      <c r="L8" s="37"/>
      <c r="M8" s="37"/>
      <c r="N8" s="37"/>
      <c r="O8" s="37"/>
      <c r="P8" s="37"/>
      <c r="Q8" s="37">
        <v>4</v>
      </c>
      <c r="R8" s="37">
        <v>240</v>
      </c>
      <c r="S8" s="40" t="str">
        <f>IFERROR(VLOOKUP(Q8,武将ID!F$1:G$18,2,0),"")</f>
        <v>，生命提高</v>
      </c>
      <c r="T8" s="37"/>
      <c r="U8" s="37" t="str">
        <f>IFERROR(VLOOKUP(S8,武将ID!H$1:I$18,2,0),"")</f>
        <v/>
      </c>
      <c r="V8" s="40" t="str">
        <f>IFERROR(VLOOKUP(T8,武将ID!F$1:G$18,2,0),"")</f>
        <v/>
      </c>
      <c r="W8" s="37"/>
      <c r="X8" s="37"/>
      <c r="Y8" s="40" t="str">
        <f>IFERROR(VLOOKUP(W8,武将ID!F$1:G$18,2,0),"")</f>
        <v/>
      </c>
      <c r="Z8" t="str">
        <f>"装备“"&amp;J8&amp;"“，"&amp;S8&amp;R8/10&amp;"%。"</f>
        <v>装备“九龙战甲“，，生命提高24%。</v>
      </c>
    </row>
    <row r="9" spans="1:26" ht="15.6" x14ac:dyDescent="0.25">
      <c r="A9" s="37">
        <v>1009</v>
      </c>
      <c r="B9" s="37">
        <v>9</v>
      </c>
      <c r="C9" s="38" t="s">
        <v>71</v>
      </c>
      <c r="D9" s="37">
        <v>1</v>
      </c>
      <c r="E9" s="37" t="str">
        <f t="shared" si="0"/>
        <v>男主角3</v>
      </c>
      <c r="F9" s="37" t="s">
        <v>61</v>
      </c>
      <c r="G9" s="37">
        <v>3</v>
      </c>
      <c r="H9" s="37">
        <v>2</v>
      </c>
      <c r="I9" s="37">
        <v>5033</v>
      </c>
      <c r="J9" s="38" t="s">
        <v>71</v>
      </c>
      <c r="K9" s="37"/>
      <c r="L9" s="37"/>
      <c r="M9" s="37"/>
      <c r="N9" s="37"/>
      <c r="O9" s="37"/>
      <c r="P9" s="37"/>
      <c r="Q9" s="37">
        <v>4</v>
      </c>
      <c r="R9" s="37">
        <f>R15*0.8</f>
        <v>120</v>
      </c>
      <c r="S9" s="40" t="str">
        <f>IFERROR(VLOOKUP(Q9,武将ID!F$1:G$18,2,0),"")</f>
        <v>，生命提高</v>
      </c>
      <c r="T9" s="37">
        <v>5</v>
      </c>
      <c r="U9" s="37">
        <f>U15*0.8</f>
        <v>120</v>
      </c>
      <c r="V9" s="40" t="str">
        <f>IFERROR(VLOOKUP(T9,武将ID!F$1:G$18,2,0),"")</f>
        <v>，攻击提高</v>
      </c>
      <c r="W9" s="37">
        <v>6</v>
      </c>
      <c r="X9" s="37">
        <v>60</v>
      </c>
      <c r="Y9" s="40" t="str">
        <f>IFERROR(VLOOKUP(W9,武将ID!F$1:G$18,2,0),"")</f>
        <v>，防御提高</v>
      </c>
      <c r="Z9" t="str">
        <f>"装备“"&amp;J9&amp;"“，"&amp;S9&amp;R9/10&amp;"%，"&amp;V9&amp;U9/10&amp;"%，"&amp;Y9&amp;X9/10&amp;"%。"</f>
        <v>装备“九龙头盔“，，生命提高12%，，攻击提高12%，，防御提高6%。</v>
      </c>
    </row>
    <row r="10" spans="1:26" ht="15.6" x14ac:dyDescent="0.25">
      <c r="A10" s="37">
        <v>1010</v>
      </c>
      <c r="B10" s="37">
        <v>10</v>
      </c>
      <c r="C10" s="38" t="s">
        <v>73</v>
      </c>
      <c r="D10" s="37">
        <v>1</v>
      </c>
      <c r="E10" s="37" t="str">
        <f t="shared" si="0"/>
        <v>男主角4</v>
      </c>
      <c r="F10" s="37" t="s">
        <v>61</v>
      </c>
      <c r="G10" s="37">
        <v>4</v>
      </c>
      <c r="H10" s="37">
        <v>2</v>
      </c>
      <c r="I10" s="37">
        <v>5034</v>
      </c>
      <c r="J10" s="38" t="s">
        <v>73</v>
      </c>
      <c r="K10" s="37"/>
      <c r="L10" s="37"/>
      <c r="M10" s="37"/>
      <c r="N10" s="37"/>
      <c r="O10" s="37"/>
      <c r="P10" s="37"/>
      <c r="Q10" s="37">
        <v>4</v>
      </c>
      <c r="R10" s="37">
        <f>R16*0.8</f>
        <v>120</v>
      </c>
      <c r="S10" s="40" t="str">
        <f>IFERROR(VLOOKUP(Q10,武将ID!F$1:G$18,2,0),"")</f>
        <v>，生命提高</v>
      </c>
      <c r="T10" s="37">
        <v>5</v>
      </c>
      <c r="U10" s="37">
        <f>U16*0.8</f>
        <v>120</v>
      </c>
      <c r="V10" s="40" t="str">
        <f>IFERROR(VLOOKUP(T10,武将ID!F$1:G$18,2,0),"")</f>
        <v>，攻击提高</v>
      </c>
      <c r="W10" s="37">
        <v>6</v>
      </c>
      <c r="X10" s="37">
        <v>60</v>
      </c>
      <c r="Y10" s="40" t="str">
        <f>IFERROR(VLOOKUP(W10,武将ID!F$1:G$18,2,0),"")</f>
        <v>，防御提高</v>
      </c>
      <c r="Z10" t="str">
        <f>"装备“"&amp;J10&amp;"“，"&amp;S10&amp;R10/10&amp;"%，"&amp;V10&amp;U10/10&amp;"%，"&amp;Y10&amp;X10/10&amp;"%。"</f>
        <v>装备“九龙长靴“，，生命提高12%，，攻击提高12%，，防御提高6%。</v>
      </c>
    </row>
    <row r="11" spans="1:26" ht="15.6" x14ac:dyDescent="0.25">
      <c r="A11" s="37">
        <v>1011</v>
      </c>
      <c r="B11" s="37">
        <v>11</v>
      </c>
      <c r="C11" s="38" t="s">
        <v>98</v>
      </c>
      <c r="D11" s="37">
        <v>1</v>
      </c>
      <c r="E11" s="37" t="str">
        <f t="shared" si="0"/>
        <v>男主角5</v>
      </c>
      <c r="F11" s="37" t="s">
        <v>61</v>
      </c>
      <c r="G11" s="37">
        <v>5</v>
      </c>
      <c r="H11" s="37">
        <v>3</v>
      </c>
      <c r="I11" s="37">
        <v>402</v>
      </c>
      <c r="J11" s="38" t="s">
        <v>98</v>
      </c>
      <c r="K11" s="37"/>
      <c r="L11" s="37"/>
      <c r="M11" s="37"/>
      <c r="N11" s="37"/>
      <c r="O11" s="37"/>
      <c r="P11" s="37"/>
      <c r="Q11" s="37"/>
      <c r="R11" s="37"/>
      <c r="S11" s="40" t="str">
        <f>IFERROR(VLOOKUP(Q11,武将ID!F$1:G$18,2,0),"")</f>
        <v/>
      </c>
      <c r="T11" s="37">
        <v>5</v>
      </c>
      <c r="U11" s="37">
        <v>240</v>
      </c>
      <c r="V11" s="40" t="str">
        <f>IFERROR(VLOOKUP(T11,武将ID!F$1:G$18,2,0),"")</f>
        <v>，攻击提高</v>
      </c>
      <c r="W11" s="37"/>
      <c r="X11" s="37"/>
      <c r="Y11" s="40" t="str">
        <f>IFERROR(VLOOKUP(W11,武将ID!F$1:G$18,2,0),"")</f>
        <v/>
      </c>
      <c r="Z11" t="str">
        <f>"装备“"&amp;J11&amp;"，"&amp;V11&amp;U11/10&amp;"%。"</f>
        <v>装备“太白阴经，，攻击提高24%。</v>
      </c>
    </row>
    <row r="12" spans="1:26" ht="15.6" x14ac:dyDescent="0.25">
      <c r="A12" s="37">
        <v>1012</v>
      </c>
      <c r="B12" s="37">
        <v>12</v>
      </c>
      <c r="C12" s="38" t="s">
        <v>99</v>
      </c>
      <c r="D12" s="37">
        <v>1</v>
      </c>
      <c r="E12" s="37" t="str">
        <f t="shared" si="0"/>
        <v>男主角6</v>
      </c>
      <c r="F12" s="37" t="s">
        <v>61</v>
      </c>
      <c r="G12" s="37">
        <v>6</v>
      </c>
      <c r="H12" s="37">
        <v>3</v>
      </c>
      <c r="I12" s="37">
        <v>403</v>
      </c>
      <c r="J12" s="38" t="s">
        <v>99</v>
      </c>
      <c r="K12" s="37"/>
      <c r="L12" s="37"/>
      <c r="M12" s="37"/>
      <c r="N12" s="37"/>
      <c r="O12" s="37"/>
      <c r="P12" s="37"/>
      <c r="Q12" s="37">
        <v>4</v>
      </c>
      <c r="R12" s="37">
        <v>240</v>
      </c>
      <c r="S12" s="40" t="str">
        <f>IFERROR(VLOOKUP(Q12,武将ID!F$1:G$18,2,0),"")</f>
        <v>，生命提高</v>
      </c>
      <c r="T12" s="37"/>
      <c r="U12" s="37"/>
      <c r="V12" s="40" t="str">
        <f>IFERROR(VLOOKUP(T12,武将ID!F$1:G$18,2,0),"")</f>
        <v/>
      </c>
      <c r="W12" s="37"/>
      <c r="X12" s="37"/>
      <c r="Y12" s="37"/>
      <c r="Z12" t="str">
        <f>"装备“"&amp;J12&amp;"“，"&amp;S12&amp;R12/10&amp;"%。"</f>
        <v>装备“猛虎印“，，生命提高24%。</v>
      </c>
    </row>
    <row r="13" spans="1:26" ht="15.6" x14ac:dyDescent="0.25">
      <c r="A13" s="37">
        <v>1013</v>
      </c>
      <c r="B13" s="37">
        <v>13</v>
      </c>
      <c r="C13" s="38" t="s">
        <v>76</v>
      </c>
      <c r="D13" s="37">
        <v>1</v>
      </c>
      <c r="E13" s="37" t="str">
        <f t="shared" si="0"/>
        <v>男主角1</v>
      </c>
      <c r="F13" s="37" t="s">
        <v>61</v>
      </c>
      <c r="G13" s="37">
        <v>1</v>
      </c>
      <c r="H13" s="37">
        <v>2</v>
      </c>
      <c r="I13" s="37">
        <v>6001</v>
      </c>
      <c r="J13" s="38" t="s">
        <v>100</v>
      </c>
      <c r="K13" s="37"/>
      <c r="L13" s="37"/>
      <c r="M13" s="37"/>
      <c r="N13" s="37"/>
      <c r="O13" s="37"/>
      <c r="P13" s="37"/>
      <c r="Q13" s="37">
        <v>5</v>
      </c>
      <c r="R13" s="37">
        <v>320</v>
      </c>
      <c r="S13" s="40" t="str">
        <f>IFERROR(VLOOKUP(Q13,武将ID!F$1:G$18,2,0),"")</f>
        <v>，攻击提高</v>
      </c>
      <c r="T13" s="37"/>
      <c r="U13" s="37" t="str">
        <f>IFERROR(VLOOKUP(S13,武将ID!H$1:I$18,2,0),"")</f>
        <v/>
      </c>
      <c r="V13" s="40" t="str">
        <f>IFERROR(VLOOKUP(T13,武将ID!F$1:G$18,2,0),"")</f>
        <v/>
      </c>
      <c r="W13" s="37"/>
      <c r="X13" s="37"/>
      <c r="Y13" s="40" t="str">
        <f>IFERROR(VLOOKUP(W13,武将ID!F$1:G$18,2,0),"")</f>
        <v/>
      </c>
      <c r="Z13" t="str">
        <f>"装备“"&amp;J13&amp;"“，"&amp;S13&amp;R13/10&amp;"%。"</f>
        <v>装备“至尊无极刀“，，攻击提高32%。</v>
      </c>
    </row>
    <row r="14" spans="1:26" ht="15.6" x14ac:dyDescent="0.25">
      <c r="A14" s="37">
        <v>1014</v>
      </c>
      <c r="B14" s="37">
        <v>14</v>
      </c>
      <c r="C14" s="38" t="s">
        <v>78</v>
      </c>
      <c r="D14" s="37">
        <v>1</v>
      </c>
      <c r="E14" s="37" t="str">
        <f t="shared" si="0"/>
        <v>男主角2</v>
      </c>
      <c r="F14" s="37" t="s">
        <v>61</v>
      </c>
      <c r="G14" s="37">
        <v>2</v>
      </c>
      <c r="H14" s="37">
        <v>2</v>
      </c>
      <c r="I14" s="37">
        <v>6002</v>
      </c>
      <c r="J14" s="38" t="s">
        <v>101</v>
      </c>
      <c r="K14" s="37"/>
      <c r="L14" s="37"/>
      <c r="M14" s="37"/>
      <c r="N14" s="37"/>
      <c r="O14" s="37"/>
      <c r="P14" s="37"/>
      <c r="Q14" s="37">
        <v>4</v>
      </c>
      <c r="R14" s="37">
        <v>320</v>
      </c>
      <c r="S14" s="40" t="str">
        <f>IFERROR(VLOOKUP(Q14,武将ID!F$1:G$18,2,0),"")</f>
        <v>，生命提高</v>
      </c>
      <c r="T14" s="37"/>
      <c r="U14" s="37" t="str">
        <f>IFERROR(VLOOKUP(S14,武将ID!H$1:I$18,2,0),"")</f>
        <v/>
      </c>
      <c r="V14" s="40" t="str">
        <f>IFERROR(VLOOKUP(T14,武将ID!F$1:G$18,2,0),"")</f>
        <v/>
      </c>
      <c r="W14" s="37"/>
      <c r="X14" s="37"/>
      <c r="Y14" s="40" t="str">
        <f>IFERROR(VLOOKUP(W14,武将ID!F$1:G$18,2,0),"")</f>
        <v/>
      </c>
      <c r="Z14" t="str">
        <f>"装备“"&amp;J14&amp;"“，"&amp;S14&amp;R14/10&amp;"%。"</f>
        <v>装备“至尊无极甲“，，生命提高32%。</v>
      </c>
    </row>
    <row r="15" spans="1:26" ht="15.6" x14ac:dyDescent="0.25">
      <c r="A15" s="37">
        <v>1015</v>
      </c>
      <c r="B15" s="37">
        <v>15</v>
      </c>
      <c r="C15" s="38" t="s">
        <v>77</v>
      </c>
      <c r="D15" s="37">
        <v>1</v>
      </c>
      <c r="E15" s="37" t="str">
        <f t="shared" si="0"/>
        <v>男主角3</v>
      </c>
      <c r="F15" s="37" t="s">
        <v>61</v>
      </c>
      <c r="G15" s="37">
        <v>3</v>
      </c>
      <c r="H15" s="37">
        <v>2</v>
      </c>
      <c r="I15" s="37">
        <v>6003</v>
      </c>
      <c r="J15" s="38" t="s">
        <v>102</v>
      </c>
      <c r="K15" s="37"/>
      <c r="L15" s="37"/>
      <c r="M15" s="37"/>
      <c r="N15" s="37"/>
      <c r="O15" s="37"/>
      <c r="P15" s="37"/>
      <c r="Q15" s="37">
        <v>4</v>
      </c>
      <c r="R15" s="37">
        <v>150</v>
      </c>
      <c r="S15" s="40" t="str">
        <f>IFERROR(VLOOKUP(Q15,武将ID!F$1:G$18,2,0),"")</f>
        <v>，生命提高</v>
      </c>
      <c r="T15" s="37">
        <v>5</v>
      </c>
      <c r="U15" s="37">
        <v>150</v>
      </c>
      <c r="V15" s="40" t="str">
        <f>IFERROR(VLOOKUP(T15,武将ID!F$1:G$18,2,0),"")</f>
        <v>，攻击提高</v>
      </c>
      <c r="W15" s="37">
        <v>6</v>
      </c>
      <c r="X15" s="37">
        <v>80</v>
      </c>
      <c r="Y15" s="40" t="str">
        <f>IFERROR(VLOOKUP(W15,武将ID!F$1:G$18,2,0),"")</f>
        <v>，防御提高</v>
      </c>
      <c r="Z15" t="str">
        <f>"装备“"&amp;J15&amp;"“，"&amp;S15&amp;R15/10&amp;"%，"&amp;V15&amp;U15/10&amp;"%，"&amp;Y15&amp;X15/10&amp;"%。"</f>
        <v>装备“至尊无极盔“，，生命提高15%，，攻击提高15%，，防御提高8%。</v>
      </c>
    </row>
    <row r="16" spans="1:26" ht="15.6" x14ac:dyDescent="0.25">
      <c r="A16" s="37">
        <v>1016</v>
      </c>
      <c r="B16" s="37">
        <v>16</v>
      </c>
      <c r="C16" s="38" t="s">
        <v>79</v>
      </c>
      <c r="D16" s="37">
        <v>1</v>
      </c>
      <c r="E16" s="37" t="str">
        <f t="shared" si="0"/>
        <v>男主角4</v>
      </c>
      <c r="F16" s="37" t="s">
        <v>61</v>
      </c>
      <c r="G16" s="37">
        <v>4</v>
      </c>
      <c r="H16" s="37">
        <v>2</v>
      </c>
      <c r="I16" s="37">
        <v>6004</v>
      </c>
      <c r="J16" s="38" t="s">
        <v>103</v>
      </c>
      <c r="K16" s="37"/>
      <c r="L16" s="39"/>
      <c r="M16" s="37"/>
      <c r="N16" s="39"/>
      <c r="O16" s="37"/>
      <c r="P16" s="39"/>
      <c r="Q16" s="37">
        <v>4</v>
      </c>
      <c r="R16" s="37">
        <v>150</v>
      </c>
      <c r="S16" s="40" t="str">
        <f>IFERROR(VLOOKUP(Q16,武将ID!F$1:G$18,2,0),"")</f>
        <v>，生命提高</v>
      </c>
      <c r="T16" s="37">
        <v>5</v>
      </c>
      <c r="U16" s="37">
        <v>150</v>
      </c>
      <c r="V16" s="40" t="str">
        <f>IFERROR(VLOOKUP(T16,武将ID!F$1:G$18,2,0),"")</f>
        <v>，攻击提高</v>
      </c>
      <c r="W16" s="37">
        <v>6</v>
      </c>
      <c r="X16" s="37">
        <v>80</v>
      </c>
      <c r="Y16" s="40" t="str">
        <f>IFERROR(VLOOKUP(W16,武将ID!F$1:G$18,2,0),"")</f>
        <v>，防御提高</v>
      </c>
      <c r="Z16" t="str">
        <f>"装备“"&amp;J16&amp;"“，"&amp;S16&amp;R16/10&amp;"%，"&amp;V16&amp;U16/10&amp;"%，"&amp;Y16&amp;X16/10&amp;"%。"</f>
        <v>装备“至尊无极靴“，，生命提高15%，，攻击提高15%，，防御提高8%。</v>
      </c>
    </row>
    <row r="17" spans="1:26" ht="15.6" x14ac:dyDescent="0.25">
      <c r="A17" s="37">
        <v>1017</v>
      </c>
      <c r="B17" s="37">
        <v>17</v>
      </c>
      <c r="C17" s="38" t="s">
        <v>104</v>
      </c>
      <c r="D17" s="37">
        <v>1</v>
      </c>
      <c r="E17" s="37" t="str">
        <f t="shared" si="0"/>
        <v>男主角5</v>
      </c>
      <c r="F17" s="37" t="s">
        <v>61</v>
      </c>
      <c r="G17" s="37">
        <v>5</v>
      </c>
      <c r="H17" s="37">
        <v>3</v>
      </c>
      <c r="I17" s="37">
        <v>502</v>
      </c>
      <c r="J17" s="38" t="s">
        <v>104</v>
      </c>
      <c r="K17" s="37"/>
      <c r="L17" s="39"/>
      <c r="M17" s="37"/>
      <c r="N17" s="39"/>
      <c r="O17" s="37"/>
      <c r="P17" s="39"/>
      <c r="Q17" s="37"/>
      <c r="R17" s="37"/>
      <c r="S17" s="40" t="str">
        <f>IFERROR(VLOOKUP(Q17,武将ID!F$1:G$18,2,0),"")</f>
        <v/>
      </c>
      <c r="T17" s="37">
        <v>5</v>
      </c>
      <c r="U17" s="37">
        <v>320</v>
      </c>
      <c r="V17" s="40" t="str">
        <f>IFERROR(VLOOKUP(T17,武将ID!F$1:G$18,2,0),"")</f>
        <v>，攻击提高</v>
      </c>
      <c r="W17" s="37"/>
      <c r="X17" s="37"/>
      <c r="Y17" s="40" t="str">
        <f>IFERROR(VLOOKUP(W17,武将ID!F$1:G$18,2,0),"")</f>
        <v/>
      </c>
      <c r="Z17" t="str">
        <f>"装备“"&amp;J17&amp;"，"&amp;V17&amp;U17/10&amp;"%。"</f>
        <v>装备“鬼谷子，，攻击提高32%。</v>
      </c>
    </row>
    <row r="18" spans="1:26" ht="15.6" x14ac:dyDescent="0.25">
      <c r="A18" s="37">
        <v>1018</v>
      </c>
      <c r="B18" s="37">
        <v>18</v>
      </c>
      <c r="C18" s="38" t="s">
        <v>105</v>
      </c>
      <c r="D18" s="37">
        <v>1</v>
      </c>
      <c r="E18" s="37" t="str">
        <f t="shared" si="0"/>
        <v>男主角6</v>
      </c>
      <c r="F18" s="37" t="s">
        <v>61</v>
      </c>
      <c r="G18" s="37">
        <v>6</v>
      </c>
      <c r="H18" s="37">
        <v>3</v>
      </c>
      <c r="I18" s="37">
        <v>503</v>
      </c>
      <c r="J18" s="38" t="s">
        <v>105</v>
      </c>
      <c r="K18" s="37"/>
      <c r="L18" s="39"/>
      <c r="M18" s="37"/>
      <c r="N18" s="39"/>
      <c r="O18" s="37"/>
      <c r="P18" s="39"/>
      <c r="Q18" s="37">
        <v>4</v>
      </c>
      <c r="R18" s="37">
        <v>320</v>
      </c>
      <c r="S18" s="40" t="str">
        <f>IFERROR(VLOOKUP(Q18,武将ID!F$1:G$18,2,0),"")</f>
        <v>，生命提高</v>
      </c>
      <c r="T18" s="37"/>
      <c r="U18" s="37"/>
      <c r="V18" s="40" t="str">
        <f>IFERROR(VLOOKUP(T18,武将ID!F$1:G$18,2,0),"")</f>
        <v/>
      </c>
      <c r="W18" s="37"/>
      <c r="X18" s="37"/>
      <c r="Y18" s="37"/>
      <c r="Z18" t="str">
        <f>"装备“"&amp;J18&amp;"“，"&amp;S18&amp;R18/10&amp;"%。"</f>
        <v>装备“卧龙印“，，生命提高32%。</v>
      </c>
    </row>
    <row r="19" spans="1:26" ht="15.6" x14ac:dyDescent="0.25">
      <c r="A19" s="37">
        <v>11001</v>
      </c>
      <c r="B19" s="37">
        <v>19</v>
      </c>
      <c r="C19" s="38" t="s">
        <v>64</v>
      </c>
      <c r="D19" s="37">
        <v>11</v>
      </c>
      <c r="E19" s="37" t="str">
        <f t="shared" si="0"/>
        <v>女主角1</v>
      </c>
      <c r="F19" s="37" t="s">
        <v>106</v>
      </c>
      <c r="G19" s="37">
        <v>1</v>
      </c>
      <c r="H19" s="37">
        <v>2</v>
      </c>
      <c r="I19" s="37">
        <v>4031</v>
      </c>
      <c r="J19" s="38" t="s">
        <v>64</v>
      </c>
      <c r="K19" s="37"/>
      <c r="L19" s="39"/>
      <c r="M19" s="37"/>
      <c r="N19" s="39"/>
      <c r="O19" s="37"/>
      <c r="P19" s="39"/>
      <c r="Q19" s="37">
        <v>5</v>
      </c>
      <c r="R19" s="37">
        <v>180</v>
      </c>
      <c r="S19" s="40" t="str">
        <f>IFERROR(VLOOKUP(Q19,武将ID!F$1:G$18,2,0),"")</f>
        <v>，攻击提高</v>
      </c>
      <c r="T19" s="37"/>
      <c r="U19" s="37" t="str">
        <f>IFERROR(VLOOKUP(S19,武将ID!H$1:I$18,2,0),"")</f>
        <v/>
      </c>
      <c r="V19" s="40" t="str">
        <f>IFERROR(VLOOKUP(T19,武将ID!F$1:G$18,2,0),"")</f>
        <v/>
      </c>
      <c r="W19" s="37"/>
      <c r="X19" s="37"/>
      <c r="Y19" s="40" t="str">
        <f>IFERROR(VLOOKUP(W19,武将ID!F$1:G$18,2,0),"")</f>
        <v/>
      </c>
      <c r="Z19" t="str">
        <f>"装备“"&amp;J19&amp;"“，"&amp;S19&amp;R19/10&amp;"%。"</f>
        <v>装备“七星宝剑“，，攻击提高18%。</v>
      </c>
    </row>
    <row r="20" spans="1:26" ht="15.6" x14ac:dyDescent="0.25">
      <c r="A20" s="37">
        <v>11002</v>
      </c>
      <c r="B20" s="37">
        <v>20</v>
      </c>
      <c r="C20" s="38" t="s">
        <v>94</v>
      </c>
      <c r="D20" s="37">
        <v>11</v>
      </c>
      <c r="E20" s="37" t="str">
        <f t="shared" si="0"/>
        <v>女主角2</v>
      </c>
      <c r="F20" s="37" t="s">
        <v>106</v>
      </c>
      <c r="G20" s="37">
        <v>2</v>
      </c>
      <c r="H20" s="37">
        <v>2</v>
      </c>
      <c r="I20" s="37">
        <v>4032</v>
      </c>
      <c r="J20" s="38" t="s">
        <v>94</v>
      </c>
      <c r="K20" s="37"/>
      <c r="L20" s="39"/>
      <c r="M20" s="37"/>
      <c r="N20" s="39"/>
      <c r="O20" s="37"/>
      <c r="P20" s="39"/>
      <c r="Q20" s="37">
        <v>4</v>
      </c>
      <c r="R20" s="37">
        <v>180</v>
      </c>
      <c r="S20" s="40" t="str">
        <f>IFERROR(VLOOKUP(Q20,武将ID!F$1:G$18,2,0),"")</f>
        <v>，生命提高</v>
      </c>
      <c r="T20" s="37"/>
      <c r="U20" s="37" t="str">
        <f>IFERROR(VLOOKUP(S20,武将ID!H$1:I$18,2,0),"")</f>
        <v/>
      </c>
      <c r="V20" s="40" t="str">
        <f>IFERROR(VLOOKUP(T20,武将ID!F$1:G$18,2,0),"")</f>
        <v/>
      </c>
      <c r="W20" s="37"/>
      <c r="X20" s="37"/>
      <c r="Y20" s="40" t="str">
        <f>IFERROR(VLOOKUP(W20,武将ID!F$1:G$18,2,0),"")</f>
        <v/>
      </c>
      <c r="Z20" t="str">
        <f>"装备“"&amp;J20&amp;"“，"&amp;S20&amp;R20/10&amp;"%。"</f>
        <v>装备“七星软甲“，，生命提高18%。</v>
      </c>
    </row>
    <row r="21" spans="1:26" ht="15.6" x14ac:dyDescent="0.25">
      <c r="A21" s="37">
        <v>11003</v>
      </c>
      <c r="B21" s="37">
        <v>21</v>
      </c>
      <c r="C21" s="38" t="s">
        <v>95</v>
      </c>
      <c r="D21" s="37">
        <v>11</v>
      </c>
      <c r="E21" s="37" t="str">
        <f t="shared" si="0"/>
        <v>女主角3</v>
      </c>
      <c r="F21" s="37" t="s">
        <v>106</v>
      </c>
      <c r="G21" s="37">
        <v>3</v>
      </c>
      <c r="H21" s="37">
        <v>2</v>
      </c>
      <c r="I21" s="37">
        <v>4033</v>
      </c>
      <c r="J21" s="38" t="s">
        <v>95</v>
      </c>
      <c r="K21" s="37"/>
      <c r="L21" s="39"/>
      <c r="M21" s="37"/>
      <c r="N21" s="39"/>
      <c r="O21" s="37"/>
      <c r="P21" s="39"/>
      <c r="Q21" s="37">
        <v>4</v>
      </c>
      <c r="R21" s="37">
        <v>80</v>
      </c>
      <c r="S21" s="40" t="str">
        <f>IFERROR(VLOOKUP(Q21,武将ID!F$1:G$18,2,0),"")</f>
        <v>，生命提高</v>
      </c>
      <c r="T21" s="37">
        <v>5</v>
      </c>
      <c r="U21" s="37">
        <v>80</v>
      </c>
      <c r="V21" s="40" t="str">
        <f>IFERROR(VLOOKUP(T21,武将ID!F$1:G$18,2,0),"")</f>
        <v>，攻击提高</v>
      </c>
      <c r="W21" s="37">
        <v>6</v>
      </c>
      <c r="X21" s="37">
        <v>40</v>
      </c>
      <c r="Y21" s="40" t="str">
        <f>IFERROR(VLOOKUP(W21,武将ID!F$1:G$18,2,0),"")</f>
        <v>，防御提高</v>
      </c>
      <c r="Z21" t="str">
        <f>"装备“"&amp;J21&amp;"“，"&amp;S21&amp;R21/10&amp;"%，"&amp;V21&amp;U21/10&amp;"%，"&amp;Y21&amp;X21/10&amp;"%。"</f>
        <v>装备“七星发冠“，，生命提高8%，，攻击提高8%，，防御提高4%。</v>
      </c>
    </row>
    <row r="22" spans="1:26" ht="15.6" x14ac:dyDescent="0.25">
      <c r="A22" s="37">
        <v>11004</v>
      </c>
      <c r="B22" s="37">
        <v>22</v>
      </c>
      <c r="C22" s="38" t="s">
        <v>67</v>
      </c>
      <c r="D22" s="37">
        <v>11</v>
      </c>
      <c r="E22" s="37" t="str">
        <f t="shared" si="0"/>
        <v>女主角4</v>
      </c>
      <c r="F22" s="37" t="s">
        <v>106</v>
      </c>
      <c r="G22" s="37">
        <v>4</v>
      </c>
      <c r="H22" s="37">
        <v>2</v>
      </c>
      <c r="I22" s="37">
        <v>4034</v>
      </c>
      <c r="J22" s="38" t="s">
        <v>67</v>
      </c>
      <c r="K22" s="37"/>
      <c r="L22" s="37"/>
      <c r="M22" s="37"/>
      <c r="N22" s="37"/>
      <c r="O22" s="37"/>
      <c r="P22" s="39"/>
      <c r="Q22" s="37">
        <v>4</v>
      </c>
      <c r="R22" s="37">
        <v>80</v>
      </c>
      <c r="S22" s="40" t="str">
        <f>IFERROR(VLOOKUP(Q22,武将ID!F$1:G$18,2,0),"")</f>
        <v>，生命提高</v>
      </c>
      <c r="T22" s="37">
        <v>5</v>
      </c>
      <c r="U22" s="37">
        <v>80</v>
      </c>
      <c r="V22" s="40" t="str">
        <f>IFERROR(VLOOKUP(T22,武将ID!F$1:G$18,2,0),"")</f>
        <v>，攻击提高</v>
      </c>
      <c r="W22" s="37">
        <v>6</v>
      </c>
      <c r="X22" s="37">
        <v>40</v>
      </c>
      <c r="Y22" s="40" t="str">
        <f>IFERROR(VLOOKUP(W22,武将ID!F$1:G$18,2,0),"")</f>
        <v>，防御提高</v>
      </c>
      <c r="Z22" t="str">
        <f>"装备“"&amp;J22&amp;"“，"&amp;S22&amp;R22/10&amp;"%，"&amp;V22&amp;U22/10&amp;"%，"&amp;Y22&amp;X22/10&amp;"%。"</f>
        <v>装备“七星宝靴“，，生命提高8%，，攻击提高8%，，防御提高4%。</v>
      </c>
    </row>
    <row r="23" spans="1:26" ht="15.6" x14ac:dyDescent="0.25">
      <c r="A23" s="37">
        <v>11005</v>
      </c>
      <c r="B23" s="37">
        <v>23</v>
      </c>
      <c r="C23" s="38" t="s">
        <v>96</v>
      </c>
      <c r="D23" s="37">
        <v>11</v>
      </c>
      <c r="E23" s="37" t="str">
        <f t="shared" si="0"/>
        <v>女主角5</v>
      </c>
      <c r="F23" s="37" t="s">
        <v>106</v>
      </c>
      <c r="G23" s="37">
        <v>5</v>
      </c>
      <c r="H23" s="37">
        <v>3</v>
      </c>
      <c r="I23" s="37">
        <v>302</v>
      </c>
      <c r="J23" s="38" t="s">
        <v>96</v>
      </c>
      <c r="K23" s="37"/>
      <c r="L23" s="37"/>
      <c r="M23" s="37"/>
      <c r="N23" s="37"/>
      <c r="O23" s="37"/>
      <c r="P23" s="39"/>
      <c r="Q23" s="37"/>
      <c r="R23" s="37"/>
      <c r="S23" s="40" t="str">
        <f>IFERROR(VLOOKUP(Q23,武将ID!F$1:G$18,2,0),"")</f>
        <v/>
      </c>
      <c r="T23" s="37">
        <v>5</v>
      </c>
      <c r="U23" s="37">
        <v>180</v>
      </c>
      <c r="V23" s="40" t="str">
        <f>IFERROR(VLOOKUP(T23,武将ID!F$1:G$18,2,0),"")</f>
        <v>，攻击提高</v>
      </c>
      <c r="W23" s="37"/>
      <c r="X23" s="37"/>
      <c r="Y23" s="40" t="str">
        <f>IFERROR(VLOOKUP(W23,武将ID!F$1:G$18,2,0),"")</f>
        <v/>
      </c>
      <c r="Z23" t="str">
        <f>"装备“"&amp;J23&amp;"，"&amp;V23&amp;U23/10&amp;"%。"</f>
        <v>装备“百战奇略，，攻击提高18%。</v>
      </c>
    </row>
    <row r="24" spans="1:26" ht="15.6" x14ac:dyDescent="0.25">
      <c r="A24" s="37">
        <v>11006</v>
      </c>
      <c r="B24" s="37">
        <v>24</v>
      </c>
      <c r="C24" s="38" t="s">
        <v>97</v>
      </c>
      <c r="D24" s="37">
        <v>11</v>
      </c>
      <c r="E24" s="37" t="str">
        <f t="shared" si="0"/>
        <v>女主角6</v>
      </c>
      <c r="F24" s="37" t="s">
        <v>106</v>
      </c>
      <c r="G24" s="37">
        <v>6</v>
      </c>
      <c r="H24" s="37">
        <v>3</v>
      </c>
      <c r="I24" s="37">
        <v>303</v>
      </c>
      <c r="J24" s="38" t="s">
        <v>97</v>
      </c>
      <c r="K24" s="37"/>
      <c r="L24" s="37"/>
      <c r="M24" s="37"/>
      <c r="N24" s="37"/>
      <c r="O24" s="37"/>
      <c r="P24" s="39"/>
      <c r="Q24" s="37">
        <v>4</v>
      </c>
      <c r="R24" s="37">
        <v>180</v>
      </c>
      <c r="S24" s="40" t="str">
        <f>IFERROR(VLOOKUP(Q24,武将ID!F$1:G$18,2,0),"")</f>
        <v>，生命提高</v>
      </c>
      <c r="T24" s="37"/>
      <c r="U24" s="37"/>
      <c r="V24" s="40" t="str">
        <f>IFERROR(VLOOKUP(T24,武将ID!F$1:G$18,2,0),"")</f>
        <v/>
      </c>
      <c r="W24" s="37"/>
      <c r="X24" s="37"/>
      <c r="Y24" s="37"/>
      <c r="Z24" t="str">
        <f>"装备“"&amp;J24&amp;"“，"&amp;S24&amp;R24/10&amp;"%。"</f>
        <v>装备“玄武印“，，生命提高18%。</v>
      </c>
    </row>
    <row r="25" spans="1:26" ht="15.6" x14ac:dyDescent="0.25">
      <c r="A25" s="37">
        <v>11007</v>
      </c>
      <c r="B25" s="37">
        <v>25</v>
      </c>
      <c r="C25" s="38" t="s">
        <v>70</v>
      </c>
      <c r="D25" s="37">
        <v>11</v>
      </c>
      <c r="E25" s="37" t="str">
        <f t="shared" si="0"/>
        <v>女主角1</v>
      </c>
      <c r="F25" s="37" t="s">
        <v>106</v>
      </c>
      <c r="G25" s="37">
        <v>1</v>
      </c>
      <c r="H25" s="37">
        <v>2</v>
      </c>
      <c r="I25" s="37">
        <v>5031</v>
      </c>
      <c r="J25" s="38" t="s">
        <v>70</v>
      </c>
      <c r="K25" s="37"/>
      <c r="L25" s="37"/>
      <c r="M25" s="37"/>
      <c r="N25" s="37"/>
      <c r="O25" s="37"/>
      <c r="P25" s="39"/>
      <c r="Q25" s="37">
        <v>5</v>
      </c>
      <c r="R25" s="37">
        <v>240</v>
      </c>
      <c r="S25" s="40" t="str">
        <f>IFERROR(VLOOKUP(Q25,武将ID!F$1:G$18,2,0),"")</f>
        <v>，攻击提高</v>
      </c>
      <c r="T25" s="37"/>
      <c r="U25" s="37" t="str">
        <f>IFERROR(VLOOKUP(S25,武将ID!H$1:I$18,2,0),"")</f>
        <v/>
      </c>
      <c r="V25" s="40" t="str">
        <f>IFERROR(VLOOKUP(T25,武将ID!F$1:G$18,2,0),"")</f>
        <v/>
      </c>
      <c r="W25" s="37"/>
      <c r="X25" s="37"/>
      <c r="Y25" s="40" t="str">
        <f>IFERROR(VLOOKUP(W25,武将ID!F$1:G$18,2,0),"")</f>
        <v/>
      </c>
      <c r="Z25" t="str">
        <f>"装备“"&amp;J25&amp;"“，"&amp;S25&amp;R25/10&amp;"%。"</f>
        <v>装备“九龙宝刀“，，攻击提高24%。</v>
      </c>
    </row>
    <row r="26" spans="1:26" ht="15.6" x14ac:dyDescent="0.25">
      <c r="A26" s="37">
        <v>11008</v>
      </c>
      <c r="B26" s="37">
        <v>26</v>
      </c>
      <c r="C26" s="38" t="s">
        <v>72</v>
      </c>
      <c r="D26" s="37">
        <v>11</v>
      </c>
      <c r="E26" s="37" t="str">
        <f t="shared" si="0"/>
        <v>女主角2</v>
      </c>
      <c r="F26" s="37" t="s">
        <v>106</v>
      </c>
      <c r="G26" s="37">
        <v>2</v>
      </c>
      <c r="H26" s="37">
        <v>2</v>
      </c>
      <c r="I26" s="37">
        <v>5032</v>
      </c>
      <c r="J26" s="38" t="s">
        <v>72</v>
      </c>
      <c r="K26" s="37"/>
      <c r="L26" s="37"/>
      <c r="M26" s="37"/>
      <c r="N26" s="37"/>
      <c r="O26" s="37"/>
      <c r="P26" s="39"/>
      <c r="Q26" s="37">
        <v>4</v>
      </c>
      <c r="R26" s="37">
        <v>240</v>
      </c>
      <c r="S26" s="40" t="str">
        <f>IFERROR(VLOOKUP(Q26,武将ID!F$1:G$18,2,0),"")</f>
        <v>，生命提高</v>
      </c>
      <c r="T26" s="37"/>
      <c r="U26" s="37" t="str">
        <f>IFERROR(VLOOKUP(S26,武将ID!H$1:I$18,2,0),"")</f>
        <v/>
      </c>
      <c r="V26" s="40" t="str">
        <f>IFERROR(VLOOKUP(T26,武将ID!F$1:G$18,2,0),"")</f>
        <v/>
      </c>
      <c r="W26" s="37"/>
      <c r="X26" s="37"/>
      <c r="Y26" s="40" t="str">
        <f>IFERROR(VLOOKUP(W26,武将ID!F$1:G$18,2,0),"")</f>
        <v/>
      </c>
      <c r="Z26" t="str">
        <f>"装备“"&amp;J26&amp;"“，"&amp;S26&amp;R26/10&amp;"%。"</f>
        <v>装备“九龙战甲“，，生命提高24%。</v>
      </c>
    </row>
    <row r="27" spans="1:26" ht="15.6" x14ac:dyDescent="0.25">
      <c r="A27" s="37">
        <v>11009</v>
      </c>
      <c r="B27" s="37">
        <v>27</v>
      </c>
      <c r="C27" s="38" t="s">
        <v>71</v>
      </c>
      <c r="D27" s="37">
        <v>11</v>
      </c>
      <c r="E27" s="37" t="str">
        <f t="shared" si="0"/>
        <v>女主角3</v>
      </c>
      <c r="F27" s="37" t="s">
        <v>106</v>
      </c>
      <c r="G27" s="37">
        <v>3</v>
      </c>
      <c r="H27" s="37">
        <v>2</v>
      </c>
      <c r="I27" s="37">
        <v>5033</v>
      </c>
      <c r="J27" s="38" t="s">
        <v>71</v>
      </c>
      <c r="K27" s="37"/>
      <c r="L27" s="37"/>
      <c r="M27" s="37"/>
      <c r="N27" s="37"/>
      <c r="O27" s="37"/>
      <c r="P27" s="39"/>
      <c r="Q27" s="37">
        <v>4</v>
      </c>
      <c r="R27" s="37">
        <f>R33*0.8</f>
        <v>120</v>
      </c>
      <c r="S27" s="40" t="str">
        <f>IFERROR(VLOOKUP(Q27,武将ID!F$1:G$18,2,0),"")</f>
        <v>，生命提高</v>
      </c>
      <c r="T27" s="37">
        <v>5</v>
      </c>
      <c r="U27" s="37">
        <f>U33*0.8</f>
        <v>120</v>
      </c>
      <c r="V27" s="40" t="str">
        <f>IFERROR(VLOOKUP(T27,武将ID!F$1:G$18,2,0),"")</f>
        <v>，攻击提高</v>
      </c>
      <c r="W27" s="37">
        <v>6</v>
      </c>
      <c r="X27" s="37">
        <v>60</v>
      </c>
      <c r="Y27" s="40" t="str">
        <f>IFERROR(VLOOKUP(W27,武将ID!F$1:G$18,2,0),"")</f>
        <v>，防御提高</v>
      </c>
      <c r="Z27" t="str">
        <f>"装备“"&amp;J27&amp;"“，"&amp;S27&amp;R27/10&amp;"%，"&amp;V27&amp;U27/10&amp;"%，"&amp;Y27&amp;X27/10&amp;"%。"</f>
        <v>装备“九龙头盔“，，生命提高12%，，攻击提高12%，，防御提高6%。</v>
      </c>
    </row>
    <row r="28" spans="1:26" ht="15.6" x14ac:dyDescent="0.25">
      <c r="A28" s="37">
        <v>11010</v>
      </c>
      <c r="B28" s="37">
        <v>28</v>
      </c>
      <c r="C28" s="38" t="s">
        <v>73</v>
      </c>
      <c r="D28" s="37">
        <v>11</v>
      </c>
      <c r="E28" s="37" t="str">
        <f t="shared" si="0"/>
        <v>女主角4</v>
      </c>
      <c r="F28" s="37" t="s">
        <v>106</v>
      </c>
      <c r="G28" s="37">
        <v>4</v>
      </c>
      <c r="H28" s="37">
        <v>2</v>
      </c>
      <c r="I28" s="37">
        <v>5034</v>
      </c>
      <c r="J28" s="38" t="s">
        <v>73</v>
      </c>
      <c r="K28" s="37"/>
      <c r="L28" s="37"/>
      <c r="M28" s="37"/>
      <c r="N28" s="37"/>
      <c r="O28" s="37"/>
      <c r="P28" s="39"/>
      <c r="Q28" s="37">
        <v>4</v>
      </c>
      <c r="R28" s="37">
        <f>R34*0.8</f>
        <v>120</v>
      </c>
      <c r="S28" s="40" t="str">
        <f>IFERROR(VLOOKUP(Q28,武将ID!F$1:G$18,2,0),"")</f>
        <v>，生命提高</v>
      </c>
      <c r="T28" s="37">
        <v>5</v>
      </c>
      <c r="U28" s="37">
        <f>U34*0.8</f>
        <v>120</v>
      </c>
      <c r="V28" s="40" t="str">
        <f>IFERROR(VLOOKUP(T28,武将ID!F$1:G$18,2,0),"")</f>
        <v>，攻击提高</v>
      </c>
      <c r="W28" s="37">
        <v>6</v>
      </c>
      <c r="X28" s="37">
        <v>60</v>
      </c>
      <c r="Y28" s="40" t="str">
        <f>IFERROR(VLOOKUP(W28,武将ID!F$1:G$18,2,0),"")</f>
        <v>，防御提高</v>
      </c>
      <c r="Z28" t="str">
        <f>"装备“"&amp;J28&amp;"“，"&amp;S28&amp;R28/10&amp;"%，"&amp;V28&amp;U28/10&amp;"%，"&amp;Y28&amp;X28/10&amp;"%。"</f>
        <v>装备“九龙长靴“，，生命提高12%，，攻击提高12%，，防御提高6%。</v>
      </c>
    </row>
    <row r="29" spans="1:26" ht="15.6" x14ac:dyDescent="0.25">
      <c r="A29" s="37">
        <v>11011</v>
      </c>
      <c r="B29" s="37">
        <v>29</v>
      </c>
      <c r="C29" s="38" t="s">
        <v>98</v>
      </c>
      <c r="D29" s="37">
        <v>11</v>
      </c>
      <c r="E29" s="37" t="str">
        <f t="shared" si="0"/>
        <v>女主角5</v>
      </c>
      <c r="F29" s="37" t="s">
        <v>106</v>
      </c>
      <c r="G29" s="37">
        <v>5</v>
      </c>
      <c r="H29" s="37">
        <v>3</v>
      </c>
      <c r="I29" s="37">
        <v>402</v>
      </c>
      <c r="J29" s="38" t="s">
        <v>98</v>
      </c>
      <c r="K29" s="37"/>
      <c r="L29" s="37"/>
      <c r="M29" s="37"/>
      <c r="N29" s="37"/>
      <c r="O29" s="37"/>
      <c r="P29" s="39"/>
      <c r="Q29" s="37"/>
      <c r="R29" s="37"/>
      <c r="S29" s="40" t="str">
        <f>IFERROR(VLOOKUP(Q29,武将ID!F$1:G$18,2,0),"")</f>
        <v/>
      </c>
      <c r="T29" s="37">
        <v>5</v>
      </c>
      <c r="U29" s="37">
        <v>240</v>
      </c>
      <c r="V29" s="40" t="str">
        <f>IFERROR(VLOOKUP(T29,武将ID!F$1:G$18,2,0),"")</f>
        <v>，攻击提高</v>
      </c>
      <c r="W29" s="37"/>
      <c r="X29" s="37"/>
      <c r="Y29" s="40" t="str">
        <f>IFERROR(VLOOKUP(W29,武将ID!F$1:G$18,2,0),"")</f>
        <v/>
      </c>
      <c r="Z29" t="str">
        <f>"装备“"&amp;J29&amp;"，"&amp;V29&amp;U29/10&amp;"%。"</f>
        <v>装备“太白阴经，，攻击提高24%。</v>
      </c>
    </row>
    <row r="30" spans="1:26" ht="15.6" x14ac:dyDescent="0.25">
      <c r="A30" s="37">
        <v>11012</v>
      </c>
      <c r="B30" s="37">
        <v>30</v>
      </c>
      <c r="C30" s="38" t="s">
        <v>99</v>
      </c>
      <c r="D30" s="37">
        <v>11</v>
      </c>
      <c r="E30" s="37" t="str">
        <f t="shared" si="0"/>
        <v>女主角6</v>
      </c>
      <c r="F30" s="37" t="s">
        <v>106</v>
      </c>
      <c r="G30" s="37">
        <v>6</v>
      </c>
      <c r="H30" s="37">
        <v>3</v>
      </c>
      <c r="I30" s="37">
        <v>403</v>
      </c>
      <c r="J30" s="38" t="s">
        <v>99</v>
      </c>
      <c r="K30" s="37"/>
      <c r="L30" s="37"/>
      <c r="M30" s="37"/>
      <c r="N30" s="37"/>
      <c r="O30" s="37"/>
      <c r="P30" s="39"/>
      <c r="Q30" s="37">
        <v>4</v>
      </c>
      <c r="R30" s="37">
        <v>240</v>
      </c>
      <c r="S30" s="40" t="str">
        <f>IFERROR(VLOOKUP(Q30,武将ID!F$1:G$18,2,0),"")</f>
        <v>，生命提高</v>
      </c>
      <c r="T30" s="37"/>
      <c r="U30" s="37"/>
      <c r="V30" s="40" t="str">
        <f>IFERROR(VLOOKUP(T30,武将ID!F$1:G$18,2,0),"")</f>
        <v/>
      </c>
      <c r="W30" s="37"/>
      <c r="X30" s="37"/>
      <c r="Y30" s="37"/>
      <c r="Z30" t="str">
        <f>"装备“"&amp;J30&amp;"“，"&amp;S30&amp;R30/10&amp;"%。"</f>
        <v>装备“猛虎印“，，生命提高24%。</v>
      </c>
    </row>
    <row r="31" spans="1:26" ht="15.6" x14ac:dyDescent="0.25">
      <c r="A31" s="37">
        <v>11013</v>
      </c>
      <c r="B31" s="37">
        <v>31</v>
      </c>
      <c r="C31" s="38" t="s">
        <v>76</v>
      </c>
      <c r="D31" s="37">
        <v>11</v>
      </c>
      <c r="E31" s="37" t="str">
        <f t="shared" si="0"/>
        <v>女主角1</v>
      </c>
      <c r="F31" s="37" t="s">
        <v>106</v>
      </c>
      <c r="G31" s="37">
        <v>1</v>
      </c>
      <c r="H31" s="37">
        <v>2</v>
      </c>
      <c r="I31" s="37">
        <v>6001</v>
      </c>
      <c r="J31" s="38" t="s">
        <v>100</v>
      </c>
      <c r="K31" s="37"/>
      <c r="L31" s="37"/>
      <c r="M31" s="37"/>
      <c r="N31" s="37"/>
      <c r="O31" s="37"/>
      <c r="P31" s="39"/>
      <c r="Q31" s="37">
        <v>5</v>
      </c>
      <c r="R31" s="37">
        <v>320</v>
      </c>
      <c r="S31" s="40" t="str">
        <f>IFERROR(VLOOKUP(Q31,武将ID!F$1:G$18,2,0),"")</f>
        <v>，攻击提高</v>
      </c>
      <c r="T31" s="37"/>
      <c r="U31" s="37" t="str">
        <f>IFERROR(VLOOKUP(S31,武将ID!H$1:I$18,2,0),"")</f>
        <v/>
      </c>
      <c r="V31" s="40" t="str">
        <f>IFERROR(VLOOKUP(T31,武将ID!F$1:G$18,2,0),"")</f>
        <v/>
      </c>
      <c r="W31" s="37"/>
      <c r="X31" s="37"/>
      <c r="Y31" s="40" t="str">
        <f>IFERROR(VLOOKUP(W31,武将ID!F$1:G$18,2,0),"")</f>
        <v/>
      </c>
      <c r="Z31" t="str">
        <f>"装备“"&amp;J31&amp;"“，"&amp;S31&amp;R31/10&amp;"%。"</f>
        <v>装备“至尊无极刀“，，攻击提高32%。</v>
      </c>
    </row>
    <row r="32" spans="1:26" ht="15.6" x14ac:dyDescent="0.25">
      <c r="A32" s="37">
        <v>11014</v>
      </c>
      <c r="B32" s="37">
        <v>32</v>
      </c>
      <c r="C32" s="38" t="s">
        <v>78</v>
      </c>
      <c r="D32" s="37">
        <v>11</v>
      </c>
      <c r="E32" s="37" t="str">
        <f t="shared" si="0"/>
        <v>女主角2</v>
      </c>
      <c r="F32" s="37" t="s">
        <v>106</v>
      </c>
      <c r="G32" s="37">
        <v>2</v>
      </c>
      <c r="H32" s="37">
        <v>2</v>
      </c>
      <c r="I32" s="37">
        <v>6002</v>
      </c>
      <c r="J32" s="38" t="s">
        <v>101</v>
      </c>
      <c r="K32" s="37"/>
      <c r="L32" s="37"/>
      <c r="M32" s="37"/>
      <c r="N32" s="37"/>
      <c r="O32" s="37"/>
      <c r="P32" s="39"/>
      <c r="Q32" s="37">
        <v>4</v>
      </c>
      <c r="R32" s="37">
        <v>320</v>
      </c>
      <c r="S32" s="40" t="str">
        <f>IFERROR(VLOOKUP(Q32,武将ID!F$1:G$18,2,0),"")</f>
        <v>，生命提高</v>
      </c>
      <c r="T32" s="37"/>
      <c r="U32" s="37" t="str">
        <f>IFERROR(VLOOKUP(S32,武将ID!H$1:I$18,2,0),"")</f>
        <v/>
      </c>
      <c r="V32" s="40" t="str">
        <f>IFERROR(VLOOKUP(T32,武将ID!F$1:G$18,2,0),"")</f>
        <v/>
      </c>
      <c r="W32" s="37"/>
      <c r="X32" s="37"/>
      <c r="Y32" s="40" t="str">
        <f>IFERROR(VLOOKUP(W32,武将ID!F$1:G$18,2,0),"")</f>
        <v/>
      </c>
      <c r="Z32" t="str">
        <f>"装备“"&amp;J32&amp;"“，"&amp;S32&amp;R32/10&amp;"%。"</f>
        <v>装备“至尊无极甲“，，生命提高32%。</v>
      </c>
    </row>
    <row r="33" spans="1:26" ht="15.6" x14ac:dyDescent="0.25">
      <c r="A33" s="37">
        <v>11015</v>
      </c>
      <c r="B33" s="37">
        <v>33</v>
      </c>
      <c r="C33" s="38" t="s">
        <v>77</v>
      </c>
      <c r="D33" s="37">
        <v>11</v>
      </c>
      <c r="E33" s="37" t="str">
        <f t="shared" si="0"/>
        <v>女主角3</v>
      </c>
      <c r="F33" s="37" t="s">
        <v>106</v>
      </c>
      <c r="G33" s="37">
        <v>3</v>
      </c>
      <c r="H33" s="37">
        <v>2</v>
      </c>
      <c r="I33" s="37">
        <v>6003</v>
      </c>
      <c r="J33" s="38" t="s">
        <v>102</v>
      </c>
      <c r="K33" s="37"/>
      <c r="L33" s="37"/>
      <c r="M33" s="37"/>
      <c r="N33" s="37"/>
      <c r="O33" s="37"/>
      <c r="P33" s="39"/>
      <c r="Q33" s="37">
        <v>4</v>
      </c>
      <c r="R33" s="37">
        <v>150</v>
      </c>
      <c r="S33" s="40" t="str">
        <f>IFERROR(VLOOKUP(Q33,武将ID!F$1:G$18,2,0),"")</f>
        <v>，生命提高</v>
      </c>
      <c r="T33" s="37">
        <v>5</v>
      </c>
      <c r="U33" s="37">
        <v>150</v>
      </c>
      <c r="V33" s="40" t="str">
        <f>IFERROR(VLOOKUP(T33,武将ID!F$1:G$18,2,0),"")</f>
        <v>，攻击提高</v>
      </c>
      <c r="W33" s="37">
        <v>6</v>
      </c>
      <c r="X33" s="37">
        <v>80</v>
      </c>
      <c r="Y33" s="40" t="str">
        <f>IFERROR(VLOOKUP(W33,武将ID!F$1:G$18,2,0),"")</f>
        <v>，防御提高</v>
      </c>
      <c r="Z33" t="str">
        <f>"装备“"&amp;J33&amp;"“，"&amp;S33&amp;R33/10&amp;"%，"&amp;V33&amp;U33/10&amp;"%，"&amp;Y33&amp;X33/10&amp;"%。"</f>
        <v>装备“至尊无极盔“，，生命提高15%，，攻击提高15%，，防御提高8%。</v>
      </c>
    </row>
    <row r="34" spans="1:26" ht="15.6" x14ac:dyDescent="0.25">
      <c r="A34" s="37">
        <v>11016</v>
      </c>
      <c r="B34" s="37">
        <v>34</v>
      </c>
      <c r="C34" s="38" t="s">
        <v>79</v>
      </c>
      <c r="D34" s="37">
        <v>11</v>
      </c>
      <c r="E34" s="37" t="str">
        <f t="shared" si="0"/>
        <v>女主角4</v>
      </c>
      <c r="F34" s="37" t="s">
        <v>106</v>
      </c>
      <c r="G34" s="37">
        <v>4</v>
      </c>
      <c r="H34" s="37">
        <v>2</v>
      </c>
      <c r="I34" s="37">
        <v>6004</v>
      </c>
      <c r="J34" s="38" t="s">
        <v>103</v>
      </c>
      <c r="K34" s="37"/>
      <c r="L34" s="37"/>
      <c r="M34" s="37"/>
      <c r="N34" s="37"/>
      <c r="O34" s="37"/>
      <c r="P34" s="39"/>
      <c r="Q34" s="37">
        <v>4</v>
      </c>
      <c r="R34" s="37">
        <v>150</v>
      </c>
      <c r="S34" s="40" t="str">
        <f>IFERROR(VLOOKUP(Q34,武将ID!F$1:G$18,2,0),"")</f>
        <v>，生命提高</v>
      </c>
      <c r="T34" s="37">
        <v>5</v>
      </c>
      <c r="U34" s="37">
        <v>150</v>
      </c>
      <c r="V34" s="40" t="str">
        <f>IFERROR(VLOOKUP(T34,武将ID!F$1:G$18,2,0),"")</f>
        <v>，攻击提高</v>
      </c>
      <c r="W34" s="37">
        <v>6</v>
      </c>
      <c r="X34" s="37">
        <v>80</v>
      </c>
      <c r="Y34" s="40" t="str">
        <f>IFERROR(VLOOKUP(W34,武将ID!F$1:G$18,2,0),"")</f>
        <v>，防御提高</v>
      </c>
      <c r="Z34" t="str">
        <f>"装备“"&amp;J34&amp;"“，"&amp;S34&amp;R34/10&amp;"%，"&amp;V34&amp;U34/10&amp;"%，"&amp;Y34&amp;X34/10&amp;"%。"</f>
        <v>装备“至尊无极靴“，，生命提高15%，，攻击提高15%，，防御提高8%。</v>
      </c>
    </row>
    <row r="35" spans="1:26" ht="15.6" x14ac:dyDescent="0.25">
      <c r="A35" s="37">
        <v>11017</v>
      </c>
      <c r="B35" s="37">
        <v>35</v>
      </c>
      <c r="C35" s="38" t="s">
        <v>104</v>
      </c>
      <c r="D35" s="37">
        <v>11</v>
      </c>
      <c r="E35" s="37" t="str">
        <f t="shared" si="0"/>
        <v>女主角5</v>
      </c>
      <c r="F35" s="37" t="s">
        <v>106</v>
      </c>
      <c r="G35" s="37">
        <v>5</v>
      </c>
      <c r="H35" s="37">
        <v>3</v>
      </c>
      <c r="I35" s="37">
        <v>502</v>
      </c>
      <c r="J35" s="38" t="s">
        <v>104</v>
      </c>
      <c r="K35" s="37"/>
      <c r="L35" s="37"/>
      <c r="M35" s="37"/>
      <c r="N35" s="37"/>
      <c r="O35" s="37"/>
      <c r="P35" s="39"/>
      <c r="Q35" s="37"/>
      <c r="R35" s="37"/>
      <c r="S35" s="40" t="str">
        <f>IFERROR(VLOOKUP(Q35,武将ID!F$1:G$18,2,0),"")</f>
        <v/>
      </c>
      <c r="T35" s="37">
        <v>5</v>
      </c>
      <c r="U35" s="37">
        <v>320</v>
      </c>
      <c r="V35" s="40" t="str">
        <f>IFERROR(VLOOKUP(T35,武将ID!F$1:G$18,2,0),"")</f>
        <v>，攻击提高</v>
      </c>
      <c r="W35" s="37"/>
      <c r="X35" s="37"/>
      <c r="Y35" s="40" t="str">
        <f>IFERROR(VLOOKUP(W35,武将ID!F$1:G$18,2,0),"")</f>
        <v/>
      </c>
      <c r="Z35" t="str">
        <f>"装备“"&amp;J35&amp;"，"&amp;V35&amp;U35/10&amp;"%。"</f>
        <v>装备“鬼谷子，，攻击提高32%。</v>
      </c>
    </row>
    <row r="36" spans="1:26" ht="15.6" x14ac:dyDescent="0.25">
      <c r="A36" s="37">
        <v>11018</v>
      </c>
      <c r="B36" s="37">
        <v>36</v>
      </c>
      <c r="C36" s="38" t="s">
        <v>105</v>
      </c>
      <c r="D36" s="37">
        <v>11</v>
      </c>
      <c r="E36" s="37" t="str">
        <f t="shared" si="0"/>
        <v>女主角6</v>
      </c>
      <c r="F36" s="37" t="s">
        <v>106</v>
      </c>
      <c r="G36" s="37">
        <v>6</v>
      </c>
      <c r="H36" s="37">
        <v>3</v>
      </c>
      <c r="I36" s="37">
        <v>503</v>
      </c>
      <c r="J36" s="38" t="s">
        <v>105</v>
      </c>
      <c r="K36" s="37"/>
      <c r="L36" s="39"/>
      <c r="M36" s="37"/>
      <c r="N36" s="39"/>
      <c r="O36" s="37"/>
      <c r="P36" s="39"/>
      <c r="Q36" s="37">
        <v>4</v>
      </c>
      <c r="R36" s="37">
        <v>320</v>
      </c>
      <c r="S36" s="40" t="str">
        <f>IFERROR(VLOOKUP(Q36,武将ID!F$1:G$18,2,0),"")</f>
        <v>，生命提高</v>
      </c>
      <c r="T36" s="37"/>
      <c r="U36" s="37"/>
      <c r="V36" s="40" t="str">
        <f>IFERROR(VLOOKUP(T36,武将ID!F$1:G$18,2,0),"")</f>
        <v/>
      </c>
      <c r="W36" s="37"/>
      <c r="X36" s="37"/>
      <c r="Y36" s="37"/>
      <c r="Z36" t="str">
        <f>"装备“"&amp;J36&amp;"“，"&amp;S36&amp;R36/10&amp;"%。"</f>
        <v>装备“卧龙印“，，生命提高32%。</v>
      </c>
    </row>
  </sheetData>
  <phoneticPr fontId="1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633"/>
  <sheetViews>
    <sheetView workbookViewId="0">
      <selection activeCell="L7" sqref="L7"/>
    </sheetView>
  </sheetViews>
  <sheetFormatPr defaultColWidth="8.88671875" defaultRowHeight="13.8" x14ac:dyDescent="0.25"/>
  <cols>
    <col min="1" max="2" width="8.88671875" style="12" customWidth="1"/>
    <col min="3" max="3" width="6.88671875" style="12" customWidth="1"/>
    <col min="4" max="5" width="12.109375" style="12" customWidth="1"/>
    <col min="6" max="9" width="8.88671875" style="12" customWidth="1"/>
    <col min="10" max="13" width="8.88671875" style="13" customWidth="1"/>
    <col min="14" max="15" width="8.88671875" style="12" customWidth="1"/>
    <col min="16" max="16" width="9.109375" style="12" customWidth="1"/>
    <col min="17" max="34" width="8.88671875" style="12" customWidth="1"/>
    <col min="35" max="35" width="11.109375" style="12" customWidth="1"/>
    <col min="36" max="39" width="8.88671875" style="12" customWidth="1"/>
    <col min="40" max="41" width="8.88671875" style="12"/>
    <col min="42" max="42" width="9.21875" style="12"/>
    <col min="43" max="16384" width="8.88671875" style="12"/>
  </cols>
  <sheetData>
    <row r="1" spans="1:44" ht="17.399999999999999" customHeight="1" x14ac:dyDescent="0.45">
      <c r="A1" s="14" t="s">
        <v>107</v>
      </c>
      <c r="B1" s="14"/>
      <c r="C1" s="14" t="s">
        <v>108</v>
      </c>
      <c r="D1" s="14" t="s">
        <v>109</v>
      </c>
      <c r="E1" s="15" t="s">
        <v>110</v>
      </c>
      <c r="F1" s="15"/>
      <c r="G1" s="15"/>
      <c r="H1" s="15"/>
      <c r="I1" s="15"/>
      <c r="J1" s="15" t="s">
        <v>111</v>
      </c>
      <c r="K1" s="26" t="s">
        <v>112</v>
      </c>
      <c r="L1" s="26" t="s">
        <v>113</v>
      </c>
      <c r="M1" s="27"/>
      <c r="AB1" s="12" t="s">
        <v>111</v>
      </c>
      <c r="AC1" s="12" t="s">
        <v>112</v>
      </c>
      <c r="AD1" s="12" t="s">
        <v>113</v>
      </c>
      <c r="AP1" s="60" t="s">
        <v>931</v>
      </c>
      <c r="AR1" s="60" t="s">
        <v>932</v>
      </c>
    </row>
    <row r="2" spans="1:44" ht="20.399999999999999" customHeight="1" x14ac:dyDescent="0.35">
      <c r="A2" s="16" t="str">
        <f t="shared" ref="A2:A33" si="0">E2&amp;B2</f>
        <v>张良1</v>
      </c>
      <c r="B2" s="17">
        <v>1</v>
      </c>
      <c r="C2" s="18">
        <v>1</v>
      </c>
      <c r="D2" s="19" t="str">
        <f t="shared" ref="D2:D65" si="1">AI2</f>
        <v>运筹帷幄</v>
      </c>
      <c r="E2" s="17" t="s">
        <v>114</v>
      </c>
      <c r="F2" s="20" t="str">
        <f>IF(AJ2=0,"","、"&amp;AJ2)</f>
        <v>、刘邦</v>
      </c>
      <c r="G2" s="20" t="str">
        <f>IF(AK2=0,"","、"&amp;AK2)</f>
        <v/>
      </c>
      <c r="H2" s="20" t="str">
        <f t="shared" ref="H2:I2" si="2">IF(AL2=0,"","、"&amp;AL2)</f>
        <v/>
      </c>
      <c r="I2" s="20" t="str">
        <f t="shared" si="2"/>
        <v/>
      </c>
      <c r="J2" s="12">
        <f>T2*10</f>
        <v>180</v>
      </c>
      <c r="K2" s="12">
        <f>U2*10</f>
        <v>0</v>
      </c>
      <c r="L2" s="12">
        <f>V2*10</f>
        <v>0</v>
      </c>
      <c r="M2" s="18">
        <v>0</v>
      </c>
      <c r="N2" s="28" t="s">
        <v>115</v>
      </c>
      <c r="O2" s="12">
        <f>VLOOKUP(E2,[3]Sheet1!$B$20:$K$190,9,0)</f>
        <v>4</v>
      </c>
      <c r="P2" s="12" t="str">
        <f>VLOOKUP(O2,武将ID!L$1:$M4,2,0)</f>
        <v>辅助型</v>
      </c>
      <c r="R2" s="12">
        <v>1</v>
      </c>
      <c r="T2" s="12">
        <f t="shared" ref="T2:T34" si="3">W2</f>
        <v>18</v>
      </c>
      <c r="U2" s="12">
        <f t="shared" ref="U2:U34" si="4">INT(X2*0.8)</f>
        <v>0</v>
      </c>
      <c r="V2" s="12">
        <f>X2-U2+Y2</f>
        <v>0</v>
      </c>
      <c r="W2" s="12">
        <f>ROUNDUP(AB2*0.075,0)</f>
        <v>18</v>
      </c>
      <c r="X2" s="12">
        <f t="shared" ref="X2:Y3" si="5">ROUNDUP(AC2*0.075,0)</f>
        <v>0</v>
      </c>
      <c r="Y2" s="12">
        <f t="shared" si="5"/>
        <v>0</v>
      </c>
      <c r="AB2" s="18">
        <v>240</v>
      </c>
      <c r="AC2" s="18">
        <v>0</v>
      </c>
      <c r="AD2" s="18">
        <v>0</v>
      </c>
      <c r="AH2" s="17" t="s">
        <v>82</v>
      </c>
      <c r="AI2" s="17" t="str">
        <f>IFERROR(VLOOKUP(AH2,[4]缘分填表用!$A:$J,4,FALSE),VLOOKUP(AH2,[4]Sheet3!$AH:$AM,6,0))</f>
        <v>运筹帷幄</v>
      </c>
      <c r="AJ2" s="30" t="str">
        <f>IFERROR(VLOOKUP(AH2,[4]缘分填表用!$A:$M,8,FALSE),VLOOKUP(AH2,[4]Sheet3!$AH:$AL,2,0))</f>
        <v>刘邦</v>
      </c>
      <c r="AK2" s="30"/>
      <c r="AL2" s="30"/>
      <c r="AM2" s="30"/>
      <c r="AN2" s="12" t="str">
        <f>IFERROR(VLOOKUP(D2,[5]Sheet1!$B$2:$C$47,2,FALSE),"")</f>
        <v/>
      </c>
      <c r="AP2" s="12">
        <f>K2*8+L2*0.2</f>
        <v>0</v>
      </c>
    </row>
    <row r="3" spans="1:44" ht="20.399999999999999" customHeight="1" x14ac:dyDescent="0.35">
      <c r="A3" s="16" t="str">
        <f t="shared" si="0"/>
        <v>张良2</v>
      </c>
      <c r="B3" s="17">
        <v>2</v>
      </c>
      <c r="C3" s="18">
        <v>2</v>
      </c>
      <c r="D3" s="19" t="str">
        <f t="shared" si="1"/>
        <v>八面威风</v>
      </c>
      <c r="E3" s="17" t="s">
        <v>114</v>
      </c>
      <c r="F3" s="20" t="str">
        <f t="shared" ref="F3:F24" si="6">IF(AJ3=0,"","、"&amp;AJ3)</f>
        <v>、项羽</v>
      </c>
      <c r="G3" s="20" t="str">
        <f t="shared" ref="G3:G24" si="7">IF(AK3=0,"","、"&amp;AK3)</f>
        <v/>
      </c>
      <c r="H3" s="20" t="str">
        <f t="shared" ref="H3:H24" si="8">IF(AL3=0,"","、"&amp;AL3)</f>
        <v/>
      </c>
      <c r="I3" s="20" t="str">
        <f t="shared" ref="I3:I24" si="9">IF(AM3=0,"","、"&amp;AM3)</f>
        <v/>
      </c>
      <c r="J3" s="12">
        <f t="shared" ref="J3:J66" si="10">T3*10</f>
        <v>210</v>
      </c>
      <c r="K3" s="12">
        <f t="shared" ref="K3:K66" si="11">U3*10</f>
        <v>0</v>
      </c>
      <c r="L3" s="12">
        <f t="shared" ref="L3:L66" si="12">V3*10</f>
        <v>0</v>
      </c>
      <c r="M3" s="18">
        <v>0</v>
      </c>
      <c r="N3" s="28" t="s">
        <v>115</v>
      </c>
      <c r="O3" s="12">
        <f>VLOOKUP(E3,[3]Sheet1!$B$20:$K$190,9,0)</f>
        <v>4</v>
      </c>
      <c r="P3" s="12" t="str">
        <f>VLOOKUP(O3,武将ID!L$1:$M5,2,0)</f>
        <v>辅助型</v>
      </c>
      <c r="R3" s="12">
        <v>1</v>
      </c>
      <c r="T3" s="12">
        <f t="shared" si="3"/>
        <v>21</v>
      </c>
      <c r="U3" s="12">
        <f t="shared" si="4"/>
        <v>0</v>
      </c>
      <c r="V3" s="12">
        <f t="shared" ref="V3:V66" si="13">X3-U3+Y3</f>
        <v>0</v>
      </c>
      <c r="W3" s="12">
        <f>ROUNDUP(AB3*0.075,0)</f>
        <v>21</v>
      </c>
      <c r="X3" s="12">
        <f t="shared" si="5"/>
        <v>0</v>
      </c>
      <c r="Y3" s="12">
        <f t="shared" si="5"/>
        <v>0</v>
      </c>
      <c r="AB3" s="18">
        <v>280</v>
      </c>
      <c r="AC3" s="18">
        <v>0</v>
      </c>
      <c r="AD3" s="18">
        <v>0</v>
      </c>
      <c r="AH3" s="17" t="s">
        <v>85</v>
      </c>
      <c r="AI3" s="17" t="str">
        <f>IFERROR(VLOOKUP(AH3,[4]缘分填表用!$A:$J,4,FALSE),VLOOKUP(AH3,[4]Sheet3!$AH:$AM,6,0))</f>
        <v>八面威风</v>
      </c>
      <c r="AJ3" s="30" t="str">
        <f>IFERROR(VLOOKUP(AH3,[4]缘分填表用!$A:$M,8,FALSE),VLOOKUP(AH3,[4]Sheet3!$AH:$AL,2,0))</f>
        <v>项羽</v>
      </c>
      <c r="AK3" s="30"/>
      <c r="AL3" s="30"/>
      <c r="AM3" s="30"/>
      <c r="AN3" s="12" t="str">
        <f>IFERROR(VLOOKUP(D3,[5]Sheet1!$B$2:$C$47,2,FALSE),"")</f>
        <v/>
      </c>
    </row>
    <row r="4" spans="1:44" ht="17.399999999999999" x14ac:dyDescent="0.35">
      <c r="A4" s="16" t="str">
        <f t="shared" si="0"/>
        <v>张良3</v>
      </c>
      <c r="B4" s="17">
        <v>3</v>
      </c>
      <c r="C4" s="18">
        <v>3</v>
      </c>
      <c r="D4" s="19" t="str">
        <f t="shared" si="1"/>
        <v>汉家天下</v>
      </c>
      <c r="E4" s="17" t="s">
        <v>114</v>
      </c>
      <c r="F4" s="20" t="str">
        <f t="shared" si="6"/>
        <v>、韩信</v>
      </c>
      <c r="G4" s="20" t="str">
        <f t="shared" si="7"/>
        <v>、吕雉</v>
      </c>
      <c r="H4" s="20" t="str">
        <f t="shared" si="8"/>
        <v/>
      </c>
      <c r="I4" s="20" t="str">
        <f t="shared" si="9"/>
        <v/>
      </c>
      <c r="J4" s="12">
        <f t="shared" si="10"/>
        <v>180</v>
      </c>
      <c r="K4" s="12">
        <f t="shared" si="11"/>
        <v>140</v>
      </c>
      <c r="L4" s="12">
        <f t="shared" si="12"/>
        <v>40</v>
      </c>
      <c r="M4" s="18">
        <v>0</v>
      </c>
      <c r="N4" s="28" t="s">
        <v>115</v>
      </c>
      <c r="O4" s="12">
        <f>VLOOKUP(E4,[3]Sheet1!$B$20:$K$190,9,0)</f>
        <v>4</v>
      </c>
      <c r="P4" s="12" t="str">
        <f>VLOOKUP(O4,武将ID!L$1:$M6,2,0)</f>
        <v>辅助型</v>
      </c>
      <c r="R4" s="12">
        <v>1</v>
      </c>
      <c r="T4" s="12">
        <f t="shared" si="3"/>
        <v>18</v>
      </c>
      <c r="U4" s="12">
        <f t="shared" si="4"/>
        <v>14</v>
      </c>
      <c r="V4" s="12">
        <f t="shared" si="13"/>
        <v>4</v>
      </c>
      <c r="W4" s="12">
        <f t="shared" ref="W4:W66" si="14">ROUNDUP(AB4*0.075,0)</f>
        <v>18</v>
      </c>
      <c r="X4" s="12">
        <f t="shared" ref="X4:X66" si="15">ROUNDUP(AC4*0.075,0)</f>
        <v>18</v>
      </c>
      <c r="Y4" s="12">
        <f t="shared" ref="Y4:Y66" si="16">ROUNDUP(AD4*0.075,0)</f>
        <v>0</v>
      </c>
      <c r="AB4" s="29">
        <v>240</v>
      </c>
      <c r="AC4" s="29">
        <v>240</v>
      </c>
      <c r="AD4" s="29">
        <v>0</v>
      </c>
      <c r="AH4" s="17" t="s">
        <v>87</v>
      </c>
      <c r="AI4" s="17" t="str">
        <f>IFERROR(VLOOKUP(AH4,[4]缘分填表用!$A:$J,4,FALSE),VLOOKUP(AH4,[4]Sheet3!$AH:$AM,6,0))</f>
        <v>汉家天下</v>
      </c>
      <c r="AJ4" s="30" t="str">
        <f>IFERROR(VLOOKUP(AH4,[4]缘分填表用!$A:$M,8,FALSE),VLOOKUP(AH4,[4]Sheet3!$AH:$AL,2,0))</f>
        <v>韩信</v>
      </c>
      <c r="AK4" s="30" t="str">
        <f>IFERROR(VLOOKUP(AH4,[4]缘分填表用!$A:$M,9,FALSE),VLOOKUP(AH4,[4]Sheet3!$AH:$AL,3,0))</f>
        <v>吕雉</v>
      </c>
      <c r="AL4" s="30">
        <f>IFERROR(VLOOKUP(AH4,[4]缘分填表用!$A:$M,10,FALSE),VLOOKUP(AH4,[4]Sheet3!$AH:$AL,4,0))</f>
        <v>0</v>
      </c>
      <c r="AM4" s="30"/>
      <c r="AN4" s="12" t="str">
        <f>IFERROR(VLOOKUP(D4,[5]Sheet1!$B$2:$C$47,2,FALSE),"")</f>
        <v/>
      </c>
    </row>
    <row r="5" spans="1:44" ht="17.399999999999999" x14ac:dyDescent="0.35">
      <c r="A5" s="16" t="str">
        <f t="shared" si="0"/>
        <v>张良4</v>
      </c>
      <c r="B5" s="17">
        <v>4</v>
      </c>
      <c r="C5" s="18">
        <v>4</v>
      </c>
      <c r="D5" s="19" t="str">
        <f t="shared" si="1"/>
        <v>忧国忘家</v>
      </c>
      <c r="E5" s="17" t="s">
        <v>114</v>
      </c>
      <c r="F5" s="20" t="str">
        <f t="shared" si="6"/>
        <v>、郭嘉</v>
      </c>
      <c r="G5" s="20" t="str">
        <f t="shared" si="7"/>
        <v>、屈原</v>
      </c>
      <c r="H5" s="20" t="str">
        <f t="shared" si="8"/>
        <v/>
      </c>
      <c r="I5" s="20" t="str">
        <f t="shared" si="9"/>
        <v/>
      </c>
      <c r="J5" s="12">
        <f t="shared" si="10"/>
        <v>180</v>
      </c>
      <c r="K5" s="12">
        <f t="shared" si="11"/>
        <v>140</v>
      </c>
      <c r="L5" s="12">
        <f t="shared" si="12"/>
        <v>40</v>
      </c>
      <c r="M5" s="18">
        <v>0</v>
      </c>
      <c r="N5" s="28" t="s">
        <v>115</v>
      </c>
      <c r="O5" s="12">
        <f>VLOOKUP(E5,[3]Sheet1!$B$20:$K$190,9,0)</f>
        <v>4</v>
      </c>
      <c r="P5" s="12" t="str">
        <f>VLOOKUP(O5,武将ID!L$1:$M7,2,0)</f>
        <v>辅助型</v>
      </c>
      <c r="Q5" s="12">
        <v>2</v>
      </c>
      <c r="R5" s="12">
        <v>1</v>
      </c>
      <c r="T5" s="12">
        <f t="shared" si="3"/>
        <v>18</v>
      </c>
      <c r="U5" s="12">
        <f t="shared" si="4"/>
        <v>14</v>
      </c>
      <c r="V5" s="12">
        <f t="shared" si="13"/>
        <v>4</v>
      </c>
      <c r="W5" s="12">
        <f t="shared" si="14"/>
        <v>18</v>
      </c>
      <c r="X5" s="12">
        <f t="shared" si="15"/>
        <v>18</v>
      </c>
      <c r="Y5" s="12">
        <f t="shared" si="16"/>
        <v>0</v>
      </c>
      <c r="AB5" s="18">
        <v>240</v>
      </c>
      <c r="AC5" s="18">
        <v>240</v>
      </c>
      <c r="AD5" s="18">
        <v>0</v>
      </c>
      <c r="AH5" s="17" t="s">
        <v>89</v>
      </c>
      <c r="AI5" s="17" t="str">
        <f>IFERROR(VLOOKUP(AH5,[4]缘分填表用!$A:$J,4,FALSE),VLOOKUP(AH5,[4]Sheet3!$AH:$AM,6,0))</f>
        <v>忧国忘家</v>
      </c>
      <c r="AJ5" s="30" t="str">
        <f>IFERROR(VLOOKUP(AH5,[4]缘分填表用!$A:$M,8,FALSE),VLOOKUP(AH5,[4]Sheet3!$AH:$AL,2,0))</f>
        <v>郭嘉</v>
      </c>
      <c r="AK5" s="30" t="str">
        <f>IFERROR(VLOOKUP(AH5,[4]缘分填表用!$A:$M,9,FALSE),VLOOKUP(AH5,[4]Sheet3!$AH:$AL,3,0))</f>
        <v>屈原</v>
      </c>
      <c r="AL5" s="30">
        <f>IFERROR(VLOOKUP(AH5,[4]缘分填表用!$A:$M,10,FALSE),VLOOKUP(AH5,[4]Sheet3!$AH:$AL,4,0))</f>
        <v>0</v>
      </c>
      <c r="AM5" s="30"/>
      <c r="AN5" s="12" t="str">
        <f>IFERROR(VLOOKUP(D5,[5]Sheet1!$B$2:$C$47,2,FALSE),"")</f>
        <v/>
      </c>
    </row>
    <row r="6" spans="1:44" ht="17.399999999999999" x14ac:dyDescent="0.35">
      <c r="A6" s="16" t="str">
        <f t="shared" si="0"/>
        <v>张良5</v>
      </c>
      <c r="B6" s="17">
        <v>5</v>
      </c>
      <c r="C6" s="18">
        <v>5</v>
      </c>
      <c r="D6" s="19" t="str">
        <f t="shared" si="1"/>
        <v>克己奉公</v>
      </c>
      <c r="E6" s="17" t="s">
        <v>114</v>
      </c>
      <c r="F6" s="20" t="str">
        <f t="shared" si="6"/>
        <v>、范增</v>
      </c>
      <c r="G6" s="20" t="str">
        <f t="shared" si="7"/>
        <v>、狄仁杰</v>
      </c>
      <c r="H6" s="20" t="str">
        <f t="shared" si="8"/>
        <v>、姜子牙</v>
      </c>
      <c r="I6" s="20" t="str">
        <f t="shared" si="9"/>
        <v/>
      </c>
      <c r="J6" s="12">
        <f t="shared" si="10"/>
        <v>210</v>
      </c>
      <c r="K6" s="12">
        <f t="shared" si="11"/>
        <v>160</v>
      </c>
      <c r="L6" s="12">
        <f t="shared" si="12"/>
        <v>50</v>
      </c>
      <c r="M6" s="18">
        <v>0</v>
      </c>
      <c r="N6" s="28" t="s">
        <v>115</v>
      </c>
      <c r="O6" s="12">
        <f>VLOOKUP(E6,[3]Sheet1!$B$20:$K$190,9,0)</f>
        <v>4</v>
      </c>
      <c r="P6" s="12" t="str">
        <f>VLOOKUP(O6,武将ID!L$1:$M8,2,0)</f>
        <v>辅助型</v>
      </c>
      <c r="R6" s="12">
        <v>1</v>
      </c>
      <c r="T6" s="12">
        <f t="shared" si="3"/>
        <v>21</v>
      </c>
      <c r="U6" s="12">
        <f t="shared" si="4"/>
        <v>16</v>
      </c>
      <c r="V6" s="12">
        <f t="shared" si="13"/>
        <v>5</v>
      </c>
      <c r="W6" s="12">
        <f t="shared" si="14"/>
        <v>21</v>
      </c>
      <c r="X6" s="12">
        <f t="shared" si="15"/>
        <v>21</v>
      </c>
      <c r="Y6" s="12">
        <f t="shared" si="16"/>
        <v>0</v>
      </c>
      <c r="AB6" s="18">
        <v>280</v>
      </c>
      <c r="AC6" s="18">
        <v>280</v>
      </c>
      <c r="AD6" s="18">
        <v>0</v>
      </c>
      <c r="AH6" s="17" t="s">
        <v>91</v>
      </c>
      <c r="AI6" s="17" t="str">
        <f>IFERROR(VLOOKUP(AH6,[4]缘分填表用!$A:$J,4,FALSE),VLOOKUP(AH6,[4]Sheet3!$AH:$AM,6,0))</f>
        <v>克己奉公</v>
      </c>
      <c r="AJ6" s="30" t="str">
        <f>IFERROR(VLOOKUP(AH6,[4]缘分填表用!$A:$M,8,FALSE),VLOOKUP(AH6,[4]Sheet3!$AH:$AL,2,0))</f>
        <v>范增</v>
      </c>
      <c r="AK6" s="30" t="str">
        <f>IFERROR(VLOOKUP(AH6,[4]缘分填表用!$A:$M,9,FALSE),VLOOKUP(AH6,[4]Sheet3!$AH:$AL,3,0))</f>
        <v>狄仁杰</v>
      </c>
      <c r="AL6" s="30" t="str">
        <f>IFERROR(VLOOKUP(AH6,[4]缘分填表用!$A:$M,10,FALSE),VLOOKUP(AH6,[4]Sheet3!$AH:$AL,4,0))</f>
        <v>姜子牙</v>
      </c>
      <c r="AM6" s="30"/>
      <c r="AN6" s="12" t="str">
        <f>IFERROR(VLOOKUP(D6,[5]Sheet1!$B$2:$C$47,2,FALSE),"")</f>
        <v/>
      </c>
    </row>
    <row r="7" spans="1:44" ht="17.399999999999999" x14ac:dyDescent="0.35">
      <c r="A7" s="16" t="str">
        <f t="shared" si="0"/>
        <v>张良6</v>
      </c>
      <c r="B7" s="17">
        <v>6</v>
      </c>
      <c r="C7" s="21">
        <v>6</v>
      </c>
      <c r="D7" s="19" t="str">
        <f t="shared" si="1"/>
        <v>独步天下</v>
      </c>
      <c r="E7" s="17" t="s">
        <v>114</v>
      </c>
      <c r="F7" s="20" t="str">
        <f t="shared" si="6"/>
        <v>、关羽</v>
      </c>
      <c r="G7" s="20" t="str">
        <f t="shared" si="7"/>
        <v>、秦琼</v>
      </c>
      <c r="H7" s="20" t="str">
        <f t="shared" si="8"/>
        <v>、后羿</v>
      </c>
      <c r="I7" s="20" t="str">
        <f t="shared" si="9"/>
        <v/>
      </c>
      <c r="J7" s="12">
        <f t="shared" si="10"/>
        <v>240</v>
      </c>
      <c r="K7" s="12">
        <f t="shared" si="11"/>
        <v>190</v>
      </c>
      <c r="L7" s="12">
        <f t="shared" si="12"/>
        <v>50</v>
      </c>
      <c r="M7" s="18">
        <v>0</v>
      </c>
      <c r="N7" s="28" t="s">
        <v>115</v>
      </c>
      <c r="O7" s="12">
        <f>VLOOKUP(E7,[3]Sheet1!$B$20:$K$190,9,0)</f>
        <v>4</v>
      </c>
      <c r="P7" s="12" t="str">
        <f>VLOOKUP(O7,武将ID!L$1:$M9,2,0)</f>
        <v>辅助型</v>
      </c>
      <c r="R7" s="12">
        <v>1</v>
      </c>
      <c r="T7" s="12">
        <f t="shared" si="3"/>
        <v>24</v>
      </c>
      <c r="U7" s="12">
        <f t="shared" si="4"/>
        <v>19</v>
      </c>
      <c r="V7" s="12">
        <f t="shared" si="13"/>
        <v>5</v>
      </c>
      <c r="W7" s="12">
        <f t="shared" si="14"/>
        <v>24</v>
      </c>
      <c r="X7" s="12">
        <f t="shared" si="15"/>
        <v>24</v>
      </c>
      <c r="Y7" s="12">
        <f t="shared" si="16"/>
        <v>0</v>
      </c>
      <c r="AB7" s="18">
        <v>320</v>
      </c>
      <c r="AC7" s="18">
        <v>320</v>
      </c>
      <c r="AD7" s="18">
        <v>0</v>
      </c>
      <c r="AH7" s="17" t="s">
        <v>116</v>
      </c>
      <c r="AI7" s="17" t="str">
        <f>IFERROR(VLOOKUP(AH7,[4]缘分填表用!$A:$J,4,FALSE),VLOOKUP(AH7,[4]Sheet3!$AH:$AM,6,0))</f>
        <v>独步天下</v>
      </c>
      <c r="AJ7" s="30" t="str">
        <f>IFERROR(VLOOKUP(AH7,[4]缘分填表用!$A:$M,8,FALSE),VLOOKUP(AH7,[4]Sheet3!$AH:$AL,2,0))</f>
        <v>关羽</v>
      </c>
      <c r="AK7" s="30" t="str">
        <f>IFERROR(VLOOKUP(AH7,[4]缘分填表用!$A:$M,9,FALSE),VLOOKUP(AH7,[4]Sheet3!$AH:$AL,3,0))</f>
        <v>秦琼</v>
      </c>
      <c r="AL7" s="30" t="str">
        <f>IFERROR(VLOOKUP(AH7,[4]缘分填表用!$A:$M,10,FALSE),VLOOKUP(AH7,[4]Sheet3!$AH:$AL,4,0))</f>
        <v>后羿</v>
      </c>
      <c r="AM7" s="20"/>
      <c r="AN7" s="12" t="str">
        <f>IFERROR(VLOOKUP(D7,[5]Sheet1!$B$2:$C$47,2,FALSE),"")</f>
        <v/>
      </c>
    </row>
    <row r="8" spans="1:44" ht="17.399999999999999" x14ac:dyDescent="0.35">
      <c r="A8" s="16" t="str">
        <f t="shared" si="0"/>
        <v>项羽1</v>
      </c>
      <c r="B8" s="17">
        <v>1</v>
      </c>
      <c r="C8" s="18">
        <v>7</v>
      </c>
      <c r="D8" s="19" t="str">
        <f t="shared" si="1"/>
        <v>楚汉争霸</v>
      </c>
      <c r="E8" s="22" t="s">
        <v>118</v>
      </c>
      <c r="F8" s="20" t="str">
        <f t="shared" si="6"/>
        <v>、刘邦</v>
      </c>
      <c r="G8" s="20" t="str">
        <f t="shared" si="7"/>
        <v/>
      </c>
      <c r="H8" s="20" t="str">
        <f t="shared" si="8"/>
        <v/>
      </c>
      <c r="I8" s="20" t="str">
        <f t="shared" si="9"/>
        <v/>
      </c>
      <c r="J8" s="12">
        <f t="shared" si="10"/>
        <v>0</v>
      </c>
      <c r="K8" s="12">
        <f t="shared" si="11"/>
        <v>140</v>
      </c>
      <c r="L8" s="12">
        <f t="shared" si="12"/>
        <v>40</v>
      </c>
      <c r="M8" s="18">
        <v>0</v>
      </c>
      <c r="N8" s="28" t="s">
        <v>115</v>
      </c>
      <c r="O8" s="12">
        <f>VLOOKUP(E8,[3]Sheet1!$B$20:$K$190,9,0)</f>
        <v>3</v>
      </c>
      <c r="P8" s="12" t="str">
        <f>VLOOKUP(O8,武将ID!L$1:$M10,2,0)</f>
        <v>攻击型</v>
      </c>
      <c r="R8" s="12">
        <v>1</v>
      </c>
      <c r="T8" s="12">
        <f t="shared" si="3"/>
        <v>0</v>
      </c>
      <c r="U8" s="12">
        <f t="shared" si="4"/>
        <v>14</v>
      </c>
      <c r="V8" s="12">
        <f t="shared" si="13"/>
        <v>4</v>
      </c>
      <c r="W8" s="12">
        <f t="shared" si="14"/>
        <v>0</v>
      </c>
      <c r="X8" s="12">
        <f t="shared" si="15"/>
        <v>18</v>
      </c>
      <c r="Y8" s="12">
        <f t="shared" si="16"/>
        <v>0</v>
      </c>
      <c r="AB8" s="18">
        <v>0</v>
      </c>
      <c r="AC8" s="18">
        <v>240</v>
      </c>
      <c r="AD8" s="18">
        <v>0</v>
      </c>
      <c r="AH8" s="22" t="s">
        <v>119</v>
      </c>
      <c r="AI8" s="17" t="str">
        <f>IFERROR(VLOOKUP(AH8,[4]缘分填表用!$A:$J,4,FALSE),VLOOKUP(AH8,[4]Sheet3!$AH:$AM,6,0))</f>
        <v>楚汉争霸</v>
      </c>
      <c r="AJ8" s="30" t="str">
        <f>IFERROR(VLOOKUP(AH8,[4]缘分填表用!$A:$M,8,FALSE),VLOOKUP(AH8,[4]Sheet3!$AH:$AL,2,0))</f>
        <v>刘邦</v>
      </c>
      <c r="AK8" s="30">
        <f>IFERROR(VLOOKUP(AH8,[4]缘分填表用!$A:$M,9,FALSE),VLOOKUP(AH8,[4]Sheet3!$AH:$AL,3,0))</f>
        <v>0</v>
      </c>
      <c r="AL8" s="30">
        <f>IFERROR(VLOOKUP(AH8,[4]缘分填表用!$A:$M,10,FALSE),VLOOKUP(AH8,[4]Sheet3!$AH:$AL,4,0))</f>
        <v>0</v>
      </c>
      <c r="AM8" s="30"/>
      <c r="AN8" s="12" t="str">
        <f>IFERROR(VLOOKUP(D8,[5]Sheet1!$B$2:$C$47,2,FALSE),"")</f>
        <v/>
      </c>
    </row>
    <row r="9" spans="1:44" ht="17.399999999999999" x14ac:dyDescent="0.35">
      <c r="A9" s="16" t="str">
        <f t="shared" si="0"/>
        <v>项羽2</v>
      </c>
      <c r="B9" s="17">
        <v>2</v>
      </c>
      <c r="C9" s="18">
        <v>8</v>
      </c>
      <c r="D9" s="19" t="str">
        <f t="shared" si="1"/>
        <v>霸王别姬</v>
      </c>
      <c r="E9" s="22" t="s">
        <v>118</v>
      </c>
      <c r="F9" s="20" t="str">
        <f t="shared" si="6"/>
        <v>、虞姬</v>
      </c>
      <c r="G9" s="20" t="str">
        <f t="shared" si="7"/>
        <v/>
      </c>
      <c r="H9" s="20" t="str">
        <f t="shared" si="8"/>
        <v/>
      </c>
      <c r="I9" s="20" t="str">
        <f t="shared" si="9"/>
        <v/>
      </c>
      <c r="J9" s="12">
        <f t="shared" si="10"/>
        <v>0</v>
      </c>
      <c r="K9" s="12">
        <f t="shared" si="11"/>
        <v>140</v>
      </c>
      <c r="L9" s="12">
        <f t="shared" si="12"/>
        <v>40</v>
      </c>
      <c r="M9" s="18">
        <v>0</v>
      </c>
      <c r="N9" s="28" t="s">
        <v>115</v>
      </c>
      <c r="O9" s="12">
        <f>VLOOKUP(E9,[3]Sheet1!$B$20:$K$190,9,0)</f>
        <v>3</v>
      </c>
      <c r="P9" s="12" t="str">
        <f>VLOOKUP(O9,武将ID!L$1:$M11,2,0)</f>
        <v>攻击型</v>
      </c>
      <c r="R9" s="12">
        <v>1</v>
      </c>
      <c r="T9" s="12">
        <f t="shared" si="3"/>
        <v>0</v>
      </c>
      <c r="U9" s="12">
        <f t="shared" si="4"/>
        <v>14</v>
      </c>
      <c r="V9" s="12">
        <f t="shared" si="13"/>
        <v>4</v>
      </c>
      <c r="W9" s="12">
        <f t="shared" si="14"/>
        <v>0</v>
      </c>
      <c r="X9" s="12">
        <f t="shared" si="15"/>
        <v>18</v>
      </c>
      <c r="Y9" s="12">
        <f t="shared" si="16"/>
        <v>0</v>
      </c>
      <c r="AB9" s="18">
        <v>0</v>
      </c>
      <c r="AC9" s="18">
        <v>240</v>
      </c>
      <c r="AD9" s="18">
        <v>0</v>
      </c>
      <c r="AH9" s="22" t="s">
        <v>120</v>
      </c>
      <c r="AI9" s="17" t="str">
        <f>IFERROR(VLOOKUP(AH9,[4]缘分填表用!$A:$J,4,FALSE),VLOOKUP(AH9,[4]Sheet3!$AH:$AM,6,0))</f>
        <v>霸王别姬</v>
      </c>
      <c r="AJ9" s="30" t="str">
        <f>IFERROR(VLOOKUP(AH9,[4]缘分填表用!$A:$M,8,FALSE),VLOOKUP(AH9,[4]Sheet3!$AH:$AL,2,0))</f>
        <v>虞姬</v>
      </c>
      <c r="AK9" s="30">
        <f>IFERROR(VLOOKUP(AH9,[4]缘分填表用!$A:$M,9,FALSE),VLOOKUP(AH9,[4]Sheet3!$AH:$AL,3,0))</f>
        <v>0</v>
      </c>
      <c r="AL9" s="30">
        <f>IFERROR(VLOOKUP(AH9,[4]缘分填表用!$A:$M,10,FALSE),VLOOKUP(AH9,[4]Sheet3!$AH:$AL,4,0))</f>
        <v>0</v>
      </c>
      <c r="AM9" s="30"/>
      <c r="AN9" s="12" t="str">
        <f>IFERROR(VLOOKUP(D9,[5]Sheet1!$B$2:$C$47,2,FALSE),"")</f>
        <v/>
      </c>
    </row>
    <row r="10" spans="1:44" ht="17.399999999999999" x14ac:dyDescent="0.35">
      <c r="A10" s="16" t="str">
        <f t="shared" si="0"/>
        <v>项羽3</v>
      </c>
      <c r="B10" s="17">
        <v>3</v>
      </c>
      <c r="C10" s="18">
        <v>9</v>
      </c>
      <c r="D10" s="19" t="str">
        <f t="shared" si="1"/>
        <v>雄才大略</v>
      </c>
      <c r="E10" s="22" t="s">
        <v>118</v>
      </c>
      <c r="F10" s="20" t="str">
        <f t="shared" si="6"/>
        <v>、曹操</v>
      </c>
      <c r="G10" s="20" t="str">
        <f t="shared" si="7"/>
        <v>、周瑜</v>
      </c>
      <c r="H10" s="20" t="str">
        <f t="shared" si="8"/>
        <v/>
      </c>
      <c r="I10" s="20" t="str">
        <f t="shared" si="9"/>
        <v/>
      </c>
      <c r="J10" s="12">
        <f t="shared" si="10"/>
        <v>180</v>
      </c>
      <c r="K10" s="12">
        <f t="shared" si="11"/>
        <v>140</v>
      </c>
      <c r="L10" s="12">
        <f t="shared" si="12"/>
        <v>40</v>
      </c>
      <c r="M10" s="18">
        <v>0</v>
      </c>
      <c r="N10" s="28" t="s">
        <v>115</v>
      </c>
      <c r="O10" s="12">
        <f>VLOOKUP(E10,[3]Sheet1!$B$20:$K$190,9,0)</f>
        <v>3</v>
      </c>
      <c r="P10" s="12" t="str">
        <f>VLOOKUP(O10,武将ID!L$1:$M12,2,0)</f>
        <v>攻击型</v>
      </c>
      <c r="R10" s="12">
        <v>1</v>
      </c>
      <c r="T10" s="12">
        <f t="shared" si="3"/>
        <v>18</v>
      </c>
      <c r="U10" s="12">
        <f t="shared" si="4"/>
        <v>14</v>
      </c>
      <c r="V10" s="12">
        <f t="shared" si="13"/>
        <v>4</v>
      </c>
      <c r="W10" s="12">
        <f t="shared" si="14"/>
        <v>18</v>
      </c>
      <c r="X10" s="12">
        <f t="shared" si="15"/>
        <v>18</v>
      </c>
      <c r="Y10" s="12">
        <f t="shared" si="16"/>
        <v>0</v>
      </c>
      <c r="AB10" s="29">
        <v>240</v>
      </c>
      <c r="AC10" s="18">
        <v>240</v>
      </c>
      <c r="AD10" s="18">
        <v>0</v>
      </c>
      <c r="AH10" s="22" t="s">
        <v>121</v>
      </c>
      <c r="AI10" s="17" t="str">
        <f>IFERROR(VLOOKUP(AH10,[4]缘分填表用!$A:$J,4,FALSE),VLOOKUP(AH10,[4]Sheet3!$AH:$AM,6,0))</f>
        <v>雄才大略</v>
      </c>
      <c r="AJ10" s="30" t="str">
        <f>IFERROR(VLOOKUP(AH10,[4]缘分填表用!$A:$M,8,FALSE),VLOOKUP(AH10,[4]Sheet3!$AH:$AL,2,0))</f>
        <v>曹操</v>
      </c>
      <c r="AK10" s="30" t="str">
        <f>IFERROR(VLOOKUP(AH10,[4]缘分填表用!$A:$M,9,FALSE),VLOOKUP(AH10,[4]Sheet3!$AH:$AL,3,0))</f>
        <v>周瑜</v>
      </c>
      <c r="AL10" s="30">
        <f>IFERROR(VLOOKUP(AH10,[4]缘分填表用!$A:$M,10,FALSE),VLOOKUP(AH10,[4]Sheet3!$AH:$AL,4,0))</f>
        <v>0</v>
      </c>
      <c r="AM10" s="30"/>
      <c r="AN10" s="12" t="str">
        <f>IFERROR(VLOOKUP(D10,[5]Sheet1!$B$2:$C$47,2,FALSE),"")</f>
        <v/>
      </c>
    </row>
    <row r="11" spans="1:44" ht="17.399999999999999" x14ac:dyDescent="0.35">
      <c r="A11" s="16" t="str">
        <f t="shared" si="0"/>
        <v>项羽4</v>
      </c>
      <c r="B11" s="17">
        <v>4</v>
      </c>
      <c r="C11" s="18">
        <v>10</v>
      </c>
      <c r="D11" s="19" t="str">
        <f t="shared" si="1"/>
        <v>无所畏惧</v>
      </c>
      <c r="E11" s="22" t="s">
        <v>118</v>
      </c>
      <c r="F11" s="20" t="str">
        <f t="shared" si="6"/>
        <v>、张飞</v>
      </c>
      <c r="G11" s="20" t="str">
        <f t="shared" si="7"/>
        <v>、宇文成都</v>
      </c>
      <c r="H11" s="20" t="str">
        <f t="shared" si="8"/>
        <v/>
      </c>
      <c r="I11" s="20" t="str">
        <f t="shared" si="9"/>
        <v/>
      </c>
      <c r="J11" s="12">
        <f t="shared" si="10"/>
        <v>180</v>
      </c>
      <c r="K11" s="12">
        <f t="shared" si="11"/>
        <v>140</v>
      </c>
      <c r="L11" s="12">
        <f t="shared" si="12"/>
        <v>40</v>
      </c>
      <c r="M11" s="18">
        <v>0</v>
      </c>
      <c r="N11" s="28" t="s">
        <v>115</v>
      </c>
      <c r="O11" s="12">
        <f>VLOOKUP(E11,[3]Sheet1!$B$20:$K$190,9,0)</f>
        <v>3</v>
      </c>
      <c r="P11" s="12" t="str">
        <f>VLOOKUP(O11,武将ID!L$1:$M13,2,0)</f>
        <v>攻击型</v>
      </c>
      <c r="R11" s="12">
        <v>1</v>
      </c>
      <c r="T11" s="12">
        <f t="shared" si="3"/>
        <v>18</v>
      </c>
      <c r="U11" s="12">
        <f t="shared" si="4"/>
        <v>14</v>
      </c>
      <c r="V11" s="12">
        <f t="shared" si="13"/>
        <v>4</v>
      </c>
      <c r="W11" s="12">
        <f t="shared" si="14"/>
        <v>18</v>
      </c>
      <c r="X11" s="12">
        <f t="shared" si="15"/>
        <v>18</v>
      </c>
      <c r="Y11" s="12">
        <f t="shared" si="16"/>
        <v>0</v>
      </c>
      <c r="AB11" s="29">
        <v>240</v>
      </c>
      <c r="AC11" s="18">
        <v>240</v>
      </c>
      <c r="AD11" s="18">
        <v>0</v>
      </c>
      <c r="AH11" s="22" t="s">
        <v>122</v>
      </c>
      <c r="AI11" s="17" t="str">
        <f>IFERROR(VLOOKUP(AH11,[4]缘分填表用!$A:$J,4,FALSE),VLOOKUP(AH11,[4]Sheet3!$AH:$AM,6,0))</f>
        <v>无所畏惧</v>
      </c>
      <c r="AJ11" s="30" t="str">
        <f>IFERROR(VLOOKUP(AH11,[4]缘分填表用!$A:$M,8,FALSE),VLOOKUP(AH11,[4]Sheet3!$AH:$AL,2,0))</f>
        <v>张飞</v>
      </c>
      <c r="AK11" s="30" t="str">
        <f>IFERROR(VLOOKUP(AH11,[4]缘分填表用!$A:$M,9,FALSE),VLOOKUP(AH11,[4]Sheet3!$AH:$AL,3,0))</f>
        <v>宇文成都</v>
      </c>
      <c r="AL11" s="30">
        <f>IFERROR(VLOOKUP(AH11,[4]缘分填表用!$A:$M,10,FALSE),VLOOKUP(AH11,[4]Sheet3!$AH:$AL,4,0))</f>
        <v>0</v>
      </c>
      <c r="AM11" s="30"/>
      <c r="AN11" s="12" t="str">
        <f>IFERROR(VLOOKUP(D11,[5]Sheet1!$B$2:$C$47,2,FALSE),"")</f>
        <v/>
      </c>
    </row>
    <row r="12" spans="1:44" ht="17.399999999999999" x14ac:dyDescent="0.35">
      <c r="A12" s="16" t="str">
        <f t="shared" si="0"/>
        <v>项羽5</v>
      </c>
      <c r="B12" s="17">
        <v>5</v>
      </c>
      <c r="C12" s="18">
        <v>11</v>
      </c>
      <c r="D12" s="19" t="str">
        <f t="shared" si="1"/>
        <v>年少有为</v>
      </c>
      <c r="E12" s="22" t="s">
        <v>118</v>
      </c>
      <c r="F12" s="20" t="str">
        <f t="shared" si="6"/>
        <v>、典韦</v>
      </c>
      <c r="G12" s="20" t="str">
        <f t="shared" si="7"/>
        <v>、程咬金</v>
      </c>
      <c r="H12" s="20" t="str">
        <f t="shared" si="8"/>
        <v>、裴元庆</v>
      </c>
      <c r="I12" s="20" t="str">
        <f t="shared" si="9"/>
        <v/>
      </c>
      <c r="J12" s="12">
        <f t="shared" si="10"/>
        <v>210</v>
      </c>
      <c r="K12" s="12">
        <f t="shared" si="11"/>
        <v>160</v>
      </c>
      <c r="L12" s="12">
        <f t="shared" si="12"/>
        <v>50</v>
      </c>
      <c r="M12" s="18">
        <v>0</v>
      </c>
      <c r="N12" s="28" t="s">
        <v>115</v>
      </c>
      <c r="O12" s="12">
        <f>VLOOKUP(E12,[3]Sheet1!$B$20:$K$190,9,0)</f>
        <v>3</v>
      </c>
      <c r="P12" s="12" t="str">
        <f>VLOOKUP(O12,武将ID!L$1:$M14,2,0)</f>
        <v>攻击型</v>
      </c>
      <c r="R12" s="12">
        <v>1</v>
      </c>
      <c r="T12" s="12">
        <f t="shared" si="3"/>
        <v>21</v>
      </c>
      <c r="U12" s="12">
        <f t="shared" si="4"/>
        <v>16</v>
      </c>
      <c r="V12" s="12">
        <f t="shared" si="13"/>
        <v>5</v>
      </c>
      <c r="W12" s="12">
        <f t="shared" si="14"/>
        <v>21</v>
      </c>
      <c r="X12" s="12">
        <f t="shared" si="15"/>
        <v>21</v>
      </c>
      <c r="Y12" s="12">
        <f t="shared" si="16"/>
        <v>0</v>
      </c>
      <c r="AB12" s="18">
        <v>280</v>
      </c>
      <c r="AC12" s="18">
        <v>280</v>
      </c>
      <c r="AD12" s="18">
        <v>0</v>
      </c>
      <c r="AH12" s="22" t="s">
        <v>123</v>
      </c>
      <c r="AI12" s="17" t="str">
        <f>IFERROR(VLOOKUP(AH12,[4]缘分填表用!$A:$J,4,FALSE),VLOOKUP(AH12,[4]Sheet3!$AH:$AM,6,0))</f>
        <v>年少有为</v>
      </c>
      <c r="AJ12" s="30" t="str">
        <f>IFERROR(VLOOKUP(AH12,[4]缘分填表用!$A:$M,8,FALSE),VLOOKUP(AH12,[4]Sheet3!$AH:$AL,2,0))</f>
        <v>典韦</v>
      </c>
      <c r="AK12" s="30" t="str">
        <f>IFERROR(VLOOKUP(AH12,[4]缘分填表用!$A:$M,9,FALSE),VLOOKUP(AH12,[4]Sheet3!$AH:$AL,3,0))</f>
        <v>程咬金</v>
      </c>
      <c r="AL12" s="30" t="str">
        <f>IFERROR(VLOOKUP(AH12,[4]缘分填表用!$A:$M,10,FALSE),VLOOKUP(AH12,[4]Sheet3!$AH:$AL,4,0))</f>
        <v>裴元庆</v>
      </c>
      <c r="AM12" s="30"/>
      <c r="AN12" s="12" t="str">
        <f>IFERROR(VLOOKUP(D12,[5]Sheet1!$B$2:$C$47,2,FALSE),"")</f>
        <v/>
      </c>
    </row>
    <row r="13" spans="1:44" ht="17.399999999999999" x14ac:dyDescent="0.35">
      <c r="A13" s="16" t="str">
        <f t="shared" si="0"/>
        <v>项羽6</v>
      </c>
      <c r="B13" s="17">
        <v>6</v>
      </c>
      <c r="C13" s="21">
        <v>12</v>
      </c>
      <c r="D13" s="19" t="str">
        <f t="shared" si="1"/>
        <v>四大战神</v>
      </c>
      <c r="E13" s="22" t="s">
        <v>118</v>
      </c>
      <c r="F13" s="20" t="str">
        <f t="shared" si="6"/>
        <v>、吕布</v>
      </c>
      <c r="G13" s="20" t="str">
        <f t="shared" si="7"/>
        <v>、李元霸</v>
      </c>
      <c r="H13" s="20" t="str">
        <f t="shared" si="8"/>
        <v>、蚩尤</v>
      </c>
      <c r="I13" s="20" t="str">
        <f t="shared" si="9"/>
        <v/>
      </c>
      <c r="J13" s="12">
        <f t="shared" si="10"/>
        <v>240</v>
      </c>
      <c r="K13" s="12">
        <f t="shared" si="11"/>
        <v>190</v>
      </c>
      <c r="L13" s="12">
        <f t="shared" si="12"/>
        <v>50</v>
      </c>
      <c r="M13" s="18">
        <v>0</v>
      </c>
      <c r="N13" s="28" t="s">
        <v>115</v>
      </c>
      <c r="O13" s="12">
        <f>VLOOKUP(E13,[3]Sheet1!$B$20:$K$190,9,0)</f>
        <v>3</v>
      </c>
      <c r="P13" s="12" t="str">
        <f>VLOOKUP(O13,武将ID!L$1:$M15,2,0)</f>
        <v>攻击型</v>
      </c>
      <c r="R13" s="12">
        <v>1</v>
      </c>
      <c r="T13" s="12">
        <f t="shared" si="3"/>
        <v>24</v>
      </c>
      <c r="U13" s="12">
        <f t="shared" si="4"/>
        <v>19</v>
      </c>
      <c r="V13" s="12">
        <f t="shared" si="13"/>
        <v>5</v>
      </c>
      <c r="W13" s="12">
        <f t="shared" si="14"/>
        <v>24</v>
      </c>
      <c r="X13" s="12">
        <f t="shared" si="15"/>
        <v>24</v>
      </c>
      <c r="Y13" s="12">
        <f t="shared" si="16"/>
        <v>0</v>
      </c>
      <c r="AB13" s="18">
        <v>320</v>
      </c>
      <c r="AC13" s="18">
        <v>320</v>
      </c>
      <c r="AD13" s="18">
        <v>0</v>
      </c>
      <c r="AH13" s="22" t="s">
        <v>124</v>
      </c>
      <c r="AI13" s="17" t="str">
        <f>IFERROR(VLOOKUP(AH13,[4]缘分填表用!$A:$J,4,FALSE),VLOOKUP(AH13,[4]Sheet3!$AH:$AM,6,0))</f>
        <v>四大战神</v>
      </c>
      <c r="AJ13" s="30" t="str">
        <f>IFERROR(VLOOKUP(AH13,[4]缘分填表用!$A:$M,8,FALSE),VLOOKUP(AH13,[4]Sheet3!$AH:$AL,2,0))</f>
        <v>吕布</v>
      </c>
      <c r="AK13" s="30" t="str">
        <f>IFERROR(VLOOKUP(AH13,[4]缘分填表用!$A:$M,9,FALSE),VLOOKUP(AH13,[4]Sheet3!$AH:$AL,3,0))</f>
        <v>李元霸</v>
      </c>
      <c r="AL13" s="30" t="str">
        <f>IFERROR(VLOOKUP(AH13,[4]缘分填表用!$A:$M,10,FALSE),VLOOKUP(AH13,[4]Sheet3!$AH:$AL,4,0))</f>
        <v>蚩尤</v>
      </c>
      <c r="AM13" s="30"/>
      <c r="AN13" s="12" t="str">
        <f>IFERROR(VLOOKUP(D13,[5]Sheet1!$B$2:$C$47,2,FALSE),"")</f>
        <v/>
      </c>
    </row>
    <row r="14" spans="1:44" ht="17.399999999999999" x14ac:dyDescent="0.35">
      <c r="A14" s="16" t="str">
        <f t="shared" si="0"/>
        <v>秦始皇1</v>
      </c>
      <c r="B14" s="17">
        <v>1</v>
      </c>
      <c r="C14" s="18">
        <v>13</v>
      </c>
      <c r="D14" s="19" t="str">
        <f t="shared" si="1"/>
        <v>虎狼之师</v>
      </c>
      <c r="E14" s="23" t="s">
        <v>125</v>
      </c>
      <c r="F14" s="20" t="str">
        <f t="shared" si="6"/>
        <v>、白起</v>
      </c>
      <c r="G14" s="20" t="str">
        <f t="shared" si="7"/>
        <v/>
      </c>
      <c r="H14" s="20" t="str">
        <f t="shared" si="8"/>
        <v/>
      </c>
      <c r="I14" s="20" t="str">
        <f t="shared" si="9"/>
        <v/>
      </c>
      <c r="J14" s="12">
        <f t="shared" si="10"/>
        <v>0</v>
      </c>
      <c r="K14" s="12">
        <f t="shared" si="11"/>
        <v>140</v>
      </c>
      <c r="L14" s="12">
        <f t="shared" si="12"/>
        <v>40</v>
      </c>
      <c r="M14" s="18">
        <v>0</v>
      </c>
      <c r="N14" s="28" t="s">
        <v>115</v>
      </c>
      <c r="O14" s="12">
        <f>VLOOKUP(E14,[3]Sheet1!$B$20:$K$190,9,0)</f>
        <v>3</v>
      </c>
      <c r="P14" s="12" t="str">
        <f>VLOOKUP(O14,武将ID!L$1:$M16,2,0)</f>
        <v>攻击型</v>
      </c>
      <c r="R14" s="12">
        <v>1</v>
      </c>
      <c r="T14" s="12">
        <f t="shared" si="3"/>
        <v>0</v>
      </c>
      <c r="U14" s="12">
        <f t="shared" si="4"/>
        <v>14</v>
      </c>
      <c r="V14" s="12">
        <f t="shared" si="13"/>
        <v>4</v>
      </c>
      <c r="W14" s="12">
        <f t="shared" si="14"/>
        <v>0</v>
      </c>
      <c r="X14" s="12">
        <f t="shared" si="15"/>
        <v>18</v>
      </c>
      <c r="Y14" s="12">
        <f t="shared" si="16"/>
        <v>0</v>
      </c>
      <c r="AB14" s="18">
        <v>0</v>
      </c>
      <c r="AC14" s="18">
        <v>240</v>
      </c>
      <c r="AD14" s="18">
        <v>0</v>
      </c>
      <c r="AH14" s="23" t="s">
        <v>126</v>
      </c>
      <c r="AI14" s="17" t="str">
        <f>IFERROR(VLOOKUP(AH14,[4]缘分填表用!$A:$J,4,FALSE),VLOOKUP(AH14,[4]Sheet3!$AH:$AM,6,0))</f>
        <v>虎狼之师</v>
      </c>
      <c r="AJ14" s="30" t="str">
        <f>IFERROR(VLOOKUP(AH14,[4]缘分填表用!$A:$M,8,FALSE),VLOOKUP(AH14,[4]Sheet3!$AH:$AL,2,0))</f>
        <v>白起</v>
      </c>
      <c r="AK14" s="30">
        <f>IFERROR(VLOOKUP(AH14,[4]缘分填表用!$A:$M,9,FALSE),VLOOKUP(AH14,[4]Sheet3!$AH:$AL,3,0))</f>
        <v>0</v>
      </c>
      <c r="AL14" s="30">
        <f>IFERROR(VLOOKUP(AH14,[4]缘分填表用!$A:$M,10,FALSE),VLOOKUP(AH14,[4]Sheet3!$AH:$AL,4,0))</f>
        <v>0</v>
      </c>
      <c r="AM14" s="30"/>
      <c r="AN14" s="12" t="str">
        <f>IFERROR(VLOOKUP(D14,[5]Sheet1!$B$2:$C$47,2,FALSE),"")</f>
        <v/>
      </c>
    </row>
    <row r="15" spans="1:44" ht="17.399999999999999" x14ac:dyDescent="0.35">
      <c r="A15" s="16" t="str">
        <f t="shared" si="0"/>
        <v>秦始皇2</v>
      </c>
      <c r="B15" s="17">
        <v>2</v>
      </c>
      <c r="C15" s="18">
        <v>14</v>
      </c>
      <c r="D15" s="19" t="str">
        <f t="shared" si="1"/>
        <v>图穷匕见</v>
      </c>
      <c r="E15" s="23" t="s">
        <v>125</v>
      </c>
      <c r="F15" s="20" t="str">
        <f t="shared" si="6"/>
        <v>、荆轲</v>
      </c>
      <c r="G15" s="20" t="str">
        <f t="shared" si="7"/>
        <v/>
      </c>
      <c r="H15" s="20" t="str">
        <f t="shared" si="8"/>
        <v/>
      </c>
      <c r="I15" s="20" t="str">
        <f t="shared" si="9"/>
        <v/>
      </c>
      <c r="J15" s="12">
        <f t="shared" si="10"/>
        <v>0</v>
      </c>
      <c r="K15" s="12">
        <f t="shared" si="11"/>
        <v>140</v>
      </c>
      <c r="L15" s="12">
        <f t="shared" si="12"/>
        <v>40</v>
      </c>
      <c r="M15" s="18">
        <v>0</v>
      </c>
      <c r="N15" s="28" t="s">
        <v>115</v>
      </c>
      <c r="O15" s="12">
        <f>VLOOKUP(E15,[3]Sheet1!$B$20:$K$190,9,0)</f>
        <v>3</v>
      </c>
      <c r="P15" s="12" t="str">
        <f>VLOOKUP(O15,武将ID!L$1:$M17,2,0)</f>
        <v>攻击型</v>
      </c>
      <c r="R15" s="12">
        <v>1</v>
      </c>
      <c r="T15" s="12">
        <f t="shared" si="3"/>
        <v>0</v>
      </c>
      <c r="U15" s="12">
        <f t="shared" si="4"/>
        <v>14</v>
      </c>
      <c r="V15" s="12">
        <f t="shared" si="13"/>
        <v>4</v>
      </c>
      <c r="W15" s="12">
        <f t="shared" si="14"/>
        <v>0</v>
      </c>
      <c r="X15" s="12">
        <f t="shared" si="15"/>
        <v>18</v>
      </c>
      <c r="Y15" s="12">
        <f t="shared" si="16"/>
        <v>0</v>
      </c>
      <c r="AB15" s="18">
        <v>0</v>
      </c>
      <c r="AC15" s="18">
        <v>240</v>
      </c>
      <c r="AD15" s="18">
        <v>0</v>
      </c>
      <c r="AH15" s="23" t="s">
        <v>127</v>
      </c>
      <c r="AI15" s="17" t="str">
        <f>IFERROR(VLOOKUP(AH15,[4]缘分填表用!$A:$J,4,FALSE),VLOOKUP(AH15,[4]Sheet3!$AH:$AM,6,0))</f>
        <v>图穷匕见</v>
      </c>
      <c r="AJ15" s="30" t="str">
        <f>IFERROR(VLOOKUP(AH15,[4]缘分填表用!$A:$M,8,FALSE),VLOOKUP(AH15,[4]Sheet3!$AH:$AL,2,0))</f>
        <v>荆轲</v>
      </c>
      <c r="AK15" s="30">
        <f>IFERROR(VLOOKUP(AH15,[4]缘分填表用!$A:$M,9,FALSE),VLOOKUP(AH15,[4]Sheet3!$AH:$AL,3,0))</f>
        <v>0</v>
      </c>
      <c r="AL15" s="30">
        <f>IFERROR(VLOOKUP(AH15,[4]缘分填表用!$A:$M,10,FALSE),VLOOKUP(AH15,[4]Sheet3!$AH:$AL,4,0))</f>
        <v>0</v>
      </c>
      <c r="AM15" s="30"/>
      <c r="AN15" s="12" t="str">
        <f>IFERROR(VLOOKUP(D15,[5]Sheet1!$B$2:$C$47,2,FALSE),"")</f>
        <v/>
      </c>
    </row>
    <row r="16" spans="1:44" ht="17.399999999999999" x14ac:dyDescent="0.35">
      <c r="A16" s="16" t="str">
        <f t="shared" si="0"/>
        <v>秦始皇3</v>
      </c>
      <c r="B16" s="17">
        <v>3</v>
      </c>
      <c r="C16" s="18">
        <v>15</v>
      </c>
      <c r="D16" s="19" t="str">
        <f t="shared" si="1"/>
        <v>传奇帝皇</v>
      </c>
      <c r="E16" s="23" t="s">
        <v>125</v>
      </c>
      <c r="F16" s="20" t="str">
        <f t="shared" si="6"/>
        <v>、成吉思汗</v>
      </c>
      <c r="G16" s="20" t="str">
        <f t="shared" si="7"/>
        <v>、武则天</v>
      </c>
      <c r="H16" s="20" t="str">
        <f t="shared" si="8"/>
        <v/>
      </c>
      <c r="I16" s="20" t="str">
        <f t="shared" si="9"/>
        <v/>
      </c>
      <c r="J16" s="12">
        <f t="shared" si="10"/>
        <v>180</v>
      </c>
      <c r="K16" s="12">
        <f t="shared" si="11"/>
        <v>140</v>
      </c>
      <c r="L16" s="12">
        <f t="shared" si="12"/>
        <v>40</v>
      </c>
      <c r="M16" s="18">
        <v>0</v>
      </c>
      <c r="N16" s="28" t="s">
        <v>115</v>
      </c>
      <c r="O16" s="12">
        <f>VLOOKUP(E16,[3]Sheet1!$B$20:$K$190,9,0)</f>
        <v>3</v>
      </c>
      <c r="P16" s="12" t="str">
        <f>VLOOKUP(O16,武将ID!L$1:$M18,2,0)</f>
        <v>攻击型</v>
      </c>
      <c r="R16" s="12">
        <v>1</v>
      </c>
      <c r="T16" s="12">
        <f t="shared" si="3"/>
        <v>18</v>
      </c>
      <c r="U16" s="12">
        <f t="shared" si="4"/>
        <v>14</v>
      </c>
      <c r="V16" s="12">
        <f t="shared" si="13"/>
        <v>4</v>
      </c>
      <c r="W16" s="12">
        <f t="shared" si="14"/>
        <v>18</v>
      </c>
      <c r="X16" s="12">
        <f t="shared" si="15"/>
        <v>18</v>
      </c>
      <c r="Y16" s="12">
        <f t="shared" si="16"/>
        <v>0</v>
      </c>
      <c r="AB16" s="29">
        <v>240</v>
      </c>
      <c r="AC16" s="18">
        <v>240</v>
      </c>
      <c r="AD16" s="18">
        <v>0</v>
      </c>
      <c r="AH16" s="23" t="s">
        <v>128</v>
      </c>
      <c r="AI16" s="17" t="str">
        <f>IFERROR(VLOOKUP(AH16,[4]缘分填表用!$A:$J,4,FALSE),VLOOKUP(AH16,[4]Sheet3!$AH:$AM,6,0))</f>
        <v>传奇帝皇</v>
      </c>
      <c r="AJ16" s="30" t="str">
        <f>IFERROR(VLOOKUP(AH16,[4]缘分填表用!$A:$M,8,FALSE),VLOOKUP(AH16,[4]Sheet3!$AH:$AL,2,0))</f>
        <v>成吉思汗</v>
      </c>
      <c r="AK16" s="30" t="str">
        <f>IFERROR(VLOOKUP(AH16,[4]缘分填表用!$A:$M,9,FALSE),VLOOKUP(AH16,[4]Sheet3!$AH:$AL,3,0))</f>
        <v>武则天</v>
      </c>
      <c r="AL16" s="30">
        <f>IFERROR(VLOOKUP(AH16,[4]缘分填表用!$A:$M,10,FALSE),VLOOKUP(AH16,[4]Sheet3!$AH:$AL,4,0))</f>
        <v>0</v>
      </c>
      <c r="AM16" s="30"/>
      <c r="AN16" s="12" t="str">
        <f>IFERROR(VLOOKUP(D16,[5]Sheet1!$B$2:$C$47,2,FALSE),"")</f>
        <v/>
      </c>
    </row>
    <row r="17" spans="1:40" ht="17.399999999999999" customHeight="1" x14ac:dyDescent="0.35">
      <c r="A17" s="16" t="str">
        <f t="shared" si="0"/>
        <v>秦始皇4</v>
      </c>
      <c r="B17" s="17">
        <v>4</v>
      </c>
      <c r="C17" s="18">
        <v>16</v>
      </c>
      <c r="D17" s="19" t="str">
        <f t="shared" si="1"/>
        <v>千古一帝</v>
      </c>
      <c r="E17" s="23" t="s">
        <v>125</v>
      </c>
      <c r="F17" s="20" t="str">
        <f t="shared" si="6"/>
        <v>、武则天</v>
      </c>
      <c r="G17" s="20" t="str">
        <f t="shared" si="7"/>
        <v>、轩辕</v>
      </c>
      <c r="H17" s="20" t="str">
        <f t="shared" si="8"/>
        <v/>
      </c>
      <c r="I17" s="20" t="str">
        <f t="shared" si="9"/>
        <v/>
      </c>
      <c r="J17" s="12">
        <f t="shared" si="10"/>
        <v>240</v>
      </c>
      <c r="K17" s="12">
        <f t="shared" si="11"/>
        <v>190</v>
      </c>
      <c r="L17" s="12">
        <f t="shared" si="12"/>
        <v>50</v>
      </c>
      <c r="M17" s="18">
        <v>0</v>
      </c>
      <c r="N17" s="28" t="s">
        <v>115</v>
      </c>
      <c r="O17" s="12">
        <f>VLOOKUP(E17,[3]Sheet1!$B$20:$K$190,9,0)</f>
        <v>3</v>
      </c>
      <c r="P17" s="12" t="str">
        <f>VLOOKUP(O17,武将ID!L$1:$M19,2,0)</f>
        <v>攻击型</v>
      </c>
      <c r="R17" s="12">
        <v>1</v>
      </c>
      <c r="T17" s="12">
        <f t="shared" si="3"/>
        <v>24</v>
      </c>
      <c r="U17" s="12">
        <f t="shared" si="4"/>
        <v>19</v>
      </c>
      <c r="V17" s="12">
        <f t="shared" si="13"/>
        <v>5</v>
      </c>
      <c r="W17" s="12">
        <f t="shared" si="14"/>
        <v>24</v>
      </c>
      <c r="X17" s="12">
        <f t="shared" si="15"/>
        <v>24</v>
      </c>
      <c r="Y17" s="12">
        <f t="shared" si="16"/>
        <v>0</v>
      </c>
      <c r="AB17" s="29">
        <v>320</v>
      </c>
      <c r="AC17" s="18">
        <v>320</v>
      </c>
      <c r="AD17" s="18">
        <v>0</v>
      </c>
      <c r="AH17" s="23" t="s">
        <v>129</v>
      </c>
      <c r="AI17" s="17" t="str">
        <f>IFERROR(VLOOKUP(AH17,[4]缘分填表用!$A:$J,4,FALSE),VLOOKUP(AH17,[4]Sheet3!$AH:$AM,6,0))</f>
        <v>千古一帝</v>
      </c>
      <c r="AJ17" s="30" t="str">
        <f>IFERROR(VLOOKUP(AH17,[4]缘分填表用!$A:$M,8,FALSE),VLOOKUP(AH17,[4]Sheet3!$AH:$AL,2,0))</f>
        <v>武则天</v>
      </c>
      <c r="AK17" s="30" t="str">
        <f>IFERROR(VLOOKUP(AH17,[4]缘分填表用!$A:$M,9,FALSE),VLOOKUP(AH17,[4]Sheet3!$AH:$AL,3,0))</f>
        <v>轩辕</v>
      </c>
      <c r="AL17" s="30">
        <f>IFERROR(VLOOKUP(AH17,[4]缘分填表用!$A:$M,10,FALSE),VLOOKUP(AH17,[4]Sheet3!$AH:$AL,4,0))</f>
        <v>0</v>
      </c>
      <c r="AM17" s="30"/>
      <c r="AN17" s="12" t="str">
        <f>IFERROR(VLOOKUP(D17,[5]Sheet1!$B$2:$C$47,2,FALSE),"")</f>
        <v/>
      </c>
    </row>
    <row r="18" spans="1:40" ht="17.399999999999999" x14ac:dyDescent="0.35">
      <c r="A18" s="16" t="str">
        <f t="shared" si="0"/>
        <v>秦始皇5</v>
      </c>
      <c r="B18" s="17">
        <v>5</v>
      </c>
      <c r="C18" s="18">
        <v>17</v>
      </c>
      <c r="D18" s="19" t="str">
        <f t="shared" si="1"/>
        <v>一统天下</v>
      </c>
      <c r="E18" s="23" t="s">
        <v>125</v>
      </c>
      <c r="F18" s="20" t="str">
        <f t="shared" si="6"/>
        <v>、姜子牙</v>
      </c>
      <c r="G18" s="20" t="str">
        <f t="shared" si="7"/>
        <v>、成吉思汗</v>
      </c>
      <c r="H18" s="20" t="str">
        <f t="shared" si="8"/>
        <v>、杨坚</v>
      </c>
      <c r="I18" s="20" t="str">
        <f t="shared" si="9"/>
        <v/>
      </c>
      <c r="J18" s="12">
        <f t="shared" si="10"/>
        <v>210</v>
      </c>
      <c r="K18" s="12">
        <f t="shared" si="11"/>
        <v>160</v>
      </c>
      <c r="L18" s="12">
        <f t="shared" si="12"/>
        <v>50</v>
      </c>
      <c r="M18" s="18">
        <v>0</v>
      </c>
      <c r="N18" s="28" t="s">
        <v>115</v>
      </c>
      <c r="O18" s="12">
        <f>VLOOKUP(E18,[3]Sheet1!$B$20:$K$190,9,0)</f>
        <v>3</v>
      </c>
      <c r="P18" s="12" t="str">
        <f>VLOOKUP(O18,武将ID!L$1:$M20,2,0)</f>
        <v>攻击型</v>
      </c>
      <c r="R18" s="12">
        <v>1</v>
      </c>
      <c r="T18" s="12">
        <f t="shared" si="3"/>
        <v>21</v>
      </c>
      <c r="U18" s="12">
        <f t="shared" si="4"/>
        <v>16</v>
      </c>
      <c r="V18" s="12">
        <f t="shared" si="13"/>
        <v>5</v>
      </c>
      <c r="W18" s="12">
        <f t="shared" si="14"/>
        <v>21</v>
      </c>
      <c r="X18" s="12">
        <f t="shared" si="15"/>
        <v>21</v>
      </c>
      <c r="Y18" s="12">
        <f t="shared" si="16"/>
        <v>0</v>
      </c>
      <c r="AB18" s="29">
        <v>280</v>
      </c>
      <c r="AC18" s="18">
        <v>280</v>
      </c>
      <c r="AD18" s="18">
        <v>0</v>
      </c>
      <c r="AH18" s="23" t="s">
        <v>130</v>
      </c>
      <c r="AI18" s="17" t="str">
        <f>IFERROR(VLOOKUP(AH18,[4]缘分填表用!$A:$J,4,FALSE),VLOOKUP(AH18,[4]Sheet3!$AH:$AM,6,0))</f>
        <v>一统天下</v>
      </c>
      <c r="AJ18" s="30" t="str">
        <f>IFERROR(VLOOKUP(AH18,[4]缘分填表用!$A:$M,8,FALSE),VLOOKUP(AH18,[4]Sheet3!$AH:$AL,2,0))</f>
        <v>姜子牙</v>
      </c>
      <c r="AK18" s="30" t="str">
        <f>IFERROR(VLOOKUP(AH18,[4]缘分填表用!$A:$M,9,FALSE),VLOOKUP(AH18,[4]Sheet3!$AH:$AL,3,0))</f>
        <v>成吉思汗</v>
      </c>
      <c r="AL18" s="30" t="str">
        <f>IFERROR(VLOOKUP(AH18,[4]缘分填表用!$A:$M,10,FALSE),VLOOKUP(AH18,[4]Sheet3!$AH:$AL,4,0))</f>
        <v>杨坚</v>
      </c>
      <c r="AM18" s="19"/>
      <c r="AN18" s="12" t="str">
        <f>IFERROR(VLOOKUP(D18,[5]Sheet1!$B$2:$C$47,2,FALSE),"")</f>
        <v/>
      </c>
    </row>
    <row r="19" spans="1:40" ht="17.399999999999999" customHeight="1" x14ac:dyDescent="0.35">
      <c r="A19" s="16" t="str">
        <f t="shared" si="0"/>
        <v>秦始皇6</v>
      </c>
      <c r="B19" s="17">
        <v>6</v>
      </c>
      <c r="C19" s="18">
        <v>18</v>
      </c>
      <c r="D19" s="19" t="str">
        <f t="shared" si="1"/>
        <v>霸道无双</v>
      </c>
      <c r="E19" s="23" t="s">
        <v>125</v>
      </c>
      <c r="F19" s="20" t="str">
        <f t="shared" si="6"/>
        <v>、项羽</v>
      </c>
      <c r="G19" s="20" t="str">
        <f t="shared" si="7"/>
        <v>、白起</v>
      </c>
      <c r="H19" s="20" t="str">
        <f t="shared" si="8"/>
        <v>、孙策</v>
      </c>
      <c r="I19" s="20" t="str">
        <f t="shared" si="9"/>
        <v/>
      </c>
      <c r="J19" s="12">
        <f t="shared" si="10"/>
        <v>240</v>
      </c>
      <c r="K19" s="12">
        <f t="shared" si="11"/>
        <v>190</v>
      </c>
      <c r="L19" s="12">
        <f t="shared" si="12"/>
        <v>50</v>
      </c>
      <c r="M19" s="18">
        <v>0</v>
      </c>
      <c r="N19" s="28" t="s">
        <v>115</v>
      </c>
      <c r="O19" s="12">
        <f>VLOOKUP(E19,[3]Sheet1!$B$20:$K$190,9,0)</f>
        <v>3</v>
      </c>
      <c r="P19" s="12" t="str">
        <f>VLOOKUP(O19,武将ID!L$1:$M21,2,0)</f>
        <v>攻击型</v>
      </c>
      <c r="R19" s="12">
        <v>1</v>
      </c>
      <c r="T19" s="12">
        <f t="shared" si="3"/>
        <v>24</v>
      </c>
      <c r="U19" s="12">
        <f t="shared" si="4"/>
        <v>19</v>
      </c>
      <c r="V19" s="12">
        <f t="shared" si="13"/>
        <v>5</v>
      </c>
      <c r="W19" s="12">
        <f t="shared" si="14"/>
        <v>24</v>
      </c>
      <c r="X19" s="12">
        <f t="shared" si="15"/>
        <v>24</v>
      </c>
      <c r="Y19" s="12">
        <f t="shared" si="16"/>
        <v>0</v>
      </c>
      <c r="AB19" s="29">
        <v>320</v>
      </c>
      <c r="AC19" s="18">
        <v>320</v>
      </c>
      <c r="AD19" s="18">
        <v>0</v>
      </c>
      <c r="AH19" s="23" t="s">
        <v>131</v>
      </c>
      <c r="AI19" s="17" t="str">
        <f>IFERROR(VLOOKUP(AH19,[4]缘分填表用!$A:$J,4,FALSE),VLOOKUP(AH19,[4]Sheet3!$AH:$AM,6,0))</f>
        <v>霸道无双</v>
      </c>
      <c r="AJ19" s="30" t="str">
        <f>IFERROR(VLOOKUP(AH19,[4]缘分填表用!$A:$M,8,FALSE),VLOOKUP(AH19,[4]Sheet3!$AH:$AL,2,0))</f>
        <v>项羽</v>
      </c>
      <c r="AK19" s="30" t="str">
        <f>IFERROR(VLOOKUP(AH19,[4]缘分填表用!$A:$M,9,FALSE),VLOOKUP(AH19,[4]Sheet3!$AH:$AL,3,0))</f>
        <v>白起</v>
      </c>
      <c r="AL19" s="30" t="str">
        <f>IFERROR(VLOOKUP(AH19,[4]缘分填表用!$A:$M,10,FALSE),VLOOKUP(AH19,[4]Sheet3!$AH:$AL,4,0))</f>
        <v>孙策</v>
      </c>
      <c r="AM19" s="19"/>
      <c r="AN19" s="12" t="str">
        <f>IFERROR(VLOOKUP(D19,[5]Sheet1!$B$2:$C$47,2,FALSE),"")</f>
        <v/>
      </c>
    </row>
    <row r="20" spans="1:40" ht="17.399999999999999" x14ac:dyDescent="0.35">
      <c r="A20" s="16" t="str">
        <f t="shared" si="0"/>
        <v>白起1</v>
      </c>
      <c r="B20" s="17">
        <v>1</v>
      </c>
      <c r="C20" s="18">
        <v>19</v>
      </c>
      <c r="D20" s="19" t="str">
        <f t="shared" si="1"/>
        <v>虎狼之师</v>
      </c>
      <c r="E20" s="23" t="s">
        <v>132</v>
      </c>
      <c r="F20" s="20" t="str">
        <f t="shared" si="6"/>
        <v>、秦始皇</v>
      </c>
      <c r="G20" s="20" t="str">
        <f t="shared" si="7"/>
        <v/>
      </c>
      <c r="H20" s="20" t="str">
        <f t="shared" si="8"/>
        <v/>
      </c>
      <c r="I20" s="20" t="str">
        <f t="shared" si="9"/>
        <v/>
      </c>
      <c r="J20" s="12">
        <f t="shared" si="10"/>
        <v>0</v>
      </c>
      <c r="K20" s="12">
        <f t="shared" si="11"/>
        <v>140</v>
      </c>
      <c r="L20" s="12">
        <f t="shared" si="12"/>
        <v>40</v>
      </c>
      <c r="M20" s="18">
        <v>0</v>
      </c>
      <c r="N20" s="28" t="s">
        <v>115</v>
      </c>
      <c r="O20" s="12">
        <f>VLOOKUP(E20,[3]Sheet1!$B$20:$K$190,9,0)</f>
        <v>3</v>
      </c>
      <c r="P20" s="12" t="str">
        <f>VLOOKUP(O20,武将ID!L$1:$M22,2,0)</f>
        <v>攻击型</v>
      </c>
      <c r="R20" s="12">
        <v>1</v>
      </c>
      <c r="T20" s="12">
        <f t="shared" si="3"/>
        <v>0</v>
      </c>
      <c r="U20" s="12">
        <f t="shared" si="4"/>
        <v>14</v>
      </c>
      <c r="V20" s="12">
        <f t="shared" si="13"/>
        <v>4</v>
      </c>
      <c r="W20" s="12">
        <f t="shared" si="14"/>
        <v>0</v>
      </c>
      <c r="X20" s="12">
        <f t="shared" si="15"/>
        <v>18</v>
      </c>
      <c r="Y20" s="12">
        <f t="shared" si="16"/>
        <v>0</v>
      </c>
      <c r="AB20" s="18">
        <v>0</v>
      </c>
      <c r="AC20" s="18">
        <v>240</v>
      </c>
      <c r="AD20" s="18">
        <v>0</v>
      </c>
      <c r="AH20" s="23" t="s">
        <v>133</v>
      </c>
      <c r="AI20" s="17" t="str">
        <f>IFERROR(VLOOKUP(AH20,[4]缘分填表用!$A:$J,4,FALSE),VLOOKUP(AH20,[4]Sheet3!$AH:$AM,6,0))</f>
        <v>虎狼之师</v>
      </c>
      <c r="AJ20" s="30" t="str">
        <f>IFERROR(VLOOKUP(AH20,[4]缘分填表用!$A:$M,8,FALSE),VLOOKUP(AH20,[4]Sheet3!$AH:$AL,2,0))</f>
        <v>秦始皇</v>
      </c>
      <c r="AK20" s="30">
        <f>IFERROR(VLOOKUP(AH20,[4]缘分填表用!$A:$M,9,FALSE),VLOOKUP(AH20,[4]Sheet3!$AH:$AL,3,0))</f>
        <v>0</v>
      </c>
      <c r="AL20" s="30">
        <f>IFERROR(VLOOKUP(AH20,[4]缘分填表用!$A:$M,10,FALSE),VLOOKUP(AH20,[4]Sheet3!$AH:$AL,4,0))</f>
        <v>0</v>
      </c>
      <c r="AM20" s="30"/>
      <c r="AN20" s="12" t="str">
        <f>IFERROR(VLOOKUP(D20,[5]Sheet1!$B$2:$C$47,2,FALSE),"")</f>
        <v/>
      </c>
    </row>
    <row r="21" spans="1:40" ht="17.399999999999999" customHeight="1" x14ac:dyDescent="0.35">
      <c r="A21" s="16" t="str">
        <f t="shared" si="0"/>
        <v>白起2</v>
      </c>
      <c r="B21" s="17">
        <v>2</v>
      </c>
      <c r="C21" s="18">
        <v>20</v>
      </c>
      <c r="D21" s="19" t="str">
        <f t="shared" si="1"/>
        <v>顾全大局</v>
      </c>
      <c r="E21" s="23" t="s">
        <v>132</v>
      </c>
      <c r="F21" s="20" t="str">
        <f t="shared" si="6"/>
        <v>、武则天</v>
      </c>
      <c r="G21" s="20" t="str">
        <f t="shared" si="7"/>
        <v/>
      </c>
      <c r="H21" s="20" t="str">
        <f t="shared" si="8"/>
        <v/>
      </c>
      <c r="I21" s="20" t="str">
        <f t="shared" si="9"/>
        <v/>
      </c>
      <c r="J21" s="12">
        <f t="shared" si="10"/>
        <v>0</v>
      </c>
      <c r="K21" s="12">
        <f t="shared" si="11"/>
        <v>140</v>
      </c>
      <c r="L21" s="12">
        <f t="shared" si="12"/>
        <v>40</v>
      </c>
      <c r="M21" s="18">
        <v>0</v>
      </c>
      <c r="N21" s="28" t="s">
        <v>115</v>
      </c>
      <c r="O21" s="12">
        <f>VLOOKUP(E21,[3]Sheet1!$B$20:$K$190,9,0)</f>
        <v>3</v>
      </c>
      <c r="P21" s="12" t="str">
        <f>VLOOKUP(O21,武将ID!L$1:$M23,2,0)</f>
        <v>攻击型</v>
      </c>
      <c r="R21" s="12">
        <v>1</v>
      </c>
      <c r="T21" s="12">
        <f t="shared" si="3"/>
        <v>0</v>
      </c>
      <c r="U21" s="12">
        <f t="shared" si="4"/>
        <v>14</v>
      </c>
      <c r="V21" s="12">
        <f t="shared" si="13"/>
        <v>4</v>
      </c>
      <c r="W21" s="12">
        <f t="shared" si="14"/>
        <v>0</v>
      </c>
      <c r="X21" s="12">
        <f t="shared" si="15"/>
        <v>18</v>
      </c>
      <c r="Y21" s="12">
        <f t="shared" si="16"/>
        <v>0</v>
      </c>
      <c r="AB21" s="18">
        <v>0</v>
      </c>
      <c r="AC21" s="18">
        <v>240</v>
      </c>
      <c r="AD21" s="18">
        <v>0</v>
      </c>
      <c r="AH21" s="23" t="s">
        <v>134</v>
      </c>
      <c r="AI21" s="17" t="str">
        <f>IFERROR(VLOOKUP(AH21,[4]缘分填表用!$A:$J,4,FALSE),VLOOKUP(AH21,[4]Sheet3!$AH:$AM,6,0))</f>
        <v>顾全大局</v>
      </c>
      <c r="AJ21" s="30" t="str">
        <f>IFERROR(VLOOKUP(AH21,[4]缘分填表用!$A:$M,8,FALSE),VLOOKUP(AH21,[4]Sheet3!$AH:$AL,2,0))</f>
        <v>武则天</v>
      </c>
      <c r="AK21" s="30">
        <f>IFERROR(VLOOKUP(AH21,[4]缘分填表用!$A:$M,9,FALSE),VLOOKUP(AH21,[4]Sheet3!$AH:$AL,3,0))</f>
        <v>0</v>
      </c>
      <c r="AL21" s="30">
        <f>IFERROR(VLOOKUP(AH21,[4]缘分填表用!$A:$M,10,FALSE),VLOOKUP(AH21,[4]Sheet3!$AH:$AL,4,0))</f>
        <v>0</v>
      </c>
      <c r="AM21" s="30"/>
      <c r="AN21" s="12" t="str">
        <f>IFERROR(VLOOKUP(D21,[5]Sheet1!$B$2:$C$47,2,FALSE),"")</f>
        <v/>
      </c>
    </row>
    <row r="22" spans="1:40" ht="17.399999999999999" x14ac:dyDescent="0.35">
      <c r="A22" s="16" t="str">
        <f t="shared" si="0"/>
        <v>白起3</v>
      </c>
      <c r="B22" s="17">
        <v>3</v>
      </c>
      <c r="C22" s="18">
        <v>21</v>
      </c>
      <c r="D22" s="19" t="str">
        <f t="shared" si="1"/>
        <v>文武之道</v>
      </c>
      <c r="E22" s="23" t="s">
        <v>132</v>
      </c>
      <c r="F22" s="20" t="str">
        <f t="shared" si="6"/>
        <v>、萧何</v>
      </c>
      <c r="G22" s="20" t="str">
        <f t="shared" si="7"/>
        <v/>
      </c>
      <c r="H22" s="20" t="str">
        <f t="shared" si="8"/>
        <v/>
      </c>
      <c r="I22" s="20" t="str">
        <f t="shared" si="9"/>
        <v/>
      </c>
      <c r="J22" s="12">
        <f t="shared" si="10"/>
        <v>0</v>
      </c>
      <c r="K22" s="12">
        <f t="shared" si="11"/>
        <v>140</v>
      </c>
      <c r="L22" s="12">
        <f t="shared" si="12"/>
        <v>40</v>
      </c>
      <c r="M22" s="18">
        <v>0</v>
      </c>
      <c r="N22" s="28" t="s">
        <v>115</v>
      </c>
      <c r="O22" s="12">
        <f>VLOOKUP(E22,[3]Sheet1!$B$20:$K$190,9,0)</f>
        <v>3</v>
      </c>
      <c r="P22" s="12" t="str">
        <f>VLOOKUP(O22,武将ID!L$1:$M24,2,0)</f>
        <v>攻击型</v>
      </c>
      <c r="R22" s="12">
        <v>1</v>
      </c>
      <c r="T22" s="12">
        <f t="shared" si="3"/>
        <v>0</v>
      </c>
      <c r="U22" s="12">
        <f t="shared" si="4"/>
        <v>14</v>
      </c>
      <c r="V22" s="12">
        <f t="shared" si="13"/>
        <v>4</v>
      </c>
      <c r="W22" s="12">
        <f t="shared" si="14"/>
        <v>0</v>
      </c>
      <c r="X22" s="12">
        <f t="shared" si="15"/>
        <v>18</v>
      </c>
      <c r="Y22" s="12">
        <f t="shared" si="16"/>
        <v>0</v>
      </c>
      <c r="AB22" s="29">
        <v>0</v>
      </c>
      <c r="AC22" s="18">
        <v>240</v>
      </c>
      <c r="AD22" s="18">
        <v>0</v>
      </c>
      <c r="AH22" s="23" t="s">
        <v>135</v>
      </c>
      <c r="AI22" s="17" t="str">
        <f>IFERROR(VLOOKUP(AH22,[4]缘分填表用!$A:$J,4,FALSE),VLOOKUP(AH22,[4]Sheet3!$AH:$AM,6,0))</f>
        <v>文武之道</v>
      </c>
      <c r="AJ22" s="30" t="str">
        <f>IFERROR(VLOOKUP(AH22,[4]缘分填表用!$A:$M,8,FALSE),VLOOKUP(AH22,[4]Sheet3!$AH:$AL,2,0))</f>
        <v>萧何</v>
      </c>
      <c r="AK22" s="30">
        <f>IFERROR(VLOOKUP(AH22,[4]缘分填表用!$A:$M,9,FALSE),VLOOKUP(AH22,[4]Sheet3!$AH:$AL,3,0))</f>
        <v>0</v>
      </c>
      <c r="AL22" s="30">
        <f>IFERROR(VLOOKUP(AH22,[4]缘分填表用!$A:$M,10,FALSE),VLOOKUP(AH22,[4]Sheet3!$AH:$AL,4,0))</f>
        <v>0</v>
      </c>
      <c r="AM22" s="30"/>
      <c r="AN22" s="12" t="str">
        <f>IFERROR(VLOOKUP(D22,[5]Sheet1!$B$2:$C$47,2,FALSE),"")</f>
        <v/>
      </c>
    </row>
    <row r="23" spans="1:40" ht="17.399999999999999" customHeight="1" x14ac:dyDescent="0.35">
      <c r="A23" s="16" t="str">
        <f t="shared" si="0"/>
        <v>白起4</v>
      </c>
      <c r="B23" s="17">
        <v>4</v>
      </c>
      <c r="C23" s="18">
        <v>22</v>
      </c>
      <c r="D23" s="19" t="str">
        <f t="shared" si="1"/>
        <v>青史留名</v>
      </c>
      <c r="E23" s="23" t="s">
        <v>132</v>
      </c>
      <c r="F23" s="20" t="str">
        <f t="shared" si="6"/>
        <v>、虞姬</v>
      </c>
      <c r="G23" s="20" t="str">
        <f t="shared" si="7"/>
        <v>、狄仁杰</v>
      </c>
      <c r="H23" s="20" t="str">
        <f t="shared" si="8"/>
        <v>、孙策</v>
      </c>
      <c r="I23" s="20" t="str">
        <f t="shared" si="9"/>
        <v/>
      </c>
      <c r="J23" s="12">
        <f t="shared" si="10"/>
        <v>210</v>
      </c>
      <c r="K23" s="12">
        <f t="shared" si="11"/>
        <v>160</v>
      </c>
      <c r="L23" s="12">
        <f t="shared" si="12"/>
        <v>50</v>
      </c>
      <c r="M23" s="18">
        <v>0</v>
      </c>
      <c r="N23" s="28" t="s">
        <v>115</v>
      </c>
      <c r="O23" s="12">
        <f>VLOOKUP(E23,[3]Sheet1!$B$20:$K$190,9,0)</f>
        <v>3</v>
      </c>
      <c r="P23" s="12" t="str">
        <f>VLOOKUP(O23,武将ID!L$1:$M25,2,0)</f>
        <v>攻击型</v>
      </c>
      <c r="R23" s="12">
        <v>1</v>
      </c>
      <c r="T23" s="12">
        <f t="shared" si="3"/>
        <v>21</v>
      </c>
      <c r="U23" s="12">
        <f t="shared" si="4"/>
        <v>16</v>
      </c>
      <c r="V23" s="12">
        <f t="shared" si="13"/>
        <v>5</v>
      </c>
      <c r="W23" s="12">
        <f t="shared" si="14"/>
        <v>21</v>
      </c>
      <c r="X23" s="12">
        <f t="shared" si="15"/>
        <v>21</v>
      </c>
      <c r="Y23" s="12">
        <f t="shared" si="16"/>
        <v>0</v>
      </c>
      <c r="AB23" s="29">
        <v>280</v>
      </c>
      <c r="AC23" s="18">
        <v>280</v>
      </c>
      <c r="AD23" s="18">
        <v>0</v>
      </c>
      <c r="AH23" s="23" t="s">
        <v>136</v>
      </c>
      <c r="AI23" s="17" t="str">
        <f>IFERROR(VLOOKUP(AH23,[4]缘分填表用!$A:$J,4,FALSE),VLOOKUP(AH23,[4]Sheet3!$AH:$AM,6,0))</f>
        <v>青史留名</v>
      </c>
      <c r="AJ23" s="30" t="str">
        <f>IFERROR(VLOOKUP(AH23,[4]缘分填表用!$A:$M,8,FALSE),VLOOKUP(AH23,[4]Sheet3!$AH:$AL,2,0))</f>
        <v>虞姬</v>
      </c>
      <c r="AK23" s="30" t="str">
        <f>IFERROR(VLOOKUP(AH23,[4]缘分填表用!$A:$M,9,FALSE),VLOOKUP(AH23,[4]Sheet3!$AH:$AL,3,0))</f>
        <v>狄仁杰</v>
      </c>
      <c r="AL23" s="30" t="str">
        <f>IFERROR(VLOOKUP(AH23,[4]缘分填表用!$A:$M,10,FALSE),VLOOKUP(AH23,[4]Sheet3!$AH:$AL,4,0))</f>
        <v>孙策</v>
      </c>
      <c r="AM23" s="30"/>
      <c r="AN23" s="12" t="str">
        <f>IFERROR(VLOOKUP(D23,[5]Sheet1!$B$2:$C$47,2,FALSE),"")</f>
        <v/>
      </c>
    </row>
    <row r="24" spans="1:40" ht="17.399999999999999" x14ac:dyDescent="0.35">
      <c r="A24" s="16" t="str">
        <f t="shared" si="0"/>
        <v>白起5</v>
      </c>
      <c r="B24" s="17">
        <v>5</v>
      </c>
      <c r="C24" s="18">
        <v>23</v>
      </c>
      <c r="D24" s="19" t="str">
        <f t="shared" si="1"/>
        <v>乱世神将</v>
      </c>
      <c r="E24" s="23" t="s">
        <v>132</v>
      </c>
      <c r="F24" s="20" t="str">
        <f t="shared" si="6"/>
        <v>、英布</v>
      </c>
      <c r="G24" s="20" t="str">
        <f t="shared" si="7"/>
        <v>、龙且</v>
      </c>
      <c r="H24" s="20" t="str">
        <f t="shared" si="8"/>
        <v>、孙策</v>
      </c>
      <c r="I24" s="20" t="str">
        <f t="shared" si="9"/>
        <v/>
      </c>
      <c r="J24" s="12">
        <f t="shared" si="10"/>
        <v>210</v>
      </c>
      <c r="K24" s="12">
        <f t="shared" si="11"/>
        <v>160</v>
      </c>
      <c r="L24" s="12">
        <f t="shared" si="12"/>
        <v>50</v>
      </c>
      <c r="M24" s="18">
        <v>0</v>
      </c>
      <c r="N24" s="28" t="s">
        <v>115</v>
      </c>
      <c r="O24" s="12">
        <f>VLOOKUP(E24,[3]Sheet1!$B$20:$K$190,9,0)</f>
        <v>3</v>
      </c>
      <c r="P24" s="12" t="str">
        <f>VLOOKUP(O24,武将ID!L$1:$M26,2,0)</f>
        <v>攻击型</v>
      </c>
      <c r="R24" s="12">
        <v>1</v>
      </c>
      <c r="T24" s="12">
        <f t="shared" si="3"/>
        <v>21</v>
      </c>
      <c r="U24" s="12">
        <f t="shared" si="4"/>
        <v>16</v>
      </c>
      <c r="V24" s="12">
        <f t="shared" si="13"/>
        <v>5</v>
      </c>
      <c r="W24" s="12">
        <f t="shared" si="14"/>
        <v>21</v>
      </c>
      <c r="X24" s="12">
        <f t="shared" si="15"/>
        <v>21</v>
      </c>
      <c r="Y24" s="12">
        <f t="shared" si="16"/>
        <v>0</v>
      </c>
      <c r="AB24" s="18">
        <v>280</v>
      </c>
      <c r="AC24" s="18">
        <v>280</v>
      </c>
      <c r="AD24" s="18">
        <v>0</v>
      </c>
      <c r="AH24" s="23" t="s">
        <v>137</v>
      </c>
      <c r="AI24" s="17" t="str">
        <f>IFERROR(VLOOKUP(AH24,[4]缘分填表用!$A:$J,4,FALSE),VLOOKUP(AH24,[4]Sheet3!$AH:$AM,6,0))</f>
        <v>乱世神将</v>
      </c>
      <c r="AJ24" s="30" t="str">
        <f>IFERROR(VLOOKUP(AH24,[4]缘分填表用!$A:$M,8,FALSE),VLOOKUP(AH24,[4]Sheet3!$AH:$AL,2,0))</f>
        <v>英布</v>
      </c>
      <c r="AK24" s="30" t="str">
        <f>IFERROR(VLOOKUP(AH24,[4]缘分填表用!$A:$M,9,FALSE),VLOOKUP(AH24,[4]Sheet3!$AH:$AL,3,0))</f>
        <v>龙且</v>
      </c>
      <c r="AL24" s="30" t="str">
        <f>IFERROR(VLOOKUP(AH24,[4]缘分填表用!$A:$M,10,FALSE),VLOOKUP(AH24,[4]Sheet3!$AH:$AL,4,0))</f>
        <v>孙策</v>
      </c>
      <c r="AM24" s="30"/>
      <c r="AN24" s="12" t="str">
        <f>IFERROR(VLOOKUP(D24,[5]Sheet1!$B$2:$C$47,2,FALSE),"")</f>
        <v/>
      </c>
    </row>
    <row r="25" spans="1:40" ht="17.399999999999999" x14ac:dyDescent="0.35">
      <c r="A25" s="16" t="str">
        <f t="shared" si="0"/>
        <v>白起6</v>
      </c>
      <c r="B25" s="17">
        <v>6</v>
      </c>
      <c r="C25" s="18">
        <v>24</v>
      </c>
      <c r="D25" s="19" t="str">
        <f t="shared" si="1"/>
        <v>霸道无双</v>
      </c>
      <c r="E25" s="23" t="s">
        <v>132</v>
      </c>
      <c r="F25" s="20" t="str">
        <f t="shared" ref="F25:F88" si="17">IF(AJ25=0,"","、"&amp;AJ25)</f>
        <v>、项羽</v>
      </c>
      <c r="G25" s="20" t="str">
        <f t="shared" ref="G25:G88" si="18">IF(AK25=0,"","、"&amp;AK25)</f>
        <v>、秦始皇</v>
      </c>
      <c r="H25" s="20" t="str">
        <f t="shared" ref="H25:H88" si="19">IF(AL25=0,"","、"&amp;AL25)</f>
        <v>、孙策</v>
      </c>
      <c r="I25" s="20" t="str">
        <f t="shared" ref="I25:I88" si="20">IF(AM25=0,"","、"&amp;AM25)</f>
        <v/>
      </c>
      <c r="J25" s="12">
        <f t="shared" si="10"/>
        <v>240</v>
      </c>
      <c r="K25" s="12">
        <f t="shared" si="11"/>
        <v>190</v>
      </c>
      <c r="L25" s="12">
        <f t="shared" si="12"/>
        <v>50</v>
      </c>
      <c r="M25" s="18">
        <v>0</v>
      </c>
      <c r="N25" s="28" t="s">
        <v>115</v>
      </c>
      <c r="O25" s="12">
        <f>VLOOKUP(E25,[3]Sheet1!$B$20:$K$190,9,0)</f>
        <v>3</v>
      </c>
      <c r="P25" s="12" t="str">
        <f>VLOOKUP(O25,武将ID!L$1:$M27,2,0)</f>
        <v>攻击型</v>
      </c>
      <c r="R25" s="12">
        <v>1</v>
      </c>
      <c r="T25" s="12">
        <f t="shared" si="3"/>
        <v>24</v>
      </c>
      <c r="U25" s="12">
        <f t="shared" si="4"/>
        <v>19</v>
      </c>
      <c r="V25" s="12">
        <f t="shared" si="13"/>
        <v>5</v>
      </c>
      <c r="W25" s="12">
        <f t="shared" si="14"/>
        <v>24</v>
      </c>
      <c r="X25" s="12">
        <f t="shared" si="15"/>
        <v>24</v>
      </c>
      <c r="Y25" s="12">
        <f t="shared" si="16"/>
        <v>0</v>
      </c>
      <c r="AB25" s="18">
        <v>320</v>
      </c>
      <c r="AC25" s="18">
        <v>320</v>
      </c>
      <c r="AD25" s="18">
        <v>0</v>
      </c>
      <c r="AH25" s="23" t="s">
        <v>138</v>
      </c>
      <c r="AI25" s="17" t="str">
        <f>IFERROR(VLOOKUP(AH25,[4]缘分填表用!$A:$J,4,FALSE),VLOOKUP(AH25,[4]Sheet3!$AH:$AM,6,0))</f>
        <v>霸道无双</v>
      </c>
      <c r="AJ25" s="30" t="str">
        <f>IFERROR(VLOOKUP(AH25,[4]缘分填表用!$A:$M,8,FALSE),VLOOKUP(AH25,[4]Sheet3!$AH:$AL,2,0))</f>
        <v>项羽</v>
      </c>
      <c r="AK25" s="30" t="str">
        <f>IFERROR(VLOOKUP(AH25,[4]缘分填表用!$A:$M,9,FALSE),VLOOKUP(AH25,[4]Sheet3!$AH:$AL,3,0))</f>
        <v>秦始皇</v>
      </c>
      <c r="AL25" s="30" t="str">
        <f>IFERROR(VLOOKUP(AH25,[4]缘分填表用!$A:$M,10,FALSE),VLOOKUP(AH25,[4]Sheet3!$AH:$AL,4,0))</f>
        <v>孙策</v>
      </c>
      <c r="AM25" s="19"/>
      <c r="AN25" s="12" t="str">
        <f>IFERROR(VLOOKUP(D25,[5]Sheet1!$B$2:$C$47,2,FALSE),"")</f>
        <v/>
      </c>
    </row>
    <row r="26" spans="1:40" ht="17.399999999999999" x14ac:dyDescent="0.35">
      <c r="A26" s="16" t="str">
        <f t="shared" si="0"/>
        <v>刘邦1</v>
      </c>
      <c r="B26" s="17">
        <v>1</v>
      </c>
      <c r="C26" s="24">
        <v>25</v>
      </c>
      <c r="D26" s="19" t="str">
        <f t="shared" si="1"/>
        <v>叛楚归汉</v>
      </c>
      <c r="E26" s="25" t="s">
        <v>139</v>
      </c>
      <c r="F26" s="20" t="str">
        <f t="shared" si="17"/>
        <v>、英布</v>
      </c>
      <c r="G26" s="20" t="str">
        <f t="shared" si="18"/>
        <v/>
      </c>
      <c r="H26" s="20" t="str">
        <f t="shared" si="19"/>
        <v/>
      </c>
      <c r="I26" s="20" t="str">
        <f t="shared" si="20"/>
        <v/>
      </c>
      <c r="J26" s="12">
        <f t="shared" si="10"/>
        <v>140</v>
      </c>
      <c r="K26" s="12">
        <f t="shared" si="11"/>
        <v>0</v>
      </c>
      <c r="L26" s="12">
        <f t="shared" si="12"/>
        <v>0</v>
      </c>
      <c r="M26" s="18">
        <v>0</v>
      </c>
      <c r="N26" s="28" t="s">
        <v>140</v>
      </c>
      <c r="O26" s="12">
        <f>VLOOKUP(E26,[3]Sheet1!$B$20:$K$190,9,0)</f>
        <v>4</v>
      </c>
      <c r="P26" s="12" t="str">
        <f>VLOOKUP(O26,武将ID!L$1:$M28,2,0)</f>
        <v>辅助型</v>
      </c>
      <c r="R26" s="12">
        <v>1</v>
      </c>
      <c r="T26" s="12">
        <f t="shared" si="3"/>
        <v>14</v>
      </c>
      <c r="U26" s="12">
        <f t="shared" si="4"/>
        <v>0</v>
      </c>
      <c r="V26" s="12">
        <f t="shared" si="13"/>
        <v>0</v>
      </c>
      <c r="W26" s="12">
        <f t="shared" si="14"/>
        <v>14</v>
      </c>
      <c r="X26" s="12">
        <f t="shared" si="15"/>
        <v>0</v>
      </c>
      <c r="Y26" s="12">
        <f t="shared" si="16"/>
        <v>0</v>
      </c>
      <c r="AB26" s="18">
        <v>180</v>
      </c>
      <c r="AC26" s="18">
        <v>0</v>
      </c>
      <c r="AD26" s="18">
        <v>0</v>
      </c>
      <c r="AH26" s="25" t="s">
        <v>141</v>
      </c>
      <c r="AI26" s="17" t="str">
        <f>IFERROR(VLOOKUP(AH26,[4]缘分填表用!$A:$J,4,FALSE),VLOOKUP(AH26,[4]Sheet3!$AH:$AM,6,0))</f>
        <v>叛楚归汉</v>
      </c>
      <c r="AJ26" s="30" t="str">
        <f>IFERROR(VLOOKUP(AH26,[4]缘分填表用!$A:$M,8,FALSE),VLOOKUP(AH26,[4]Sheet3!$AH:$AL,2,0))</f>
        <v>英布</v>
      </c>
      <c r="AK26" s="30">
        <f>IFERROR(VLOOKUP(AH26,[4]缘分填表用!$A:$M,9,FALSE),VLOOKUP(AH26,[4]Sheet3!$AH:$AL,3,0))</f>
        <v>0</v>
      </c>
      <c r="AL26" s="30">
        <f>IFERROR(VLOOKUP(AH26,[4]缘分填表用!$A:$M,10,FALSE),VLOOKUP(AH26,[4]Sheet3!$AH:$AL,4,0))</f>
        <v>0</v>
      </c>
      <c r="AM26" s="30"/>
      <c r="AN26" s="12" t="str">
        <f>IFERROR(VLOOKUP(D26,[5]Sheet1!$B$2:$C$47,2,FALSE),"")</f>
        <v/>
      </c>
    </row>
    <row r="27" spans="1:40" ht="17.399999999999999" x14ac:dyDescent="0.35">
      <c r="A27" s="16" t="str">
        <f t="shared" si="0"/>
        <v>刘邦2</v>
      </c>
      <c r="B27" s="17">
        <v>2</v>
      </c>
      <c r="C27" s="24">
        <v>26</v>
      </c>
      <c r="D27" s="19" t="str">
        <f t="shared" si="1"/>
        <v>伉俪情深</v>
      </c>
      <c r="E27" s="25" t="s">
        <v>139</v>
      </c>
      <c r="F27" s="20" t="str">
        <f t="shared" si="17"/>
        <v>、吕雉</v>
      </c>
      <c r="G27" s="20" t="str">
        <f t="shared" si="18"/>
        <v/>
      </c>
      <c r="H27" s="20" t="str">
        <f t="shared" si="19"/>
        <v/>
      </c>
      <c r="I27" s="20" t="str">
        <f t="shared" si="20"/>
        <v/>
      </c>
      <c r="J27" s="12">
        <f t="shared" si="10"/>
        <v>140</v>
      </c>
      <c r="K27" s="12">
        <f t="shared" si="11"/>
        <v>0</v>
      </c>
      <c r="L27" s="12">
        <f t="shared" si="12"/>
        <v>0</v>
      </c>
      <c r="M27" s="18">
        <v>0</v>
      </c>
      <c r="N27" s="28" t="s">
        <v>140</v>
      </c>
      <c r="O27" s="12">
        <f>VLOOKUP(E27,[3]Sheet1!$B$20:$K$190,9,0)</f>
        <v>4</v>
      </c>
      <c r="P27" s="12" t="str">
        <f>VLOOKUP(O27,武将ID!L$1:$M29,2,0)</f>
        <v>辅助型</v>
      </c>
      <c r="R27" s="12">
        <v>1</v>
      </c>
      <c r="T27" s="12">
        <f t="shared" si="3"/>
        <v>14</v>
      </c>
      <c r="U27" s="12">
        <f t="shared" si="4"/>
        <v>0</v>
      </c>
      <c r="V27" s="12">
        <f t="shared" si="13"/>
        <v>0</v>
      </c>
      <c r="W27" s="12">
        <f t="shared" si="14"/>
        <v>14</v>
      </c>
      <c r="X27" s="12">
        <f t="shared" si="15"/>
        <v>0</v>
      </c>
      <c r="Y27" s="12">
        <f t="shared" si="16"/>
        <v>0</v>
      </c>
      <c r="AB27" s="18">
        <v>180</v>
      </c>
      <c r="AC27" s="18">
        <v>0</v>
      </c>
      <c r="AD27" s="18">
        <v>0</v>
      </c>
      <c r="AH27" s="25" t="s">
        <v>142</v>
      </c>
      <c r="AI27" s="17" t="str">
        <f>IFERROR(VLOOKUP(AH27,[4]缘分填表用!$A:$J,4,FALSE),VLOOKUP(AH27,[4]Sheet3!$AH:$AM,6,0))</f>
        <v>伉俪情深</v>
      </c>
      <c r="AJ27" s="30" t="str">
        <f>IFERROR(VLOOKUP(AH27,[4]缘分填表用!$A:$M,8,FALSE),VLOOKUP(AH27,[4]Sheet3!$AH:$AL,2,0))</f>
        <v>吕雉</v>
      </c>
      <c r="AK27" s="30">
        <f>IFERROR(VLOOKUP(AH27,[4]缘分填表用!$A:$M,9,FALSE),VLOOKUP(AH27,[4]Sheet3!$AH:$AL,3,0))</f>
        <v>0</v>
      </c>
      <c r="AL27" s="30">
        <f>IFERROR(VLOOKUP(AH27,[4]缘分填表用!$A:$M,10,FALSE),VLOOKUP(AH27,[4]Sheet3!$AH:$AL,4,0))</f>
        <v>0</v>
      </c>
      <c r="AM27" s="30"/>
      <c r="AN27" s="12" t="str">
        <f>IFERROR(VLOOKUP(D27,[5]Sheet1!$B$2:$C$47,2,FALSE),"")</f>
        <v/>
      </c>
    </row>
    <row r="28" spans="1:40" ht="17.399999999999999" x14ac:dyDescent="0.35">
      <c r="A28" s="16" t="str">
        <f t="shared" si="0"/>
        <v>刘邦3</v>
      </c>
      <c r="B28" s="17">
        <v>3</v>
      </c>
      <c r="C28" s="24">
        <v>27</v>
      </c>
      <c r="D28" s="19" t="str">
        <f t="shared" si="1"/>
        <v>大权独揽</v>
      </c>
      <c r="E28" s="25" t="s">
        <v>139</v>
      </c>
      <c r="F28" s="20" t="str">
        <f t="shared" si="17"/>
        <v>、曹操</v>
      </c>
      <c r="G28" s="20" t="str">
        <f t="shared" si="18"/>
        <v/>
      </c>
      <c r="H28" s="20" t="str">
        <f t="shared" si="19"/>
        <v/>
      </c>
      <c r="I28" s="20" t="str">
        <f t="shared" si="20"/>
        <v/>
      </c>
      <c r="J28" s="12">
        <f t="shared" si="10"/>
        <v>140</v>
      </c>
      <c r="K28" s="12">
        <f t="shared" si="11"/>
        <v>0</v>
      </c>
      <c r="L28" s="12">
        <f t="shared" si="12"/>
        <v>0</v>
      </c>
      <c r="M28" s="18">
        <v>0</v>
      </c>
      <c r="N28" s="28" t="s">
        <v>140</v>
      </c>
      <c r="O28" s="12">
        <f>VLOOKUP(E28,[3]Sheet1!$B$20:$K$190,9,0)</f>
        <v>4</v>
      </c>
      <c r="P28" s="12" t="str">
        <f>VLOOKUP(O28,武将ID!L$1:$M30,2,0)</f>
        <v>辅助型</v>
      </c>
      <c r="Q28" s="12">
        <v>3</v>
      </c>
      <c r="R28" s="12">
        <v>1</v>
      </c>
      <c r="T28" s="12">
        <f t="shared" si="3"/>
        <v>14</v>
      </c>
      <c r="U28" s="12">
        <f t="shared" si="4"/>
        <v>0</v>
      </c>
      <c r="V28" s="12">
        <f t="shared" si="13"/>
        <v>0</v>
      </c>
      <c r="W28" s="12">
        <f t="shared" si="14"/>
        <v>14</v>
      </c>
      <c r="X28" s="12">
        <f t="shared" si="15"/>
        <v>0</v>
      </c>
      <c r="Y28" s="12">
        <f t="shared" si="16"/>
        <v>0</v>
      </c>
      <c r="AB28" s="18">
        <v>180</v>
      </c>
      <c r="AC28" s="18">
        <v>0</v>
      </c>
      <c r="AD28" s="18">
        <v>0</v>
      </c>
      <c r="AH28" s="25" t="s">
        <v>143</v>
      </c>
      <c r="AI28" s="17" t="str">
        <f>IFERROR(VLOOKUP(AH28,[4]缘分填表用!$A:$J,4,FALSE),VLOOKUP(AH28,[4]Sheet3!$AH:$AM,6,0))</f>
        <v>大权独揽</v>
      </c>
      <c r="AJ28" s="30" t="str">
        <f>IFERROR(VLOOKUP(AH28,[4]缘分填表用!$A:$M,8,FALSE),VLOOKUP(AH28,[4]Sheet3!$AH:$AL,2,0))</f>
        <v>曹操</v>
      </c>
      <c r="AK28" s="30">
        <f>IFERROR(VLOOKUP(AH28,[4]缘分填表用!$A:$M,9,FALSE),VLOOKUP(AH28,[4]Sheet3!$AH:$AL,3,0))</f>
        <v>0</v>
      </c>
      <c r="AL28" s="30">
        <f>IFERROR(VLOOKUP(AH28,[4]缘分填表用!$A:$M,10,FALSE),VLOOKUP(AH28,[4]Sheet3!$AH:$AL,4,0))</f>
        <v>0</v>
      </c>
      <c r="AM28" s="30"/>
      <c r="AN28" s="12" t="str">
        <f>IFERROR(VLOOKUP(D28,[5]Sheet1!$B$2:$C$47,2,FALSE),"")</f>
        <v/>
      </c>
    </row>
    <row r="29" spans="1:40" ht="17.399999999999999" x14ac:dyDescent="0.35">
      <c r="A29" s="16" t="str">
        <f t="shared" si="0"/>
        <v>刘邦4</v>
      </c>
      <c r="B29" s="17">
        <v>4</v>
      </c>
      <c r="C29" s="24">
        <v>28</v>
      </c>
      <c r="D29" s="19" t="str">
        <f t="shared" si="1"/>
        <v>白手起家</v>
      </c>
      <c r="E29" s="25" t="s">
        <v>139</v>
      </c>
      <c r="F29" s="20" t="str">
        <f t="shared" si="17"/>
        <v>、刘备</v>
      </c>
      <c r="G29" s="20" t="str">
        <f t="shared" si="18"/>
        <v>、朱元璋</v>
      </c>
      <c r="H29" s="20" t="str">
        <f t="shared" si="19"/>
        <v/>
      </c>
      <c r="I29" s="20" t="str">
        <f t="shared" si="20"/>
        <v/>
      </c>
      <c r="J29" s="12">
        <f t="shared" si="10"/>
        <v>150</v>
      </c>
      <c r="K29" s="12">
        <f t="shared" si="11"/>
        <v>120</v>
      </c>
      <c r="L29" s="12">
        <f t="shared" si="12"/>
        <v>30</v>
      </c>
      <c r="M29" s="18">
        <v>0</v>
      </c>
      <c r="N29" s="28" t="s">
        <v>140</v>
      </c>
      <c r="O29" s="12">
        <f>VLOOKUP(E29,[3]Sheet1!$B$20:$K$190,9,0)</f>
        <v>4</v>
      </c>
      <c r="P29" s="12" t="str">
        <f>VLOOKUP(O29,武将ID!L$1:$M31,2,0)</f>
        <v>辅助型</v>
      </c>
      <c r="R29" s="12">
        <v>1</v>
      </c>
      <c r="T29" s="12">
        <f t="shared" si="3"/>
        <v>15</v>
      </c>
      <c r="U29" s="12">
        <f t="shared" si="4"/>
        <v>12</v>
      </c>
      <c r="V29" s="12">
        <f t="shared" si="13"/>
        <v>3</v>
      </c>
      <c r="W29" s="12">
        <f t="shared" si="14"/>
        <v>15</v>
      </c>
      <c r="X29" s="12">
        <f t="shared" si="15"/>
        <v>15</v>
      </c>
      <c r="Y29" s="12">
        <f t="shared" si="16"/>
        <v>0</v>
      </c>
      <c r="AB29" s="18">
        <v>200</v>
      </c>
      <c r="AC29" s="18">
        <v>200</v>
      </c>
      <c r="AD29" s="18">
        <v>0</v>
      </c>
      <c r="AH29" s="25" t="s">
        <v>144</v>
      </c>
      <c r="AI29" s="17" t="str">
        <f>IFERROR(VLOOKUP(AH29,[4]缘分填表用!$A:$J,4,FALSE),VLOOKUP(AH29,[4]Sheet3!$AH:$AM,6,0))</f>
        <v>白手起家</v>
      </c>
      <c r="AJ29" s="30" t="str">
        <f>IFERROR(VLOOKUP(AH29,[4]缘分填表用!$A:$M,8,FALSE),VLOOKUP(AH29,[4]Sheet3!$AH:$AL,2,0))</f>
        <v>刘备</v>
      </c>
      <c r="AK29" s="30" t="str">
        <f>IFERROR(VLOOKUP(AH29,[4]缘分填表用!$A:$M,9,FALSE),VLOOKUP(AH29,[4]Sheet3!$AH:$AL,3,0))</f>
        <v>朱元璋</v>
      </c>
      <c r="AL29" s="30">
        <f>IFERROR(VLOOKUP(AH29,[4]缘分填表用!$A:$M,10,FALSE),VLOOKUP(AH29,[4]Sheet3!$AH:$AL,4,0))</f>
        <v>0</v>
      </c>
      <c r="AM29" s="30"/>
      <c r="AN29" s="12" t="str">
        <f>IFERROR(VLOOKUP(D29,[5]Sheet1!$B$2:$C$47,2,FALSE),"")</f>
        <v/>
      </c>
    </row>
    <row r="30" spans="1:40" ht="17.399999999999999" x14ac:dyDescent="0.35">
      <c r="A30" s="16" t="str">
        <f t="shared" si="0"/>
        <v>刘邦5</v>
      </c>
      <c r="B30" s="17">
        <v>5</v>
      </c>
      <c r="C30" s="24">
        <v>29</v>
      </c>
      <c r="D30" s="19" t="str">
        <f t="shared" si="1"/>
        <v>改朝换代</v>
      </c>
      <c r="E30" s="25" t="s">
        <v>139</v>
      </c>
      <c r="F30" s="20" t="str">
        <f t="shared" si="17"/>
        <v>、韩信</v>
      </c>
      <c r="G30" s="20" t="str">
        <f t="shared" si="18"/>
        <v>、萧何</v>
      </c>
      <c r="H30" s="20" t="str">
        <f t="shared" si="19"/>
        <v>、樊哙</v>
      </c>
      <c r="I30" s="20" t="str">
        <f t="shared" si="20"/>
        <v/>
      </c>
      <c r="J30" s="12">
        <f t="shared" si="10"/>
        <v>180</v>
      </c>
      <c r="K30" s="12">
        <f t="shared" si="11"/>
        <v>140</v>
      </c>
      <c r="L30" s="12">
        <f t="shared" si="12"/>
        <v>40</v>
      </c>
      <c r="M30" s="18">
        <v>0</v>
      </c>
      <c r="N30" s="28" t="s">
        <v>140</v>
      </c>
      <c r="O30" s="12">
        <f>VLOOKUP(E30,[3]Sheet1!$B$20:$K$190,9,0)</f>
        <v>4</v>
      </c>
      <c r="P30" s="12" t="str">
        <f>VLOOKUP(O30,武将ID!L$1:$M32,2,0)</f>
        <v>辅助型</v>
      </c>
      <c r="R30" s="12">
        <v>1</v>
      </c>
      <c r="T30" s="12">
        <f t="shared" si="3"/>
        <v>18</v>
      </c>
      <c r="U30" s="12">
        <f t="shared" si="4"/>
        <v>14</v>
      </c>
      <c r="V30" s="12">
        <f t="shared" si="13"/>
        <v>4</v>
      </c>
      <c r="W30" s="12">
        <f t="shared" si="14"/>
        <v>18</v>
      </c>
      <c r="X30" s="12">
        <f t="shared" si="15"/>
        <v>18</v>
      </c>
      <c r="Y30" s="12">
        <f t="shared" si="16"/>
        <v>0</v>
      </c>
      <c r="AB30" s="18">
        <v>240</v>
      </c>
      <c r="AC30" s="18">
        <v>240</v>
      </c>
      <c r="AD30" s="18">
        <v>0</v>
      </c>
      <c r="AH30" s="25" t="s">
        <v>145</v>
      </c>
      <c r="AI30" s="17" t="str">
        <f>IFERROR(VLOOKUP(AH30,[4]缘分填表用!$A:$J,4,FALSE),VLOOKUP(AH30,[4]Sheet3!$AH:$AM,6,0))</f>
        <v>改朝换代</v>
      </c>
      <c r="AJ30" s="30" t="str">
        <f>IFERROR(VLOOKUP(AH30,[4]缘分填表用!$A:$M,8,FALSE),VLOOKUP(AH30,[4]Sheet3!$AH:$AL,2,0))</f>
        <v>韩信</v>
      </c>
      <c r="AK30" s="30" t="str">
        <f>IFERROR(VLOOKUP(AH30,[4]缘分填表用!$A:$M,9,FALSE),VLOOKUP(AH30,[4]Sheet3!$AH:$AL,3,0))</f>
        <v>萧何</v>
      </c>
      <c r="AL30" s="30" t="str">
        <f>IFERROR(VLOOKUP(AH30,[4]缘分填表用!$A:$M,10,FALSE),VLOOKUP(AH30,[4]Sheet3!$AH:$AL,4,0))</f>
        <v>樊哙</v>
      </c>
      <c r="AM30" s="30"/>
      <c r="AN30" s="12" t="str">
        <f>IFERROR(VLOOKUP(D30,[5]Sheet1!$B$2:$C$47,2,FALSE),"")</f>
        <v/>
      </c>
    </row>
    <row r="31" spans="1:40" ht="17.399999999999999" x14ac:dyDescent="0.35">
      <c r="A31" s="16" t="str">
        <f t="shared" si="0"/>
        <v>刘邦6</v>
      </c>
      <c r="B31" s="17">
        <v>6</v>
      </c>
      <c r="C31" s="24">
        <v>30</v>
      </c>
      <c r="D31" s="19" t="str">
        <f t="shared" si="1"/>
        <v>九五之尊</v>
      </c>
      <c r="E31" s="25" t="s">
        <v>139</v>
      </c>
      <c r="F31" s="20" t="str">
        <f t="shared" si="17"/>
        <v>、孙权</v>
      </c>
      <c r="G31" s="20" t="str">
        <f t="shared" si="18"/>
        <v>、杨广</v>
      </c>
      <c r="H31" s="20" t="str">
        <f t="shared" si="19"/>
        <v>、成吉思汗</v>
      </c>
      <c r="I31" s="20" t="str">
        <f t="shared" si="20"/>
        <v/>
      </c>
      <c r="J31" s="12">
        <f t="shared" si="10"/>
        <v>180</v>
      </c>
      <c r="K31" s="12">
        <f t="shared" si="11"/>
        <v>140</v>
      </c>
      <c r="L31" s="12">
        <f t="shared" si="12"/>
        <v>40</v>
      </c>
      <c r="M31" s="18">
        <v>0</v>
      </c>
      <c r="N31" s="28" t="s">
        <v>140</v>
      </c>
      <c r="O31" s="12">
        <f>VLOOKUP(E31,[3]Sheet1!$B$20:$K$190,9,0)</f>
        <v>4</v>
      </c>
      <c r="P31" s="12" t="str">
        <f>VLOOKUP(O31,武将ID!L$1:$M33,2,0)</f>
        <v>辅助型</v>
      </c>
      <c r="R31" s="12">
        <v>1</v>
      </c>
      <c r="T31" s="12">
        <f t="shared" si="3"/>
        <v>18</v>
      </c>
      <c r="U31" s="12">
        <f t="shared" si="4"/>
        <v>14</v>
      </c>
      <c r="V31" s="12">
        <f t="shared" si="13"/>
        <v>4</v>
      </c>
      <c r="W31" s="12">
        <f t="shared" si="14"/>
        <v>18</v>
      </c>
      <c r="X31" s="12">
        <f t="shared" si="15"/>
        <v>18</v>
      </c>
      <c r="Y31" s="12">
        <f t="shared" si="16"/>
        <v>0</v>
      </c>
      <c r="AB31" s="18">
        <v>240</v>
      </c>
      <c r="AC31" s="18">
        <v>240</v>
      </c>
      <c r="AD31" s="18">
        <v>0</v>
      </c>
      <c r="AH31" s="25" t="s">
        <v>146</v>
      </c>
      <c r="AI31" s="17" t="str">
        <f>IFERROR(VLOOKUP(AH31,[4]缘分填表用!$A:$J,4,FALSE),VLOOKUP(AH31,[4]Sheet3!$AH:$AM,6,0))</f>
        <v>九五之尊</v>
      </c>
      <c r="AJ31" s="30" t="str">
        <f>IFERROR(VLOOKUP(AH31,[4]缘分填表用!$A:$M,8,FALSE),VLOOKUP(AH31,[4]Sheet3!$AH:$AL,2,0))</f>
        <v>孙权</v>
      </c>
      <c r="AK31" s="30" t="str">
        <f>IFERROR(VLOOKUP(AH31,[4]缘分填表用!$A:$M,9,FALSE),VLOOKUP(AH31,[4]Sheet3!$AH:$AL,3,0))</f>
        <v>杨广</v>
      </c>
      <c r="AL31" s="30" t="str">
        <f>IFERROR(VLOOKUP(AH31,[4]缘分填表用!$A:$M,10,FALSE),VLOOKUP(AH31,[4]Sheet3!$AH:$AL,4,0))</f>
        <v>成吉思汗</v>
      </c>
      <c r="AM31" s="30"/>
      <c r="AN31" s="12" t="str">
        <f>IFERROR(VLOOKUP(D31,[5]Sheet1!$B$2:$C$47,2,FALSE),"")</f>
        <v/>
      </c>
    </row>
    <row r="32" spans="1:40" ht="17.399999999999999" x14ac:dyDescent="0.35">
      <c r="A32" s="16" t="str">
        <f t="shared" si="0"/>
        <v>韩信1</v>
      </c>
      <c r="B32" s="17">
        <v>1</v>
      </c>
      <c r="C32" s="24">
        <v>31</v>
      </c>
      <c r="D32" s="19" t="str">
        <f t="shared" si="1"/>
        <v>忠肝义胆</v>
      </c>
      <c r="E32" s="25" t="s">
        <v>147</v>
      </c>
      <c r="F32" s="20" t="str">
        <f t="shared" si="17"/>
        <v>、虞子期</v>
      </c>
      <c r="G32" s="20" t="str">
        <f t="shared" si="18"/>
        <v/>
      </c>
      <c r="H32" s="20" t="str">
        <f t="shared" si="19"/>
        <v/>
      </c>
      <c r="I32" s="20" t="str">
        <f t="shared" si="20"/>
        <v/>
      </c>
      <c r="J32" s="12">
        <f t="shared" si="10"/>
        <v>0</v>
      </c>
      <c r="K32" s="12">
        <f t="shared" si="11"/>
        <v>110</v>
      </c>
      <c r="L32" s="12">
        <f t="shared" si="12"/>
        <v>30</v>
      </c>
      <c r="M32" s="18">
        <v>0</v>
      </c>
      <c r="N32" s="28" t="s">
        <v>140</v>
      </c>
      <c r="O32" s="12">
        <f>VLOOKUP(E32,[3]Sheet1!$B$20:$K$190,9,0)</f>
        <v>3</v>
      </c>
      <c r="P32" s="12" t="str">
        <f>VLOOKUP(O32,武将ID!L$1:$M34,2,0)</f>
        <v>攻击型</v>
      </c>
      <c r="R32" s="12">
        <v>1</v>
      </c>
      <c r="T32" s="12">
        <f t="shared" si="3"/>
        <v>0</v>
      </c>
      <c r="U32" s="12">
        <f t="shared" si="4"/>
        <v>11</v>
      </c>
      <c r="V32" s="12">
        <f t="shared" si="13"/>
        <v>3</v>
      </c>
      <c r="W32" s="12">
        <f t="shared" si="14"/>
        <v>0</v>
      </c>
      <c r="X32" s="12">
        <f t="shared" si="15"/>
        <v>14</v>
      </c>
      <c r="Y32" s="12">
        <f t="shared" si="16"/>
        <v>0</v>
      </c>
      <c r="AB32" s="18">
        <v>0</v>
      </c>
      <c r="AC32" s="18">
        <v>180</v>
      </c>
      <c r="AD32" s="18">
        <v>0</v>
      </c>
      <c r="AH32" s="25" t="s">
        <v>148</v>
      </c>
      <c r="AI32" s="17" t="str">
        <f>IFERROR(VLOOKUP(AH32,[4]缘分填表用!$A:$J,4,FALSE),VLOOKUP(AH32,[4]Sheet3!$AH:$AM,6,0))</f>
        <v>忠肝义胆</v>
      </c>
      <c r="AJ32" s="30" t="str">
        <f>IFERROR(VLOOKUP(AH32,[4]缘分填表用!$A:$M,8,FALSE),VLOOKUP(AH32,[4]Sheet3!$AH:$AL,2,0))</f>
        <v>虞子期</v>
      </c>
      <c r="AK32" s="30">
        <f>IFERROR(VLOOKUP(AH32,[4]缘分填表用!$A:$M,9,FALSE),VLOOKUP(AH32,[4]Sheet3!$AH:$AL,3,0))</f>
        <v>0</v>
      </c>
      <c r="AL32" s="30">
        <f>IFERROR(VLOOKUP(AH32,[4]缘分填表用!$A:$M,10,FALSE),VLOOKUP(AH32,[4]Sheet3!$AH:$AL,4,0))</f>
        <v>0</v>
      </c>
      <c r="AM32" s="30"/>
      <c r="AN32" s="12" t="str">
        <f>IFERROR(VLOOKUP(D32,[5]Sheet1!$B$2:$C$47,2,FALSE),"")</f>
        <v/>
      </c>
    </row>
    <row r="33" spans="1:40" ht="17.399999999999999" x14ac:dyDescent="0.35">
      <c r="A33" s="16" t="str">
        <f t="shared" si="0"/>
        <v>韩信2</v>
      </c>
      <c r="B33" s="17">
        <v>2</v>
      </c>
      <c r="C33" s="24">
        <v>32</v>
      </c>
      <c r="D33" s="19" t="str">
        <f t="shared" si="1"/>
        <v>国士无双</v>
      </c>
      <c r="E33" s="25" t="s">
        <v>147</v>
      </c>
      <c r="F33" s="20" t="str">
        <f t="shared" si="17"/>
        <v>、萧何</v>
      </c>
      <c r="G33" s="20" t="str">
        <f t="shared" si="18"/>
        <v/>
      </c>
      <c r="H33" s="20" t="str">
        <f t="shared" si="19"/>
        <v/>
      </c>
      <c r="I33" s="20" t="str">
        <f t="shared" si="20"/>
        <v/>
      </c>
      <c r="J33" s="12">
        <f t="shared" si="10"/>
        <v>0</v>
      </c>
      <c r="K33" s="12">
        <f t="shared" si="11"/>
        <v>110</v>
      </c>
      <c r="L33" s="12">
        <f t="shared" si="12"/>
        <v>30</v>
      </c>
      <c r="M33" s="18">
        <v>0</v>
      </c>
      <c r="N33" s="28" t="s">
        <v>140</v>
      </c>
      <c r="O33" s="12">
        <f>VLOOKUP(E33,[3]Sheet1!$B$20:$K$190,9,0)</f>
        <v>3</v>
      </c>
      <c r="P33" s="12" t="str">
        <f>VLOOKUP(O33,武将ID!L$1:$M35,2,0)</f>
        <v>攻击型</v>
      </c>
      <c r="R33" s="12">
        <v>1</v>
      </c>
      <c r="T33" s="12">
        <f t="shared" si="3"/>
        <v>0</v>
      </c>
      <c r="U33" s="12">
        <f t="shared" si="4"/>
        <v>11</v>
      </c>
      <c r="V33" s="12">
        <f t="shared" si="13"/>
        <v>3</v>
      </c>
      <c r="W33" s="12">
        <f t="shared" si="14"/>
        <v>0</v>
      </c>
      <c r="X33" s="12">
        <f t="shared" si="15"/>
        <v>14</v>
      </c>
      <c r="Y33" s="12">
        <f t="shared" si="16"/>
        <v>0</v>
      </c>
      <c r="AB33" s="18">
        <v>0</v>
      </c>
      <c r="AC33" s="18">
        <v>180</v>
      </c>
      <c r="AD33" s="18">
        <v>0</v>
      </c>
      <c r="AH33" s="25" t="s">
        <v>149</v>
      </c>
      <c r="AI33" s="17" t="str">
        <f>IFERROR(VLOOKUP(AH33,[4]缘分填表用!$A:$J,4,FALSE),VLOOKUP(AH33,[4]Sheet3!$AH:$AM,6,0))</f>
        <v>国士无双</v>
      </c>
      <c r="AJ33" s="30" t="str">
        <f>IFERROR(VLOOKUP(AH33,[4]缘分填表用!$A:$M,8,FALSE),VLOOKUP(AH33,[4]Sheet3!$AH:$AL,2,0))</f>
        <v>萧何</v>
      </c>
      <c r="AK33" s="30">
        <f>IFERROR(VLOOKUP(AH33,[4]缘分填表用!$A:$M,9,FALSE),VLOOKUP(AH33,[4]Sheet3!$AH:$AL,3,0))</f>
        <v>0</v>
      </c>
      <c r="AL33" s="30">
        <f>IFERROR(VLOOKUP(AH33,[4]缘分填表用!$A:$M,10,FALSE),VLOOKUP(AH33,[4]Sheet3!$AH:$AL,4,0))</f>
        <v>0</v>
      </c>
      <c r="AM33" s="30"/>
      <c r="AN33" s="12" t="str">
        <f>IFERROR(VLOOKUP(D33,[5]Sheet1!$B$2:$C$47,2,FALSE),"")</f>
        <v/>
      </c>
    </row>
    <row r="34" spans="1:40" ht="17.399999999999999" x14ac:dyDescent="0.35">
      <c r="A34" s="16" t="str">
        <f t="shared" ref="A34:A65" si="21">E34&amp;B34</f>
        <v>韩信3</v>
      </c>
      <c r="B34" s="17">
        <v>3</v>
      </c>
      <c r="C34" s="24">
        <v>33</v>
      </c>
      <c r="D34" s="19" t="str">
        <f t="shared" si="1"/>
        <v>南征北战</v>
      </c>
      <c r="E34" s="25" t="s">
        <v>147</v>
      </c>
      <c r="F34" s="20" t="str">
        <f t="shared" si="17"/>
        <v>、尉迟恭</v>
      </c>
      <c r="G34" s="20" t="str">
        <f t="shared" si="18"/>
        <v/>
      </c>
      <c r="H34" s="20" t="str">
        <f t="shared" si="19"/>
        <v/>
      </c>
      <c r="I34" s="20" t="str">
        <f t="shared" si="20"/>
        <v/>
      </c>
      <c r="J34" s="12">
        <f t="shared" si="10"/>
        <v>0</v>
      </c>
      <c r="K34" s="12">
        <f t="shared" si="11"/>
        <v>110</v>
      </c>
      <c r="L34" s="12">
        <f t="shared" si="12"/>
        <v>30</v>
      </c>
      <c r="M34" s="18">
        <v>0</v>
      </c>
      <c r="N34" s="28" t="s">
        <v>140</v>
      </c>
      <c r="O34" s="12">
        <f>VLOOKUP(E34,[3]Sheet1!$B$20:$K$190,9,0)</f>
        <v>3</v>
      </c>
      <c r="P34" s="12" t="str">
        <f>VLOOKUP(O34,武将ID!L$1:$M36,2,0)</f>
        <v>攻击型</v>
      </c>
      <c r="R34" s="12">
        <v>1</v>
      </c>
      <c r="T34" s="12">
        <f t="shared" si="3"/>
        <v>0</v>
      </c>
      <c r="U34" s="12">
        <f t="shared" si="4"/>
        <v>11</v>
      </c>
      <c r="V34" s="12">
        <f t="shared" si="13"/>
        <v>3</v>
      </c>
      <c r="W34" s="12">
        <f t="shared" si="14"/>
        <v>0</v>
      </c>
      <c r="X34" s="12">
        <f t="shared" si="15"/>
        <v>14</v>
      </c>
      <c r="Y34" s="12">
        <f t="shared" si="16"/>
        <v>0</v>
      </c>
      <c r="AB34" s="18">
        <v>0</v>
      </c>
      <c r="AC34" s="18">
        <v>180</v>
      </c>
      <c r="AD34" s="18">
        <v>0</v>
      </c>
      <c r="AH34" s="25" t="s">
        <v>150</v>
      </c>
      <c r="AI34" s="17" t="str">
        <f>IFERROR(VLOOKUP(AH34,[4]缘分填表用!$A:$J,4,FALSE),VLOOKUP(AH34,[4]Sheet3!$AH:$AM,6,0))</f>
        <v>南征北战</v>
      </c>
      <c r="AJ34" s="30" t="str">
        <f>IFERROR(VLOOKUP(AH34,[4]缘分填表用!$A:$M,8,FALSE),VLOOKUP(AH34,[4]Sheet3!$AH:$AL,2,0))</f>
        <v>尉迟恭</v>
      </c>
      <c r="AK34" s="30">
        <f>IFERROR(VLOOKUP(AH34,[4]缘分填表用!$A:$M,9,FALSE),VLOOKUP(AH34,[4]Sheet3!$AH:$AL,3,0))</f>
        <v>0</v>
      </c>
      <c r="AL34" s="30">
        <f>IFERROR(VLOOKUP(AH34,[4]缘分填表用!$A:$M,10,FALSE),VLOOKUP(AH34,[4]Sheet3!$AH:$AL,4,0))</f>
        <v>0</v>
      </c>
      <c r="AM34" s="30"/>
      <c r="AN34" s="12" t="str">
        <f>IFERROR(VLOOKUP(D34,[5]Sheet1!$B$2:$C$47,2,FALSE),"")</f>
        <v/>
      </c>
    </row>
    <row r="35" spans="1:40" ht="17.399999999999999" x14ac:dyDescent="0.35">
      <c r="A35" s="16" t="str">
        <f t="shared" si="21"/>
        <v>韩信4</v>
      </c>
      <c r="B35" s="17">
        <v>4</v>
      </c>
      <c r="C35" s="24">
        <v>34</v>
      </c>
      <c r="D35" s="19" t="str">
        <f t="shared" si="1"/>
        <v>上兵伐谋</v>
      </c>
      <c r="E35" s="25" t="s">
        <v>147</v>
      </c>
      <c r="F35" s="20" t="str">
        <f t="shared" si="17"/>
        <v>、孙权</v>
      </c>
      <c r="G35" s="20" t="str">
        <f t="shared" si="18"/>
        <v>、周瑜</v>
      </c>
      <c r="H35" s="20" t="str">
        <f t="shared" si="19"/>
        <v/>
      </c>
      <c r="I35" s="20" t="str">
        <f t="shared" si="20"/>
        <v/>
      </c>
      <c r="J35" s="12">
        <f t="shared" si="10"/>
        <v>150</v>
      </c>
      <c r="K35" s="12">
        <f t="shared" si="11"/>
        <v>120</v>
      </c>
      <c r="L35" s="12">
        <f t="shared" si="12"/>
        <v>30</v>
      </c>
      <c r="M35" s="18">
        <v>0</v>
      </c>
      <c r="N35" s="28" t="s">
        <v>140</v>
      </c>
      <c r="O35" s="12">
        <f>VLOOKUP(E35,[3]Sheet1!$B$20:$K$190,9,0)</f>
        <v>3</v>
      </c>
      <c r="P35" s="12" t="str">
        <f>VLOOKUP(O35,武将ID!L$1:$M37,2,0)</f>
        <v>攻击型</v>
      </c>
      <c r="R35" s="12">
        <v>1</v>
      </c>
      <c r="T35" s="12">
        <f t="shared" ref="T35:T95" si="22">W35</f>
        <v>15</v>
      </c>
      <c r="U35" s="12">
        <f t="shared" ref="U35:U95" si="23">INT(X35*0.8)</f>
        <v>12</v>
      </c>
      <c r="V35" s="12">
        <f t="shared" si="13"/>
        <v>3</v>
      </c>
      <c r="W35" s="12">
        <f t="shared" si="14"/>
        <v>15</v>
      </c>
      <c r="X35" s="12">
        <f t="shared" si="15"/>
        <v>15</v>
      </c>
      <c r="Y35" s="12">
        <f t="shared" si="16"/>
        <v>0</v>
      </c>
      <c r="AB35" s="18">
        <v>200</v>
      </c>
      <c r="AC35" s="18">
        <v>200</v>
      </c>
      <c r="AD35" s="18">
        <v>0</v>
      </c>
      <c r="AH35" s="25" t="s">
        <v>151</v>
      </c>
      <c r="AI35" s="17" t="str">
        <f>IFERROR(VLOOKUP(AH35,[4]缘分填表用!$A:$J,4,FALSE),VLOOKUP(AH35,[4]Sheet3!$AH:$AM,6,0))</f>
        <v>上兵伐谋</v>
      </c>
      <c r="AJ35" s="30" t="str">
        <f>IFERROR(VLOOKUP(AH35,[4]缘分填表用!$A:$M,8,FALSE),VLOOKUP(AH35,[4]Sheet3!$AH:$AL,2,0))</f>
        <v>孙权</v>
      </c>
      <c r="AK35" s="30" t="str">
        <f>IFERROR(VLOOKUP(AH35,[4]缘分填表用!$A:$M,9,FALSE),VLOOKUP(AH35,[4]Sheet3!$AH:$AL,3,0))</f>
        <v>周瑜</v>
      </c>
      <c r="AL35" s="30">
        <f>IFERROR(VLOOKUP(AH35,[4]缘分填表用!$A:$M,10,FALSE),VLOOKUP(AH35,[4]Sheet3!$AH:$AL,4,0))</f>
        <v>0</v>
      </c>
      <c r="AM35" s="30"/>
      <c r="AN35" s="12" t="str">
        <f>IFERROR(VLOOKUP(D35,[5]Sheet1!$B$2:$C$47,2,FALSE),"")</f>
        <v/>
      </c>
    </row>
    <row r="36" spans="1:40" ht="17.399999999999999" x14ac:dyDescent="0.35">
      <c r="A36" s="16" t="str">
        <f t="shared" si="21"/>
        <v>韩信5</v>
      </c>
      <c r="B36" s="17">
        <v>5</v>
      </c>
      <c r="C36" s="24">
        <v>35</v>
      </c>
      <c r="D36" s="19" t="str">
        <f t="shared" si="1"/>
        <v>忍辱负重</v>
      </c>
      <c r="E36" s="25" t="s">
        <v>147</v>
      </c>
      <c r="F36" s="20" t="str">
        <f t="shared" si="17"/>
        <v>、刘邦</v>
      </c>
      <c r="G36" s="20" t="str">
        <f t="shared" si="18"/>
        <v>、武松</v>
      </c>
      <c r="H36" s="20" t="str">
        <f t="shared" si="19"/>
        <v>、西施</v>
      </c>
      <c r="I36" s="20" t="str">
        <f t="shared" si="20"/>
        <v/>
      </c>
      <c r="J36" s="12">
        <f t="shared" si="10"/>
        <v>180</v>
      </c>
      <c r="K36" s="12">
        <f t="shared" si="11"/>
        <v>140</v>
      </c>
      <c r="L36" s="12">
        <f t="shared" si="12"/>
        <v>40</v>
      </c>
      <c r="M36" s="18">
        <v>0</v>
      </c>
      <c r="N36" s="28" t="s">
        <v>140</v>
      </c>
      <c r="O36" s="12">
        <f>VLOOKUP(E36,[3]Sheet1!$B$20:$K$190,9,0)</f>
        <v>3</v>
      </c>
      <c r="P36" s="12" t="str">
        <f>VLOOKUP(O36,武将ID!L$1:$M38,2,0)</f>
        <v>攻击型</v>
      </c>
      <c r="R36" s="12">
        <v>1</v>
      </c>
      <c r="T36" s="12">
        <f t="shared" si="22"/>
        <v>18</v>
      </c>
      <c r="U36" s="12">
        <f t="shared" si="23"/>
        <v>14</v>
      </c>
      <c r="V36" s="12">
        <f t="shared" si="13"/>
        <v>4</v>
      </c>
      <c r="W36" s="12">
        <f t="shared" si="14"/>
        <v>18</v>
      </c>
      <c r="X36" s="12">
        <f t="shared" si="15"/>
        <v>18</v>
      </c>
      <c r="Y36" s="12">
        <f t="shared" si="16"/>
        <v>0</v>
      </c>
      <c r="AB36" s="18">
        <v>240</v>
      </c>
      <c r="AC36" s="18">
        <v>240</v>
      </c>
      <c r="AD36" s="18">
        <v>0</v>
      </c>
      <c r="AH36" s="25" t="s">
        <v>152</v>
      </c>
      <c r="AI36" s="17" t="str">
        <f>IFERROR(VLOOKUP(AH36,[4]缘分填表用!$A:$J,4,FALSE),VLOOKUP(AH36,[4]Sheet3!$AH:$AM,6,0))</f>
        <v>忍辱负重</v>
      </c>
      <c r="AJ36" s="30" t="str">
        <f>IFERROR(VLOOKUP(AH36,[4]缘分填表用!$A:$M,8,FALSE),VLOOKUP(AH36,[4]Sheet3!$AH:$AL,2,0))</f>
        <v>刘邦</v>
      </c>
      <c r="AK36" s="30" t="str">
        <f>IFERROR(VLOOKUP(AH36,[4]缘分填表用!$A:$M,9,FALSE),VLOOKUP(AH36,[4]Sheet3!$AH:$AL,3,0))</f>
        <v>武松</v>
      </c>
      <c r="AL36" s="30" t="str">
        <f>IFERROR(VLOOKUP(AH36,[4]缘分填表用!$A:$M,10,FALSE),VLOOKUP(AH36,[4]Sheet3!$AH:$AL,4,0))</f>
        <v>西施</v>
      </c>
      <c r="AM36" s="30"/>
      <c r="AN36" s="12" t="str">
        <f>IFERROR(VLOOKUP(D36,[5]Sheet1!$B$2:$C$47,2,FALSE),"")</f>
        <v/>
      </c>
    </row>
    <row r="37" spans="1:40" ht="17.399999999999999" x14ac:dyDescent="0.35">
      <c r="A37" s="16" t="str">
        <f t="shared" si="21"/>
        <v>韩信6</v>
      </c>
      <c r="B37" s="17">
        <v>6</v>
      </c>
      <c r="C37" s="24">
        <v>36</v>
      </c>
      <c r="D37" s="19" t="str">
        <f t="shared" si="1"/>
        <v>出其不意</v>
      </c>
      <c r="E37" s="25" t="s">
        <v>147</v>
      </c>
      <c r="F37" s="20" t="str">
        <f t="shared" si="17"/>
        <v>、赵云</v>
      </c>
      <c r="G37" s="20" t="str">
        <f t="shared" si="18"/>
        <v>、程咬金</v>
      </c>
      <c r="H37" s="20" t="str">
        <f t="shared" si="19"/>
        <v>、岳飞</v>
      </c>
      <c r="I37" s="20" t="str">
        <f t="shared" si="20"/>
        <v/>
      </c>
      <c r="J37" s="12">
        <f t="shared" si="10"/>
        <v>180</v>
      </c>
      <c r="K37" s="12">
        <f t="shared" si="11"/>
        <v>140</v>
      </c>
      <c r="L37" s="12">
        <f t="shared" si="12"/>
        <v>40</v>
      </c>
      <c r="M37" s="18">
        <v>0</v>
      </c>
      <c r="N37" s="28" t="s">
        <v>140</v>
      </c>
      <c r="O37" s="12">
        <f>VLOOKUP(E37,[3]Sheet1!$B$20:$K$190,9,0)</f>
        <v>3</v>
      </c>
      <c r="P37" s="12" t="str">
        <f>VLOOKUP(O37,武将ID!L$1:$M39,2,0)</f>
        <v>攻击型</v>
      </c>
      <c r="R37" s="12">
        <v>1</v>
      </c>
      <c r="T37" s="12">
        <f t="shared" si="22"/>
        <v>18</v>
      </c>
      <c r="U37" s="12">
        <f t="shared" si="23"/>
        <v>14</v>
      </c>
      <c r="V37" s="12">
        <f t="shared" si="13"/>
        <v>4</v>
      </c>
      <c r="W37" s="12">
        <f t="shared" si="14"/>
        <v>18</v>
      </c>
      <c r="X37" s="12">
        <f t="shared" si="15"/>
        <v>18</v>
      </c>
      <c r="Y37" s="12">
        <f t="shared" si="16"/>
        <v>0</v>
      </c>
      <c r="AB37" s="18">
        <v>240</v>
      </c>
      <c r="AC37" s="18">
        <v>240</v>
      </c>
      <c r="AD37" s="18">
        <v>0</v>
      </c>
      <c r="AH37" s="25" t="s">
        <v>153</v>
      </c>
      <c r="AI37" s="17" t="str">
        <f>IFERROR(VLOOKUP(AH37,[4]缘分填表用!$A:$J,4,FALSE),VLOOKUP(AH37,[4]Sheet3!$AH:$AM,6,0))</f>
        <v>出其不意</v>
      </c>
      <c r="AJ37" s="30" t="str">
        <f>IFERROR(VLOOKUP(AH37,[4]缘分填表用!$A:$M,8,FALSE),VLOOKUP(AH37,[4]Sheet3!$AH:$AL,2,0))</f>
        <v>赵云</v>
      </c>
      <c r="AK37" s="30" t="str">
        <f>IFERROR(VLOOKUP(AH37,[4]缘分填表用!$A:$M,9,FALSE),VLOOKUP(AH37,[4]Sheet3!$AH:$AL,3,0))</f>
        <v>程咬金</v>
      </c>
      <c r="AL37" s="30" t="str">
        <f>IFERROR(VLOOKUP(AH37,[4]缘分填表用!$A:$M,10,FALSE),VLOOKUP(AH37,[4]Sheet3!$AH:$AL,4,0))</f>
        <v>岳飞</v>
      </c>
      <c r="AM37" s="30"/>
      <c r="AN37" s="12" t="str">
        <f>IFERROR(VLOOKUP(D37,[5]Sheet1!$B$2:$C$47,2,FALSE),"")</f>
        <v/>
      </c>
    </row>
    <row r="38" spans="1:40" ht="17.399999999999999" x14ac:dyDescent="0.35">
      <c r="A38" s="16" t="str">
        <f t="shared" si="21"/>
        <v>范增1</v>
      </c>
      <c r="B38" s="17">
        <v>1</v>
      </c>
      <c r="C38" s="24">
        <v>37</v>
      </c>
      <c r="D38" s="19" t="str">
        <f t="shared" si="1"/>
        <v>忠心耿耿</v>
      </c>
      <c r="E38" s="25" t="s">
        <v>154</v>
      </c>
      <c r="F38" s="20" t="str">
        <f t="shared" si="17"/>
        <v>、虞子期</v>
      </c>
      <c r="G38" s="20" t="str">
        <f t="shared" si="18"/>
        <v/>
      </c>
      <c r="H38" s="20" t="str">
        <f t="shared" si="19"/>
        <v/>
      </c>
      <c r="I38" s="20" t="str">
        <f t="shared" si="20"/>
        <v/>
      </c>
      <c r="J38" s="12">
        <f t="shared" si="10"/>
        <v>0</v>
      </c>
      <c r="K38" s="12">
        <f t="shared" si="11"/>
        <v>110</v>
      </c>
      <c r="L38" s="12">
        <f t="shared" si="12"/>
        <v>30</v>
      </c>
      <c r="M38" s="18">
        <v>0</v>
      </c>
      <c r="N38" s="28" t="s">
        <v>140</v>
      </c>
      <c r="O38" s="12">
        <f>VLOOKUP(E38,[3]Sheet1!$B$20:$K$190,9,0)</f>
        <v>3</v>
      </c>
      <c r="P38" s="12" t="str">
        <f>VLOOKUP(O38,武将ID!L$1:$M40,2,0)</f>
        <v>攻击型</v>
      </c>
      <c r="R38" s="12">
        <v>1</v>
      </c>
      <c r="T38" s="12">
        <f t="shared" si="22"/>
        <v>0</v>
      </c>
      <c r="U38" s="12">
        <f t="shared" si="23"/>
        <v>11</v>
      </c>
      <c r="V38" s="12">
        <f t="shared" si="13"/>
        <v>3</v>
      </c>
      <c r="W38" s="12">
        <f t="shared" si="14"/>
        <v>0</v>
      </c>
      <c r="X38" s="12">
        <f t="shared" si="15"/>
        <v>14</v>
      </c>
      <c r="Y38" s="12">
        <f t="shared" si="16"/>
        <v>0</v>
      </c>
      <c r="AB38" s="18">
        <v>0</v>
      </c>
      <c r="AC38" s="18">
        <v>180</v>
      </c>
      <c r="AD38" s="18">
        <v>0</v>
      </c>
      <c r="AH38" s="25" t="s">
        <v>155</v>
      </c>
      <c r="AI38" s="17" t="str">
        <f>IFERROR(VLOOKUP(AH38,[4]缘分填表用!$A:$J,4,FALSE),VLOOKUP(AH38,[4]Sheet3!$AH:$AM,6,0))</f>
        <v>忠心耿耿</v>
      </c>
      <c r="AJ38" s="30" t="str">
        <f>IFERROR(VLOOKUP(AH38,[4]缘分填表用!$A:$M,8,FALSE),VLOOKUP(AH38,[4]Sheet3!$AH:$AL,2,0))</f>
        <v>虞子期</v>
      </c>
      <c r="AK38" s="30">
        <f>IFERROR(VLOOKUP(AH38,[4]缘分填表用!$A:$M,9,FALSE),VLOOKUP(AH38,[4]Sheet3!$AH:$AL,3,0))</f>
        <v>0</v>
      </c>
      <c r="AL38" s="30">
        <f>IFERROR(VLOOKUP(AH38,[4]缘分填表用!$A:$M,10,FALSE),VLOOKUP(AH38,[4]Sheet3!$AH:$AL,4,0))</f>
        <v>0</v>
      </c>
      <c r="AM38" s="30"/>
      <c r="AN38" s="12" t="str">
        <f>IFERROR(VLOOKUP(D38,[5]Sheet1!$B$2:$C$47,2,FALSE),"")</f>
        <v/>
      </c>
    </row>
    <row r="39" spans="1:40" ht="17.399999999999999" x14ac:dyDescent="0.35">
      <c r="A39" s="16" t="str">
        <f t="shared" si="21"/>
        <v>范增2</v>
      </c>
      <c r="B39" s="17">
        <v>2</v>
      </c>
      <c r="C39" s="24">
        <v>38</v>
      </c>
      <c r="D39" s="19" t="str">
        <f t="shared" si="1"/>
        <v>谋臣美姬</v>
      </c>
      <c r="E39" s="25" t="s">
        <v>154</v>
      </c>
      <c r="F39" s="20" t="str">
        <f t="shared" si="17"/>
        <v>、虞姬</v>
      </c>
      <c r="G39" s="20" t="str">
        <f t="shared" si="18"/>
        <v/>
      </c>
      <c r="H39" s="20" t="str">
        <f t="shared" si="19"/>
        <v/>
      </c>
      <c r="I39" s="20" t="str">
        <f t="shared" si="20"/>
        <v/>
      </c>
      <c r="J39" s="12">
        <f t="shared" si="10"/>
        <v>0</v>
      </c>
      <c r="K39" s="12">
        <f t="shared" si="11"/>
        <v>110</v>
      </c>
      <c r="L39" s="12">
        <f t="shared" si="12"/>
        <v>30</v>
      </c>
      <c r="M39" s="18">
        <v>0</v>
      </c>
      <c r="N39" s="28" t="s">
        <v>140</v>
      </c>
      <c r="O39" s="12">
        <f>VLOOKUP(E39,[3]Sheet1!$B$20:$K$190,9,0)</f>
        <v>3</v>
      </c>
      <c r="P39" s="12" t="str">
        <f>VLOOKUP(O39,武将ID!L$1:$M41,2,0)</f>
        <v>攻击型</v>
      </c>
      <c r="R39" s="12">
        <v>1</v>
      </c>
      <c r="T39" s="12">
        <f t="shared" si="22"/>
        <v>0</v>
      </c>
      <c r="U39" s="12">
        <f t="shared" si="23"/>
        <v>11</v>
      </c>
      <c r="V39" s="12">
        <f t="shared" si="13"/>
        <v>3</v>
      </c>
      <c r="W39" s="12">
        <f t="shared" si="14"/>
        <v>0</v>
      </c>
      <c r="X39" s="12">
        <f t="shared" si="15"/>
        <v>14</v>
      </c>
      <c r="Y39" s="12">
        <f t="shared" si="16"/>
        <v>0</v>
      </c>
      <c r="AB39" s="18">
        <v>0</v>
      </c>
      <c r="AC39" s="18">
        <v>180</v>
      </c>
      <c r="AD39" s="18">
        <v>0</v>
      </c>
      <c r="AH39" s="25" t="s">
        <v>156</v>
      </c>
      <c r="AI39" s="17" t="str">
        <f>IFERROR(VLOOKUP(AH39,[4]缘分填表用!$A:$J,4,FALSE),VLOOKUP(AH39,[4]Sheet3!$AH:$AM,6,0))</f>
        <v>谋臣美姬</v>
      </c>
      <c r="AJ39" s="30" t="str">
        <f>IFERROR(VLOOKUP(AH39,[4]缘分填表用!$A:$M,8,FALSE),VLOOKUP(AH39,[4]Sheet3!$AH:$AL,2,0))</f>
        <v>虞姬</v>
      </c>
      <c r="AK39" s="30">
        <f>IFERROR(VLOOKUP(AH39,[4]缘分填表用!$A:$M,9,FALSE),VLOOKUP(AH39,[4]Sheet3!$AH:$AL,3,0))</f>
        <v>0</v>
      </c>
      <c r="AL39" s="30">
        <f>IFERROR(VLOOKUP(AH39,[4]缘分填表用!$A:$M,10,FALSE),VLOOKUP(AH39,[4]Sheet3!$AH:$AL,4,0))</f>
        <v>0</v>
      </c>
      <c r="AM39" s="30"/>
      <c r="AN39" s="12" t="str">
        <f>IFERROR(VLOOKUP(D39,[5]Sheet1!$B$2:$C$47,2,FALSE),"")</f>
        <v/>
      </c>
    </row>
    <row r="40" spans="1:40" ht="17.399999999999999" x14ac:dyDescent="0.35">
      <c r="A40" s="16" t="str">
        <f t="shared" si="21"/>
        <v>范增3</v>
      </c>
      <c r="B40" s="17">
        <v>3</v>
      </c>
      <c r="C40" s="24">
        <v>39</v>
      </c>
      <c r="D40" s="19" t="str">
        <f t="shared" si="1"/>
        <v>呕心沥血</v>
      </c>
      <c r="E40" s="25" t="s">
        <v>154</v>
      </c>
      <c r="F40" s="20" t="str">
        <f t="shared" si="17"/>
        <v>、屈原</v>
      </c>
      <c r="G40" s="20" t="str">
        <f t="shared" si="18"/>
        <v/>
      </c>
      <c r="H40" s="20" t="str">
        <f t="shared" si="19"/>
        <v/>
      </c>
      <c r="I40" s="20" t="str">
        <f t="shared" si="20"/>
        <v/>
      </c>
      <c r="J40" s="12">
        <f t="shared" si="10"/>
        <v>0</v>
      </c>
      <c r="K40" s="12">
        <f t="shared" si="11"/>
        <v>110</v>
      </c>
      <c r="L40" s="12">
        <f t="shared" si="12"/>
        <v>30</v>
      </c>
      <c r="M40" s="18">
        <v>0</v>
      </c>
      <c r="N40" s="28" t="s">
        <v>140</v>
      </c>
      <c r="O40" s="12">
        <f>VLOOKUP(E40,[3]Sheet1!$B$20:$K$190,9,0)</f>
        <v>3</v>
      </c>
      <c r="P40" s="12" t="str">
        <f>VLOOKUP(O40,武将ID!L$1:$M42,2,0)</f>
        <v>攻击型</v>
      </c>
      <c r="R40" s="12">
        <v>1</v>
      </c>
      <c r="T40" s="12">
        <f t="shared" si="22"/>
        <v>0</v>
      </c>
      <c r="U40" s="12">
        <f t="shared" si="23"/>
        <v>11</v>
      </c>
      <c r="V40" s="12">
        <f t="shared" si="13"/>
        <v>3</v>
      </c>
      <c r="W40" s="12">
        <f t="shared" si="14"/>
        <v>0</v>
      </c>
      <c r="X40" s="12">
        <f t="shared" si="15"/>
        <v>14</v>
      </c>
      <c r="Y40" s="12">
        <f t="shared" si="16"/>
        <v>0</v>
      </c>
      <c r="AB40" s="18">
        <v>0</v>
      </c>
      <c r="AC40" s="18">
        <v>180</v>
      </c>
      <c r="AD40" s="18">
        <v>0</v>
      </c>
      <c r="AH40" s="25" t="s">
        <v>157</v>
      </c>
      <c r="AI40" s="17" t="str">
        <f>IFERROR(VLOOKUP(AH40,[4]缘分填表用!$A:$J,4,FALSE),VLOOKUP(AH40,[4]Sheet3!$AH:$AM,6,0))</f>
        <v>呕心沥血</v>
      </c>
      <c r="AJ40" s="30" t="str">
        <f>IFERROR(VLOOKUP(AH40,[4]缘分填表用!$A:$M,8,FALSE),VLOOKUP(AH40,[4]Sheet3!$AH:$AL,2,0))</f>
        <v>屈原</v>
      </c>
      <c r="AK40" s="30">
        <f>IFERROR(VLOOKUP(AH40,[4]缘分填表用!$A:$M,9,FALSE),VLOOKUP(AH40,[4]Sheet3!$AH:$AL,3,0))</f>
        <v>0</v>
      </c>
      <c r="AL40" s="30">
        <f>IFERROR(VLOOKUP(AH40,[4]缘分填表用!$A:$M,10,FALSE),VLOOKUP(AH40,[4]Sheet3!$AH:$AL,4,0))</f>
        <v>0</v>
      </c>
      <c r="AM40" s="30"/>
      <c r="AN40" s="12" t="str">
        <f>IFERROR(VLOOKUP(D40,[5]Sheet1!$B$2:$C$47,2,FALSE),"")</f>
        <v/>
      </c>
    </row>
    <row r="41" spans="1:40" ht="17.399999999999999" x14ac:dyDescent="0.35">
      <c r="A41" s="16" t="str">
        <f t="shared" si="21"/>
        <v>范增4</v>
      </c>
      <c r="B41" s="17">
        <v>4</v>
      </c>
      <c r="C41" s="24">
        <v>40</v>
      </c>
      <c r="D41" s="19" t="str">
        <f t="shared" si="1"/>
        <v>光明磊落</v>
      </c>
      <c r="E41" s="25" t="s">
        <v>154</v>
      </c>
      <c r="F41" s="20" t="str">
        <f t="shared" si="17"/>
        <v>、龙且</v>
      </c>
      <c r="G41" s="20" t="str">
        <f t="shared" si="18"/>
        <v>、罗成</v>
      </c>
      <c r="H41" s="20" t="str">
        <f t="shared" si="19"/>
        <v/>
      </c>
      <c r="I41" s="20" t="str">
        <f t="shared" si="20"/>
        <v/>
      </c>
      <c r="J41" s="12">
        <f t="shared" si="10"/>
        <v>150</v>
      </c>
      <c r="K41" s="12">
        <f t="shared" si="11"/>
        <v>120</v>
      </c>
      <c r="L41" s="12">
        <f t="shared" si="12"/>
        <v>30</v>
      </c>
      <c r="M41" s="18">
        <v>0</v>
      </c>
      <c r="N41" s="28" t="s">
        <v>140</v>
      </c>
      <c r="O41" s="12">
        <f>VLOOKUP(E41,[3]Sheet1!$B$20:$K$190,9,0)</f>
        <v>3</v>
      </c>
      <c r="P41" s="12" t="str">
        <f>VLOOKUP(O41,武将ID!L$1:$M43,2,0)</f>
        <v>攻击型</v>
      </c>
      <c r="R41" s="12">
        <v>1</v>
      </c>
      <c r="T41" s="12">
        <f t="shared" si="22"/>
        <v>15</v>
      </c>
      <c r="U41" s="12">
        <f t="shared" si="23"/>
        <v>12</v>
      </c>
      <c r="V41" s="12">
        <f t="shared" si="13"/>
        <v>3</v>
      </c>
      <c r="W41" s="12">
        <f t="shared" si="14"/>
        <v>15</v>
      </c>
      <c r="X41" s="12">
        <f t="shared" si="15"/>
        <v>15</v>
      </c>
      <c r="Y41" s="12">
        <f t="shared" si="16"/>
        <v>0</v>
      </c>
      <c r="AB41" s="18">
        <v>200</v>
      </c>
      <c r="AC41" s="18">
        <v>200</v>
      </c>
      <c r="AD41" s="18">
        <v>0</v>
      </c>
      <c r="AH41" s="25" t="s">
        <v>158</v>
      </c>
      <c r="AI41" s="17" t="str">
        <f>IFERROR(VLOOKUP(AH41,[4]缘分填表用!$A:$J,4,FALSE),VLOOKUP(AH41,[4]Sheet3!$AH:$AM,6,0))</f>
        <v>光明磊落</v>
      </c>
      <c r="AJ41" s="30" t="str">
        <f>IFERROR(VLOOKUP(AH41,[4]缘分填表用!$A:$M,8,FALSE),VLOOKUP(AH41,[4]Sheet3!$AH:$AL,2,0))</f>
        <v>龙且</v>
      </c>
      <c r="AK41" s="30" t="str">
        <f>IFERROR(VLOOKUP(AH41,[4]缘分填表用!$A:$M,9,FALSE),VLOOKUP(AH41,[4]Sheet3!$AH:$AL,3,0))</f>
        <v>罗成</v>
      </c>
      <c r="AL41" s="30">
        <f>IFERROR(VLOOKUP(AH41,[4]缘分填表用!$A:$M,10,FALSE),VLOOKUP(AH41,[4]Sheet3!$AH:$AL,4,0))</f>
        <v>0</v>
      </c>
      <c r="AM41" s="30"/>
      <c r="AN41" s="12" t="str">
        <f>IFERROR(VLOOKUP(D41,[5]Sheet1!$B$2:$C$47,2,FALSE),"")</f>
        <v/>
      </c>
    </row>
    <row r="42" spans="1:40" ht="17.399999999999999" x14ac:dyDescent="0.35">
      <c r="A42" s="16" t="str">
        <f t="shared" si="21"/>
        <v>范增5</v>
      </c>
      <c r="B42" s="17">
        <v>5</v>
      </c>
      <c r="C42" s="24">
        <v>41</v>
      </c>
      <c r="D42" s="19" t="str">
        <f t="shared" si="1"/>
        <v>超凡入圣</v>
      </c>
      <c r="E42" s="25" t="s">
        <v>154</v>
      </c>
      <c r="F42" s="20" t="str">
        <f t="shared" si="17"/>
        <v>、萧何</v>
      </c>
      <c r="G42" s="20" t="str">
        <f t="shared" si="18"/>
        <v>、郭嘉</v>
      </c>
      <c r="H42" s="20" t="str">
        <f t="shared" si="19"/>
        <v>、狄仁杰</v>
      </c>
      <c r="I42" s="20" t="str">
        <f t="shared" si="20"/>
        <v/>
      </c>
      <c r="J42" s="12">
        <f t="shared" si="10"/>
        <v>180</v>
      </c>
      <c r="K42" s="12">
        <f t="shared" si="11"/>
        <v>140</v>
      </c>
      <c r="L42" s="12">
        <f t="shared" si="12"/>
        <v>40</v>
      </c>
      <c r="M42" s="18">
        <v>0</v>
      </c>
      <c r="N42" s="28" t="s">
        <v>140</v>
      </c>
      <c r="O42" s="12">
        <f>VLOOKUP(E42,[3]Sheet1!$B$20:$K$190,9,0)</f>
        <v>3</v>
      </c>
      <c r="P42" s="12" t="str">
        <f>VLOOKUP(O42,武将ID!L$1:$M44,2,0)</f>
        <v>攻击型</v>
      </c>
      <c r="R42" s="12">
        <v>1</v>
      </c>
      <c r="T42" s="12">
        <f t="shared" si="22"/>
        <v>18</v>
      </c>
      <c r="U42" s="12">
        <f t="shared" si="23"/>
        <v>14</v>
      </c>
      <c r="V42" s="12">
        <f t="shared" si="13"/>
        <v>4</v>
      </c>
      <c r="W42" s="12">
        <f t="shared" si="14"/>
        <v>18</v>
      </c>
      <c r="X42" s="12">
        <f t="shared" si="15"/>
        <v>18</v>
      </c>
      <c r="Y42" s="12">
        <f t="shared" si="16"/>
        <v>0</v>
      </c>
      <c r="AB42" s="18">
        <v>240</v>
      </c>
      <c r="AC42" s="18">
        <v>240</v>
      </c>
      <c r="AD42" s="18">
        <v>0</v>
      </c>
      <c r="AH42" s="25" t="s">
        <v>159</v>
      </c>
      <c r="AI42" s="17" t="str">
        <f>IFERROR(VLOOKUP(AH42,[4]缘分填表用!$A:$J,4,FALSE),VLOOKUP(AH42,[4]Sheet3!$AH:$AM,6,0))</f>
        <v>超凡入圣</v>
      </c>
      <c r="AJ42" s="30" t="str">
        <f>IFERROR(VLOOKUP(AH42,[4]缘分填表用!$A:$M,8,FALSE),VLOOKUP(AH42,[4]Sheet3!$AH:$AL,2,0))</f>
        <v>萧何</v>
      </c>
      <c r="AK42" s="30" t="str">
        <f>IFERROR(VLOOKUP(AH42,[4]缘分填表用!$A:$M,9,FALSE),VLOOKUP(AH42,[4]Sheet3!$AH:$AL,3,0))</f>
        <v>郭嘉</v>
      </c>
      <c r="AL42" s="30" t="str">
        <f>IFERROR(VLOOKUP(AH42,[4]缘分填表用!$A:$M,10,FALSE),VLOOKUP(AH42,[4]Sheet3!$AH:$AL,4,0))</f>
        <v>狄仁杰</v>
      </c>
      <c r="AM42" s="30"/>
      <c r="AN42" s="12" t="str">
        <f>IFERROR(VLOOKUP(D42,[5]Sheet1!$B$2:$C$47,2,FALSE),"")</f>
        <v/>
      </c>
    </row>
    <row r="43" spans="1:40" ht="17.399999999999999" x14ac:dyDescent="0.35">
      <c r="A43" s="16" t="str">
        <f t="shared" si="21"/>
        <v>范增6</v>
      </c>
      <c r="B43" s="17">
        <v>6</v>
      </c>
      <c r="C43" s="24">
        <v>42</v>
      </c>
      <c r="D43" s="19" t="str">
        <f t="shared" si="1"/>
        <v>横扫千军</v>
      </c>
      <c r="E43" s="25" t="s">
        <v>154</v>
      </c>
      <c r="F43" s="20" t="str">
        <f t="shared" si="17"/>
        <v>、周瑜</v>
      </c>
      <c r="G43" s="20" t="str">
        <f t="shared" si="18"/>
        <v>、薛仁贵</v>
      </c>
      <c r="H43" s="20" t="str">
        <f t="shared" si="19"/>
        <v>、姜子牙</v>
      </c>
      <c r="I43" s="20" t="str">
        <f t="shared" si="20"/>
        <v/>
      </c>
      <c r="J43" s="12">
        <f t="shared" si="10"/>
        <v>180</v>
      </c>
      <c r="K43" s="12">
        <f t="shared" si="11"/>
        <v>140</v>
      </c>
      <c r="L43" s="12">
        <f t="shared" si="12"/>
        <v>40</v>
      </c>
      <c r="M43" s="18">
        <v>0</v>
      </c>
      <c r="N43" s="28" t="s">
        <v>140</v>
      </c>
      <c r="O43" s="12">
        <f>VLOOKUP(E43,[3]Sheet1!$B$20:$K$190,9,0)</f>
        <v>3</v>
      </c>
      <c r="P43" s="12" t="str">
        <f>VLOOKUP(O43,武将ID!L$1:$M45,2,0)</f>
        <v>攻击型</v>
      </c>
      <c r="R43" s="12">
        <v>1</v>
      </c>
      <c r="T43" s="12">
        <f t="shared" si="22"/>
        <v>18</v>
      </c>
      <c r="U43" s="12">
        <f t="shared" si="23"/>
        <v>14</v>
      </c>
      <c r="V43" s="12">
        <f t="shared" si="13"/>
        <v>4</v>
      </c>
      <c r="W43" s="12">
        <f t="shared" si="14"/>
        <v>18</v>
      </c>
      <c r="X43" s="12">
        <f t="shared" si="15"/>
        <v>18</v>
      </c>
      <c r="Y43" s="12">
        <f t="shared" si="16"/>
        <v>0</v>
      </c>
      <c r="AB43" s="18">
        <v>240</v>
      </c>
      <c r="AC43" s="18">
        <v>240</v>
      </c>
      <c r="AD43" s="18">
        <v>0</v>
      </c>
      <c r="AH43" s="25" t="s">
        <v>160</v>
      </c>
      <c r="AI43" s="17" t="str">
        <f>IFERROR(VLOOKUP(AH43,[4]缘分填表用!$A:$J,4,FALSE),VLOOKUP(AH43,[4]Sheet3!$AH:$AM,6,0))</f>
        <v>横扫千军</v>
      </c>
      <c r="AJ43" s="30" t="str">
        <f>IFERROR(VLOOKUP(AH43,[4]缘分填表用!$A:$M,8,FALSE),VLOOKUP(AH43,[4]Sheet3!$AH:$AL,2,0))</f>
        <v>周瑜</v>
      </c>
      <c r="AK43" s="30" t="str">
        <f>IFERROR(VLOOKUP(AH43,[4]缘分填表用!$A:$M,9,FALSE),VLOOKUP(AH43,[4]Sheet3!$AH:$AL,3,0))</f>
        <v>薛仁贵</v>
      </c>
      <c r="AL43" s="30" t="str">
        <f>IFERROR(VLOOKUP(AH43,[4]缘分填表用!$A:$M,10,FALSE),VLOOKUP(AH43,[4]Sheet3!$AH:$AL,4,0))</f>
        <v>姜子牙</v>
      </c>
      <c r="AM43" s="30"/>
      <c r="AN43" s="12" t="str">
        <f>IFERROR(VLOOKUP(D43,[5]Sheet1!$B$2:$C$47,2,FALSE),"")</f>
        <v/>
      </c>
    </row>
    <row r="44" spans="1:40" ht="17.399999999999999" x14ac:dyDescent="0.35">
      <c r="A44" s="16" t="str">
        <f t="shared" si="21"/>
        <v>萧何1</v>
      </c>
      <c r="B44" s="17">
        <v>1</v>
      </c>
      <c r="C44" s="24">
        <v>43</v>
      </c>
      <c r="D44" s="19" t="str">
        <f t="shared" si="1"/>
        <v>任重道远</v>
      </c>
      <c r="E44" s="25" t="s">
        <v>161</v>
      </c>
      <c r="F44" s="20" t="str">
        <f t="shared" si="17"/>
        <v>、荆轲</v>
      </c>
      <c r="G44" s="20" t="str">
        <f t="shared" si="18"/>
        <v/>
      </c>
      <c r="H44" s="20" t="str">
        <f t="shared" si="19"/>
        <v/>
      </c>
      <c r="I44" s="20" t="str">
        <f t="shared" si="20"/>
        <v/>
      </c>
      <c r="J44" s="12">
        <f t="shared" si="10"/>
        <v>140</v>
      </c>
      <c r="K44" s="12">
        <f t="shared" si="11"/>
        <v>0</v>
      </c>
      <c r="L44" s="12">
        <f t="shared" si="12"/>
        <v>0</v>
      </c>
      <c r="M44" s="18">
        <v>0</v>
      </c>
      <c r="N44" s="28" t="s">
        <v>140</v>
      </c>
      <c r="O44" s="12">
        <f>VLOOKUP(E44,[3]Sheet1!$B$20:$K$190,9,0)</f>
        <v>4</v>
      </c>
      <c r="P44" s="12" t="str">
        <f>VLOOKUP(O44,武将ID!L$1:$M46,2,0)</f>
        <v>辅助型</v>
      </c>
      <c r="R44" s="12">
        <v>1</v>
      </c>
      <c r="T44" s="12">
        <f t="shared" si="22"/>
        <v>14</v>
      </c>
      <c r="U44" s="12">
        <f t="shared" si="23"/>
        <v>0</v>
      </c>
      <c r="V44" s="12">
        <f t="shared" si="13"/>
        <v>0</v>
      </c>
      <c r="W44" s="12">
        <f t="shared" si="14"/>
        <v>14</v>
      </c>
      <c r="X44" s="12">
        <f t="shared" si="15"/>
        <v>0</v>
      </c>
      <c r="Y44" s="12">
        <f t="shared" si="16"/>
        <v>0</v>
      </c>
      <c r="AB44" s="18">
        <v>180</v>
      </c>
      <c r="AC44" s="18">
        <v>0</v>
      </c>
      <c r="AD44" s="18">
        <v>0</v>
      </c>
      <c r="AH44" s="25" t="s">
        <v>162</v>
      </c>
      <c r="AI44" s="17" t="str">
        <f>IFERROR(VLOOKUP(AH44,[4]缘分填表用!$A:$J,4,FALSE),VLOOKUP(AH44,[4]Sheet3!$AH:$AM,6,0))</f>
        <v>任重道远</v>
      </c>
      <c r="AJ44" s="30" t="str">
        <f>IFERROR(VLOOKUP(AH44,[4]缘分填表用!$A:$M,8,FALSE),VLOOKUP(AH44,[4]Sheet3!$AH:$AL,2,0))</f>
        <v>荆轲</v>
      </c>
      <c r="AK44" s="30">
        <f>IFERROR(VLOOKUP(AH44,[4]缘分填表用!$A:$M,9,FALSE),VLOOKUP(AH44,[4]Sheet3!$AH:$AL,3,0))</f>
        <v>0</v>
      </c>
      <c r="AL44" s="30">
        <f>IFERROR(VLOOKUP(AH44,[4]缘分填表用!$A:$M,10,FALSE),VLOOKUP(AH44,[4]Sheet3!$AH:$AL,4,0))</f>
        <v>0</v>
      </c>
      <c r="AM44" s="30"/>
      <c r="AN44" s="12" t="str">
        <f>IFERROR(VLOOKUP(D44,[5]Sheet1!$B$2:$C$47,2,FALSE),"")</f>
        <v/>
      </c>
    </row>
    <row r="45" spans="1:40" ht="17.399999999999999" x14ac:dyDescent="0.35">
      <c r="A45" s="16" t="str">
        <f t="shared" si="21"/>
        <v>萧何2</v>
      </c>
      <c r="B45" s="17">
        <v>2</v>
      </c>
      <c r="C45" s="24">
        <v>44</v>
      </c>
      <c r="D45" s="19" t="str">
        <f t="shared" si="1"/>
        <v>国士无双</v>
      </c>
      <c r="E45" s="25" t="s">
        <v>161</v>
      </c>
      <c r="F45" s="20" t="str">
        <f t="shared" si="17"/>
        <v>、韩信</v>
      </c>
      <c r="G45" s="20" t="str">
        <f t="shared" si="18"/>
        <v/>
      </c>
      <c r="H45" s="20" t="str">
        <f t="shared" si="19"/>
        <v/>
      </c>
      <c r="I45" s="20" t="str">
        <f t="shared" si="20"/>
        <v/>
      </c>
      <c r="J45" s="12">
        <f t="shared" si="10"/>
        <v>140</v>
      </c>
      <c r="K45" s="12">
        <f t="shared" si="11"/>
        <v>0</v>
      </c>
      <c r="L45" s="12">
        <f t="shared" si="12"/>
        <v>0</v>
      </c>
      <c r="M45" s="18">
        <v>0</v>
      </c>
      <c r="N45" s="28" t="s">
        <v>140</v>
      </c>
      <c r="O45" s="12">
        <f>VLOOKUP(E45,[3]Sheet1!$B$20:$K$190,9,0)</f>
        <v>4</v>
      </c>
      <c r="P45" s="12" t="str">
        <f>VLOOKUP(O45,武将ID!L$1:$M47,2,0)</f>
        <v>辅助型</v>
      </c>
      <c r="Q45" s="12">
        <v>4</v>
      </c>
      <c r="R45" s="12">
        <v>1</v>
      </c>
      <c r="T45" s="12">
        <f t="shared" si="22"/>
        <v>14</v>
      </c>
      <c r="U45" s="12">
        <f t="shared" si="23"/>
        <v>0</v>
      </c>
      <c r="V45" s="12">
        <f t="shared" si="13"/>
        <v>0</v>
      </c>
      <c r="W45" s="12">
        <f t="shared" si="14"/>
        <v>14</v>
      </c>
      <c r="X45" s="12">
        <f t="shared" si="15"/>
        <v>0</v>
      </c>
      <c r="Y45" s="12">
        <f t="shared" si="16"/>
        <v>0</v>
      </c>
      <c r="AB45" s="18">
        <v>180</v>
      </c>
      <c r="AC45" s="18">
        <v>0</v>
      </c>
      <c r="AD45" s="18">
        <v>0</v>
      </c>
      <c r="AH45" s="25" t="s">
        <v>163</v>
      </c>
      <c r="AI45" s="17" t="str">
        <f>IFERROR(VLOOKUP(AH45,[4]缘分填表用!$A:$J,4,FALSE),VLOOKUP(AH45,[4]Sheet3!$AH:$AM,6,0))</f>
        <v>国士无双</v>
      </c>
      <c r="AJ45" s="30" t="str">
        <f>IFERROR(VLOOKUP(AH45,[4]缘分填表用!$A:$M,8,FALSE),VLOOKUP(AH45,[4]Sheet3!$AH:$AL,2,0))</f>
        <v>韩信</v>
      </c>
      <c r="AK45" s="30">
        <f>IFERROR(VLOOKUP(AH45,[4]缘分填表用!$A:$M,9,FALSE),VLOOKUP(AH45,[4]Sheet3!$AH:$AL,3,0))</f>
        <v>0</v>
      </c>
      <c r="AL45" s="30">
        <f>IFERROR(VLOOKUP(AH45,[4]缘分填表用!$A:$M,10,FALSE),VLOOKUP(AH45,[4]Sheet3!$AH:$AL,4,0))</f>
        <v>0</v>
      </c>
      <c r="AM45" s="30"/>
      <c r="AN45" s="12" t="str">
        <f>IFERROR(VLOOKUP(D45,[5]Sheet1!$B$2:$C$47,2,FALSE),"")</f>
        <v/>
      </c>
    </row>
    <row r="46" spans="1:40" ht="17.399999999999999" x14ac:dyDescent="0.35">
      <c r="A46" s="16" t="str">
        <f t="shared" si="21"/>
        <v>萧何3</v>
      </c>
      <c r="B46" s="17">
        <v>3</v>
      </c>
      <c r="C46" s="24">
        <v>45</v>
      </c>
      <c r="D46" s="19" t="str">
        <f t="shared" si="1"/>
        <v>策无遗算</v>
      </c>
      <c r="E46" s="25" t="s">
        <v>161</v>
      </c>
      <c r="F46" s="20" t="str">
        <f t="shared" si="17"/>
        <v>、姜子牙</v>
      </c>
      <c r="G46" s="20" t="str">
        <f t="shared" si="18"/>
        <v/>
      </c>
      <c r="H46" s="20" t="str">
        <f t="shared" si="19"/>
        <v/>
      </c>
      <c r="I46" s="20" t="str">
        <f t="shared" si="20"/>
        <v/>
      </c>
      <c r="J46" s="12">
        <f t="shared" si="10"/>
        <v>140</v>
      </c>
      <c r="K46" s="12">
        <f t="shared" si="11"/>
        <v>0</v>
      </c>
      <c r="L46" s="12">
        <f t="shared" si="12"/>
        <v>0</v>
      </c>
      <c r="M46" s="18">
        <v>0</v>
      </c>
      <c r="N46" s="28" t="s">
        <v>140</v>
      </c>
      <c r="O46" s="12">
        <f>VLOOKUP(E46,[3]Sheet1!$B$20:$K$190,9,0)</f>
        <v>4</v>
      </c>
      <c r="P46" s="12" t="str">
        <f>VLOOKUP(O46,武将ID!L$1:$M48,2,0)</f>
        <v>辅助型</v>
      </c>
      <c r="R46" s="12">
        <v>1</v>
      </c>
      <c r="T46" s="12">
        <f t="shared" si="22"/>
        <v>14</v>
      </c>
      <c r="U46" s="12">
        <f t="shared" si="23"/>
        <v>0</v>
      </c>
      <c r="V46" s="12">
        <f t="shared" si="13"/>
        <v>0</v>
      </c>
      <c r="W46" s="12">
        <f t="shared" si="14"/>
        <v>14</v>
      </c>
      <c r="X46" s="12">
        <f t="shared" si="15"/>
        <v>0</v>
      </c>
      <c r="Y46" s="12">
        <f t="shared" si="16"/>
        <v>0</v>
      </c>
      <c r="AB46" s="18">
        <v>180</v>
      </c>
      <c r="AC46" s="18">
        <v>0</v>
      </c>
      <c r="AD46" s="18">
        <v>0</v>
      </c>
      <c r="AH46" s="25" t="s">
        <v>164</v>
      </c>
      <c r="AI46" s="17" t="str">
        <f>IFERROR(VLOOKUP(AH46,[4]缘分填表用!$A:$J,4,FALSE),VLOOKUP(AH46,[4]Sheet3!$AH:$AM,6,0))</f>
        <v>策无遗算</v>
      </c>
      <c r="AJ46" s="30" t="str">
        <f>IFERROR(VLOOKUP(AH46,[4]缘分填表用!$A:$M,8,FALSE),VLOOKUP(AH46,[4]Sheet3!$AH:$AL,2,0))</f>
        <v>姜子牙</v>
      </c>
      <c r="AK46" s="30">
        <f>IFERROR(VLOOKUP(AH46,[4]缘分填表用!$A:$M,9,FALSE),VLOOKUP(AH46,[4]Sheet3!$AH:$AL,3,0))</f>
        <v>0</v>
      </c>
      <c r="AL46" s="30">
        <f>IFERROR(VLOOKUP(AH46,[4]缘分填表用!$A:$M,10,FALSE),VLOOKUP(AH46,[4]Sheet3!$AH:$AL,4,0))</f>
        <v>0</v>
      </c>
      <c r="AM46" s="30"/>
      <c r="AN46" s="12" t="str">
        <f>IFERROR(VLOOKUP(D46,[5]Sheet1!$B$2:$C$47,2,FALSE),"")</f>
        <v/>
      </c>
    </row>
    <row r="47" spans="1:40" ht="17.399999999999999" x14ac:dyDescent="0.35">
      <c r="A47" s="16" t="str">
        <f t="shared" si="21"/>
        <v>萧何4</v>
      </c>
      <c r="B47" s="17">
        <v>4</v>
      </c>
      <c r="C47" s="24">
        <v>46</v>
      </c>
      <c r="D47" s="19" t="str">
        <f t="shared" si="1"/>
        <v>赤胆忠肝</v>
      </c>
      <c r="E47" s="25" t="s">
        <v>161</v>
      </c>
      <c r="F47" s="20" t="str">
        <f t="shared" si="17"/>
        <v>、赵云</v>
      </c>
      <c r="G47" s="20" t="str">
        <f t="shared" si="18"/>
        <v>、尉迟恭</v>
      </c>
      <c r="H47" s="20" t="str">
        <f t="shared" si="19"/>
        <v/>
      </c>
      <c r="I47" s="20" t="str">
        <f t="shared" si="20"/>
        <v/>
      </c>
      <c r="J47" s="12">
        <f t="shared" si="10"/>
        <v>150</v>
      </c>
      <c r="K47" s="12">
        <f t="shared" si="11"/>
        <v>120</v>
      </c>
      <c r="L47" s="12">
        <f t="shared" si="12"/>
        <v>30</v>
      </c>
      <c r="M47" s="18">
        <v>0</v>
      </c>
      <c r="N47" s="28" t="s">
        <v>140</v>
      </c>
      <c r="O47" s="12">
        <f>VLOOKUP(E47,[3]Sheet1!$B$20:$K$190,9,0)</f>
        <v>4</v>
      </c>
      <c r="P47" s="12" t="str">
        <f>VLOOKUP(O47,武将ID!L$1:$M49,2,0)</f>
        <v>辅助型</v>
      </c>
      <c r="R47" s="12">
        <v>1</v>
      </c>
      <c r="T47" s="12">
        <f t="shared" si="22"/>
        <v>15</v>
      </c>
      <c r="U47" s="12">
        <f t="shared" si="23"/>
        <v>12</v>
      </c>
      <c r="V47" s="12">
        <f t="shared" si="13"/>
        <v>3</v>
      </c>
      <c r="W47" s="12">
        <f t="shared" si="14"/>
        <v>15</v>
      </c>
      <c r="X47" s="12">
        <f t="shared" si="15"/>
        <v>15</v>
      </c>
      <c r="Y47" s="12">
        <f t="shared" si="16"/>
        <v>0</v>
      </c>
      <c r="AB47" s="18">
        <v>200</v>
      </c>
      <c r="AC47" s="18">
        <v>200</v>
      </c>
      <c r="AD47" s="18">
        <v>0</v>
      </c>
      <c r="AH47" s="25" t="s">
        <v>165</v>
      </c>
      <c r="AI47" s="17" t="str">
        <f>IFERROR(VLOOKUP(AH47,[4]缘分填表用!$A:$J,4,FALSE),VLOOKUP(AH47,[4]Sheet3!$AH:$AM,6,0))</f>
        <v>赤胆忠肝</v>
      </c>
      <c r="AJ47" s="30" t="str">
        <f>IFERROR(VLOOKUP(AH47,[4]缘分填表用!$A:$M,8,FALSE),VLOOKUP(AH47,[4]Sheet3!$AH:$AL,2,0))</f>
        <v>赵云</v>
      </c>
      <c r="AK47" s="30" t="str">
        <f>IFERROR(VLOOKUP(AH47,[4]缘分填表用!$A:$M,9,FALSE),VLOOKUP(AH47,[4]Sheet3!$AH:$AL,3,0))</f>
        <v>尉迟恭</v>
      </c>
      <c r="AL47" s="30">
        <f>IFERROR(VLOOKUP(AH47,[4]缘分填表用!$A:$M,10,FALSE),VLOOKUP(AH47,[4]Sheet3!$AH:$AL,4,0))</f>
        <v>0</v>
      </c>
      <c r="AM47" s="30"/>
      <c r="AN47" s="12" t="str">
        <f>IFERROR(VLOOKUP(D47,[5]Sheet1!$B$2:$C$47,2,FALSE),"")</f>
        <v/>
      </c>
    </row>
    <row r="48" spans="1:40" ht="17.399999999999999" x14ac:dyDescent="0.35">
      <c r="A48" s="16" t="str">
        <f t="shared" si="21"/>
        <v>萧何5</v>
      </c>
      <c r="B48" s="17">
        <v>5</v>
      </c>
      <c r="C48" s="24">
        <v>47</v>
      </c>
      <c r="D48" s="19" t="str">
        <f t="shared" si="1"/>
        <v>患难与共</v>
      </c>
      <c r="E48" s="25" t="s">
        <v>161</v>
      </c>
      <c r="F48" s="20" t="str">
        <f t="shared" si="17"/>
        <v>、刘邦</v>
      </c>
      <c r="G48" s="20" t="str">
        <f t="shared" si="18"/>
        <v>、吕雉</v>
      </c>
      <c r="H48" s="20" t="str">
        <f t="shared" si="19"/>
        <v>、樊哙</v>
      </c>
      <c r="I48" s="20" t="str">
        <f t="shared" si="20"/>
        <v/>
      </c>
      <c r="J48" s="12">
        <f t="shared" si="10"/>
        <v>180</v>
      </c>
      <c r="K48" s="12">
        <f t="shared" si="11"/>
        <v>140</v>
      </c>
      <c r="L48" s="12">
        <f t="shared" si="12"/>
        <v>40</v>
      </c>
      <c r="M48" s="18">
        <v>0</v>
      </c>
      <c r="N48" s="28" t="s">
        <v>140</v>
      </c>
      <c r="O48" s="12">
        <f>VLOOKUP(E48,[3]Sheet1!$B$20:$K$190,9,0)</f>
        <v>4</v>
      </c>
      <c r="P48" s="12" t="str">
        <f>VLOOKUP(O48,武将ID!L$1:$M50,2,0)</f>
        <v>辅助型</v>
      </c>
      <c r="Q48" s="12">
        <v>5</v>
      </c>
      <c r="R48" s="12">
        <v>1</v>
      </c>
      <c r="T48" s="12">
        <f t="shared" si="22"/>
        <v>18</v>
      </c>
      <c r="U48" s="12">
        <f t="shared" si="23"/>
        <v>14</v>
      </c>
      <c r="V48" s="12">
        <f t="shared" si="13"/>
        <v>4</v>
      </c>
      <c r="W48" s="12">
        <f t="shared" si="14"/>
        <v>18</v>
      </c>
      <c r="X48" s="12">
        <f t="shared" si="15"/>
        <v>18</v>
      </c>
      <c r="Y48" s="12">
        <f t="shared" si="16"/>
        <v>0</v>
      </c>
      <c r="AB48" s="18">
        <v>240</v>
      </c>
      <c r="AC48" s="18">
        <v>240</v>
      </c>
      <c r="AD48" s="18">
        <v>0</v>
      </c>
      <c r="AH48" s="25" t="s">
        <v>166</v>
      </c>
      <c r="AI48" s="17" t="str">
        <f>IFERROR(VLOOKUP(AH48,[4]缘分填表用!$A:$J,4,FALSE),VLOOKUP(AH48,[4]Sheet3!$AH:$AM,6,0))</f>
        <v>患难与共</v>
      </c>
      <c r="AJ48" s="30" t="str">
        <f>IFERROR(VLOOKUP(AH48,[4]缘分填表用!$A:$M,8,FALSE),VLOOKUP(AH48,[4]Sheet3!$AH:$AL,2,0))</f>
        <v>刘邦</v>
      </c>
      <c r="AK48" s="30" t="str">
        <f>IFERROR(VLOOKUP(AH48,[4]缘分填表用!$A:$M,9,FALSE),VLOOKUP(AH48,[4]Sheet3!$AH:$AL,3,0))</f>
        <v>吕雉</v>
      </c>
      <c r="AL48" s="30" t="str">
        <f>IFERROR(VLOOKUP(AH48,[4]缘分填表用!$A:$M,10,FALSE),VLOOKUP(AH48,[4]Sheet3!$AH:$AL,4,0))</f>
        <v>樊哙</v>
      </c>
      <c r="AM48" s="30"/>
      <c r="AN48" s="12" t="str">
        <f>IFERROR(VLOOKUP(D48,[5]Sheet1!$B$2:$C$47,2,FALSE),"")</f>
        <v/>
      </c>
    </row>
    <row r="49" spans="1:40" ht="17.399999999999999" x14ac:dyDescent="0.35">
      <c r="A49" s="16" t="str">
        <f t="shared" si="21"/>
        <v>萧何6</v>
      </c>
      <c r="B49" s="17">
        <v>6</v>
      </c>
      <c r="C49" s="24">
        <v>48</v>
      </c>
      <c r="D49" s="19" t="str">
        <f t="shared" si="1"/>
        <v>国之栋梁</v>
      </c>
      <c r="E49" s="25" t="s">
        <v>161</v>
      </c>
      <c r="F49" s="20" t="str">
        <f t="shared" si="17"/>
        <v>、范增</v>
      </c>
      <c r="G49" s="20" t="str">
        <f t="shared" si="18"/>
        <v>、狄仁杰</v>
      </c>
      <c r="H49" s="20" t="str">
        <f t="shared" si="19"/>
        <v>、屈原</v>
      </c>
      <c r="I49" s="20" t="str">
        <f t="shared" si="20"/>
        <v/>
      </c>
      <c r="J49" s="12">
        <f t="shared" si="10"/>
        <v>180</v>
      </c>
      <c r="K49" s="12">
        <f t="shared" si="11"/>
        <v>140</v>
      </c>
      <c r="L49" s="12">
        <f t="shared" si="12"/>
        <v>40</v>
      </c>
      <c r="M49" s="18">
        <v>0</v>
      </c>
      <c r="N49" s="28" t="s">
        <v>140</v>
      </c>
      <c r="O49" s="12">
        <f>VLOOKUP(E49,[3]Sheet1!$B$20:$K$190,9,0)</f>
        <v>4</v>
      </c>
      <c r="P49" s="12" t="str">
        <f>VLOOKUP(O49,武将ID!L$1:$M51,2,0)</f>
        <v>辅助型</v>
      </c>
      <c r="R49" s="12">
        <v>1</v>
      </c>
      <c r="T49" s="12">
        <f t="shared" si="22"/>
        <v>18</v>
      </c>
      <c r="U49" s="12">
        <f t="shared" si="23"/>
        <v>14</v>
      </c>
      <c r="V49" s="12">
        <f t="shared" si="13"/>
        <v>4</v>
      </c>
      <c r="W49" s="12">
        <f t="shared" si="14"/>
        <v>18</v>
      </c>
      <c r="X49" s="12">
        <f t="shared" si="15"/>
        <v>18</v>
      </c>
      <c r="Y49" s="12">
        <f t="shared" si="16"/>
        <v>0</v>
      </c>
      <c r="AB49" s="18">
        <v>240</v>
      </c>
      <c r="AC49" s="18">
        <v>240</v>
      </c>
      <c r="AD49" s="18">
        <v>0</v>
      </c>
      <c r="AH49" s="25" t="s">
        <v>167</v>
      </c>
      <c r="AI49" s="17" t="str">
        <f>IFERROR(VLOOKUP(AH49,[4]缘分填表用!$A:$J,4,FALSE),VLOOKUP(AH49,[4]Sheet3!$AH:$AM,6,0))</f>
        <v>国之栋梁</v>
      </c>
      <c r="AJ49" s="30" t="str">
        <f>IFERROR(VLOOKUP(AH49,[4]缘分填表用!$A:$M,8,FALSE),VLOOKUP(AH49,[4]Sheet3!$AH:$AL,2,0))</f>
        <v>范增</v>
      </c>
      <c r="AK49" s="30" t="str">
        <f>IFERROR(VLOOKUP(AH49,[4]缘分填表用!$A:$M,9,FALSE),VLOOKUP(AH49,[4]Sheet3!$AH:$AL,3,0))</f>
        <v>狄仁杰</v>
      </c>
      <c r="AL49" s="30" t="str">
        <f>IFERROR(VLOOKUP(AH49,[4]缘分填表用!$A:$M,10,FALSE),VLOOKUP(AH49,[4]Sheet3!$AH:$AL,4,0))</f>
        <v>屈原</v>
      </c>
      <c r="AM49" s="30"/>
      <c r="AN49" s="12" t="str">
        <f>IFERROR(VLOOKUP(D49,[5]Sheet1!$B$2:$C$47,2,FALSE),"")</f>
        <v/>
      </c>
    </row>
    <row r="50" spans="1:40" ht="17.399999999999999" x14ac:dyDescent="0.35">
      <c r="A50" s="16" t="str">
        <f t="shared" si="21"/>
        <v>吕雉1</v>
      </c>
      <c r="B50" s="17">
        <v>1</v>
      </c>
      <c r="C50" s="24">
        <v>49</v>
      </c>
      <c r="D50" s="19" t="str">
        <f t="shared" si="1"/>
        <v>汉宫美人</v>
      </c>
      <c r="E50" s="25" t="s">
        <v>168</v>
      </c>
      <c r="F50" s="20" t="str">
        <f t="shared" si="17"/>
        <v>、王昭君</v>
      </c>
      <c r="G50" s="20" t="str">
        <f t="shared" si="18"/>
        <v/>
      </c>
      <c r="H50" s="20" t="str">
        <f t="shared" si="19"/>
        <v/>
      </c>
      <c r="I50" s="20" t="str">
        <f t="shared" si="20"/>
        <v/>
      </c>
      <c r="J50" s="12">
        <f t="shared" si="10"/>
        <v>0</v>
      </c>
      <c r="K50" s="12">
        <f t="shared" si="11"/>
        <v>110</v>
      </c>
      <c r="L50" s="12">
        <f t="shared" si="12"/>
        <v>30</v>
      </c>
      <c r="M50" s="18">
        <v>0</v>
      </c>
      <c r="N50" s="28" t="s">
        <v>140</v>
      </c>
      <c r="O50" s="12">
        <f>VLOOKUP(E50,[3]Sheet1!$B$20:$K$190,9,0)</f>
        <v>3</v>
      </c>
      <c r="P50" s="12" t="str">
        <f>VLOOKUP(O50,武将ID!L$1:$M52,2,0)</f>
        <v>攻击型</v>
      </c>
      <c r="R50" s="12">
        <v>1</v>
      </c>
      <c r="T50" s="12">
        <f t="shared" si="22"/>
        <v>0</v>
      </c>
      <c r="U50" s="12">
        <f t="shared" si="23"/>
        <v>11</v>
      </c>
      <c r="V50" s="12">
        <f t="shared" si="13"/>
        <v>3</v>
      </c>
      <c r="W50" s="12">
        <f t="shared" si="14"/>
        <v>0</v>
      </c>
      <c r="X50" s="12">
        <f t="shared" si="15"/>
        <v>14</v>
      </c>
      <c r="Y50" s="12">
        <f t="shared" si="16"/>
        <v>0</v>
      </c>
      <c r="AB50" s="18">
        <v>0</v>
      </c>
      <c r="AC50" s="18">
        <v>180</v>
      </c>
      <c r="AD50" s="18">
        <v>0</v>
      </c>
      <c r="AH50" s="25" t="s">
        <v>169</v>
      </c>
      <c r="AI50" s="17" t="str">
        <f>IFERROR(VLOOKUP(AH50,[4]缘分填表用!$A:$J,4,FALSE),VLOOKUP(AH50,[4]Sheet3!$AH:$AM,6,0))</f>
        <v>汉宫美人</v>
      </c>
      <c r="AJ50" s="30" t="str">
        <f>IFERROR(VLOOKUP(AH50,[4]缘分填表用!$A:$M,8,FALSE),VLOOKUP(AH50,[4]Sheet3!$AH:$AL,2,0))</f>
        <v>王昭君</v>
      </c>
      <c r="AK50" s="30">
        <f>IFERROR(VLOOKUP(AH50,[4]缘分填表用!$A:$M,9,FALSE),VLOOKUP(AH50,[4]Sheet3!$AH:$AL,3,0))</f>
        <v>0</v>
      </c>
      <c r="AL50" s="30">
        <f>IFERROR(VLOOKUP(AH50,[4]缘分填表用!$A:$M,10,FALSE),VLOOKUP(AH50,[4]Sheet3!$AH:$AL,4,0))</f>
        <v>0</v>
      </c>
      <c r="AM50" s="30"/>
      <c r="AN50" s="12" t="str">
        <f>IFERROR(VLOOKUP(D50,[5]Sheet1!$B$2:$C$47,2,FALSE),"")</f>
        <v/>
      </c>
    </row>
    <row r="51" spans="1:40" ht="17.399999999999999" x14ac:dyDescent="0.35">
      <c r="A51" s="16" t="str">
        <f t="shared" si="21"/>
        <v>吕雉2</v>
      </c>
      <c r="B51" s="17">
        <v>2</v>
      </c>
      <c r="C51" s="24">
        <v>50</v>
      </c>
      <c r="D51" s="19" t="str">
        <f t="shared" si="1"/>
        <v>伉俪情深</v>
      </c>
      <c r="E51" s="25" t="s">
        <v>168</v>
      </c>
      <c r="F51" s="20" t="str">
        <f t="shared" si="17"/>
        <v>、刘邦</v>
      </c>
      <c r="G51" s="20" t="str">
        <f t="shared" si="18"/>
        <v/>
      </c>
      <c r="H51" s="20" t="str">
        <f t="shared" si="19"/>
        <v/>
      </c>
      <c r="I51" s="20" t="str">
        <f t="shared" si="20"/>
        <v/>
      </c>
      <c r="J51" s="12">
        <f t="shared" si="10"/>
        <v>0</v>
      </c>
      <c r="K51" s="12">
        <f t="shared" si="11"/>
        <v>110</v>
      </c>
      <c r="L51" s="12">
        <f t="shared" si="12"/>
        <v>30</v>
      </c>
      <c r="M51" s="18">
        <v>0</v>
      </c>
      <c r="N51" s="28" t="s">
        <v>140</v>
      </c>
      <c r="O51" s="12">
        <f>VLOOKUP(E51,[3]Sheet1!$B$20:$K$190,9,0)</f>
        <v>3</v>
      </c>
      <c r="P51" s="12" t="str">
        <f>VLOOKUP(O51,武将ID!L$1:$M53,2,0)</f>
        <v>攻击型</v>
      </c>
      <c r="R51" s="12">
        <v>1</v>
      </c>
      <c r="T51" s="12">
        <f t="shared" si="22"/>
        <v>0</v>
      </c>
      <c r="U51" s="12">
        <f t="shared" si="23"/>
        <v>11</v>
      </c>
      <c r="V51" s="12">
        <f t="shared" si="13"/>
        <v>3</v>
      </c>
      <c r="W51" s="12">
        <f t="shared" si="14"/>
        <v>0</v>
      </c>
      <c r="X51" s="12">
        <f t="shared" si="15"/>
        <v>14</v>
      </c>
      <c r="Y51" s="12">
        <f t="shared" si="16"/>
        <v>0</v>
      </c>
      <c r="AB51" s="18">
        <v>0</v>
      </c>
      <c r="AC51" s="18">
        <v>180</v>
      </c>
      <c r="AD51" s="18">
        <v>0</v>
      </c>
      <c r="AH51" s="25" t="s">
        <v>170</v>
      </c>
      <c r="AI51" s="17" t="str">
        <f>IFERROR(VLOOKUP(AH51,[4]缘分填表用!$A:$J,4,FALSE),VLOOKUP(AH51,[4]Sheet3!$AH:$AM,6,0))</f>
        <v>伉俪情深</v>
      </c>
      <c r="AJ51" s="30" t="str">
        <f>IFERROR(VLOOKUP(AH51,[4]缘分填表用!$A:$M,8,FALSE),VLOOKUP(AH51,[4]Sheet3!$AH:$AL,2,0))</f>
        <v>刘邦</v>
      </c>
      <c r="AK51" s="30">
        <f>IFERROR(VLOOKUP(AH51,[4]缘分填表用!$A:$M,9,FALSE),VLOOKUP(AH51,[4]Sheet3!$AH:$AL,3,0))</f>
        <v>0</v>
      </c>
      <c r="AL51" s="30">
        <f>IFERROR(VLOOKUP(AH51,[4]缘分填表用!$A:$M,10,FALSE),VLOOKUP(AH51,[4]Sheet3!$AH:$AL,4,0))</f>
        <v>0</v>
      </c>
      <c r="AM51" s="30"/>
      <c r="AN51" s="12" t="str">
        <f>IFERROR(VLOOKUP(D51,[5]Sheet1!$B$2:$C$47,2,FALSE),"")</f>
        <v/>
      </c>
    </row>
    <row r="52" spans="1:40" ht="17.399999999999999" x14ac:dyDescent="0.35">
      <c r="A52" s="16" t="str">
        <f t="shared" si="21"/>
        <v>吕雉3</v>
      </c>
      <c r="B52" s="17">
        <v>3</v>
      </c>
      <c r="C52" s="24">
        <v>51</v>
      </c>
      <c r="D52" s="19" t="str">
        <f t="shared" si="1"/>
        <v>母仪天下</v>
      </c>
      <c r="E52" s="25" t="s">
        <v>168</v>
      </c>
      <c r="F52" s="20" t="str">
        <f t="shared" si="17"/>
        <v>、独孤伽罗</v>
      </c>
      <c r="G52" s="20" t="str">
        <f t="shared" si="18"/>
        <v/>
      </c>
      <c r="H52" s="20" t="str">
        <f t="shared" si="19"/>
        <v/>
      </c>
      <c r="I52" s="20" t="str">
        <f t="shared" si="20"/>
        <v/>
      </c>
      <c r="J52" s="12">
        <f t="shared" si="10"/>
        <v>0</v>
      </c>
      <c r="K52" s="12">
        <f t="shared" si="11"/>
        <v>110</v>
      </c>
      <c r="L52" s="12">
        <f t="shared" si="12"/>
        <v>30</v>
      </c>
      <c r="M52" s="18">
        <v>0</v>
      </c>
      <c r="N52" s="28" t="s">
        <v>140</v>
      </c>
      <c r="O52" s="12">
        <f>VLOOKUP(E52,[3]Sheet1!$B$20:$K$190,9,0)</f>
        <v>3</v>
      </c>
      <c r="P52" s="12" t="str">
        <f>VLOOKUP(O52,武将ID!L$1:$M54,2,0)</f>
        <v>攻击型</v>
      </c>
      <c r="R52" s="12">
        <v>1</v>
      </c>
      <c r="T52" s="12">
        <f t="shared" si="22"/>
        <v>0</v>
      </c>
      <c r="U52" s="12">
        <f t="shared" si="23"/>
        <v>11</v>
      </c>
      <c r="V52" s="12">
        <f t="shared" si="13"/>
        <v>3</v>
      </c>
      <c r="W52" s="12">
        <f t="shared" si="14"/>
        <v>0</v>
      </c>
      <c r="X52" s="12">
        <f t="shared" si="15"/>
        <v>14</v>
      </c>
      <c r="Y52" s="12">
        <f t="shared" si="16"/>
        <v>0</v>
      </c>
      <c r="AB52" s="18">
        <v>0</v>
      </c>
      <c r="AC52" s="18">
        <v>180</v>
      </c>
      <c r="AD52" s="18">
        <v>0</v>
      </c>
      <c r="AH52" s="25" t="s">
        <v>171</v>
      </c>
      <c r="AI52" s="17" t="str">
        <f>IFERROR(VLOOKUP(AH52,[4]缘分填表用!$A:$J,4,FALSE),VLOOKUP(AH52,[4]Sheet3!$AH:$AM,6,0))</f>
        <v>母仪天下</v>
      </c>
      <c r="AJ52" s="30" t="str">
        <f>IFERROR(VLOOKUP(AH52,[4]缘分填表用!$A:$M,8,FALSE),VLOOKUP(AH52,[4]Sheet3!$AH:$AL,2,0))</f>
        <v>独孤伽罗</v>
      </c>
      <c r="AK52" s="30">
        <f>IFERROR(VLOOKUP(AH52,[4]缘分填表用!$A:$M,9,FALSE),VLOOKUP(AH52,[4]Sheet3!$AH:$AL,3,0))</f>
        <v>0</v>
      </c>
      <c r="AL52" s="30">
        <f>IFERROR(VLOOKUP(AH52,[4]缘分填表用!$A:$M,10,FALSE),VLOOKUP(AH52,[4]Sheet3!$AH:$AL,4,0))</f>
        <v>0</v>
      </c>
      <c r="AM52" s="30"/>
      <c r="AN52" s="12" t="str">
        <f>IFERROR(VLOOKUP(D52,[5]Sheet1!$B$2:$C$47,2,FALSE),"")</f>
        <v/>
      </c>
    </row>
    <row r="53" spans="1:40" ht="17.399999999999999" x14ac:dyDescent="0.35">
      <c r="A53" s="16" t="str">
        <f t="shared" si="21"/>
        <v>吕雉4</v>
      </c>
      <c r="B53" s="17">
        <v>4</v>
      </c>
      <c r="C53" s="24">
        <v>52</v>
      </c>
      <c r="D53" s="19" t="str">
        <f t="shared" si="1"/>
        <v>气度不凡</v>
      </c>
      <c r="E53" s="25" t="s">
        <v>168</v>
      </c>
      <c r="F53" s="20" t="str">
        <f t="shared" si="17"/>
        <v>、成吉思汗</v>
      </c>
      <c r="G53" s="20" t="str">
        <f t="shared" si="18"/>
        <v>、武松</v>
      </c>
      <c r="H53" s="20" t="str">
        <f t="shared" si="19"/>
        <v/>
      </c>
      <c r="I53" s="20" t="str">
        <f t="shared" si="20"/>
        <v/>
      </c>
      <c r="J53" s="12">
        <f t="shared" si="10"/>
        <v>150</v>
      </c>
      <c r="K53" s="12">
        <f t="shared" si="11"/>
        <v>120</v>
      </c>
      <c r="L53" s="12">
        <f t="shared" si="12"/>
        <v>30</v>
      </c>
      <c r="M53" s="18">
        <v>0</v>
      </c>
      <c r="N53" s="28" t="s">
        <v>140</v>
      </c>
      <c r="O53" s="12">
        <f>VLOOKUP(E53,[3]Sheet1!$B$20:$K$190,9,0)</f>
        <v>3</v>
      </c>
      <c r="P53" s="12" t="str">
        <f>VLOOKUP(O53,武将ID!L$1:$M55,2,0)</f>
        <v>攻击型</v>
      </c>
      <c r="R53" s="12">
        <v>1</v>
      </c>
      <c r="T53" s="12">
        <f t="shared" si="22"/>
        <v>15</v>
      </c>
      <c r="U53" s="12">
        <f t="shared" si="23"/>
        <v>12</v>
      </c>
      <c r="V53" s="12">
        <f t="shared" si="13"/>
        <v>3</v>
      </c>
      <c r="W53" s="12">
        <f t="shared" si="14"/>
        <v>15</v>
      </c>
      <c r="X53" s="12">
        <f t="shared" si="15"/>
        <v>15</v>
      </c>
      <c r="Y53" s="12">
        <f t="shared" si="16"/>
        <v>0</v>
      </c>
      <c r="AB53" s="18">
        <v>200</v>
      </c>
      <c r="AC53" s="18">
        <v>200</v>
      </c>
      <c r="AD53" s="18">
        <v>0</v>
      </c>
      <c r="AH53" s="25" t="s">
        <v>172</v>
      </c>
      <c r="AI53" s="17" t="str">
        <f>IFERROR(VLOOKUP(AH53,[4]缘分填表用!$A:$J,4,FALSE),VLOOKUP(AH53,[4]Sheet3!$AH:$AM,6,0))</f>
        <v>气度不凡</v>
      </c>
      <c r="AJ53" s="30" t="str">
        <f>IFERROR(VLOOKUP(AH53,[4]缘分填表用!$A:$M,8,FALSE),VLOOKUP(AH53,[4]Sheet3!$AH:$AL,2,0))</f>
        <v>成吉思汗</v>
      </c>
      <c r="AK53" s="30" t="str">
        <f>IFERROR(VLOOKUP(AH53,[4]缘分填表用!$A:$M,9,FALSE),VLOOKUP(AH53,[4]Sheet3!$AH:$AL,3,0))</f>
        <v>武松</v>
      </c>
      <c r="AL53" s="30">
        <f>IFERROR(VLOOKUP(AH53,[4]缘分填表用!$A:$M,10,FALSE),VLOOKUP(AH53,[4]Sheet3!$AH:$AL,4,0))</f>
        <v>0</v>
      </c>
      <c r="AM53" s="30"/>
      <c r="AN53" s="12" t="str">
        <f>IFERROR(VLOOKUP(D53,[5]Sheet1!$B$2:$C$47,2,FALSE),"")</f>
        <v/>
      </c>
    </row>
    <row r="54" spans="1:40" ht="17.399999999999999" x14ac:dyDescent="0.35">
      <c r="A54" s="16" t="str">
        <f t="shared" si="21"/>
        <v>吕雉5</v>
      </c>
      <c r="B54" s="17">
        <v>5</v>
      </c>
      <c r="C54" s="24">
        <v>53</v>
      </c>
      <c r="D54" s="19" t="str">
        <f t="shared" si="1"/>
        <v>博闻强识</v>
      </c>
      <c r="E54" s="25" t="s">
        <v>168</v>
      </c>
      <c r="F54" s="20" t="str">
        <f t="shared" si="17"/>
        <v>、范增</v>
      </c>
      <c r="G54" s="20" t="str">
        <f t="shared" si="18"/>
        <v>、曹操</v>
      </c>
      <c r="H54" s="20" t="str">
        <f t="shared" si="19"/>
        <v>、刘备</v>
      </c>
      <c r="I54" s="20" t="str">
        <f t="shared" si="20"/>
        <v/>
      </c>
      <c r="J54" s="12">
        <f t="shared" si="10"/>
        <v>180</v>
      </c>
      <c r="K54" s="12">
        <f t="shared" si="11"/>
        <v>140</v>
      </c>
      <c r="L54" s="12">
        <f t="shared" si="12"/>
        <v>40</v>
      </c>
      <c r="M54" s="18">
        <v>0</v>
      </c>
      <c r="N54" s="28" t="s">
        <v>140</v>
      </c>
      <c r="O54" s="12">
        <f>VLOOKUP(E54,[3]Sheet1!$B$20:$K$190,9,0)</f>
        <v>3</v>
      </c>
      <c r="P54" s="12" t="str">
        <f>VLOOKUP(O54,武将ID!L$1:$M56,2,0)</f>
        <v>攻击型</v>
      </c>
      <c r="R54" s="12">
        <v>1</v>
      </c>
      <c r="T54" s="12">
        <f t="shared" si="22"/>
        <v>18</v>
      </c>
      <c r="U54" s="12">
        <f t="shared" si="23"/>
        <v>14</v>
      </c>
      <c r="V54" s="12">
        <f t="shared" si="13"/>
        <v>4</v>
      </c>
      <c r="W54" s="12">
        <f t="shared" si="14"/>
        <v>18</v>
      </c>
      <c r="X54" s="12">
        <f t="shared" si="15"/>
        <v>18</v>
      </c>
      <c r="Y54" s="12">
        <f t="shared" si="16"/>
        <v>0</v>
      </c>
      <c r="AB54" s="18">
        <v>240</v>
      </c>
      <c r="AC54" s="18">
        <v>240</v>
      </c>
      <c r="AD54" s="18">
        <v>0</v>
      </c>
      <c r="AH54" s="25" t="s">
        <v>173</v>
      </c>
      <c r="AI54" s="17" t="str">
        <f>IFERROR(VLOOKUP(AH54,[4]缘分填表用!$A:$J,4,FALSE),VLOOKUP(AH54,[4]Sheet3!$AH:$AM,6,0))</f>
        <v>博闻强识</v>
      </c>
      <c r="AJ54" s="30" t="str">
        <f>IFERROR(VLOOKUP(AH54,[4]缘分填表用!$A:$M,8,FALSE),VLOOKUP(AH54,[4]Sheet3!$AH:$AL,2,0))</f>
        <v>范增</v>
      </c>
      <c r="AK54" s="30" t="str">
        <f>IFERROR(VLOOKUP(AH54,[4]缘分填表用!$A:$M,9,FALSE),VLOOKUP(AH54,[4]Sheet3!$AH:$AL,3,0))</f>
        <v>曹操</v>
      </c>
      <c r="AL54" s="30" t="str">
        <f>IFERROR(VLOOKUP(AH54,[4]缘分填表用!$A:$M,10,FALSE),VLOOKUP(AH54,[4]Sheet3!$AH:$AL,4,0))</f>
        <v>刘备</v>
      </c>
      <c r="AM54" s="30"/>
      <c r="AN54" s="12" t="str">
        <f>IFERROR(VLOOKUP(D54,[5]Sheet1!$B$2:$C$47,2,FALSE),"")</f>
        <v/>
      </c>
    </row>
    <row r="55" spans="1:40" ht="17.399999999999999" x14ac:dyDescent="0.35">
      <c r="A55" s="16" t="str">
        <f t="shared" si="21"/>
        <v>吕雉6</v>
      </c>
      <c r="B55" s="17">
        <v>6</v>
      </c>
      <c r="C55" s="24">
        <v>54</v>
      </c>
      <c r="D55" s="19" t="str">
        <f t="shared" si="1"/>
        <v>雍容华贵</v>
      </c>
      <c r="E55" s="25" t="s">
        <v>168</v>
      </c>
      <c r="F55" s="20" t="str">
        <f t="shared" si="17"/>
        <v>、虞姬</v>
      </c>
      <c r="G55" s="20" t="str">
        <f t="shared" si="18"/>
        <v>、小乔</v>
      </c>
      <c r="H55" s="20" t="str">
        <f t="shared" si="19"/>
        <v>、苏妲己</v>
      </c>
      <c r="I55" s="20" t="str">
        <f t="shared" si="20"/>
        <v/>
      </c>
      <c r="J55" s="12">
        <f t="shared" si="10"/>
        <v>180</v>
      </c>
      <c r="K55" s="12">
        <f t="shared" si="11"/>
        <v>140</v>
      </c>
      <c r="L55" s="12">
        <f t="shared" si="12"/>
        <v>40</v>
      </c>
      <c r="M55" s="18">
        <v>0</v>
      </c>
      <c r="N55" s="28" t="s">
        <v>140</v>
      </c>
      <c r="O55" s="12">
        <f>VLOOKUP(E55,[3]Sheet1!$B$20:$K$190,9,0)</f>
        <v>3</v>
      </c>
      <c r="P55" s="12" t="str">
        <f>VLOOKUP(O55,武将ID!L$1:$M57,2,0)</f>
        <v>攻击型</v>
      </c>
      <c r="R55" s="12">
        <v>1</v>
      </c>
      <c r="T55" s="12">
        <f t="shared" si="22"/>
        <v>18</v>
      </c>
      <c r="U55" s="12">
        <f t="shared" si="23"/>
        <v>14</v>
      </c>
      <c r="V55" s="12">
        <f t="shared" si="13"/>
        <v>4</v>
      </c>
      <c r="W55" s="12">
        <f t="shared" si="14"/>
        <v>18</v>
      </c>
      <c r="X55" s="12">
        <f t="shared" si="15"/>
        <v>18</v>
      </c>
      <c r="Y55" s="12">
        <f t="shared" si="16"/>
        <v>0</v>
      </c>
      <c r="AB55" s="18">
        <v>240</v>
      </c>
      <c r="AC55" s="18">
        <v>240</v>
      </c>
      <c r="AD55" s="18">
        <v>0</v>
      </c>
      <c r="AH55" s="25" t="s">
        <v>174</v>
      </c>
      <c r="AI55" s="17" t="str">
        <f>IFERROR(VLOOKUP(AH55,[4]缘分填表用!$A:$J,4,FALSE),VLOOKUP(AH55,[4]Sheet3!$AH:$AM,6,0))</f>
        <v>雍容华贵</v>
      </c>
      <c r="AJ55" s="30" t="str">
        <f>IFERROR(VLOOKUP(AH55,[4]缘分填表用!$A:$M,8,FALSE),VLOOKUP(AH55,[4]Sheet3!$AH:$AL,2,0))</f>
        <v>虞姬</v>
      </c>
      <c r="AK55" s="30" t="str">
        <f>IFERROR(VLOOKUP(AH55,[4]缘分填表用!$A:$M,9,FALSE),VLOOKUP(AH55,[4]Sheet3!$AH:$AL,3,0))</f>
        <v>小乔</v>
      </c>
      <c r="AL55" s="30" t="str">
        <f>IFERROR(VLOOKUP(AH55,[4]缘分填表用!$A:$M,10,FALSE),VLOOKUP(AH55,[4]Sheet3!$AH:$AL,4,0))</f>
        <v>苏妲己</v>
      </c>
      <c r="AM55" s="30"/>
      <c r="AN55" s="12" t="str">
        <f>IFERROR(VLOOKUP(D55,[5]Sheet1!$B$2:$C$47,2,FALSE),"")</f>
        <v/>
      </c>
    </row>
    <row r="56" spans="1:40" ht="17.399999999999999" x14ac:dyDescent="0.35">
      <c r="A56" s="16" t="str">
        <f t="shared" si="21"/>
        <v>龙且1</v>
      </c>
      <c r="B56" s="17">
        <v>1</v>
      </c>
      <c r="C56" s="24">
        <v>55</v>
      </c>
      <c r="D56" s="19" t="str">
        <f t="shared" si="1"/>
        <v>临危不惧</v>
      </c>
      <c r="E56" s="25" t="s">
        <v>175</v>
      </c>
      <c r="F56" s="20" t="str">
        <f t="shared" si="17"/>
        <v>、荆轲</v>
      </c>
      <c r="G56" s="20" t="str">
        <f t="shared" si="18"/>
        <v/>
      </c>
      <c r="H56" s="20" t="str">
        <f t="shared" si="19"/>
        <v/>
      </c>
      <c r="I56" s="20" t="str">
        <f t="shared" si="20"/>
        <v/>
      </c>
      <c r="J56" s="12">
        <f t="shared" si="10"/>
        <v>0</v>
      </c>
      <c r="K56" s="12">
        <f t="shared" si="11"/>
        <v>110</v>
      </c>
      <c r="L56" s="12">
        <f t="shared" si="12"/>
        <v>30</v>
      </c>
      <c r="M56" s="18">
        <v>0</v>
      </c>
      <c r="N56" s="28" t="s">
        <v>140</v>
      </c>
      <c r="O56" s="12">
        <f>VLOOKUP(E56,[3]Sheet1!$B$20:$K$190,9,0)</f>
        <v>3</v>
      </c>
      <c r="P56" s="12" t="str">
        <f>VLOOKUP(O56,武将ID!L$1:$M58,2,0)</f>
        <v>攻击型</v>
      </c>
      <c r="R56" s="12">
        <v>1</v>
      </c>
      <c r="T56" s="12">
        <f t="shared" si="22"/>
        <v>0</v>
      </c>
      <c r="U56" s="12">
        <f t="shared" si="23"/>
        <v>11</v>
      </c>
      <c r="V56" s="12">
        <f t="shared" si="13"/>
        <v>3</v>
      </c>
      <c r="W56" s="12">
        <f t="shared" si="14"/>
        <v>0</v>
      </c>
      <c r="X56" s="12">
        <f t="shared" si="15"/>
        <v>14</v>
      </c>
      <c r="Y56" s="12">
        <f t="shared" si="16"/>
        <v>0</v>
      </c>
      <c r="AB56" s="18">
        <v>0</v>
      </c>
      <c r="AC56" s="18">
        <v>180</v>
      </c>
      <c r="AD56" s="18">
        <v>0</v>
      </c>
      <c r="AH56" s="25" t="s">
        <v>176</v>
      </c>
      <c r="AI56" s="17" t="str">
        <f>IFERROR(VLOOKUP(AH56,[4]缘分填表用!$A:$J,4,FALSE),VLOOKUP(AH56,[4]Sheet3!$AH:$AM,6,0))</f>
        <v>临危不惧</v>
      </c>
      <c r="AJ56" s="30" t="str">
        <f>IFERROR(VLOOKUP(AH56,[4]缘分填表用!$A:$M,8,FALSE),VLOOKUP(AH56,[4]Sheet3!$AH:$AL,2,0))</f>
        <v>荆轲</v>
      </c>
      <c r="AK56" s="30">
        <f>IFERROR(VLOOKUP(AH56,[4]缘分填表用!$A:$M,9,FALSE),VLOOKUP(AH56,[4]Sheet3!$AH:$AL,3,0))</f>
        <v>0</v>
      </c>
      <c r="AL56" s="30">
        <f>IFERROR(VLOOKUP(AH56,[4]缘分填表用!$A:$M,10,FALSE),VLOOKUP(AH56,[4]Sheet3!$AH:$AL,4,0))</f>
        <v>0</v>
      </c>
      <c r="AM56" s="30"/>
      <c r="AN56" s="12" t="str">
        <f>IFERROR(VLOOKUP(D56,[5]Sheet1!$B$2:$C$47,2,FALSE),"")</f>
        <v/>
      </c>
    </row>
    <row r="57" spans="1:40" ht="17.399999999999999" x14ac:dyDescent="0.35">
      <c r="A57" s="16" t="str">
        <f t="shared" si="21"/>
        <v>龙且2</v>
      </c>
      <c r="B57" s="17">
        <v>2</v>
      </c>
      <c r="C57" s="24">
        <v>56</v>
      </c>
      <c r="D57" s="19" t="str">
        <f t="shared" si="1"/>
        <v>骁勇善战</v>
      </c>
      <c r="E57" s="25" t="s">
        <v>175</v>
      </c>
      <c r="F57" s="20" t="str">
        <f t="shared" si="17"/>
        <v>、张飞</v>
      </c>
      <c r="G57" s="20" t="str">
        <f t="shared" si="18"/>
        <v/>
      </c>
      <c r="H57" s="20" t="str">
        <f t="shared" si="19"/>
        <v/>
      </c>
      <c r="I57" s="20" t="str">
        <f t="shared" si="20"/>
        <v/>
      </c>
      <c r="J57" s="12">
        <f t="shared" si="10"/>
        <v>0</v>
      </c>
      <c r="K57" s="12">
        <f t="shared" si="11"/>
        <v>110</v>
      </c>
      <c r="L57" s="12">
        <f t="shared" si="12"/>
        <v>30</v>
      </c>
      <c r="M57" s="18">
        <v>0</v>
      </c>
      <c r="N57" s="28" t="s">
        <v>140</v>
      </c>
      <c r="O57" s="12">
        <f>VLOOKUP(E57,[3]Sheet1!$B$20:$K$190,9,0)</f>
        <v>3</v>
      </c>
      <c r="P57" s="12" t="str">
        <f>VLOOKUP(O57,武将ID!L$1:$M59,2,0)</f>
        <v>攻击型</v>
      </c>
      <c r="R57" s="12">
        <v>1</v>
      </c>
      <c r="T57" s="12">
        <f t="shared" si="22"/>
        <v>0</v>
      </c>
      <c r="U57" s="12">
        <f t="shared" si="23"/>
        <v>11</v>
      </c>
      <c r="V57" s="12">
        <f t="shared" si="13"/>
        <v>3</v>
      </c>
      <c r="W57" s="12">
        <f t="shared" si="14"/>
        <v>0</v>
      </c>
      <c r="X57" s="12">
        <f t="shared" si="15"/>
        <v>14</v>
      </c>
      <c r="Y57" s="12">
        <f t="shared" si="16"/>
        <v>0</v>
      </c>
      <c r="AB57" s="18">
        <v>0</v>
      </c>
      <c r="AC57" s="18">
        <v>180</v>
      </c>
      <c r="AD57" s="18">
        <v>0</v>
      </c>
      <c r="AH57" s="25" t="s">
        <v>177</v>
      </c>
      <c r="AI57" s="17" t="str">
        <f>IFERROR(VLOOKUP(AH57,[4]缘分填表用!$A:$J,4,FALSE),VLOOKUP(AH57,[4]Sheet3!$AH:$AM,6,0))</f>
        <v>骁勇善战</v>
      </c>
      <c r="AJ57" s="30" t="str">
        <f>IFERROR(VLOOKUP(AH57,[4]缘分填表用!$A:$M,8,FALSE),VLOOKUP(AH57,[4]Sheet3!$AH:$AL,2,0))</f>
        <v>张飞</v>
      </c>
      <c r="AK57" s="30">
        <f>IFERROR(VLOOKUP(AH57,[4]缘分填表用!$A:$M,9,FALSE),VLOOKUP(AH57,[4]Sheet3!$AH:$AL,3,0))</f>
        <v>0</v>
      </c>
      <c r="AL57" s="30">
        <f>IFERROR(VLOOKUP(AH57,[4]缘分填表用!$A:$M,10,FALSE),VLOOKUP(AH57,[4]Sheet3!$AH:$AL,4,0))</f>
        <v>0</v>
      </c>
      <c r="AM57" s="30"/>
      <c r="AN57" s="12" t="str">
        <f>IFERROR(VLOOKUP(D57,[5]Sheet1!$B$2:$C$47,2,FALSE),"")</f>
        <v/>
      </c>
    </row>
    <row r="58" spans="1:40" ht="17.399999999999999" x14ac:dyDescent="0.35">
      <c r="A58" s="16" t="str">
        <f t="shared" si="21"/>
        <v>龙且3</v>
      </c>
      <c r="B58" s="17">
        <v>3</v>
      </c>
      <c r="C58" s="24">
        <v>57</v>
      </c>
      <c r="D58" s="19" t="str">
        <f t="shared" si="1"/>
        <v>宏图大志</v>
      </c>
      <c r="E58" s="25" t="s">
        <v>175</v>
      </c>
      <c r="F58" s="20" t="str">
        <f t="shared" si="17"/>
        <v>、罗成</v>
      </c>
      <c r="G58" s="20" t="str">
        <f t="shared" si="18"/>
        <v/>
      </c>
      <c r="H58" s="20" t="str">
        <f t="shared" si="19"/>
        <v/>
      </c>
      <c r="I58" s="20" t="str">
        <f t="shared" si="20"/>
        <v/>
      </c>
      <c r="J58" s="12">
        <f t="shared" si="10"/>
        <v>0</v>
      </c>
      <c r="K58" s="12">
        <f t="shared" si="11"/>
        <v>110</v>
      </c>
      <c r="L58" s="12">
        <f t="shared" si="12"/>
        <v>30</v>
      </c>
      <c r="M58" s="18">
        <v>0</v>
      </c>
      <c r="N58" s="28" t="s">
        <v>140</v>
      </c>
      <c r="O58" s="12">
        <f>VLOOKUP(E58,[3]Sheet1!$B$20:$K$190,9,0)</f>
        <v>3</v>
      </c>
      <c r="P58" s="12" t="str">
        <f>VLOOKUP(O58,武将ID!L$1:$M60,2,0)</f>
        <v>攻击型</v>
      </c>
      <c r="R58" s="12">
        <v>1</v>
      </c>
      <c r="T58" s="12">
        <f t="shared" si="22"/>
        <v>0</v>
      </c>
      <c r="U58" s="12">
        <f t="shared" si="23"/>
        <v>11</v>
      </c>
      <c r="V58" s="12">
        <f t="shared" si="13"/>
        <v>3</v>
      </c>
      <c r="W58" s="12">
        <f t="shared" si="14"/>
        <v>0</v>
      </c>
      <c r="X58" s="12">
        <f t="shared" si="15"/>
        <v>14</v>
      </c>
      <c r="Y58" s="12">
        <f t="shared" si="16"/>
        <v>0</v>
      </c>
      <c r="AB58" s="18">
        <v>0</v>
      </c>
      <c r="AC58" s="18">
        <v>180</v>
      </c>
      <c r="AD58" s="18">
        <v>0</v>
      </c>
      <c r="AH58" s="25" t="s">
        <v>178</v>
      </c>
      <c r="AI58" s="17" t="str">
        <f>IFERROR(VLOOKUP(AH58,[4]缘分填表用!$A:$J,4,FALSE),VLOOKUP(AH58,[4]Sheet3!$AH:$AM,6,0))</f>
        <v>宏图大志</v>
      </c>
      <c r="AJ58" s="30" t="str">
        <f>IFERROR(VLOOKUP(AH58,[4]缘分填表用!$A:$M,8,FALSE),VLOOKUP(AH58,[4]Sheet3!$AH:$AL,2,0))</f>
        <v>罗成</v>
      </c>
      <c r="AK58" s="30">
        <f>IFERROR(VLOOKUP(AH58,[4]缘分填表用!$A:$M,9,FALSE),VLOOKUP(AH58,[4]Sheet3!$AH:$AL,3,0))</f>
        <v>0</v>
      </c>
      <c r="AL58" s="30">
        <f>IFERROR(VLOOKUP(AH58,[4]缘分填表用!$A:$M,10,FALSE),VLOOKUP(AH58,[4]Sheet3!$AH:$AL,4,0))</f>
        <v>0</v>
      </c>
      <c r="AM58" s="30"/>
      <c r="AN58" s="12" t="str">
        <f>IFERROR(VLOOKUP(D58,[5]Sheet1!$B$2:$C$47,2,FALSE),"")</f>
        <v/>
      </c>
    </row>
    <row r="59" spans="1:40" ht="17.399999999999999" x14ac:dyDescent="0.35">
      <c r="A59" s="16" t="str">
        <f t="shared" si="21"/>
        <v>龙且4</v>
      </c>
      <c r="B59" s="17">
        <v>4</v>
      </c>
      <c r="C59" s="24">
        <v>58</v>
      </c>
      <c r="D59" s="19" t="str">
        <f t="shared" si="1"/>
        <v>西楚栋梁</v>
      </c>
      <c r="E59" s="25" t="s">
        <v>175</v>
      </c>
      <c r="F59" s="20" t="str">
        <f t="shared" si="17"/>
        <v>、范增</v>
      </c>
      <c r="G59" s="20" t="str">
        <f t="shared" si="18"/>
        <v>、虞姬</v>
      </c>
      <c r="H59" s="20" t="str">
        <f t="shared" si="19"/>
        <v/>
      </c>
      <c r="I59" s="20" t="str">
        <f t="shared" si="20"/>
        <v/>
      </c>
      <c r="J59" s="12">
        <f t="shared" si="10"/>
        <v>150</v>
      </c>
      <c r="K59" s="12">
        <f t="shared" si="11"/>
        <v>120</v>
      </c>
      <c r="L59" s="12">
        <f t="shared" si="12"/>
        <v>30</v>
      </c>
      <c r="M59" s="18">
        <v>0</v>
      </c>
      <c r="N59" s="28" t="s">
        <v>140</v>
      </c>
      <c r="O59" s="12">
        <f>VLOOKUP(E59,[3]Sheet1!$B$20:$K$190,9,0)</f>
        <v>3</v>
      </c>
      <c r="P59" s="12" t="str">
        <f>VLOOKUP(O59,武将ID!L$1:$M61,2,0)</f>
        <v>攻击型</v>
      </c>
      <c r="R59" s="12">
        <v>1</v>
      </c>
      <c r="T59" s="12">
        <f t="shared" si="22"/>
        <v>15</v>
      </c>
      <c r="U59" s="12">
        <f t="shared" si="23"/>
        <v>12</v>
      </c>
      <c r="V59" s="12">
        <f t="shared" si="13"/>
        <v>3</v>
      </c>
      <c r="W59" s="12">
        <f t="shared" si="14"/>
        <v>15</v>
      </c>
      <c r="X59" s="12">
        <f t="shared" si="15"/>
        <v>15</v>
      </c>
      <c r="Y59" s="12">
        <f t="shared" si="16"/>
        <v>0</v>
      </c>
      <c r="AB59" s="18">
        <v>200</v>
      </c>
      <c r="AC59" s="18">
        <v>200</v>
      </c>
      <c r="AD59" s="18">
        <v>0</v>
      </c>
      <c r="AH59" s="25" t="s">
        <v>179</v>
      </c>
      <c r="AI59" s="17" t="str">
        <f>IFERROR(VLOOKUP(AH59,[4]缘分填表用!$A:$J,4,FALSE),VLOOKUP(AH59,[4]Sheet3!$AH:$AM,6,0))</f>
        <v>西楚栋梁</v>
      </c>
      <c r="AJ59" s="30" t="str">
        <f>IFERROR(VLOOKUP(AH59,[4]缘分填表用!$A:$M,8,FALSE),VLOOKUP(AH59,[4]Sheet3!$AH:$AL,2,0))</f>
        <v>范增</v>
      </c>
      <c r="AK59" s="30" t="str">
        <f>IFERROR(VLOOKUP(AH59,[4]缘分填表用!$A:$M,9,FALSE),VLOOKUP(AH59,[4]Sheet3!$AH:$AL,3,0))</f>
        <v>虞姬</v>
      </c>
      <c r="AL59" s="30">
        <f>IFERROR(VLOOKUP(AH59,[4]缘分填表用!$A:$M,10,FALSE),VLOOKUP(AH59,[4]Sheet3!$AH:$AL,4,0))</f>
        <v>0</v>
      </c>
      <c r="AM59" s="30"/>
      <c r="AN59" s="12" t="str">
        <f>IFERROR(VLOOKUP(D59,[5]Sheet1!$B$2:$C$47,2,FALSE),"")</f>
        <v/>
      </c>
    </row>
    <row r="60" spans="1:40" ht="17.399999999999999" x14ac:dyDescent="0.35">
      <c r="A60" s="16" t="str">
        <f t="shared" si="21"/>
        <v>龙且5</v>
      </c>
      <c r="B60" s="17">
        <v>5</v>
      </c>
      <c r="C60" s="24">
        <v>59</v>
      </c>
      <c r="D60" s="19" t="str">
        <f t="shared" si="1"/>
        <v>勇冠三军</v>
      </c>
      <c r="E60" s="25" t="s">
        <v>175</v>
      </c>
      <c r="F60" s="20" t="str">
        <f t="shared" si="17"/>
        <v>、程咬金</v>
      </c>
      <c r="G60" s="20" t="str">
        <f t="shared" si="18"/>
        <v>、薛仁贵</v>
      </c>
      <c r="H60" s="20" t="str">
        <f t="shared" si="19"/>
        <v>、岳飞</v>
      </c>
      <c r="I60" s="20" t="str">
        <f t="shared" si="20"/>
        <v/>
      </c>
      <c r="J60" s="12">
        <f t="shared" si="10"/>
        <v>180</v>
      </c>
      <c r="K60" s="12">
        <f t="shared" si="11"/>
        <v>140</v>
      </c>
      <c r="L60" s="12">
        <f t="shared" si="12"/>
        <v>40</v>
      </c>
      <c r="M60" s="18">
        <v>0</v>
      </c>
      <c r="N60" s="28" t="s">
        <v>140</v>
      </c>
      <c r="O60" s="12">
        <f>VLOOKUP(E60,[3]Sheet1!$B$20:$K$190,9,0)</f>
        <v>3</v>
      </c>
      <c r="P60" s="12" t="str">
        <f>VLOOKUP(O60,武将ID!L$1:$M62,2,0)</f>
        <v>攻击型</v>
      </c>
      <c r="R60" s="12">
        <v>1</v>
      </c>
      <c r="T60" s="12">
        <f t="shared" si="22"/>
        <v>18</v>
      </c>
      <c r="U60" s="12">
        <f t="shared" si="23"/>
        <v>14</v>
      </c>
      <c r="V60" s="12">
        <f t="shared" si="13"/>
        <v>4</v>
      </c>
      <c r="W60" s="12">
        <f t="shared" si="14"/>
        <v>18</v>
      </c>
      <c r="X60" s="12">
        <f t="shared" si="15"/>
        <v>18</v>
      </c>
      <c r="Y60" s="12">
        <f t="shared" si="16"/>
        <v>0</v>
      </c>
      <c r="AB60" s="18">
        <v>240</v>
      </c>
      <c r="AC60" s="18">
        <v>240</v>
      </c>
      <c r="AD60" s="18">
        <v>0</v>
      </c>
      <c r="AH60" s="25" t="s">
        <v>180</v>
      </c>
      <c r="AI60" s="17" t="str">
        <f>IFERROR(VLOOKUP(AH60,[4]缘分填表用!$A:$J,4,FALSE),VLOOKUP(AH60,[4]Sheet3!$AH:$AM,6,0))</f>
        <v>勇冠三军</v>
      </c>
      <c r="AJ60" s="30" t="str">
        <f>IFERROR(VLOOKUP(AH60,[4]缘分填表用!$A:$M,8,FALSE),VLOOKUP(AH60,[4]Sheet3!$AH:$AL,2,0))</f>
        <v>程咬金</v>
      </c>
      <c r="AK60" s="30" t="str">
        <f>IFERROR(VLOOKUP(AH60,[4]缘分填表用!$A:$M,9,FALSE),VLOOKUP(AH60,[4]Sheet3!$AH:$AL,3,0))</f>
        <v>薛仁贵</v>
      </c>
      <c r="AL60" s="30" t="str">
        <f>IFERROR(VLOOKUP(AH60,[4]缘分填表用!$A:$M,10,FALSE),VLOOKUP(AH60,[4]Sheet3!$AH:$AL,4,0))</f>
        <v>岳飞</v>
      </c>
      <c r="AM60" s="30"/>
      <c r="AN60" s="12" t="str">
        <f>IFERROR(VLOOKUP(D60,[5]Sheet1!$B$2:$C$47,2,FALSE),"")</f>
        <v/>
      </c>
    </row>
    <row r="61" spans="1:40" ht="17.399999999999999" x14ac:dyDescent="0.35">
      <c r="A61" s="16" t="str">
        <f t="shared" si="21"/>
        <v>龙且6</v>
      </c>
      <c r="B61" s="17">
        <v>6</v>
      </c>
      <c r="C61" s="24">
        <v>60</v>
      </c>
      <c r="D61" s="19" t="str">
        <f t="shared" si="1"/>
        <v>久经沙场</v>
      </c>
      <c r="E61" s="25" t="s">
        <v>175</v>
      </c>
      <c r="F61" s="20" t="str">
        <f t="shared" si="17"/>
        <v>、韩信</v>
      </c>
      <c r="G61" s="20" t="str">
        <f t="shared" si="18"/>
        <v>、赵云</v>
      </c>
      <c r="H61" s="20" t="str">
        <f t="shared" si="19"/>
        <v>、霍去病</v>
      </c>
      <c r="I61" s="20" t="str">
        <f t="shared" si="20"/>
        <v/>
      </c>
      <c r="J61" s="12">
        <f t="shared" si="10"/>
        <v>180</v>
      </c>
      <c r="K61" s="12">
        <f t="shared" si="11"/>
        <v>140</v>
      </c>
      <c r="L61" s="12">
        <f t="shared" si="12"/>
        <v>40</v>
      </c>
      <c r="M61" s="18">
        <v>0</v>
      </c>
      <c r="N61" s="28" t="s">
        <v>140</v>
      </c>
      <c r="O61" s="12">
        <f>VLOOKUP(E61,[3]Sheet1!$B$20:$K$190,9,0)</f>
        <v>3</v>
      </c>
      <c r="P61" s="12" t="str">
        <f>VLOOKUP(O61,武将ID!L$1:$M63,2,0)</f>
        <v>攻击型</v>
      </c>
      <c r="R61" s="12">
        <v>1</v>
      </c>
      <c r="T61" s="12">
        <f t="shared" si="22"/>
        <v>18</v>
      </c>
      <c r="U61" s="12">
        <f t="shared" si="23"/>
        <v>14</v>
      </c>
      <c r="V61" s="12">
        <f t="shared" si="13"/>
        <v>4</v>
      </c>
      <c r="W61" s="12">
        <f t="shared" si="14"/>
        <v>18</v>
      </c>
      <c r="X61" s="12">
        <f t="shared" si="15"/>
        <v>18</v>
      </c>
      <c r="Y61" s="12">
        <f t="shared" si="16"/>
        <v>0</v>
      </c>
      <c r="AB61" s="18">
        <v>240</v>
      </c>
      <c r="AC61" s="18">
        <v>240</v>
      </c>
      <c r="AD61" s="18">
        <v>0</v>
      </c>
      <c r="AH61" s="25" t="s">
        <v>181</v>
      </c>
      <c r="AI61" s="17" t="str">
        <f>IFERROR(VLOOKUP(AH61,[4]缘分填表用!$A:$J,4,FALSE),VLOOKUP(AH61,[4]Sheet3!$AH:$AM,6,0))</f>
        <v>久经沙场</v>
      </c>
      <c r="AJ61" s="30" t="str">
        <f>IFERROR(VLOOKUP(AH61,[4]缘分填表用!$A:$M,8,FALSE),VLOOKUP(AH61,[4]Sheet3!$AH:$AL,2,0))</f>
        <v>韩信</v>
      </c>
      <c r="AK61" s="30" t="str">
        <f>IFERROR(VLOOKUP(AH61,[4]缘分填表用!$A:$M,9,FALSE),VLOOKUP(AH61,[4]Sheet3!$AH:$AL,3,0))</f>
        <v>赵云</v>
      </c>
      <c r="AL61" s="30" t="str">
        <f>IFERROR(VLOOKUP(AH61,[4]缘分填表用!$A:$M,10,FALSE),VLOOKUP(AH61,[4]Sheet3!$AH:$AL,4,0))</f>
        <v>霍去病</v>
      </c>
      <c r="AM61" s="30"/>
      <c r="AN61" s="12" t="str">
        <f>IFERROR(VLOOKUP(D61,[5]Sheet1!$B$2:$C$47,2,FALSE),"")</f>
        <v/>
      </c>
    </row>
    <row r="62" spans="1:40" ht="17.399999999999999" customHeight="1" x14ac:dyDescent="0.35">
      <c r="A62" s="16" t="str">
        <f t="shared" si="21"/>
        <v>虞姬1</v>
      </c>
      <c r="B62" s="17">
        <v>1</v>
      </c>
      <c r="C62" s="24">
        <v>61</v>
      </c>
      <c r="D62" s="19" t="str">
        <f t="shared" si="1"/>
        <v>天姿国色</v>
      </c>
      <c r="E62" s="25" t="s">
        <v>182</v>
      </c>
      <c r="F62" s="20" t="str">
        <f t="shared" si="17"/>
        <v>、王昭君</v>
      </c>
      <c r="G62" s="20" t="str">
        <f t="shared" si="18"/>
        <v/>
      </c>
      <c r="H62" s="20" t="str">
        <f t="shared" si="19"/>
        <v/>
      </c>
      <c r="I62" s="20" t="str">
        <f t="shared" si="20"/>
        <v/>
      </c>
      <c r="J62" s="12">
        <f t="shared" si="10"/>
        <v>140</v>
      </c>
      <c r="K62" s="12">
        <f t="shared" si="11"/>
        <v>0</v>
      </c>
      <c r="L62" s="12">
        <f t="shared" si="12"/>
        <v>0</v>
      </c>
      <c r="M62" s="18">
        <v>0</v>
      </c>
      <c r="N62" s="28" t="s">
        <v>140</v>
      </c>
      <c r="O62" s="12">
        <f>VLOOKUP(E62,[3]Sheet1!$B$20:$K$190,9,0)</f>
        <v>4</v>
      </c>
      <c r="P62" s="12" t="str">
        <f>VLOOKUP(O62,武将ID!L$1:$M64,2,0)</f>
        <v>辅助型</v>
      </c>
      <c r="R62" s="12">
        <v>1</v>
      </c>
      <c r="T62" s="12">
        <f t="shared" si="22"/>
        <v>14</v>
      </c>
      <c r="U62" s="12">
        <f t="shared" si="23"/>
        <v>0</v>
      </c>
      <c r="V62" s="12">
        <f t="shared" si="13"/>
        <v>0</v>
      </c>
      <c r="W62" s="12">
        <f t="shared" si="14"/>
        <v>14</v>
      </c>
      <c r="X62" s="12">
        <f t="shared" si="15"/>
        <v>0</v>
      </c>
      <c r="Y62" s="12">
        <f t="shared" si="16"/>
        <v>0</v>
      </c>
      <c r="AB62" s="18">
        <v>180</v>
      </c>
      <c r="AC62" s="18">
        <v>0</v>
      </c>
      <c r="AD62" s="18">
        <v>0</v>
      </c>
      <c r="AH62" s="31" t="s">
        <v>183</v>
      </c>
      <c r="AI62" s="17" t="str">
        <f>IFERROR(VLOOKUP(AH62,[4]缘分填表用!$A:$J,4,FALSE),VLOOKUP(AH62,[4]Sheet3!$AH:$AM,6,0))</f>
        <v>天姿国色</v>
      </c>
      <c r="AJ62" s="30" t="str">
        <f>IFERROR(VLOOKUP(AH62,[4]缘分填表用!$A:$M,8,FALSE),VLOOKUP(AH62,[4]Sheet3!$AH:$AL,2,0))</f>
        <v>王昭君</v>
      </c>
      <c r="AK62" s="30">
        <f>IFERROR(VLOOKUP(AH62,[4]缘分填表用!$A:$M,9,FALSE),VLOOKUP(AH62,[4]Sheet3!$AH:$AL,3,0))</f>
        <v>0</v>
      </c>
      <c r="AL62" s="30">
        <f>IFERROR(VLOOKUP(AH62,[4]缘分填表用!$A:$M,10,FALSE),VLOOKUP(AH62,[4]Sheet3!$AH:$AL,4,0))</f>
        <v>0</v>
      </c>
      <c r="AM62" s="30"/>
      <c r="AN62" s="12" t="str">
        <f>IFERROR(VLOOKUP(D62,[5]Sheet1!$B$2:$C$47,2,FALSE),"")</f>
        <v/>
      </c>
    </row>
    <row r="63" spans="1:40" ht="17.399999999999999" customHeight="1" x14ac:dyDescent="0.35">
      <c r="A63" s="16" t="str">
        <f t="shared" si="21"/>
        <v>虞姬2</v>
      </c>
      <c r="B63" s="17">
        <v>2</v>
      </c>
      <c r="C63" s="24">
        <v>62</v>
      </c>
      <c r="D63" s="19" t="str">
        <f t="shared" si="1"/>
        <v>兄妹情深</v>
      </c>
      <c r="E63" s="25" t="s">
        <v>182</v>
      </c>
      <c r="F63" s="20" t="str">
        <f t="shared" si="17"/>
        <v>、虞子期</v>
      </c>
      <c r="G63" s="20" t="str">
        <f t="shared" si="18"/>
        <v/>
      </c>
      <c r="H63" s="20" t="str">
        <f t="shared" si="19"/>
        <v/>
      </c>
      <c r="I63" s="20" t="str">
        <f t="shared" si="20"/>
        <v/>
      </c>
      <c r="J63" s="12">
        <f t="shared" si="10"/>
        <v>140</v>
      </c>
      <c r="K63" s="12">
        <f t="shared" si="11"/>
        <v>0</v>
      </c>
      <c r="L63" s="12">
        <f t="shared" si="12"/>
        <v>0</v>
      </c>
      <c r="M63" s="18">
        <v>0</v>
      </c>
      <c r="N63" s="28" t="s">
        <v>140</v>
      </c>
      <c r="O63" s="12">
        <f>VLOOKUP(E63,[3]Sheet1!$B$20:$K$190,9,0)</f>
        <v>4</v>
      </c>
      <c r="P63" s="12" t="str">
        <f>VLOOKUP(O63,武将ID!L$1:$M65,2,0)</f>
        <v>辅助型</v>
      </c>
      <c r="R63" s="12">
        <v>1</v>
      </c>
      <c r="T63" s="12">
        <f t="shared" si="22"/>
        <v>14</v>
      </c>
      <c r="U63" s="12">
        <f t="shared" si="23"/>
        <v>0</v>
      </c>
      <c r="V63" s="12">
        <f t="shared" si="13"/>
        <v>0</v>
      </c>
      <c r="W63" s="12">
        <f t="shared" si="14"/>
        <v>14</v>
      </c>
      <c r="X63" s="12">
        <f t="shared" si="15"/>
        <v>0</v>
      </c>
      <c r="Y63" s="12">
        <f t="shared" si="16"/>
        <v>0</v>
      </c>
      <c r="AB63" s="18">
        <v>180</v>
      </c>
      <c r="AC63" s="18">
        <v>0</v>
      </c>
      <c r="AD63" s="18">
        <v>0</v>
      </c>
      <c r="AH63" s="31" t="s">
        <v>184</v>
      </c>
      <c r="AI63" s="17" t="str">
        <f>IFERROR(VLOOKUP(AH63,[4]缘分填表用!$A:$J,4,FALSE),VLOOKUP(AH63,[4]Sheet3!$AH:$AM,6,0))</f>
        <v>兄妹情深</v>
      </c>
      <c r="AJ63" s="30" t="str">
        <f>IFERROR(VLOOKUP(AH63,[4]缘分填表用!$A:$M,8,FALSE),VLOOKUP(AH63,[4]Sheet3!$AH:$AL,2,0))</f>
        <v>虞子期</v>
      </c>
      <c r="AK63" s="30">
        <f>IFERROR(VLOOKUP(AH63,[4]缘分填表用!$A:$M,9,FALSE),VLOOKUP(AH63,[4]Sheet3!$AH:$AL,3,0))</f>
        <v>0</v>
      </c>
      <c r="AL63" s="30">
        <f>IFERROR(VLOOKUP(AH63,[4]缘分填表用!$A:$M,10,FALSE),VLOOKUP(AH63,[4]Sheet3!$AH:$AL,4,0))</f>
        <v>0</v>
      </c>
      <c r="AM63" s="30"/>
      <c r="AN63" s="12" t="str">
        <f>IFERROR(VLOOKUP(D63,[5]Sheet1!$B$2:$C$47,2,FALSE),"")</f>
        <v/>
      </c>
    </row>
    <row r="64" spans="1:40" ht="17.399999999999999" customHeight="1" x14ac:dyDescent="0.35">
      <c r="A64" s="16" t="str">
        <f t="shared" si="21"/>
        <v>虞姬3</v>
      </c>
      <c r="B64" s="17">
        <v>3</v>
      </c>
      <c r="C64" s="24">
        <v>63</v>
      </c>
      <c r="D64" s="19" t="str">
        <f t="shared" si="1"/>
        <v>谋臣美姬</v>
      </c>
      <c r="E64" s="25" t="s">
        <v>182</v>
      </c>
      <c r="F64" s="20" t="str">
        <f t="shared" si="17"/>
        <v>、范增</v>
      </c>
      <c r="G64" s="20" t="str">
        <f t="shared" si="18"/>
        <v/>
      </c>
      <c r="H64" s="20" t="str">
        <f t="shared" si="19"/>
        <v/>
      </c>
      <c r="I64" s="20" t="str">
        <f t="shared" si="20"/>
        <v/>
      </c>
      <c r="J64" s="12">
        <f t="shared" si="10"/>
        <v>140</v>
      </c>
      <c r="K64" s="12">
        <f t="shared" si="11"/>
        <v>0</v>
      </c>
      <c r="L64" s="12">
        <f t="shared" si="12"/>
        <v>0</v>
      </c>
      <c r="M64" s="18">
        <v>0</v>
      </c>
      <c r="N64" s="28" t="s">
        <v>140</v>
      </c>
      <c r="O64" s="12">
        <f>VLOOKUP(E64,[3]Sheet1!$B$20:$K$190,9,0)</f>
        <v>4</v>
      </c>
      <c r="P64" s="12" t="str">
        <f>VLOOKUP(O64,武将ID!L$1:$M66,2,0)</f>
        <v>辅助型</v>
      </c>
      <c r="R64" s="12">
        <v>1</v>
      </c>
      <c r="T64" s="12">
        <f t="shared" si="22"/>
        <v>14</v>
      </c>
      <c r="U64" s="12">
        <f t="shared" si="23"/>
        <v>0</v>
      </c>
      <c r="V64" s="12">
        <f t="shared" si="13"/>
        <v>0</v>
      </c>
      <c r="W64" s="12">
        <f t="shared" si="14"/>
        <v>14</v>
      </c>
      <c r="X64" s="12">
        <f t="shared" si="15"/>
        <v>0</v>
      </c>
      <c r="Y64" s="12">
        <f t="shared" si="16"/>
        <v>0</v>
      </c>
      <c r="AB64" s="18">
        <v>180</v>
      </c>
      <c r="AC64" s="18">
        <v>0</v>
      </c>
      <c r="AD64" s="18">
        <v>0</v>
      </c>
      <c r="AH64" s="31" t="s">
        <v>185</v>
      </c>
      <c r="AI64" s="17" t="str">
        <f>IFERROR(VLOOKUP(AH64,[4]缘分填表用!$A:$J,4,FALSE),VLOOKUP(AH64,[4]Sheet3!$AH:$AM,6,0))</f>
        <v>谋臣美姬</v>
      </c>
      <c r="AJ64" s="30" t="str">
        <f>IFERROR(VLOOKUP(AH64,[4]缘分填表用!$A:$M,8,FALSE),VLOOKUP(AH64,[4]Sheet3!$AH:$AL,2,0))</f>
        <v>范增</v>
      </c>
      <c r="AK64" s="30">
        <f>IFERROR(VLOOKUP(AH64,[4]缘分填表用!$A:$M,9,FALSE),VLOOKUP(AH64,[4]Sheet3!$AH:$AL,3,0))</f>
        <v>0</v>
      </c>
      <c r="AL64" s="30">
        <f>IFERROR(VLOOKUP(AH64,[4]缘分填表用!$A:$M,10,FALSE),VLOOKUP(AH64,[4]Sheet3!$AH:$AL,4,0))</f>
        <v>0</v>
      </c>
      <c r="AM64" s="30"/>
      <c r="AN64" s="12" t="str">
        <f>IFERROR(VLOOKUP(D64,[5]Sheet1!$B$2:$C$47,2,FALSE),"")</f>
        <v/>
      </c>
    </row>
    <row r="65" spans="1:40" ht="17.399999999999999" customHeight="1" x14ac:dyDescent="0.35">
      <c r="A65" s="16" t="str">
        <f t="shared" si="21"/>
        <v>虞姬4</v>
      </c>
      <c r="B65" s="17">
        <v>4</v>
      </c>
      <c r="C65" s="24">
        <v>64</v>
      </c>
      <c r="D65" s="19" t="str">
        <f t="shared" si="1"/>
        <v>荣宠万千</v>
      </c>
      <c r="E65" s="25" t="s">
        <v>182</v>
      </c>
      <c r="F65" s="20" t="str">
        <f t="shared" si="17"/>
        <v>、独孤伽罗</v>
      </c>
      <c r="G65" s="20" t="str">
        <f t="shared" si="18"/>
        <v>、苏妲己</v>
      </c>
      <c r="H65" s="20" t="str">
        <f t="shared" si="19"/>
        <v/>
      </c>
      <c r="I65" s="20" t="str">
        <f t="shared" si="20"/>
        <v/>
      </c>
      <c r="J65" s="12">
        <f t="shared" si="10"/>
        <v>150</v>
      </c>
      <c r="K65" s="12">
        <f t="shared" si="11"/>
        <v>120</v>
      </c>
      <c r="L65" s="12">
        <f t="shared" si="12"/>
        <v>30</v>
      </c>
      <c r="M65" s="18">
        <v>0</v>
      </c>
      <c r="N65" s="28" t="s">
        <v>140</v>
      </c>
      <c r="O65" s="12">
        <f>VLOOKUP(E65,[3]Sheet1!$B$20:$K$190,9,0)</f>
        <v>4</v>
      </c>
      <c r="P65" s="12" t="str">
        <f>VLOOKUP(O65,武将ID!L$1:$M67,2,0)</f>
        <v>辅助型</v>
      </c>
      <c r="R65" s="12">
        <v>1</v>
      </c>
      <c r="T65" s="12">
        <f t="shared" si="22"/>
        <v>15</v>
      </c>
      <c r="U65" s="12">
        <f t="shared" si="23"/>
        <v>12</v>
      </c>
      <c r="V65" s="12">
        <f t="shared" si="13"/>
        <v>3</v>
      </c>
      <c r="W65" s="12">
        <f t="shared" si="14"/>
        <v>15</v>
      </c>
      <c r="X65" s="12">
        <f t="shared" si="15"/>
        <v>15</v>
      </c>
      <c r="Y65" s="12">
        <f t="shared" si="16"/>
        <v>0</v>
      </c>
      <c r="AB65" s="18">
        <v>200</v>
      </c>
      <c r="AC65" s="18">
        <v>200</v>
      </c>
      <c r="AD65" s="18">
        <v>0</v>
      </c>
      <c r="AH65" s="31" t="s">
        <v>186</v>
      </c>
      <c r="AI65" s="17" t="str">
        <f>IFERROR(VLOOKUP(AH65,[4]缘分填表用!$A:$J,4,FALSE),VLOOKUP(AH65,[4]Sheet3!$AH:$AM,6,0))</f>
        <v>荣宠万千</v>
      </c>
      <c r="AJ65" s="30" t="str">
        <f>IFERROR(VLOOKUP(AH65,[4]缘分填表用!$A:$M,8,FALSE),VLOOKUP(AH65,[4]Sheet3!$AH:$AL,2,0))</f>
        <v>独孤伽罗</v>
      </c>
      <c r="AK65" s="30" t="str">
        <f>IFERROR(VLOOKUP(AH65,[4]缘分填表用!$A:$M,9,FALSE),VLOOKUP(AH65,[4]Sheet3!$AH:$AL,3,0))</f>
        <v>苏妲己</v>
      </c>
      <c r="AL65" s="30">
        <f>IFERROR(VLOOKUP(AH65,[4]缘分填表用!$A:$M,10,FALSE),VLOOKUP(AH65,[4]Sheet3!$AH:$AL,4,0))</f>
        <v>0</v>
      </c>
      <c r="AM65" s="30"/>
      <c r="AN65" s="12" t="str">
        <f>IFERROR(VLOOKUP(D65,[5]Sheet1!$B$2:$C$47,2,FALSE),"")</f>
        <v/>
      </c>
    </row>
    <row r="66" spans="1:40" ht="17.399999999999999" x14ac:dyDescent="0.35">
      <c r="A66" s="16" t="str">
        <f t="shared" ref="A66:A96" si="24">E66&amp;B66</f>
        <v>虞姬5</v>
      </c>
      <c r="B66" s="17">
        <v>5</v>
      </c>
      <c r="C66" s="24">
        <v>65</v>
      </c>
      <c r="D66" s="19" t="str">
        <f t="shared" ref="D66:D129" si="25">AI66</f>
        <v>忠心护主</v>
      </c>
      <c r="E66" s="25" t="s">
        <v>182</v>
      </c>
      <c r="F66" s="20" t="str">
        <f t="shared" si="17"/>
        <v>、龙且</v>
      </c>
      <c r="G66" s="20" t="str">
        <f t="shared" si="18"/>
        <v>、樊哙</v>
      </c>
      <c r="H66" s="20" t="str">
        <f t="shared" si="19"/>
        <v>、宇文成都</v>
      </c>
      <c r="I66" s="20" t="str">
        <f t="shared" si="20"/>
        <v/>
      </c>
      <c r="J66" s="12">
        <f t="shared" si="10"/>
        <v>180</v>
      </c>
      <c r="K66" s="12">
        <f t="shared" si="11"/>
        <v>140</v>
      </c>
      <c r="L66" s="12">
        <f t="shared" si="12"/>
        <v>40</v>
      </c>
      <c r="M66" s="18">
        <v>0</v>
      </c>
      <c r="N66" s="28" t="s">
        <v>140</v>
      </c>
      <c r="O66" s="12">
        <f>VLOOKUP(E66,[3]Sheet1!$B$20:$K$190,9,0)</f>
        <v>4</v>
      </c>
      <c r="P66" s="12" t="str">
        <f>VLOOKUP(O66,武将ID!L$1:$M68,2,0)</f>
        <v>辅助型</v>
      </c>
      <c r="R66" s="12">
        <v>1</v>
      </c>
      <c r="T66" s="12">
        <f t="shared" si="22"/>
        <v>18</v>
      </c>
      <c r="U66" s="12">
        <f t="shared" si="23"/>
        <v>14</v>
      </c>
      <c r="V66" s="12">
        <f t="shared" si="13"/>
        <v>4</v>
      </c>
      <c r="W66" s="12">
        <f t="shared" si="14"/>
        <v>18</v>
      </c>
      <c r="X66" s="12">
        <f t="shared" si="15"/>
        <v>18</v>
      </c>
      <c r="Y66" s="12">
        <f t="shared" si="16"/>
        <v>0</v>
      </c>
      <c r="AB66" s="18">
        <v>240</v>
      </c>
      <c r="AC66" s="18">
        <v>240</v>
      </c>
      <c r="AD66" s="18">
        <v>0</v>
      </c>
      <c r="AH66" s="31" t="s">
        <v>187</v>
      </c>
      <c r="AI66" s="17" t="str">
        <f>IFERROR(VLOOKUP(AH66,[4]缘分填表用!$A:$J,4,FALSE),VLOOKUP(AH66,[4]Sheet3!$AH:$AM,6,0))</f>
        <v>忠心护主</v>
      </c>
      <c r="AJ66" s="30" t="str">
        <f>IFERROR(VLOOKUP(AH66,[4]缘分填表用!$A:$M,8,FALSE),VLOOKUP(AH66,[4]Sheet3!$AH:$AL,2,0))</f>
        <v>龙且</v>
      </c>
      <c r="AK66" s="30" t="str">
        <f>IFERROR(VLOOKUP(AH66,[4]缘分填表用!$A:$M,9,FALSE),VLOOKUP(AH66,[4]Sheet3!$AH:$AL,3,0))</f>
        <v>樊哙</v>
      </c>
      <c r="AL66" s="30" t="str">
        <f>IFERROR(VLOOKUP(AH66,[4]缘分填表用!$A:$M,10,FALSE),VLOOKUP(AH66,[4]Sheet3!$AH:$AL,4,0))</f>
        <v>宇文成都</v>
      </c>
      <c r="AM66" s="30"/>
      <c r="AN66" s="12" t="str">
        <f>IFERROR(VLOOKUP(D66,[5]Sheet1!$B$2:$C$47,2,FALSE),"")</f>
        <v/>
      </c>
    </row>
    <row r="67" spans="1:40" ht="17.399999999999999" x14ac:dyDescent="0.35">
      <c r="A67" s="16" t="str">
        <f t="shared" si="24"/>
        <v>虞姬6</v>
      </c>
      <c r="B67" s="17">
        <v>6</v>
      </c>
      <c r="C67" s="24">
        <v>66</v>
      </c>
      <c r="D67" s="19" t="str">
        <f t="shared" si="25"/>
        <v>妙手回春</v>
      </c>
      <c r="E67" s="25" t="s">
        <v>182</v>
      </c>
      <c r="F67" s="20" t="str">
        <f t="shared" si="17"/>
        <v>、小乔</v>
      </c>
      <c r="G67" s="20" t="str">
        <f t="shared" si="18"/>
        <v>、狄仁杰</v>
      </c>
      <c r="H67" s="20" t="str">
        <f t="shared" si="19"/>
        <v>、孔子</v>
      </c>
      <c r="I67" s="20" t="str">
        <f t="shared" si="20"/>
        <v/>
      </c>
      <c r="J67" s="12">
        <f t="shared" ref="J67:J130" si="26">T67*10</f>
        <v>180</v>
      </c>
      <c r="K67" s="12">
        <f t="shared" ref="K67:K130" si="27">U67*10</f>
        <v>140</v>
      </c>
      <c r="L67" s="12">
        <f t="shared" ref="L67:L130" si="28">V67*10</f>
        <v>40</v>
      </c>
      <c r="M67" s="18">
        <v>0</v>
      </c>
      <c r="N67" s="28" t="s">
        <v>140</v>
      </c>
      <c r="O67" s="12">
        <f>VLOOKUP(E67,[3]Sheet1!$B$20:$K$190,9,0)</f>
        <v>4</v>
      </c>
      <c r="P67" s="12" t="str">
        <f>VLOOKUP(O67,武将ID!L$1:$M69,2,0)</f>
        <v>辅助型</v>
      </c>
      <c r="R67" s="12">
        <v>1</v>
      </c>
      <c r="T67" s="12">
        <f t="shared" si="22"/>
        <v>18</v>
      </c>
      <c r="U67" s="12">
        <f t="shared" si="23"/>
        <v>14</v>
      </c>
      <c r="V67" s="12">
        <f t="shared" ref="V67:V130" si="29">X67-U67+Y67</f>
        <v>4</v>
      </c>
      <c r="W67" s="12">
        <f t="shared" ref="W67:W130" si="30">ROUNDUP(AB67*0.075,0)</f>
        <v>18</v>
      </c>
      <c r="X67" s="12">
        <f t="shared" ref="X67:X130" si="31">ROUNDUP(AC67*0.075,0)</f>
        <v>18</v>
      </c>
      <c r="Y67" s="12">
        <f t="shared" ref="Y67:Y130" si="32">ROUNDUP(AD67*0.075,0)</f>
        <v>0</v>
      </c>
      <c r="AB67" s="18">
        <v>240</v>
      </c>
      <c r="AC67" s="18">
        <v>240</v>
      </c>
      <c r="AD67" s="18">
        <v>0</v>
      </c>
      <c r="AH67" s="31" t="s">
        <v>188</v>
      </c>
      <c r="AI67" s="17" t="str">
        <f>IFERROR(VLOOKUP(AH67,[4]缘分填表用!$A:$J,4,FALSE),VLOOKUP(AH67,[4]Sheet3!$AH:$AM,6,0))</f>
        <v>妙手回春</v>
      </c>
      <c r="AJ67" s="30" t="str">
        <f>IFERROR(VLOOKUP(AH67,[4]缘分填表用!$A:$M,8,FALSE),VLOOKUP(AH67,[4]Sheet3!$AH:$AL,2,0))</f>
        <v>小乔</v>
      </c>
      <c r="AK67" s="30" t="str">
        <f>IFERROR(VLOOKUP(AH67,[4]缘分填表用!$A:$M,9,FALSE),VLOOKUP(AH67,[4]Sheet3!$AH:$AL,3,0))</f>
        <v>狄仁杰</v>
      </c>
      <c r="AL67" s="30" t="str">
        <f>IFERROR(VLOOKUP(AH67,[4]缘分填表用!$A:$M,10,FALSE),VLOOKUP(AH67,[4]Sheet3!$AH:$AL,4,0))</f>
        <v>孔子</v>
      </c>
      <c r="AM67" s="30"/>
      <c r="AN67" s="12" t="str">
        <f>IFERROR(VLOOKUP(D67,[5]Sheet1!$B$2:$C$47,2,FALSE),"")</f>
        <v/>
      </c>
    </row>
    <row r="68" spans="1:40" ht="17.399999999999999" x14ac:dyDescent="0.35">
      <c r="A68" s="16" t="str">
        <f t="shared" si="24"/>
        <v>英布1</v>
      </c>
      <c r="B68" s="17">
        <v>1</v>
      </c>
      <c r="C68" s="24">
        <v>67</v>
      </c>
      <c r="D68" s="19" t="str">
        <f t="shared" si="25"/>
        <v>身先士卒</v>
      </c>
      <c r="E68" s="31" t="s">
        <v>189</v>
      </c>
      <c r="F68" s="20" t="str">
        <f t="shared" si="17"/>
        <v>、灌婴</v>
      </c>
      <c r="G68" s="20" t="str">
        <f t="shared" si="18"/>
        <v/>
      </c>
      <c r="H68" s="20" t="str">
        <f t="shared" si="19"/>
        <v/>
      </c>
      <c r="I68" s="20" t="str">
        <f t="shared" si="20"/>
        <v/>
      </c>
      <c r="J68" s="12">
        <f t="shared" si="26"/>
        <v>130</v>
      </c>
      <c r="K68" s="12">
        <f t="shared" si="27"/>
        <v>0</v>
      </c>
      <c r="L68" s="12">
        <f t="shared" si="28"/>
        <v>0</v>
      </c>
      <c r="M68" s="18">
        <v>0</v>
      </c>
      <c r="N68" s="28" t="s">
        <v>140</v>
      </c>
      <c r="O68" s="12">
        <f>VLOOKUP(E68,[3]Sheet1!$B$20:$K$190,9,0)</f>
        <v>4</v>
      </c>
      <c r="P68" s="12" t="str">
        <f>VLOOKUP(O68,武将ID!L$1:$M70,2,0)</f>
        <v>辅助型</v>
      </c>
      <c r="R68" s="12">
        <v>1</v>
      </c>
      <c r="T68" s="12">
        <f t="shared" si="22"/>
        <v>13</v>
      </c>
      <c r="U68" s="12">
        <f t="shared" si="23"/>
        <v>0</v>
      </c>
      <c r="V68" s="12">
        <f t="shared" si="29"/>
        <v>0</v>
      </c>
      <c r="W68" s="12">
        <f t="shared" si="30"/>
        <v>13</v>
      </c>
      <c r="X68" s="12">
        <f t="shared" si="31"/>
        <v>0</v>
      </c>
      <c r="Y68" s="12">
        <f t="shared" si="32"/>
        <v>0</v>
      </c>
      <c r="AB68" s="18">
        <v>170</v>
      </c>
      <c r="AC68" s="18">
        <v>0</v>
      </c>
      <c r="AD68" s="18">
        <v>0</v>
      </c>
      <c r="AH68" s="31" t="s">
        <v>190</v>
      </c>
      <c r="AI68" s="17" t="str">
        <f>IFERROR(VLOOKUP(AH68,[4]缘分填表用!$A:$J,4,FALSE),VLOOKUP(AH68,[4]Sheet3!$AH:$AM,6,0))</f>
        <v>身先士卒</v>
      </c>
      <c r="AJ68" s="30" t="str">
        <f>IFERROR(VLOOKUP(AH68,[4]缘分填表用!$A:$M,8,FALSE),VLOOKUP(AH68,[4]Sheet3!$AH:$AL,2,0))</f>
        <v>灌婴</v>
      </c>
      <c r="AK68" s="30">
        <f>IFERROR(VLOOKUP(AH68,[4]缘分填表用!$A:$M,9,FALSE),VLOOKUP(AH68,[4]Sheet3!$AH:$AL,3,0))</f>
        <v>0</v>
      </c>
      <c r="AL68" s="30">
        <f>IFERROR(VLOOKUP(AH68,[4]缘分填表用!$A:$M,10,FALSE),VLOOKUP(AH68,[4]Sheet3!$AH:$AL,4,0))</f>
        <v>0</v>
      </c>
      <c r="AM68" s="30"/>
      <c r="AN68" s="12" t="str">
        <f>IFERROR(VLOOKUP(D68,[5]Sheet1!$B$2:$C$47,2,FALSE),"")</f>
        <v/>
      </c>
    </row>
    <row r="69" spans="1:40" ht="17.399999999999999" x14ac:dyDescent="0.35">
      <c r="A69" s="16" t="str">
        <f t="shared" si="24"/>
        <v>英布2</v>
      </c>
      <c r="B69" s="17">
        <v>2</v>
      </c>
      <c r="C69" s="24">
        <v>68</v>
      </c>
      <c r="D69" s="19" t="str">
        <f t="shared" si="25"/>
        <v>择木而栖</v>
      </c>
      <c r="E69" s="31" t="s">
        <v>189</v>
      </c>
      <c r="F69" s="20" t="str">
        <f t="shared" si="17"/>
        <v>、虞子期</v>
      </c>
      <c r="G69" s="20" t="str">
        <f t="shared" si="18"/>
        <v/>
      </c>
      <c r="H69" s="20" t="str">
        <f t="shared" si="19"/>
        <v/>
      </c>
      <c r="I69" s="20" t="str">
        <f t="shared" si="20"/>
        <v/>
      </c>
      <c r="J69" s="12">
        <f t="shared" si="26"/>
        <v>140</v>
      </c>
      <c r="K69" s="12">
        <f t="shared" si="27"/>
        <v>0</v>
      </c>
      <c r="L69" s="12">
        <f t="shared" si="28"/>
        <v>0</v>
      </c>
      <c r="M69" s="18">
        <v>0</v>
      </c>
      <c r="N69" s="28" t="s">
        <v>140</v>
      </c>
      <c r="O69" s="12">
        <f>VLOOKUP(E69,[3]Sheet1!$B$20:$K$190,9,0)</f>
        <v>4</v>
      </c>
      <c r="P69" s="12" t="str">
        <f>VLOOKUP(O69,武将ID!L$1:$M71,2,0)</f>
        <v>辅助型</v>
      </c>
      <c r="R69" s="12">
        <v>1</v>
      </c>
      <c r="T69" s="12">
        <f t="shared" si="22"/>
        <v>14</v>
      </c>
      <c r="U69" s="12">
        <f t="shared" si="23"/>
        <v>0</v>
      </c>
      <c r="V69" s="12">
        <f t="shared" si="29"/>
        <v>0</v>
      </c>
      <c r="W69" s="12">
        <f t="shared" si="30"/>
        <v>14</v>
      </c>
      <c r="X69" s="12">
        <f t="shared" si="31"/>
        <v>0</v>
      </c>
      <c r="Y69" s="12">
        <f t="shared" si="32"/>
        <v>0</v>
      </c>
      <c r="AB69" s="18">
        <v>180</v>
      </c>
      <c r="AC69" s="18">
        <v>0</v>
      </c>
      <c r="AD69" s="18">
        <v>0</v>
      </c>
      <c r="AH69" s="31" t="s">
        <v>191</v>
      </c>
      <c r="AI69" s="17" t="str">
        <f>IFERROR(VLOOKUP(AH69,[4]缘分填表用!$A:$J,4,FALSE),VLOOKUP(AH69,[4]Sheet3!$AH:$AM,6,0))</f>
        <v>择木而栖</v>
      </c>
      <c r="AJ69" s="30" t="str">
        <f>IFERROR(VLOOKUP(AH69,[4]缘分填表用!$A:$M,8,FALSE),VLOOKUP(AH69,[4]Sheet3!$AH:$AL,2,0))</f>
        <v>虞子期</v>
      </c>
      <c r="AK69" s="30">
        <f>IFERROR(VLOOKUP(AH69,[4]缘分填表用!$A:$M,9,FALSE),VLOOKUP(AH69,[4]Sheet3!$AH:$AL,3,0))</f>
        <v>0</v>
      </c>
      <c r="AL69" s="30">
        <f>IFERROR(VLOOKUP(AH69,[4]缘分填表用!$A:$M,10,FALSE),VLOOKUP(AH69,[4]Sheet3!$AH:$AL,4,0))</f>
        <v>0</v>
      </c>
      <c r="AM69" s="30"/>
      <c r="AN69" s="12" t="str">
        <f>IFERROR(VLOOKUP(D69,[5]Sheet1!$B$2:$C$47,2,FALSE),"")</f>
        <v/>
      </c>
    </row>
    <row r="70" spans="1:40" ht="17.399999999999999" x14ac:dyDescent="0.35">
      <c r="A70" s="16" t="str">
        <f t="shared" si="24"/>
        <v>英布3</v>
      </c>
      <c r="B70" s="17">
        <v>3</v>
      </c>
      <c r="C70" s="24">
        <v>69</v>
      </c>
      <c r="D70" s="19" t="str">
        <f t="shared" si="25"/>
        <v>绿林好汉</v>
      </c>
      <c r="E70" s="31" t="s">
        <v>189</v>
      </c>
      <c r="F70" s="20" t="str">
        <f t="shared" si="17"/>
        <v>、单雄信</v>
      </c>
      <c r="G70" s="20" t="str">
        <f t="shared" si="18"/>
        <v/>
      </c>
      <c r="H70" s="20" t="str">
        <f t="shared" si="19"/>
        <v/>
      </c>
      <c r="I70" s="20" t="str">
        <f t="shared" si="20"/>
        <v/>
      </c>
      <c r="J70" s="12">
        <f t="shared" si="26"/>
        <v>140</v>
      </c>
      <c r="K70" s="12">
        <f t="shared" si="27"/>
        <v>0</v>
      </c>
      <c r="L70" s="12">
        <f t="shared" si="28"/>
        <v>0</v>
      </c>
      <c r="M70" s="18">
        <v>0</v>
      </c>
      <c r="N70" s="28" t="s">
        <v>140</v>
      </c>
      <c r="O70" s="12">
        <f>VLOOKUP(E70,[3]Sheet1!$B$20:$K$190,9,0)</f>
        <v>4</v>
      </c>
      <c r="P70" s="12" t="str">
        <f>VLOOKUP(O70,武将ID!L$1:$M72,2,0)</f>
        <v>辅助型</v>
      </c>
      <c r="R70" s="12">
        <v>1</v>
      </c>
      <c r="T70" s="12">
        <f t="shared" si="22"/>
        <v>14</v>
      </c>
      <c r="U70" s="12">
        <f t="shared" si="23"/>
        <v>0</v>
      </c>
      <c r="V70" s="12">
        <f t="shared" si="29"/>
        <v>0</v>
      </c>
      <c r="W70" s="12">
        <f t="shared" si="30"/>
        <v>14</v>
      </c>
      <c r="X70" s="12">
        <f t="shared" si="31"/>
        <v>0</v>
      </c>
      <c r="Y70" s="12">
        <f t="shared" si="32"/>
        <v>0</v>
      </c>
      <c r="AB70" s="18">
        <v>180</v>
      </c>
      <c r="AC70" s="18">
        <v>0</v>
      </c>
      <c r="AD70" s="18">
        <v>0</v>
      </c>
      <c r="AH70" s="31" t="s">
        <v>192</v>
      </c>
      <c r="AI70" s="17" t="str">
        <f>IFERROR(VLOOKUP(AH70,[4]缘分填表用!$A:$J,4,FALSE),VLOOKUP(AH70,[4]Sheet3!$AH:$AM,6,0))</f>
        <v>绿林好汉</v>
      </c>
      <c r="AJ70" s="30" t="str">
        <f>IFERROR(VLOOKUP(AH70,[4]缘分填表用!$A:$M,8,FALSE),VLOOKUP(AH70,[4]Sheet3!$AH:$AL,2,0))</f>
        <v>单雄信</v>
      </c>
      <c r="AK70" s="30">
        <f>IFERROR(VLOOKUP(AH70,[4]缘分填表用!$A:$M,9,FALSE),VLOOKUP(AH70,[4]Sheet3!$AH:$AL,3,0))</f>
        <v>0</v>
      </c>
      <c r="AL70" s="30">
        <f>IFERROR(VLOOKUP(AH70,[4]缘分填表用!$A:$M,10,FALSE),VLOOKUP(AH70,[4]Sheet3!$AH:$AL,4,0))</f>
        <v>0</v>
      </c>
      <c r="AM70" s="30"/>
      <c r="AN70" s="12" t="str">
        <f>IFERROR(VLOOKUP(D70,[5]Sheet1!$B$2:$C$47,2,FALSE),"")</f>
        <v/>
      </c>
    </row>
    <row r="71" spans="1:40" ht="17.399999999999999" x14ac:dyDescent="0.35">
      <c r="A71" s="16" t="str">
        <f t="shared" si="24"/>
        <v>英布4</v>
      </c>
      <c r="B71" s="17">
        <v>4</v>
      </c>
      <c r="C71" s="24">
        <v>70</v>
      </c>
      <c r="D71" s="19" t="str">
        <f t="shared" si="25"/>
        <v>叛楚归汉</v>
      </c>
      <c r="E71" s="31" t="s">
        <v>189</v>
      </c>
      <c r="F71" s="20" t="str">
        <f t="shared" si="17"/>
        <v>、刘邦</v>
      </c>
      <c r="G71" s="20" t="str">
        <f t="shared" si="18"/>
        <v/>
      </c>
      <c r="H71" s="20" t="str">
        <f t="shared" si="19"/>
        <v/>
      </c>
      <c r="I71" s="20" t="str">
        <f t="shared" si="20"/>
        <v/>
      </c>
      <c r="J71" s="12">
        <f t="shared" si="26"/>
        <v>140</v>
      </c>
      <c r="K71" s="12">
        <f t="shared" si="27"/>
        <v>0</v>
      </c>
      <c r="L71" s="12">
        <f t="shared" si="28"/>
        <v>0</v>
      </c>
      <c r="M71" s="18">
        <v>0</v>
      </c>
      <c r="N71" s="28" t="s">
        <v>140</v>
      </c>
      <c r="O71" s="12">
        <f>VLOOKUP(E71,[3]Sheet1!$B$20:$K$190,9,0)</f>
        <v>4</v>
      </c>
      <c r="P71" s="12" t="str">
        <f>VLOOKUP(O71,武将ID!L$1:$M73,2,0)</f>
        <v>辅助型</v>
      </c>
      <c r="R71" s="12">
        <v>1</v>
      </c>
      <c r="T71" s="12">
        <f t="shared" si="22"/>
        <v>14</v>
      </c>
      <c r="U71" s="12">
        <f t="shared" si="23"/>
        <v>0</v>
      </c>
      <c r="V71" s="12">
        <f t="shared" si="29"/>
        <v>0</v>
      </c>
      <c r="W71" s="12">
        <f t="shared" si="30"/>
        <v>14</v>
      </c>
      <c r="X71" s="12">
        <f t="shared" si="31"/>
        <v>0</v>
      </c>
      <c r="Y71" s="12">
        <f t="shared" si="32"/>
        <v>0</v>
      </c>
      <c r="AB71" s="18">
        <v>180</v>
      </c>
      <c r="AC71" s="18">
        <v>0</v>
      </c>
      <c r="AD71" s="18">
        <v>0</v>
      </c>
      <c r="AH71" s="31" t="s">
        <v>193</v>
      </c>
      <c r="AI71" s="17" t="str">
        <f>IFERROR(VLOOKUP(AH71,[4]缘分填表用!$A:$J,4,FALSE),VLOOKUP(AH71,[4]Sheet3!$AH:$AM,6,0))</f>
        <v>叛楚归汉</v>
      </c>
      <c r="AJ71" s="30" t="str">
        <f>IFERROR(VLOOKUP(AH71,[4]缘分填表用!$A:$M,8,FALSE),VLOOKUP(AH71,[4]Sheet3!$AH:$AL,2,0))</f>
        <v>刘邦</v>
      </c>
      <c r="AK71" s="30">
        <f>IFERROR(VLOOKUP(AH71,[4]缘分填表用!$A:$M,9,FALSE),VLOOKUP(AH71,[4]Sheet3!$AH:$AL,3,0))</f>
        <v>0</v>
      </c>
      <c r="AL71" s="30">
        <f>IFERROR(VLOOKUP(AH71,[4]缘分填表用!$A:$M,10,FALSE),VLOOKUP(AH71,[4]Sheet3!$AH:$AL,4,0))</f>
        <v>0</v>
      </c>
      <c r="AM71" s="30"/>
      <c r="AN71" s="12" t="str">
        <f>IFERROR(VLOOKUP(D71,[5]Sheet1!$B$2:$C$47,2,FALSE),"")</f>
        <v/>
      </c>
    </row>
    <row r="72" spans="1:40" ht="17.399999999999999" x14ac:dyDescent="0.35">
      <c r="A72" s="16" t="str">
        <f t="shared" si="24"/>
        <v>英布5</v>
      </c>
      <c r="B72" s="17">
        <v>5</v>
      </c>
      <c r="C72" s="24">
        <v>71</v>
      </c>
      <c r="D72" s="19" t="str">
        <f t="shared" si="25"/>
        <v>威风凛凛</v>
      </c>
      <c r="E72" s="31" t="s">
        <v>189</v>
      </c>
      <c r="F72" s="20" t="str">
        <f t="shared" si="17"/>
        <v>、韩信</v>
      </c>
      <c r="G72" s="20" t="str">
        <f t="shared" si="18"/>
        <v>、尉迟恭</v>
      </c>
      <c r="H72" s="20" t="str">
        <f t="shared" si="19"/>
        <v/>
      </c>
      <c r="I72" s="20" t="str">
        <f t="shared" si="20"/>
        <v/>
      </c>
      <c r="J72" s="12">
        <f t="shared" si="26"/>
        <v>150</v>
      </c>
      <c r="K72" s="12">
        <f t="shared" si="27"/>
        <v>120</v>
      </c>
      <c r="L72" s="12">
        <f t="shared" si="28"/>
        <v>30</v>
      </c>
      <c r="M72" s="18">
        <v>0</v>
      </c>
      <c r="N72" s="28" t="s">
        <v>140</v>
      </c>
      <c r="O72" s="12">
        <f>VLOOKUP(E72,[3]Sheet1!$B$20:$K$190,9,0)</f>
        <v>4</v>
      </c>
      <c r="P72" s="12" t="str">
        <f>VLOOKUP(O72,武将ID!L$1:$M74,2,0)</f>
        <v>辅助型</v>
      </c>
      <c r="R72" s="12">
        <v>1</v>
      </c>
      <c r="T72" s="12">
        <f t="shared" si="22"/>
        <v>15</v>
      </c>
      <c r="U72" s="12">
        <f t="shared" si="23"/>
        <v>12</v>
      </c>
      <c r="V72" s="12">
        <f t="shared" si="29"/>
        <v>3</v>
      </c>
      <c r="W72" s="12">
        <f t="shared" si="30"/>
        <v>15</v>
      </c>
      <c r="X72" s="12">
        <f t="shared" si="31"/>
        <v>15</v>
      </c>
      <c r="Y72" s="12">
        <f t="shared" si="32"/>
        <v>0</v>
      </c>
      <c r="AB72" s="18">
        <v>200</v>
      </c>
      <c r="AC72" s="18">
        <v>200</v>
      </c>
      <c r="AD72" s="18">
        <v>0</v>
      </c>
      <c r="AH72" s="31" t="s">
        <v>194</v>
      </c>
      <c r="AI72" s="17" t="str">
        <f>IFERROR(VLOOKUP(AH72,[4]缘分填表用!$A:$J,4,FALSE),VLOOKUP(AH72,[4]Sheet3!$AH:$AM,6,0))</f>
        <v>威风凛凛</v>
      </c>
      <c r="AJ72" s="30" t="str">
        <f>IFERROR(VLOOKUP(AH72,[4]缘分填表用!$A:$M,8,FALSE),VLOOKUP(AH72,[4]Sheet3!$AH:$AL,2,0))</f>
        <v>韩信</v>
      </c>
      <c r="AK72" s="30" t="str">
        <f>IFERROR(VLOOKUP(AH72,[4]缘分填表用!$A:$M,9,FALSE),VLOOKUP(AH72,[4]Sheet3!$AH:$AL,3,0))</f>
        <v>尉迟恭</v>
      </c>
      <c r="AL72" s="30">
        <f>IFERROR(VLOOKUP(AH72,[4]缘分填表用!$A:$M,10,FALSE),VLOOKUP(AH72,[4]Sheet3!$AH:$AL,4,0))</f>
        <v>0</v>
      </c>
      <c r="AM72" s="30"/>
      <c r="AN72" s="12" t="str">
        <f>IFERROR(VLOOKUP(D72,[5]Sheet1!$B$2:$C$47,2,FALSE),"")</f>
        <v/>
      </c>
    </row>
    <row r="73" spans="1:40" ht="17.399999999999999" x14ac:dyDescent="0.35">
      <c r="A73" s="16" t="str">
        <f t="shared" si="24"/>
        <v>英布6</v>
      </c>
      <c r="B73" s="17">
        <v>6</v>
      </c>
      <c r="C73" s="24">
        <v>72</v>
      </c>
      <c r="D73" s="19" t="str">
        <f t="shared" si="25"/>
        <v>如雷贯耳</v>
      </c>
      <c r="E73" s="31" t="s">
        <v>189</v>
      </c>
      <c r="F73" s="20" t="str">
        <f t="shared" si="17"/>
        <v>、龙且</v>
      </c>
      <c r="G73" s="20" t="str">
        <f t="shared" si="18"/>
        <v>、樊哙</v>
      </c>
      <c r="H73" s="20" t="str">
        <f t="shared" si="19"/>
        <v>、成吉思汗</v>
      </c>
      <c r="I73" s="20" t="str">
        <f t="shared" si="20"/>
        <v/>
      </c>
      <c r="J73" s="12">
        <f t="shared" si="26"/>
        <v>180</v>
      </c>
      <c r="K73" s="12">
        <f t="shared" si="27"/>
        <v>140</v>
      </c>
      <c r="L73" s="12">
        <f t="shared" si="28"/>
        <v>40</v>
      </c>
      <c r="M73" s="18">
        <v>0</v>
      </c>
      <c r="N73" s="28" t="s">
        <v>140</v>
      </c>
      <c r="O73" s="12">
        <f>VLOOKUP(E73,[3]Sheet1!$B$20:$K$190,9,0)</f>
        <v>4</v>
      </c>
      <c r="P73" s="12" t="str">
        <f>VLOOKUP(O73,武将ID!L$1:$M75,2,0)</f>
        <v>辅助型</v>
      </c>
      <c r="R73" s="12">
        <v>1</v>
      </c>
      <c r="T73" s="12">
        <f t="shared" si="22"/>
        <v>18</v>
      </c>
      <c r="U73" s="12">
        <f t="shared" si="23"/>
        <v>14</v>
      </c>
      <c r="V73" s="12">
        <f t="shared" si="29"/>
        <v>4</v>
      </c>
      <c r="W73" s="12">
        <f t="shared" si="30"/>
        <v>18</v>
      </c>
      <c r="X73" s="12">
        <f t="shared" si="31"/>
        <v>18</v>
      </c>
      <c r="Y73" s="12">
        <f t="shared" si="32"/>
        <v>0</v>
      </c>
      <c r="AB73" s="18">
        <v>240</v>
      </c>
      <c r="AC73" s="18">
        <v>240</v>
      </c>
      <c r="AD73" s="18">
        <v>0</v>
      </c>
      <c r="AH73" s="31" t="s">
        <v>195</v>
      </c>
      <c r="AI73" s="17" t="str">
        <f>IFERROR(VLOOKUP(AH73,[4]缘分填表用!$A:$J,4,FALSE),VLOOKUP(AH73,[4]Sheet3!$AH:$AM,6,0))</f>
        <v>如雷贯耳</v>
      </c>
      <c r="AJ73" s="30" t="str">
        <f>IFERROR(VLOOKUP(AH73,[4]缘分填表用!$A:$M,8,FALSE),VLOOKUP(AH73,[4]Sheet3!$AH:$AL,2,0))</f>
        <v>龙且</v>
      </c>
      <c r="AK73" s="30" t="str">
        <f>IFERROR(VLOOKUP(AH73,[4]缘分填表用!$A:$M,9,FALSE),VLOOKUP(AH73,[4]Sheet3!$AH:$AL,3,0))</f>
        <v>樊哙</v>
      </c>
      <c r="AL73" s="30" t="str">
        <f>IFERROR(VLOOKUP(AH73,[4]缘分填表用!$A:$M,10,FALSE),VLOOKUP(AH73,[4]Sheet3!$AH:$AL,4,0))</f>
        <v>成吉思汗</v>
      </c>
      <c r="AM73" s="30"/>
      <c r="AN73" s="12" t="str">
        <f>IFERROR(VLOOKUP(D73,[5]Sheet1!$B$2:$C$47,2,FALSE),"")</f>
        <v/>
      </c>
    </row>
    <row r="74" spans="1:40" ht="17.399999999999999" x14ac:dyDescent="0.35">
      <c r="A74" s="16" t="str">
        <f t="shared" si="24"/>
        <v>樊哙1</v>
      </c>
      <c r="B74" s="17">
        <v>1</v>
      </c>
      <c r="C74" s="24">
        <v>73</v>
      </c>
      <c r="D74" s="19" t="str">
        <f t="shared" si="25"/>
        <v>勇猛果敢</v>
      </c>
      <c r="E74" s="25" t="s">
        <v>196</v>
      </c>
      <c r="F74" s="20" t="str">
        <f t="shared" si="17"/>
        <v>、英布</v>
      </c>
      <c r="G74" s="20" t="str">
        <f t="shared" si="18"/>
        <v/>
      </c>
      <c r="H74" s="20" t="str">
        <f t="shared" si="19"/>
        <v/>
      </c>
      <c r="I74" s="20" t="str">
        <f t="shared" si="20"/>
        <v/>
      </c>
      <c r="J74" s="12">
        <f t="shared" si="26"/>
        <v>140</v>
      </c>
      <c r="K74" s="12">
        <f t="shared" si="27"/>
        <v>0</v>
      </c>
      <c r="L74" s="12">
        <f t="shared" si="28"/>
        <v>0</v>
      </c>
      <c r="M74" s="18">
        <v>0</v>
      </c>
      <c r="N74" s="28" t="s">
        <v>140</v>
      </c>
      <c r="O74" s="12">
        <f>VLOOKUP(E74,[3]Sheet1!$B$20:$K$190,9,0)</f>
        <v>2</v>
      </c>
      <c r="P74" s="12" t="str">
        <f>VLOOKUP(O74,武将ID!L$1:$M76,2,0)</f>
        <v>防御型</v>
      </c>
      <c r="R74" s="12">
        <v>1</v>
      </c>
      <c r="T74" s="12">
        <f t="shared" si="22"/>
        <v>14</v>
      </c>
      <c r="U74" s="12">
        <f t="shared" si="23"/>
        <v>0</v>
      </c>
      <c r="V74" s="12">
        <f t="shared" si="29"/>
        <v>0</v>
      </c>
      <c r="W74" s="12">
        <f t="shared" si="30"/>
        <v>14</v>
      </c>
      <c r="X74" s="12">
        <f t="shared" si="31"/>
        <v>0</v>
      </c>
      <c r="Y74" s="12">
        <f t="shared" si="32"/>
        <v>0</v>
      </c>
      <c r="AB74" s="18">
        <v>180</v>
      </c>
      <c r="AC74" s="18">
        <v>0</v>
      </c>
      <c r="AD74" s="18">
        <v>0</v>
      </c>
      <c r="AH74" s="31" t="s">
        <v>197</v>
      </c>
      <c r="AI74" s="17" t="str">
        <f>IFERROR(VLOOKUP(AH74,[4]缘分填表用!$A:$J,4,FALSE),VLOOKUP(AH74,[4]Sheet3!$AH:$AM,6,0))</f>
        <v>勇猛果敢</v>
      </c>
      <c r="AJ74" s="30" t="str">
        <f>IFERROR(VLOOKUP(AH74,[4]缘分填表用!$A:$M,8,FALSE),VLOOKUP(AH74,[4]Sheet3!$AH:$AL,2,0))</f>
        <v>英布</v>
      </c>
      <c r="AK74" s="30">
        <f>IFERROR(VLOOKUP(AH74,[4]缘分填表用!$A:$M,9,FALSE),VLOOKUP(AH74,[4]Sheet3!$AH:$AL,3,0))</f>
        <v>0</v>
      </c>
      <c r="AL74" s="30">
        <f>IFERROR(VLOOKUP(AH74,[4]缘分填表用!$A:$M,10,FALSE),VLOOKUP(AH74,[4]Sheet3!$AH:$AL,4,0))</f>
        <v>0</v>
      </c>
      <c r="AM74" s="30"/>
      <c r="AN74" s="12" t="str">
        <f>IFERROR(VLOOKUP(D74,[5]Sheet1!$B$2:$C$47,2,FALSE),"")</f>
        <v/>
      </c>
    </row>
    <row r="75" spans="1:40" ht="17.399999999999999" x14ac:dyDescent="0.35">
      <c r="A75" s="16" t="str">
        <f t="shared" si="24"/>
        <v>樊哙2</v>
      </c>
      <c r="B75" s="17">
        <v>2</v>
      </c>
      <c r="C75" s="24">
        <v>74</v>
      </c>
      <c r="D75" s="19" t="str">
        <f t="shared" si="25"/>
        <v>猛将无双</v>
      </c>
      <c r="E75" s="25" t="s">
        <v>196</v>
      </c>
      <c r="F75" s="20" t="str">
        <f t="shared" si="17"/>
        <v>、龙且</v>
      </c>
      <c r="G75" s="20" t="str">
        <f t="shared" si="18"/>
        <v/>
      </c>
      <c r="H75" s="20" t="str">
        <f t="shared" si="19"/>
        <v/>
      </c>
      <c r="I75" s="20" t="str">
        <f t="shared" si="20"/>
        <v/>
      </c>
      <c r="J75" s="12">
        <f t="shared" si="26"/>
        <v>140</v>
      </c>
      <c r="K75" s="12">
        <f t="shared" si="27"/>
        <v>0</v>
      </c>
      <c r="L75" s="12">
        <f t="shared" si="28"/>
        <v>0</v>
      </c>
      <c r="M75" s="18">
        <v>0</v>
      </c>
      <c r="N75" s="28" t="s">
        <v>140</v>
      </c>
      <c r="O75" s="12">
        <f>VLOOKUP(E75,[3]Sheet1!$B$20:$K$190,9,0)</f>
        <v>2</v>
      </c>
      <c r="P75" s="12" t="str">
        <f>VLOOKUP(O75,武将ID!L$1:$M77,2,0)</f>
        <v>防御型</v>
      </c>
      <c r="R75" s="12">
        <v>1</v>
      </c>
      <c r="T75" s="12">
        <f t="shared" si="22"/>
        <v>14</v>
      </c>
      <c r="U75" s="12">
        <f t="shared" si="23"/>
        <v>0</v>
      </c>
      <c r="V75" s="12">
        <f t="shared" si="29"/>
        <v>0</v>
      </c>
      <c r="W75" s="12">
        <f t="shared" si="30"/>
        <v>14</v>
      </c>
      <c r="X75" s="12">
        <f t="shared" si="31"/>
        <v>0</v>
      </c>
      <c r="Y75" s="12">
        <f t="shared" si="32"/>
        <v>0</v>
      </c>
      <c r="AB75" s="18">
        <v>180</v>
      </c>
      <c r="AC75" s="18">
        <v>0</v>
      </c>
      <c r="AD75" s="18">
        <v>0</v>
      </c>
      <c r="AH75" s="31" t="s">
        <v>198</v>
      </c>
      <c r="AI75" s="17" t="str">
        <f>IFERROR(VLOOKUP(AH75,[4]缘分填表用!$A:$J,4,FALSE),VLOOKUP(AH75,[4]Sheet3!$AH:$AM,6,0))</f>
        <v>猛将无双</v>
      </c>
      <c r="AJ75" s="30" t="str">
        <f>IFERROR(VLOOKUP(AH75,[4]缘分填表用!$A:$M,8,FALSE),VLOOKUP(AH75,[4]Sheet3!$AH:$AL,2,0))</f>
        <v>龙且</v>
      </c>
      <c r="AK75" s="30">
        <f>IFERROR(VLOOKUP(AH75,[4]缘分填表用!$A:$M,9,FALSE),VLOOKUP(AH75,[4]Sheet3!$AH:$AL,3,0))</f>
        <v>0</v>
      </c>
      <c r="AL75" s="30">
        <f>IFERROR(VLOOKUP(AH75,[4]缘分填表用!$A:$M,10,FALSE),VLOOKUP(AH75,[4]Sheet3!$AH:$AL,4,0))</f>
        <v>0</v>
      </c>
      <c r="AM75" s="30"/>
      <c r="AN75" s="12" t="str">
        <f>IFERROR(VLOOKUP(D75,[5]Sheet1!$B$2:$C$47,2,FALSE),"")</f>
        <v/>
      </c>
    </row>
    <row r="76" spans="1:40" ht="17.399999999999999" x14ac:dyDescent="0.35">
      <c r="A76" s="16" t="str">
        <f t="shared" si="24"/>
        <v>樊哙3</v>
      </c>
      <c r="B76" s="17">
        <v>3</v>
      </c>
      <c r="C76" s="24">
        <v>75</v>
      </c>
      <c r="D76" s="19" t="str">
        <f t="shared" si="25"/>
        <v>美女野兽</v>
      </c>
      <c r="E76" s="25" t="s">
        <v>196</v>
      </c>
      <c r="F76" s="20" t="str">
        <f t="shared" si="17"/>
        <v>、苏妲己</v>
      </c>
      <c r="G76" s="20" t="str">
        <f t="shared" si="18"/>
        <v/>
      </c>
      <c r="H76" s="20" t="str">
        <f t="shared" si="19"/>
        <v/>
      </c>
      <c r="I76" s="20" t="str">
        <f t="shared" si="20"/>
        <v/>
      </c>
      <c r="J76" s="12">
        <f t="shared" si="26"/>
        <v>140</v>
      </c>
      <c r="K76" s="12">
        <f t="shared" si="27"/>
        <v>0</v>
      </c>
      <c r="L76" s="12">
        <f t="shared" si="28"/>
        <v>0</v>
      </c>
      <c r="M76" s="18">
        <v>0</v>
      </c>
      <c r="N76" s="28" t="s">
        <v>140</v>
      </c>
      <c r="O76" s="12">
        <f>VLOOKUP(E76,[3]Sheet1!$B$20:$K$190,9,0)</f>
        <v>2</v>
      </c>
      <c r="P76" s="12" t="str">
        <f>VLOOKUP(O76,武将ID!L$1:$M78,2,0)</f>
        <v>防御型</v>
      </c>
      <c r="R76" s="12">
        <v>1</v>
      </c>
      <c r="T76" s="12">
        <f t="shared" si="22"/>
        <v>14</v>
      </c>
      <c r="U76" s="12">
        <f t="shared" si="23"/>
        <v>0</v>
      </c>
      <c r="V76" s="12">
        <f t="shared" si="29"/>
        <v>0</v>
      </c>
      <c r="W76" s="12">
        <f t="shared" si="30"/>
        <v>14</v>
      </c>
      <c r="X76" s="12">
        <f t="shared" si="31"/>
        <v>0</v>
      </c>
      <c r="Y76" s="12">
        <f t="shared" si="32"/>
        <v>0</v>
      </c>
      <c r="AB76" s="18">
        <v>180</v>
      </c>
      <c r="AC76" s="18">
        <v>0</v>
      </c>
      <c r="AD76" s="18">
        <v>0</v>
      </c>
      <c r="AH76" s="31" t="s">
        <v>199</v>
      </c>
      <c r="AI76" s="17" t="str">
        <f>IFERROR(VLOOKUP(AH76,[4]缘分填表用!$A:$J,4,FALSE),VLOOKUP(AH76,[4]Sheet3!$AH:$AM,6,0))</f>
        <v>美女野兽</v>
      </c>
      <c r="AJ76" s="30" t="str">
        <f>IFERROR(VLOOKUP(AH76,[4]缘分填表用!$A:$M,8,FALSE),VLOOKUP(AH76,[4]Sheet3!$AH:$AL,2,0))</f>
        <v>苏妲己</v>
      </c>
      <c r="AK76" s="30">
        <f>IFERROR(VLOOKUP(AH76,[4]缘分填表用!$A:$M,9,FALSE),VLOOKUP(AH76,[4]Sheet3!$AH:$AL,3,0))</f>
        <v>0</v>
      </c>
      <c r="AL76" s="30">
        <f>IFERROR(VLOOKUP(AH76,[4]缘分填表用!$A:$M,10,FALSE),VLOOKUP(AH76,[4]Sheet3!$AH:$AL,4,0))</f>
        <v>0</v>
      </c>
      <c r="AM76" s="30"/>
      <c r="AN76" s="12" t="str">
        <f>IFERROR(VLOOKUP(D76,[5]Sheet1!$B$2:$C$47,2,FALSE),"")</f>
        <v>猛将红颜</v>
      </c>
    </row>
    <row r="77" spans="1:40" ht="17.399999999999999" x14ac:dyDescent="0.35">
      <c r="A77" s="16" t="str">
        <f t="shared" si="24"/>
        <v>樊哙4</v>
      </c>
      <c r="B77" s="17">
        <v>4</v>
      </c>
      <c r="C77" s="24">
        <v>76</v>
      </c>
      <c r="D77" s="19" t="str">
        <f t="shared" si="25"/>
        <v>横冲直撞</v>
      </c>
      <c r="E77" s="25" t="s">
        <v>196</v>
      </c>
      <c r="F77" s="20" t="str">
        <f t="shared" si="17"/>
        <v>、张飞</v>
      </c>
      <c r="G77" s="20" t="str">
        <f t="shared" si="18"/>
        <v>、程咬金</v>
      </c>
      <c r="H77" s="20" t="str">
        <f t="shared" si="19"/>
        <v/>
      </c>
      <c r="I77" s="20" t="str">
        <f t="shared" si="20"/>
        <v/>
      </c>
      <c r="J77" s="12">
        <f t="shared" si="26"/>
        <v>150</v>
      </c>
      <c r="K77" s="12">
        <f t="shared" si="27"/>
        <v>60</v>
      </c>
      <c r="L77" s="12">
        <f t="shared" si="28"/>
        <v>100</v>
      </c>
      <c r="M77" s="18">
        <v>0</v>
      </c>
      <c r="N77" s="28" t="s">
        <v>140</v>
      </c>
      <c r="O77" s="12">
        <f>VLOOKUP(E77,[3]Sheet1!$B$20:$K$190,9,0)</f>
        <v>2</v>
      </c>
      <c r="P77" s="12" t="str">
        <f>VLOOKUP(O77,武将ID!L$1:$M79,2,0)</f>
        <v>防御型</v>
      </c>
      <c r="R77" s="12">
        <v>1</v>
      </c>
      <c r="T77" s="12">
        <f t="shared" si="22"/>
        <v>15</v>
      </c>
      <c r="U77" s="12">
        <f t="shared" si="23"/>
        <v>6</v>
      </c>
      <c r="V77" s="12">
        <f t="shared" si="29"/>
        <v>10</v>
      </c>
      <c r="W77" s="12">
        <f t="shared" si="30"/>
        <v>15</v>
      </c>
      <c r="X77" s="12">
        <f t="shared" si="31"/>
        <v>8</v>
      </c>
      <c r="Y77" s="12">
        <f t="shared" si="32"/>
        <v>8</v>
      </c>
      <c r="AB77" s="18">
        <v>200</v>
      </c>
      <c r="AC77" s="18">
        <v>100</v>
      </c>
      <c r="AD77" s="18">
        <v>100</v>
      </c>
      <c r="AH77" s="31" t="s">
        <v>200</v>
      </c>
      <c r="AI77" s="17" t="str">
        <f>IFERROR(VLOOKUP(AH77,[4]缘分填表用!$A:$J,4,FALSE),VLOOKUP(AH77,[4]Sheet3!$AH:$AM,6,0))</f>
        <v>横冲直撞</v>
      </c>
      <c r="AJ77" s="30" t="str">
        <f>IFERROR(VLOOKUP(AH77,[4]缘分填表用!$A:$M,8,FALSE),VLOOKUP(AH77,[4]Sheet3!$AH:$AL,2,0))</f>
        <v>张飞</v>
      </c>
      <c r="AK77" s="30" t="str">
        <f>IFERROR(VLOOKUP(AH77,[4]缘分填表用!$A:$M,9,FALSE),VLOOKUP(AH77,[4]Sheet3!$AH:$AL,3,0))</f>
        <v>程咬金</v>
      </c>
      <c r="AL77" s="30">
        <f>IFERROR(VLOOKUP(AH77,[4]缘分填表用!$A:$M,10,FALSE),VLOOKUP(AH77,[4]Sheet3!$AH:$AL,4,0))</f>
        <v>0</v>
      </c>
      <c r="AM77" s="30"/>
      <c r="AN77" s="12" t="str">
        <f>IFERROR(VLOOKUP(D77,[5]Sheet1!$B$2:$C$47,2,FALSE),"")</f>
        <v/>
      </c>
    </row>
    <row r="78" spans="1:40" ht="17.399999999999999" customHeight="1" x14ac:dyDescent="0.35">
      <c r="A78" s="16" t="str">
        <f t="shared" si="24"/>
        <v>樊哙5</v>
      </c>
      <c r="B78" s="17">
        <v>5</v>
      </c>
      <c r="C78" s="24">
        <v>77</v>
      </c>
      <c r="D78" s="19" t="str">
        <f t="shared" si="25"/>
        <v>沾亲带故</v>
      </c>
      <c r="E78" s="25" t="s">
        <v>196</v>
      </c>
      <c r="F78" s="20" t="str">
        <f t="shared" si="17"/>
        <v>、刘邦</v>
      </c>
      <c r="G78" s="20" t="str">
        <f t="shared" si="18"/>
        <v>、吕雉</v>
      </c>
      <c r="H78" s="20" t="str">
        <f t="shared" si="19"/>
        <v>、刘备</v>
      </c>
      <c r="I78" s="20" t="str">
        <f t="shared" si="20"/>
        <v/>
      </c>
      <c r="J78" s="12">
        <f t="shared" si="26"/>
        <v>180</v>
      </c>
      <c r="K78" s="12">
        <f t="shared" si="27"/>
        <v>70</v>
      </c>
      <c r="L78" s="12">
        <f t="shared" si="28"/>
        <v>110</v>
      </c>
      <c r="M78" s="18">
        <v>0</v>
      </c>
      <c r="N78" s="28" t="s">
        <v>140</v>
      </c>
      <c r="O78" s="12">
        <f>VLOOKUP(E78,[3]Sheet1!$B$20:$K$190,9,0)</f>
        <v>2</v>
      </c>
      <c r="P78" s="12" t="str">
        <f>VLOOKUP(O78,武将ID!L$1:$M80,2,0)</f>
        <v>防御型</v>
      </c>
      <c r="R78" s="12">
        <v>1</v>
      </c>
      <c r="T78" s="12">
        <f t="shared" si="22"/>
        <v>18</v>
      </c>
      <c r="U78" s="12">
        <f t="shared" si="23"/>
        <v>7</v>
      </c>
      <c r="V78" s="12">
        <f t="shared" si="29"/>
        <v>11</v>
      </c>
      <c r="W78" s="12">
        <f t="shared" si="30"/>
        <v>18</v>
      </c>
      <c r="X78" s="12">
        <f t="shared" si="31"/>
        <v>9</v>
      </c>
      <c r="Y78" s="12">
        <f t="shared" si="32"/>
        <v>9</v>
      </c>
      <c r="AB78" s="18">
        <v>240</v>
      </c>
      <c r="AC78" s="18">
        <v>120</v>
      </c>
      <c r="AD78" s="18">
        <v>120</v>
      </c>
      <c r="AH78" s="31" t="s">
        <v>201</v>
      </c>
      <c r="AI78" s="17" t="str">
        <f>IFERROR(VLOOKUP(AH78,[4]缘分填表用!$A:$J,4,FALSE),VLOOKUP(AH78,[4]Sheet3!$AH:$AM,6,0))</f>
        <v>沾亲带故</v>
      </c>
      <c r="AJ78" s="30" t="str">
        <f>IFERROR(VLOOKUP(AH78,[4]缘分填表用!$A:$M,8,FALSE),VLOOKUP(AH78,[4]Sheet3!$AH:$AL,2,0))</f>
        <v>刘邦</v>
      </c>
      <c r="AK78" s="30" t="str">
        <f>IFERROR(VLOOKUP(AH78,[4]缘分填表用!$A:$M,9,FALSE),VLOOKUP(AH78,[4]Sheet3!$AH:$AL,3,0))</f>
        <v>吕雉</v>
      </c>
      <c r="AL78" s="30" t="str">
        <f>IFERROR(VLOOKUP(AH78,[4]缘分填表用!$A:$M,10,FALSE),VLOOKUP(AH78,[4]Sheet3!$AH:$AL,4,0))</f>
        <v>刘备</v>
      </c>
      <c r="AM78" s="30"/>
      <c r="AN78" s="12" t="str">
        <f>IFERROR(VLOOKUP(D78,[5]Sheet1!$B$2:$C$47,2,FALSE),"")</f>
        <v/>
      </c>
    </row>
    <row r="79" spans="1:40" ht="17.399999999999999" customHeight="1" x14ac:dyDescent="0.35">
      <c r="A79" s="16" t="str">
        <f t="shared" si="24"/>
        <v>樊哙6</v>
      </c>
      <c r="B79" s="17">
        <v>6</v>
      </c>
      <c r="C79" s="24">
        <v>78</v>
      </c>
      <c r="D79" s="19" t="str">
        <f t="shared" si="25"/>
        <v>铜墙铁壁</v>
      </c>
      <c r="E79" s="25" t="s">
        <v>196</v>
      </c>
      <c r="F79" s="20" t="str">
        <f t="shared" si="17"/>
        <v>、典韦</v>
      </c>
      <c r="G79" s="20" t="str">
        <f t="shared" si="18"/>
        <v>、尉迟恭</v>
      </c>
      <c r="H79" s="20" t="str">
        <f t="shared" si="19"/>
        <v>、武松</v>
      </c>
      <c r="I79" s="20" t="str">
        <f t="shared" si="20"/>
        <v/>
      </c>
      <c r="J79" s="12">
        <f t="shared" si="26"/>
        <v>180</v>
      </c>
      <c r="K79" s="12">
        <f t="shared" si="27"/>
        <v>70</v>
      </c>
      <c r="L79" s="12">
        <f t="shared" si="28"/>
        <v>110</v>
      </c>
      <c r="M79" s="18">
        <v>0</v>
      </c>
      <c r="N79" s="28" t="s">
        <v>140</v>
      </c>
      <c r="O79" s="12">
        <f>VLOOKUP(E79,[3]Sheet1!$B$20:$K$190,9,0)</f>
        <v>2</v>
      </c>
      <c r="P79" s="12" t="str">
        <f>VLOOKUP(O79,武将ID!L$1:$M81,2,0)</f>
        <v>防御型</v>
      </c>
      <c r="R79" s="12">
        <v>1</v>
      </c>
      <c r="T79" s="12">
        <f t="shared" si="22"/>
        <v>18</v>
      </c>
      <c r="U79" s="12">
        <f t="shared" si="23"/>
        <v>7</v>
      </c>
      <c r="V79" s="12">
        <f t="shared" si="29"/>
        <v>11</v>
      </c>
      <c r="W79" s="12">
        <f t="shared" si="30"/>
        <v>18</v>
      </c>
      <c r="X79" s="12">
        <f t="shared" si="31"/>
        <v>9</v>
      </c>
      <c r="Y79" s="12">
        <f t="shared" si="32"/>
        <v>9</v>
      </c>
      <c r="AB79" s="18">
        <v>240</v>
      </c>
      <c r="AC79" s="18">
        <v>120</v>
      </c>
      <c r="AD79" s="18">
        <v>120</v>
      </c>
      <c r="AH79" s="31" t="s">
        <v>202</v>
      </c>
      <c r="AI79" s="17" t="str">
        <f>IFERROR(VLOOKUP(AH79,[4]缘分填表用!$A:$J,4,FALSE),VLOOKUP(AH79,[4]Sheet3!$AH:$AM,6,0))</f>
        <v>铜墙铁壁</v>
      </c>
      <c r="AJ79" s="30" t="str">
        <f>IFERROR(VLOOKUP(AH79,[4]缘分填表用!$A:$M,8,FALSE),VLOOKUP(AH79,[4]Sheet3!$AH:$AL,2,0))</f>
        <v>典韦</v>
      </c>
      <c r="AK79" s="30" t="str">
        <f>IFERROR(VLOOKUP(AH79,[4]缘分填表用!$A:$M,9,FALSE),VLOOKUP(AH79,[4]Sheet3!$AH:$AL,3,0))</f>
        <v>尉迟恭</v>
      </c>
      <c r="AL79" s="30" t="str">
        <f>IFERROR(VLOOKUP(AH79,[4]缘分填表用!$A:$M,10,FALSE),VLOOKUP(AH79,[4]Sheet3!$AH:$AL,4,0))</f>
        <v>武松</v>
      </c>
      <c r="AM79" s="30"/>
      <c r="AN79" s="12" t="str">
        <f>IFERROR(VLOOKUP(D79,[5]Sheet1!$B$2:$C$47,2,FALSE),"")</f>
        <v/>
      </c>
    </row>
    <row r="80" spans="1:40" ht="17.399999999999999" customHeight="1" x14ac:dyDescent="0.35">
      <c r="A80" s="16" t="str">
        <f t="shared" si="24"/>
        <v>王昭君1</v>
      </c>
      <c r="B80" s="17">
        <v>1</v>
      </c>
      <c r="C80" s="24">
        <v>79</v>
      </c>
      <c r="D80" s="19" t="str">
        <f t="shared" si="25"/>
        <v>楚楚动人</v>
      </c>
      <c r="E80" s="31" t="s">
        <v>203</v>
      </c>
      <c r="F80" s="20" t="str">
        <f t="shared" si="17"/>
        <v>、戚夫人</v>
      </c>
      <c r="G80" s="20" t="str">
        <f t="shared" si="18"/>
        <v/>
      </c>
      <c r="H80" s="20" t="str">
        <f t="shared" si="19"/>
        <v/>
      </c>
      <c r="I80" s="20" t="str">
        <f t="shared" si="20"/>
        <v/>
      </c>
      <c r="J80" s="12">
        <f t="shared" si="26"/>
        <v>130</v>
      </c>
      <c r="K80" s="12">
        <f t="shared" si="27"/>
        <v>0</v>
      </c>
      <c r="L80" s="12">
        <f t="shared" si="28"/>
        <v>0</v>
      </c>
      <c r="M80" s="18">
        <v>0</v>
      </c>
      <c r="N80" s="28" t="s">
        <v>140</v>
      </c>
      <c r="O80" s="12">
        <f>VLOOKUP(E80,[3]Sheet1!$B$20:$K$190,9,0)</f>
        <v>4</v>
      </c>
      <c r="P80" s="12" t="str">
        <f>VLOOKUP(O80,武将ID!L$1:$M82,2,0)</f>
        <v>辅助型</v>
      </c>
      <c r="R80" s="12">
        <v>1</v>
      </c>
      <c r="T80" s="12">
        <f t="shared" si="22"/>
        <v>13</v>
      </c>
      <c r="U80" s="12">
        <f t="shared" si="23"/>
        <v>0</v>
      </c>
      <c r="V80" s="12">
        <f t="shared" si="29"/>
        <v>0</v>
      </c>
      <c r="W80" s="12">
        <f t="shared" si="30"/>
        <v>13</v>
      </c>
      <c r="X80" s="12">
        <f t="shared" si="31"/>
        <v>0</v>
      </c>
      <c r="Y80" s="12">
        <f t="shared" si="32"/>
        <v>0</v>
      </c>
      <c r="AB80" s="18">
        <v>170</v>
      </c>
      <c r="AC80" s="18">
        <v>0</v>
      </c>
      <c r="AD80" s="18">
        <v>0</v>
      </c>
      <c r="AH80" s="31" t="s">
        <v>204</v>
      </c>
      <c r="AI80" s="17" t="str">
        <f>IFERROR(VLOOKUP(AH80,[4]缘分填表用!$A:$J,4,FALSE),VLOOKUP(AH80,[4]Sheet3!$AH:$AM,6,0))</f>
        <v>楚楚动人</v>
      </c>
      <c r="AJ80" s="30" t="str">
        <f>IFERROR(VLOOKUP(AH80,[4]缘分填表用!$A:$M,8,FALSE),VLOOKUP(AH80,[4]Sheet3!$AH:$AL,2,0))</f>
        <v>戚夫人</v>
      </c>
      <c r="AK80" s="30">
        <f>IFERROR(VLOOKUP(AH80,[4]缘分填表用!$A:$M,9,FALSE),VLOOKUP(AH80,[4]Sheet3!$AH:$AL,3,0))</f>
        <v>0</v>
      </c>
      <c r="AL80" s="30">
        <f>IFERROR(VLOOKUP(AH80,[4]缘分填表用!$A:$M,10,FALSE),VLOOKUP(AH80,[4]Sheet3!$AH:$AL,4,0))</f>
        <v>0</v>
      </c>
      <c r="AM80" s="30"/>
      <c r="AN80" s="12" t="str">
        <f>IFERROR(VLOOKUP(D80,[5]Sheet1!$B$2:$C$47,2,FALSE),"")</f>
        <v/>
      </c>
    </row>
    <row r="81" spans="1:40" ht="17.399999999999999" customHeight="1" x14ac:dyDescent="0.35">
      <c r="A81" s="16" t="str">
        <f t="shared" si="24"/>
        <v>王昭君2</v>
      </c>
      <c r="B81" s="17">
        <v>2</v>
      </c>
      <c r="C81" s="24">
        <v>80</v>
      </c>
      <c r="D81" s="19" t="str">
        <f t="shared" si="25"/>
        <v>身负使命</v>
      </c>
      <c r="E81" s="31" t="s">
        <v>203</v>
      </c>
      <c r="F81" s="20" t="str">
        <f t="shared" si="17"/>
        <v>、荆轲</v>
      </c>
      <c r="G81" s="20" t="str">
        <f t="shared" si="18"/>
        <v/>
      </c>
      <c r="H81" s="20" t="str">
        <f t="shared" si="19"/>
        <v/>
      </c>
      <c r="I81" s="20" t="str">
        <f t="shared" si="20"/>
        <v/>
      </c>
      <c r="J81" s="12">
        <f t="shared" si="26"/>
        <v>140</v>
      </c>
      <c r="K81" s="12">
        <f t="shared" si="27"/>
        <v>0</v>
      </c>
      <c r="L81" s="12">
        <f t="shared" si="28"/>
        <v>0</v>
      </c>
      <c r="M81" s="18">
        <v>0</v>
      </c>
      <c r="N81" s="28" t="s">
        <v>140</v>
      </c>
      <c r="O81" s="12">
        <f>VLOOKUP(E81,[3]Sheet1!$B$20:$K$190,9,0)</f>
        <v>4</v>
      </c>
      <c r="P81" s="12" t="str">
        <f>VLOOKUP(O81,武将ID!L$1:$M83,2,0)</f>
        <v>辅助型</v>
      </c>
      <c r="R81" s="12">
        <v>1</v>
      </c>
      <c r="T81" s="12">
        <f t="shared" si="22"/>
        <v>14</v>
      </c>
      <c r="U81" s="12">
        <f t="shared" si="23"/>
        <v>0</v>
      </c>
      <c r="V81" s="12">
        <f t="shared" si="29"/>
        <v>0</v>
      </c>
      <c r="W81" s="12">
        <f t="shared" si="30"/>
        <v>14</v>
      </c>
      <c r="X81" s="12">
        <f t="shared" si="31"/>
        <v>0</v>
      </c>
      <c r="Y81" s="12">
        <f t="shared" si="32"/>
        <v>0</v>
      </c>
      <c r="AB81" s="18">
        <v>180</v>
      </c>
      <c r="AC81" s="18">
        <v>0</v>
      </c>
      <c r="AD81" s="18">
        <v>0</v>
      </c>
      <c r="AH81" s="31" t="s">
        <v>205</v>
      </c>
      <c r="AI81" s="17" t="str">
        <f>IFERROR(VLOOKUP(AH81,[4]缘分填表用!$A:$J,4,FALSE),VLOOKUP(AH81,[4]Sheet3!$AH:$AM,6,0))</f>
        <v>身负使命</v>
      </c>
      <c r="AJ81" s="30" t="str">
        <f>IFERROR(VLOOKUP(AH81,[4]缘分填表用!$A:$M,8,FALSE),VLOOKUP(AH81,[4]Sheet3!$AH:$AL,2,0))</f>
        <v>荆轲</v>
      </c>
      <c r="AK81" s="30">
        <f>IFERROR(VLOOKUP(AH81,[4]缘分填表用!$A:$M,9,FALSE),VLOOKUP(AH81,[4]Sheet3!$AH:$AL,3,0))</f>
        <v>0</v>
      </c>
      <c r="AL81" s="30">
        <f>IFERROR(VLOOKUP(AH81,[4]缘分填表用!$A:$M,10,FALSE),VLOOKUP(AH81,[4]Sheet3!$AH:$AL,4,0))</f>
        <v>0</v>
      </c>
      <c r="AM81" s="30"/>
      <c r="AN81" s="12" t="str">
        <f>IFERROR(VLOOKUP(D81,[5]Sheet1!$B$2:$C$47,2,FALSE),"")</f>
        <v/>
      </c>
    </row>
    <row r="82" spans="1:40" ht="17.399999999999999" x14ac:dyDescent="0.35">
      <c r="A82" s="16" t="str">
        <f t="shared" si="24"/>
        <v>王昭君3</v>
      </c>
      <c r="B82" s="17">
        <v>3</v>
      </c>
      <c r="C82" s="24">
        <v>81</v>
      </c>
      <c r="D82" s="19" t="str">
        <f t="shared" si="25"/>
        <v>天姿国色</v>
      </c>
      <c r="E82" s="31" t="s">
        <v>203</v>
      </c>
      <c r="F82" s="20" t="str">
        <f t="shared" si="17"/>
        <v>、虞姬</v>
      </c>
      <c r="G82" s="20" t="str">
        <f t="shared" si="18"/>
        <v/>
      </c>
      <c r="H82" s="20" t="str">
        <f t="shared" si="19"/>
        <v/>
      </c>
      <c r="I82" s="20" t="str">
        <f t="shared" si="20"/>
        <v/>
      </c>
      <c r="J82" s="12">
        <f t="shared" si="26"/>
        <v>140</v>
      </c>
      <c r="K82" s="12">
        <f t="shared" si="27"/>
        <v>0</v>
      </c>
      <c r="L82" s="12">
        <f t="shared" si="28"/>
        <v>0</v>
      </c>
      <c r="M82" s="18">
        <v>0</v>
      </c>
      <c r="N82" s="28" t="s">
        <v>140</v>
      </c>
      <c r="O82" s="12">
        <f>VLOOKUP(E82,[3]Sheet1!$B$20:$K$190,9,0)</f>
        <v>4</v>
      </c>
      <c r="P82" s="12" t="str">
        <f>VLOOKUP(O82,武将ID!L$1:$M84,2,0)</f>
        <v>辅助型</v>
      </c>
      <c r="R82" s="12">
        <v>1</v>
      </c>
      <c r="T82" s="12">
        <f t="shared" si="22"/>
        <v>14</v>
      </c>
      <c r="U82" s="12">
        <f t="shared" si="23"/>
        <v>0</v>
      </c>
      <c r="V82" s="12">
        <f t="shared" si="29"/>
        <v>0</v>
      </c>
      <c r="W82" s="12">
        <f t="shared" si="30"/>
        <v>14</v>
      </c>
      <c r="X82" s="12">
        <f t="shared" si="31"/>
        <v>0</v>
      </c>
      <c r="Y82" s="12">
        <f t="shared" si="32"/>
        <v>0</v>
      </c>
      <c r="AB82" s="18">
        <v>180</v>
      </c>
      <c r="AC82" s="18">
        <v>0</v>
      </c>
      <c r="AD82" s="18">
        <v>0</v>
      </c>
      <c r="AH82" s="31" t="s">
        <v>206</v>
      </c>
      <c r="AI82" s="17" t="str">
        <f>IFERROR(VLOOKUP(AH82,[4]缘分填表用!$A:$J,4,FALSE),VLOOKUP(AH82,[4]Sheet3!$AH:$AM,6,0))</f>
        <v>天姿国色</v>
      </c>
      <c r="AJ82" s="30" t="str">
        <f>IFERROR(VLOOKUP(AH82,[4]缘分填表用!$A:$M,8,FALSE),VLOOKUP(AH82,[4]Sheet3!$AH:$AL,2,0))</f>
        <v>虞姬</v>
      </c>
      <c r="AK82" s="30">
        <f>IFERROR(VLOOKUP(AH82,[4]缘分填表用!$A:$M,9,FALSE),VLOOKUP(AH82,[4]Sheet3!$AH:$AL,3,0))</f>
        <v>0</v>
      </c>
      <c r="AL82" s="30">
        <f>IFERROR(VLOOKUP(AH82,[4]缘分填表用!$A:$M,10,FALSE),VLOOKUP(AH82,[4]Sheet3!$AH:$AL,4,0))</f>
        <v>0</v>
      </c>
      <c r="AM82" s="30"/>
      <c r="AN82" s="12" t="str">
        <f>IFERROR(VLOOKUP(D82,[5]Sheet1!$B$2:$C$47,2,FALSE),"")</f>
        <v/>
      </c>
    </row>
    <row r="83" spans="1:40" ht="17.399999999999999" x14ac:dyDescent="0.35">
      <c r="A83" s="16" t="str">
        <f t="shared" si="24"/>
        <v>王昭君4</v>
      </c>
      <c r="B83" s="17">
        <v>4</v>
      </c>
      <c r="C83" s="24">
        <v>82</v>
      </c>
      <c r="D83" s="19" t="str">
        <f t="shared" si="25"/>
        <v>倾国倾城</v>
      </c>
      <c r="E83" s="31" t="s">
        <v>203</v>
      </c>
      <c r="F83" s="20" t="str">
        <f t="shared" si="17"/>
        <v>、苏妲己</v>
      </c>
      <c r="G83" s="20" t="str">
        <f t="shared" si="18"/>
        <v/>
      </c>
      <c r="H83" s="20" t="str">
        <f t="shared" si="19"/>
        <v/>
      </c>
      <c r="I83" s="20" t="str">
        <f t="shared" si="20"/>
        <v/>
      </c>
      <c r="J83" s="12">
        <f t="shared" si="26"/>
        <v>140</v>
      </c>
      <c r="K83" s="12">
        <f t="shared" si="27"/>
        <v>0</v>
      </c>
      <c r="L83" s="12">
        <f t="shared" si="28"/>
        <v>0</v>
      </c>
      <c r="M83" s="18">
        <v>0</v>
      </c>
      <c r="N83" s="28" t="s">
        <v>140</v>
      </c>
      <c r="O83" s="12">
        <f>VLOOKUP(E83,[3]Sheet1!$B$20:$K$190,9,0)</f>
        <v>4</v>
      </c>
      <c r="P83" s="12" t="str">
        <f>VLOOKUP(O83,武将ID!L$1:$M85,2,0)</f>
        <v>辅助型</v>
      </c>
      <c r="R83" s="12">
        <v>1</v>
      </c>
      <c r="T83" s="12">
        <f t="shared" si="22"/>
        <v>14</v>
      </c>
      <c r="U83" s="12">
        <f t="shared" si="23"/>
        <v>0</v>
      </c>
      <c r="V83" s="12">
        <f t="shared" si="29"/>
        <v>0</v>
      </c>
      <c r="W83" s="12">
        <f t="shared" si="30"/>
        <v>14</v>
      </c>
      <c r="X83" s="12">
        <f t="shared" si="31"/>
        <v>0</v>
      </c>
      <c r="Y83" s="12">
        <f t="shared" si="32"/>
        <v>0</v>
      </c>
      <c r="AB83" s="18">
        <v>180</v>
      </c>
      <c r="AC83" s="18">
        <v>0</v>
      </c>
      <c r="AD83" s="18">
        <v>0</v>
      </c>
      <c r="AH83" s="31" t="s">
        <v>207</v>
      </c>
      <c r="AI83" s="17" t="str">
        <f>IFERROR(VLOOKUP(AH83,[4]缘分填表用!$A:$J,4,FALSE),VLOOKUP(AH83,[4]Sheet3!$AH:$AM,6,0))</f>
        <v>倾国倾城</v>
      </c>
      <c r="AJ83" s="30" t="str">
        <f>IFERROR(VLOOKUP(AH83,[4]缘分填表用!$A:$M,8,FALSE),VLOOKUP(AH83,[4]Sheet3!$AH:$AL,2,0))</f>
        <v>苏妲己</v>
      </c>
      <c r="AK83" s="30">
        <f>IFERROR(VLOOKUP(AH83,[4]缘分填表用!$A:$M,9,FALSE),VLOOKUP(AH83,[4]Sheet3!$AH:$AL,3,0))</f>
        <v>0</v>
      </c>
      <c r="AL83" s="30">
        <f>IFERROR(VLOOKUP(AH83,[4]缘分填表用!$A:$M,10,FALSE),VLOOKUP(AH83,[4]Sheet3!$AH:$AL,4,0))</f>
        <v>0</v>
      </c>
      <c r="AM83" s="30"/>
      <c r="AN83" s="12" t="str">
        <f>IFERROR(VLOOKUP(D83,[5]Sheet1!$B$2:$C$47,2,FALSE),"")</f>
        <v/>
      </c>
    </row>
    <row r="84" spans="1:40" ht="17.399999999999999" x14ac:dyDescent="0.35">
      <c r="A84" s="16" t="str">
        <f t="shared" si="24"/>
        <v>王昭君5</v>
      </c>
      <c r="B84" s="17">
        <v>5</v>
      </c>
      <c r="C84" s="24">
        <v>83</v>
      </c>
      <c r="D84" s="19" t="str">
        <f t="shared" si="25"/>
        <v>美丽动人</v>
      </c>
      <c r="E84" s="31" t="s">
        <v>203</v>
      </c>
      <c r="F84" s="20" t="str">
        <f t="shared" si="17"/>
        <v>、吕雉</v>
      </c>
      <c r="G84" s="20" t="str">
        <f t="shared" si="18"/>
        <v>、小乔</v>
      </c>
      <c r="H84" s="20" t="str">
        <f t="shared" si="19"/>
        <v/>
      </c>
      <c r="I84" s="20" t="str">
        <f t="shared" si="20"/>
        <v/>
      </c>
      <c r="J84" s="12">
        <f t="shared" si="26"/>
        <v>150</v>
      </c>
      <c r="K84" s="12">
        <f t="shared" si="27"/>
        <v>120</v>
      </c>
      <c r="L84" s="12">
        <f t="shared" si="28"/>
        <v>30</v>
      </c>
      <c r="M84" s="18">
        <v>0</v>
      </c>
      <c r="N84" s="28" t="s">
        <v>140</v>
      </c>
      <c r="O84" s="12">
        <f>VLOOKUP(E84,[3]Sheet1!$B$20:$K$190,9,0)</f>
        <v>4</v>
      </c>
      <c r="P84" s="12" t="str">
        <f>VLOOKUP(O84,武将ID!L$1:$M86,2,0)</f>
        <v>辅助型</v>
      </c>
      <c r="R84" s="12">
        <v>1</v>
      </c>
      <c r="T84" s="12">
        <f t="shared" si="22"/>
        <v>15</v>
      </c>
      <c r="U84" s="12">
        <f t="shared" si="23"/>
        <v>12</v>
      </c>
      <c r="V84" s="12">
        <f t="shared" si="29"/>
        <v>3</v>
      </c>
      <c r="W84" s="12">
        <f t="shared" si="30"/>
        <v>15</v>
      </c>
      <c r="X84" s="12">
        <f t="shared" si="31"/>
        <v>15</v>
      </c>
      <c r="Y84" s="12">
        <f t="shared" si="32"/>
        <v>0</v>
      </c>
      <c r="AB84" s="18">
        <v>200</v>
      </c>
      <c r="AC84" s="18">
        <v>200</v>
      </c>
      <c r="AD84" s="18">
        <v>0</v>
      </c>
      <c r="AH84" s="31" t="s">
        <v>208</v>
      </c>
      <c r="AI84" s="17" t="str">
        <f>IFERROR(VLOOKUP(AH84,[4]缘分填表用!$A:$J,4,FALSE),VLOOKUP(AH84,[4]Sheet3!$AH:$AM,6,0))</f>
        <v>美丽动人</v>
      </c>
      <c r="AJ84" s="30" t="str">
        <f>IFERROR(VLOOKUP(AH84,[4]缘分填表用!$A:$M,8,FALSE),VLOOKUP(AH84,[4]Sheet3!$AH:$AL,2,0))</f>
        <v>吕雉</v>
      </c>
      <c r="AK84" s="30" t="str">
        <f>IFERROR(VLOOKUP(AH84,[4]缘分填表用!$A:$M,9,FALSE),VLOOKUP(AH84,[4]Sheet3!$AH:$AL,3,0))</f>
        <v>小乔</v>
      </c>
      <c r="AL84" s="30">
        <f>IFERROR(VLOOKUP(AH84,[4]缘分填表用!$A:$M,10,FALSE),VLOOKUP(AH84,[4]Sheet3!$AH:$AL,4,0))</f>
        <v>0</v>
      </c>
      <c r="AM84" s="30"/>
      <c r="AN84" s="12" t="str">
        <f>IFERROR(VLOOKUP(D84,[5]Sheet1!$B$2:$C$47,2,FALSE),"")</f>
        <v/>
      </c>
    </row>
    <row r="85" spans="1:40" ht="17.399999999999999" x14ac:dyDescent="0.35">
      <c r="A85" s="16" t="str">
        <f t="shared" si="24"/>
        <v>王昭君6</v>
      </c>
      <c r="B85" s="17">
        <v>6</v>
      </c>
      <c r="C85" s="24">
        <v>84</v>
      </c>
      <c r="D85" s="19" t="str">
        <f t="shared" si="25"/>
        <v>四大美女</v>
      </c>
      <c r="E85" s="31" t="s">
        <v>203</v>
      </c>
      <c r="F85" s="20" t="str">
        <f t="shared" si="17"/>
        <v>、貂蝉</v>
      </c>
      <c r="G85" s="20" t="str">
        <f t="shared" si="18"/>
        <v>、杨玉环</v>
      </c>
      <c r="H85" s="20" t="str">
        <f t="shared" si="19"/>
        <v>、西施</v>
      </c>
      <c r="I85" s="20" t="str">
        <f t="shared" si="20"/>
        <v/>
      </c>
      <c r="J85" s="12">
        <f t="shared" si="26"/>
        <v>180</v>
      </c>
      <c r="K85" s="12">
        <f t="shared" si="27"/>
        <v>140</v>
      </c>
      <c r="L85" s="12">
        <f t="shared" si="28"/>
        <v>40</v>
      </c>
      <c r="M85" s="18">
        <v>0</v>
      </c>
      <c r="N85" s="28" t="s">
        <v>140</v>
      </c>
      <c r="O85" s="12">
        <f>VLOOKUP(E85,[3]Sheet1!$B$20:$K$190,9,0)</f>
        <v>4</v>
      </c>
      <c r="P85" s="12" t="str">
        <f>VLOOKUP(O85,武将ID!L$1:$M87,2,0)</f>
        <v>辅助型</v>
      </c>
      <c r="R85" s="12">
        <v>1</v>
      </c>
      <c r="T85" s="12">
        <f t="shared" si="22"/>
        <v>18</v>
      </c>
      <c r="U85" s="12">
        <f t="shared" si="23"/>
        <v>14</v>
      </c>
      <c r="V85" s="12">
        <f t="shared" si="29"/>
        <v>4</v>
      </c>
      <c r="W85" s="12">
        <f t="shared" si="30"/>
        <v>18</v>
      </c>
      <c r="X85" s="12">
        <f t="shared" si="31"/>
        <v>18</v>
      </c>
      <c r="Y85" s="12">
        <f t="shared" si="32"/>
        <v>0</v>
      </c>
      <c r="AB85" s="18">
        <v>240</v>
      </c>
      <c r="AC85" s="18">
        <v>240</v>
      </c>
      <c r="AD85" s="18">
        <v>0</v>
      </c>
      <c r="AH85" s="31" t="s">
        <v>209</v>
      </c>
      <c r="AI85" s="17" t="str">
        <f>IFERROR(VLOOKUP(AH85,[4]缘分填表用!$A:$J,4,FALSE),VLOOKUP(AH85,[4]Sheet3!$AH:$AM,6,0))</f>
        <v>四大美女</v>
      </c>
      <c r="AJ85" s="30" t="str">
        <f>IFERROR(VLOOKUP(AH85,[4]缘分填表用!$A:$M,8,FALSE),VLOOKUP(AH85,[4]Sheet3!$AH:$AL,2,0))</f>
        <v>貂蝉</v>
      </c>
      <c r="AK85" s="30" t="str">
        <f>IFERROR(VLOOKUP(AH85,[4]缘分填表用!$A:$M,9,FALSE),VLOOKUP(AH85,[4]Sheet3!$AH:$AL,3,0))</f>
        <v>杨玉环</v>
      </c>
      <c r="AL85" s="30" t="str">
        <f>IFERROR(VLOOKUP(AH85,[4]缘分填表用!$A:$M,10,FALSE),VLOOKUP(AH85,[4]Sheet3!$AH:$AL,4,0))</f>
        <v>西施</v>
      </c>
      <c r="AM85" s="30"/>
      <c r="AN85" s="12" t="str">
        <f>IFERROR(VLOOKUP(D85,[5]Sheet1!$B$2:$C$47,2,FALSE),"")</f>
        <v/>
      </c>
    </row>
    <row r="86" spans="1:40" ht="17.399999999999999" x14ac:dyDescent="0.35">
      <c r="A86" s="16" t="str">
        <f t="shared" si="24"/>
        <v>荆轲1</v>
      </c>
      <c r="B86" s="17">
        <v>1</v>
      </c>
      <c r="C86" s="24">
        <v>85</v>
      </c>
      <c r="D86" s="19" t="str">
        <f t="shared" si="25"/>
        <v>暗藏杀机</v>
      </c>
      <c r="E86" s="31" t="s">
        <v>210</v>
      </c>
      <c r="F86" s="20" t="str">
        <f t="shared" si="17"/>
        <v>、项庄</v>
      </c>
      <c r="G86" s="20" t="str">
        <f t="shared" si="18"/>
        <v/>
      </c>
      <c r="H86" s="20" t="str">
        <f t="shared" si="19"/>
        <v/>
      </c>
      <c r="I86" s="20" t="str">
        <f t="shared" si="20"/>
        <v/>
      </c>
      <c r="J86" s="12">
        <f t="shared" si="26"/>
        <v>0</v>
      </c>
      <c r="K86" s="12">
        <f t="shared" si="27"/>
        <v>100</v>
      </c>
      <c r="L86" s="12">
        <f t="shared" si="28"/>
        <v>30</v>
      </c>
      <c r="M86" s="18">
        <v>0</v>
      </c>
      <c r="N86" s="28" t="s">
        <v>140</v>
      </c>
      <c r="O86" s="12">
        <f>VLOOKUP(E86,[3]Sheet1!$B$20:$K$190,9,0)</f>
        <v>3</v>
      </c>
      <c r="P86" s="12" t="str">
        <f>VLOOKUP(O86,武将ID!L$1:$M88,2,0)</f>
        <v>攻击型</v>
      </c>
      <c r="R86" s="12">
        <v>1</v>
      </c>
      <c r="T86" s="12">
        <f t="shared" si="22"/>
        <v>0</v>
      </c>
      <c r="U86" s="12">
        <f t="shared" si="23"/>
        <v>10</v>
      </c>
      <c r="V86" s="12">
        <f t="shared" si="29"/>
        <v>3</v>
      </c>
      <c r="W86" s="12">
        <f t="shared" si="30"/>
        <v>0</v>
      </c>
      <c r="X86" s="12">
        <f t="shared" si="31"/>
        <v>13</v>
      </c>
      <c r="Y86" s="12">
        <f t="shared" si="32"/>
        <v>0</v>
      </c>
      <c r="AB86" s="18">
        <v>0</v>
      </c>
      <c r="AC86" s="18">
        <v>170</v>
      </c>
      <c r="AD86" s="18">
        <v>0</v>
      </c>
      <c r="AH86" s="31" t="s">
        <v>211</v>
      </c>
      <c r="AI86" s="17" t="str">
        <f>IFERROR(VLOOKUP(AH86,[4]缘分填表用!$A:$J,4,FALSE),VLOOKUP(AH86,[4]Sheet3!$AH:$AM,6,0))</f>
        <v>暗藏杀机</v>
      </c>
      <c r="AJ86" s="30" t="str">
        <f>IFERROR(VLOOKUP(AH86,[4]缘分填表用!$A:$M,8,FALSE),VLOOKUP(AH86,[4]Sheet3!$AH:$AL,2,0))</f>
        <v>项庄</v>
      </c>
      <c r="AK86" s="30">
        <f>IFERROR(VLOOKUP(AH86,[4]缘分填表用!$A:$M,9,FALSE),VLOOKUP(AH86,[4]Sheet3!$AH:$AL,3,0))</f>
        <v>0</v>
      </c>
      <c r="AL86" s="30">
        <f>IFERROR(VLOOKUP(AH86,[4]缘分填表用!$A:$M,10,FALSE),VLOOKUP(AH86,[4]Sheet3!$AH:$AL,4,0))</f>
        <v>0</v>
      </c>
      <c r="AM86" s="30"/>
      <c r="AN86" s="12" t="str">
        <f>IFERROR(VLOOKUP(D86,[5]Sheet1!$B$2:$C$47,2,FALSE),"")</f>
        <v/>
      </c>
    </row>
    <row r="87" spans="1:40" ht="17.399999999999999" x14ac:dyDescent="0.35">
      <c r="A87" s="16" t="str">
        <f t="shared" si="24"/>
        <v>荆轲2</v>
      </c>
      <c r="B87" s="17">
        <v>2</v>
      </c>
      <c r="C87" s="24">
        <v>86</v>
      </c>
      <c r="D87" s="19" t="str">
        <f t="shared" si="25"/>
        <v>身负使命</v>
      </c>
      <c r="E87" s="31" t="s">
        <v>210</v>
      </c>
      <c r="F87" s="20" t="str">
        <f t="shared" si="17"/>
        <v>、王昭君</v>
      </c>
      <c r="G87" s="20" t="str">
        <f t="shared" si="18"/>
        <v/>
      </c>
      <c r="H87" s="20" t="str">
        <f t="shared" si="19"/>
        <v/>
      </c>
      <c r="I87" s="20" t="str">
        <f t="shared" si="20"/>
        <v/>
      </c>
      <c r="J87" s="12">
        <f t="shared" si="26"/>
        <v>0</v>
      </c>
      <c r="K87" s="12">
        <f t="shared" si="27"/>
        <v>110</v>
      </c>
      <c r="L87" s="12">
        <f t="shared" si="28"/>
        <v>30</v>
      </c>
      <c r="M87" s="18">
        <v>0</v>
      </c>
      <c r="N87" s="28" t="s">
        <v>140</v>
      </c>
      <c r="O87" s="12">
        <f>VLOOKUP(E87,[3]Sheet1!$B$20:$K$190,9,0)</f>
        <v>3</v>
      </c>
      <c r="P87" s="12" t="str">
        <f>VLOOKUP(O87,武将ID!L$1:$M89,2,0)</f>
        <v>攻击型</v>
      </c>
      <c r="R87" s="12">
        <v>1</v>
      </c>
      <c r="T87" s="12">
        <f t="shared" si="22"/>
        <v>0</v>
      </c>
      <c r="U87" s="12">
        <f t="shared" si="23"/>
        <v>11</v>
      </c>
      <c r="V87" s="12">
        <f t="shared" si="29"/>
        <v>3</v>
      </c>
      <c r="W87" s="12">
        <f t="shared" si="30"/>
        <v>0</v>
      </c>
      <c r="X87" s="12">
        <f t="shared" si="31"/>
        <v>14</v>
      </c>
      <c r="Y87" s="12">
        <f t="shared" si="32"/>
        <v>0</v>
      </c>
      <c r="AB87" s="18">
        <v>0</v>
      </c>
      <c r="AC87" s="18">
        <v>180</v>
      </c>
      <c r="AD87" s="18">
        <v>0</v>
      </c>
      <c r="AH87" s="31" t="s">
        <v>212</v>
      </c>
      <c r="AI87" s="17" t="str">
        <f>IFERROR(VLOOKUP(AH87,[4]缘分填表用!$A:$J,4,FALSE),VLOOKUP(AH87,[4]Sheet3!$AH:$AM,6,0))</f>
        <v>身负使命</v>
      </c>
      <c r="AJ87" s="30" t="str">
        <f>IFERROR(VLOOKUP(AH87,[4]缘分填表用!$A:$M,8,FALSE),VLOOKUP(AH87,[4]Sheet3!$AH:$AL,2,0))</f>
        <v>王昭君</v>
      </c>
      <c r="AK87" s="30">
        <f>IFERROR(VLOOKUP(AH87,[4]缘分填表用!$A:$M,9,FALSE),VLOOKUP(AH87,[4]Sheet3!$AH:$AL,3,0))</f>
        <v>0</v>
      </c>
      <c r="AL87" s="30">
        <f>IFERROR(VLOOKUP(AH87,[4]缘分填表用!$A:$M,10,FALSE),VLOOKUP(AH87,[4]Sheet3!$AH:$AL,4,0))</f>
        <v>0</v>
      </c>
      <c r="AM87" s="30"/>
      <c r="AN87" s="12" t="str">
        <f>IFERROR(VLOOKUP(D87,[5]Sheet1!$B$2:$C$47,2,FALSE),"")</f>
        <v/>
      </c>
    </row>
    <row r="88" spans="1:40" ht="17.399999999999999" x14ac:dyDescent="0.35">
      <c r="A88" s="16" t="str">
        <f t="shared" si="24"/>
        <v>荆轲3</v>
      </c>
      <c r="B88" s="17">
        <v>3</v>
      </c>
      <c r="C88" s="24">
        <v>87</v>
      </c>
      <c r="D88" s="19" t="str">
        <f t="shared" si="25"/>
        <v>视死如归</v>
      </c>
      <c r="E88" s="31" t="s">
        <v>210</v>
      </c>
      <c r="F88" s="20" t="str">
        <f t="shared" si="17"/>
        <v>、马超</v>
      </c>
      <c r="G88" s="20" t="str">
        <f t="shared" si="18"/>
        <v/>
      </c>
      <c r="H88" s="20" t="str">
        <f t="shared" si="19"/>
        <v/>
      </c>
      <c r="I88" s="20" t="str">
        <f t="shared" si="20"/>
        <v/>
      </c>
      <c r="J88" s="12">
        <f t="shared" si="26"/>
        <v>0</v>
      </c>
      <c r="K88" s="12">
        <f t="shared" si="27"/>
        <v>110</v>
      </c>
      <c r="L88" s="12">
        <f t="shared" si="28"/>
        <v>30</v>
      </c>
      <c r="M88" s="18">
        <v>0</v>
      </c>
      <c r="N88" s="28" t="s">
        <v>140</v>
      </c>
      <c r="O88" s="12">
        <f>VLOOKUP(E88,[3]Sheet1!$B$20:$K$190,9,0)</f>
        <v>3</v>
      </c>
      <c r="P88" s="12" t="str">
        <f>VLOOKUP(O88,武将ID!L$1:$M90,2,0)</f>
        <v>攻击型</v>
      </c>
      <c r="R88" s="12">
        <v>1</v>
      </c>
      <c r="T88" s="12">
        <f t="shared" si="22"/>
        <v>0</v>
      </c>
      <c r="U88" s="12">
        <f t="shared" si="23"/>
        <v>11</v>
      </c>
      <c r="V88" s="12">
        <f t="shared" si="29"/>
        <v>3</v>
      </c>
      <c r="W88" s="12">
        <f t="shared" si="30"/>
        <v>0</v>
      </c>
      <c r="X88" s="12">
        <f t="shared" si="31"/>
        <v>14</v>
      </c>
      <c r="Y88" s="12">
        <f t="shared" si="32"/>
        <v>0</v>
      </c>
      <c r="AB88" s="18">
        <v>0</v>
      </c>
      <c r="AC88" s="18">
        <v>180</v>
      </c>
      <c r="AD88" s="18">
        <v>0</v>
      </c>
      <c r="AH88" s="31" t="s">
        <v>213</v>
      </c>
      <c r="AI88" s="17" t="str">
        <f>IFERROR(VLOOKUP(AH88,[4]缘分填表用!$A:$J,4,FALSE),VLOOKUP(AH88,[4]Sheet3!$AH:$AM,6,0))</f>
        <v>视死如归</v>
      </c>
      <c r="AJ88" s="30" t="str">
        <f>IFERROR(VLOOKUP(AH88,[4]缘分填表用!$A:$M,8,FALSE),VLOOKUP(AH88,[4]Sheet3!$AH:$AL,2,0))</f>
        <v>马超</v>
      </c>
      <c r="AK88" s="30">
        <f>IFERROR(VLOOKUP(AH88,[4]缘分填表用!$A:$M,9,FALSE),VLOOKUP(AH88,[4]Sheet3!$AH:$AL,3,0))</f>
        <v>0</v>
      </c>
      <c r="AL88" s="30">
        <f>IFERROR(VLOOKUP(AH88,[4]缘分填表用!$A:$M,10,FALSE),VLOOKUP(AH88,[4]Sheet3!$AH:$AL,4,0))</f>
        <v>0</v>
      </c>
      <c r="AM88" s="30"/>
      <c r="AN88" s="12" t="str">
        <f>IFERROR(VLOOKUP(D88,[5]Sheet1!$B$2:$C$47,2,FALSE),"")</f>
        <v/>
      </c>
    </row>
    <row r="89" spans="1:40" ht="17.399999999999999" x14ac:dyDescent="0.35">
      <c r="A89" s="16" t="str">
        <f t="shared" si="24"/>
        <v>荆轲4</v>
      </c>
      <c r="B89" s="17">
        <v>4</v>
      </c>
      <c r="C89" s="24">
        <v>88</v>
      </c>
      <c r="D89" s="19" t="str">
        <f t="shared" si="25"/>
        <v>功败垂成</v>
      </c>
      <c r="E89" s="31" t="s">
        <v>210</v>
      </c>
      <c r="F89" s="20" t="str">
        <f t="shared" ref="F89:F152" si="33">IF(AJ89=0,"","、"&amp;AJ89)</f>
        <v>、范增</v>
      </c>
      <c r="G89" s="20" t="str">
        <f t="shared" ref="G89:G152" si="34">IF(AK89=0,"","、"&amp;AK89)</f>
        <v/>
      </c>
      <c r="H89" s="20" t="str">
        <f t="shared" ref="H89:H152" si="35">IF(AL89=0,"","、"&amp;AL89)</f>
        <v/>
      </c>
      <c r="I89" s="20" t="str">
        <f t="shared" ref="I89:I152" si="36">IF(AM89=0,"","、"&amp;AM89)</f>
        <v/>
      </c>
      <c r="J89" s="12">
        <f t="shared" si="26"/>
        <v>0</v>
      </c>
      <c r="K89" s="12">
        <f t="shared" si="27"/>
        <v>110</v>
      </c>
      <c r="L89" s="12">
        <f t="shared" si="28"/>
        <v>30</v>
      </c>
      <c r="M89" s="18">
        <v>0</v>
      </c>
      <c r="N89" s="28" t="s">
        <v>140</v>
      </c>
      <c r="O89" s="12">
        <f>VLOOKUP(E89,[3]Sheet1!$B$20:$K$190,9,0)</f>
        <v>3</v>
      </c>
      <c r="P89" s="12" t="str">
        <f>VLOOKUP(O89,武将ID!L$1:$M91,2,0)</f>
        <v>攻击型</v>
      </c>
      <c r="R89" s="12">
        <v>1</v>
      </c>
      <c r="T89" s="12">
        <f t="shared" si="22"/>
        <v>0</v>
      </c>
      <c r="U89" s="12">
        <f t="shared" si="23"/>
        <v>11</v>
      </c>
      <c r="V89" s="12">
        <f t="shared" si="29"/>
        <v>3</v>
      </c>
      <c r="W89" s="12">
        <f t="shared" si="30"/>
        <v>0</v>
      </c>
      <c r="X89" s="12">
        <f t="shared" si="31"/>
        <v>14</v>
      </c>
      <c r="Y89" s="12">
        <f t="shared" si="32"/>
        <v>0</v>
      </c>
      <c r="AB89" s="18">
        <v>0</v>
      </c>
      <c r="AC89" s="18">
        <v>180</v>
      </c>
      <c r="AD89" s="18">
        <v>0</v>
      </c>
      <c r="AH89" s="31" t="s">
        <v>214</v>
      </c>
      <c r="AI89" s="17" t="str">
        <f>IFERROR(VLOOKUP(AH89,[4]缘分填表用!$A:$J,4,FALSE),VLOOKUP(AH89,[4]Sheet3!$AH:$AM,6,0))</f>
        <v>功败垂成</v>
      </c>
      <c r="AJ89" s="30" t="str">
        <f>IFERROR(VLOOKUP(AH89,[4]缘分填表用!$A:$M,8,FALSE),VLOOKUP(AH89,[4]Sheet3!$AH:$AL,2,0))</f>
        <v>范增</v>
      </c>
      <c r="AK89" s="30">
        <f>IFERROR(VLOOKUP(AH89,[4]缘分填表用!$A:$M,9,FALSE),VLOOKUP(AH89,[4]Sheet3!$AH:$AL,3,0))</f>
        <v>0</v>
      </c>
      <c r="AL89" s="30">
        <f>IFERROR(VLOOKUP(AH89,[4]缘分填表用!$A:$M,10,FALSE),VLOOKUP(AH89,[4]Sheet3!$AH:$AL,4,0))</f>
        <v>0</v>
      </c>
      <c r="AM89" s="30"/>
      <c r="AN89" s="12" t="str">
        <f>IFERROR(VLOOKUP(D89,[5]Sheet1!$B$2:$C$47,2,FALSE),"")</f>
        <v/>
      </c>
    </row>
    <row r="90" spans="1:40" ht="17.399999999999999" x14ac:dyDescent="0.35">
      <c r="A90" s="16" t="str">
        <f t="shared" si="24"/>
        <v>荆轲5</v>
      </c>
      <c r="B90" s="17">
        <v>5</v>
      </c>
      <c r="C90" s="24">
        <v>89</v>
      </c>
      <c r="D90" s="19" t="str">
        <f t="shared" si="25"/>
        <v>深明大义</v>
      </c>
      <c r="E90" s="31" t="s">
        <v>210</v>
      </c>
      <c r="F90" s="20" t="str">
        <f t="shared" si="33"/>
        <v>、樊哙</v>
      </c>
      <c r="G90" s="20" t="str">
        <f t="shared" si="34"/>
        <v>、典韦</v>
      </c>
      <c r="H90" s="20" t="str">
        <f t="shared" si="35"/>
        <v/>
      </c>
      <c r="I90" s="20" t="str">
        <f t="shared" si="36"/>
        <v/>
      </c>
      <c r="J90" s="12">
        <f t="shared" si="26"/>
        <v>150</v>
      </c>
      <c r="K90" s="12">
        <f t="shared" si="27"/>
        <v>120</v>
      </c>
      <c r="L90" s="12">
        <f t="shared" si="28"/>
        <v>30</v>
      </c>
      <c r="M90" s="18">
        <v>0</v>
      </c>
      <c r="N90" s="28" t="s">
        <v>140</v>
      </c>
      <c r="O90" s="12">
        <f>VLOOKUP(E90,[3]Sheet1!$B$20:$K$190,9,0)</f>
        <v>3</v>
      </c>
      <c r="P90" s="12" t="str">
        <f>VLOOKUP(O90,武将ID!L$1:$M92,2,0)</f>
        <v>攻击型</v>
      </c>
      <c r="R90" s="12">
        <v>1</v>
      </c>
      <c r="T90" s="12">
        <f t="shared" si="22"/>
        <v>15</v>
      </c>
      <c r="U90" s="12">
        <f t="shared" si="23"/>
        <v>12</v>
      </c>
      <c r="V90" s="12">
        <f t="shared" si="29"/>
        <v>3</v>
      </c>
      <c r="W90" s="12">
        <f t="shared" si="30"/>
        <v>15</v>
      </c>
      <c r="X90" s="12">
        <f t="shared" si="31"/>
        <v>15</v>
      </c>
      <c r="Y90" s="12">
        <f t="shared" si="32"/>
        <v>0</v>
      </c>
      <c r="AB90" s="18">
        <v>200</v>
      </c>
      <c r="AC90" s="18">
        <v>200</v>
      </c>
      <c r="AD90" s="18">
        <v>0</v>
      </c>
      <c r="AH90" s="31" t="s">
        <v>215</v>
      </c>
      <c r="AI90" s="17" t="str">
        <f>IFERROR(VLOOKUP(AH90,[4]缘分填表用!$A:$J,4,FALSE),VLOOKUP(AH90,[4]Sheet3!$AH:$AM,6,0))</f>
        <v>深明大义</v>
      </c>
      <c r="AJ90" s="30" t="str">
        <f>IFERROR(VLOOKUP(AH90,[4]缘分填表用!$A:$M,8,FALSE),VLOOKUP(AH90,[4]Sheet3!$AH:$AL,2,0))</f>
        <v>樊哙</v>
      </c>
      <c r="AK90" s="30" t="str">
        <f>IFERROR(VLOOKUP(AH90,[4]缘分填表用!$A:$M,9,FALSE),VLOOKUP(AH90,[4]Sheet3!$AH:$AL,3,0))</f>
        <v>典韦</v>
      </c>
      <c r="AL90" s="30">
        <f>IFERROR(VLOOKUP(AH90,[4]缘分填表用!$A:$M,10,FALSE),VLOOKUP(AH90,[4]Sheet3!$AH:$AL,4,0))</f>
        <v>0</v>
      </c>
      <c r="AM90" s="30"/>
      <c r="AN90" s="12" t="str">
        <f>IFERROR(VLOOKUP(D90,[5]Sheet1!$B$2:$C$47,2,FALSE),"")</f>
        <v/>
      </c>
    </row>
    <row r="91" spans="1:40" ht="17.399999999999999" x14ac:dyDescent="0.35">
      <c r="A91" s="16" t="str">
        <f t="shared" si="24"/>
        <v>荆轲6</v>
      </c>
      <c r="B91" s="17">
        <v>6</v>
      </c>
      <c r="C91" s="24">
        <v>90</v>
      </c>
      <c r="D91" s="19" t="str">
        <f t="shared" si="25"/>
        <v>气宇轩昂</v>
      </c>
      <c r="E91" s="31" t="s">
        <v>210</v>
      </c>
      <c r="F91" s="20" t="str">
        <f t="shared" si="33"/>
        <v>、赵云</v>
      </c>
      <c r="G91" s="20" t="str">
        <f t="shared" si="34"/>
        <v>、罗成</v>
      </c>
      <c r="H91" s="20" t="str">
        <f t="shared" si="35"/>
        <v>、霍去病</v>
      </c>
      <c r="I91" s="20" t="str">
        <f t="shared" si="36"/>
        <v/>
      </c>
      <c r="J91" s="12">
        <f t="shared" si="26"/>
        <v>180</v>
      </c>
      <c r="K91" s="12">
        <f t="shared" si="27"/>
        <v>140</v>
      </c>
      <c r="L91" s="12">
        <f t="shared" si="28"/>
        <v>40</v>
      </c>
      <c r="M91" s="18">
        <v>0</v>
      </c>
      <c r="N91" s="28" t="s">
        <v>140</v>
      </c>
      <c r="O91" s="12">
        <f>VLOOKUP(E91,[3]Sheet1!$B$20:$K$190,9,0)</f>
        <v>3</v>
      </c>
      <c r="P91" s="12" t="str">
        <f>VLOOKUP(O91,武将ID!L$1:$M93,2,0)</f>
        <v>攻击型</v>
      </c>
      <c r="R91" s="12">
        <v>1</v>
      </c>
      <c r="T91" s="12">
        <f t="shared" si="22"/>
        <v>18</v>
      </c>
      <c r="U91" s="12">
        <f t="shared" si="23"/>
        <v>14</v>
      </c>
      <c r="V91" s="12">
        <f t="shared" si="29"/>
        <v>4</v>
      </c>
      <c r="W91" s="12">
        <f t="shared" si="30"/>
        <v>18</v>
      </c>
      <c r="X91" s="12">
        <f t="shared" si="31"/>
        <v>18</v>
      </c>
      <c r="Y91" s="12">
        <f t="shared" si="32"/>
        <v>0</v>
      </c>
      <c r="AB91" s="18">
        <v>240</v>
      </c>
      <c r="AC91" s="18">
        <v>240</v>
      </c>
      <c r="AD91" s="19">
        <v>0</v>
      </c>
      <c r="AH91" s="31" t="s">
        <v>216</v>
      </c>
      <c r="AI91" s="17" t="str">
        <f>IFERROR(VLOOKUP(AH91,[4]缘分填表用!$A:$J,4,FALSE),VLOOKUP(AH91,[4]Sheet3!$AH:$AM,6,0))</f>
        <v>气宇轩昂</v>
      </c>
      <c r="AJ91" s="30" t="str">
        <f>IFERROR(VLOOKUP(AH91,[4]缘分填表用!$A:$M,8,FALSE),VLOOKUP(AH91,[4]Sheet3!$AH:$AL,2,0))</f>
        <v>赵云</v>
      </c>
      <c r="AK91" s="30" t="str">
        <f>IFERROR(VLOOKUP(AH91,[4]缘分填表用!$A:$M,9,FALSE),VLOOKUP(AH91,[4]Sheet3!$AH:$AL,3,0))</f>
        <v>罗成</v>
      </c>
      <c r="AL91" s="30" t="str">
        <f>IFERROR(VLOOKUP(AH91,[4]缘分填表用!$A:$M,10,FALSE),VLOOKUP(AH91,[4]Sheet3!$AH:$AL,4,0))</f>
        <v>霍去病</v>
      </c>
      <c r="AM91" s="19"/>
      <c r="AN91" s="12" t="str">
        <f>IFERROR(VLOOKUP(D91,[5]Sheet1!$B$2:$C$47,2,FALSE),"")</f>
        <v/>
      </c>
    </row>
    <row r="92" spans="1:40" ht="17.399999999999999" customHeight="1" x14ac:dyDescent="0.35">
      <c r="A92" s="16" t="str">
        <f t="shared" si="24"/>
        <v>项庄1</v>
      </c>
      <c r="B92" s="17">
        <v>1</v>
      </c>
      <c r="C92" s="24">
        <v>91</v>
      </c>
      <c r="D92" s="19" t="str">
        <f t="shared" si="25"/>
        <v>暗藏杀机</v>
      </c>
      <c r="E92" s="32" t="s">
        <v>217</v>
      </c>
      <c r="F92" s="20" t="str">
        <f t="shared" si="33"/>
        <v>、荆轲</v>
      </c>
      <c r="G92" s="20" t="str">
        <f t="shared" si="34"/>
        <v/>
      </c>
      <c r="H92" s="20" t="str">
        <f t="shared" si="35"/>
        <v/>
      </c>
      <c r="I92" s="20" t="str">
        <f t="shared" si="36"/>
        <v/>
      </c>
      <c r="J92" s="12">
        <f t="shared" si="26"/>
        <v>0</v>
      </c>
      <c r="K92" s="12">
        <f t="shared" si="27"/>
        <v>100</v>
      </c>
      <c r="L92" s="12">
        <f t="shared" si="28"/>
        <v>30</v>
      </c>
      <c r="M92" s="18">
        <v>0</v>
      </c>
      <c r="N92" s="28" t="s">
        <v>218</v>
      </c>
      <c r="O92" s="12">
        <f>VLOOKUP(E92,[3]Sheet1!$B$20:$K$190,9,0)</f>
        <v>3</v>
      </c>
      <c r="P92" s="12" t="str">
        <f>VLOOKUP(O92,武将ID!L$1:$M94,2,0)</f>
        <v>攻击型</v>
      </c>
      <c r="R92" s="12">
        <v>1</v>
      </c>
      <c r="T92" s="12">
        <f t="shared" si="22"/>
        <v>0</v>
      </c>
      <c r="U92" s="12">
        <f t="shared" si="23"/>
        <v>10</v>
      </c>
      <c r="V92" s="12">
        <f t="shared" si="29"/>
        <v>3</v>
      </c>
      <c r="W92" s="12">
        <f t="shared" si="30"/>
        <v>0</v>
      </c>
      <c r="X92" s="12">
        <f t="shared" si="31"/>
        <v>13</v>
      </c>
      <c r="Y92" s="12">
        <f t="shared" si="32"/>
        <v>0</v>
      </c>
      <c r="AB92" s="18">
        <v>0</v>
      </c>
      <c r="AC92" s="18">
        <v>170</v>
      </c>
      <c r="AD92" s="18">
        <v>0</v>
      </c>
      <c r="AH92" s="32" t="s">
        <v>219</v>
      </c>
      <c r="AI92" s="17" t="str">
        <f>IFERROR(VLOOKUP(AH92,[4]缘分填表用!$A:$J,4,FALSE),VLOOKUP(AH92,[4]Sheet3!$AH:$AM,6,0))</f>
        <v>暗藏杀机</v>
      </c>
      <c r="AJ92" s="30" t="str">
        <f>IFERROR(VLOOKUP(AH92,[4]缘分填表用!$A:$M,8,FALSE),VLOOKUP(AH92,[4]Sheet3!$AH:$AL,2,0))</f>
        <v>荆轲</v>
      </c>
      <c r="AK92" s="30">
        <f>IFERROR(VLOOKUP(AH92,[4]缘分填表用!$A:$M,9,FALSE),VLOOKUP(AH92,[4]Sheet3!$AH:$AL,3,0))</f>
        <v>0</v>
      </c>
      <c r="AL92" s="30">
        <f>IFERROR(VLOOKUP(AH92,[4]缘分填表用!$A:$M,10,FALSE),VLOOKUP(AH92,[4]Sheet3!$AH:$AL,4,0))</f>
        <v>0</v>
      </c>
      <c r="AM92" s="30"/>
      <c r="AN92" s="12" t="str">
        <f>IFERROR(VLOOKUP(D92,[5]Sheet1!$B$2:$C$47,2,FALSE),"")</f>
        <v/>
      </c>
    </row>
    <row r="93" spans="1:40" ht="17.399999999999999" customHeight="1" x14ac:dyDescent="0.35">
      <c r="A93" s="16" t="str">
        <f t="shared" si="24"/>
        <v>项庄2</v>
      </c>
      <c r="B93" s="17">
        <v>2</v>
      </c>
      <c r="C93" s="24">
        <v>92</v>
      </c>
      <c r="D93" s="19" t="str">
        <f t="shared" si="25"/>
        <v>伺机而动</v>
      </c>
      <c r="E93" s="32" t="s">
        <v>217</v>
      </c>
      <c r="F93" s="20" t="str">
        <f t="shared" si="33"/>
        <v>、章邯</v>
      </c>
      <c r="G93" s="20" t="str">
        <f t="shared" si="34"/>
        <v/>
      </c>
      <c r="H93" s="20" t="str">
        <f t="shared" si="35"/>
        <v/>
      </c>
      <c r="I93" s="20" t="str">
        <f t="shared" si="36"/>
        <v/>
      </c>
      <c r="J93" s="12">
        <f t="shared" si="26"/>
        <v>0</v>
      </c>
      <c r="K93" s="12">
        <f t="shared" si="27"/>
        <v>90</v>
      </c>
      <c r="L93" s="12">
        <f t="shared" si="28"/>
        <v>30</v>
      </c>
      <c r="M93" s="18">
        <v>0</v>
      </c>
      <c r="N93" s="28" t="s">
        <v>218</v>
      </c>
      <c r="O93" s="12">
        <f>VLOOKUP(E93,[3]Sheet1!$B$20:$K$190,9,0)</f>
        <v>3</v>
      </c>
      <c r="P93" s="12" t="str">
        <f>VLOOKUP(O93,武将ID!L$1:$M95,2,0)</f>
        <v>攻击型</v>
      </c>
      <c r="R93" s="12">
        <v>1</v>
      </c>
      <c r="T93" s="12">
        <f t="shared" si="22"/>
        <v>0</v>
      </c>
      <c r="U93" s="12">
        <f t="shared" si="23"/>
        <v>9</v>
      </c>
      <c r="V93" s="12">
        <f t="shared" si="29"/>
        <v>3</v>
      </c>
      <c r="W93" s="12">
        <f t="shared" si="30"/>
        <v>0</v>
      </c>
      <c r="X93" s="12">
        <f t="shared" si="31"/>
        <v>12</v>
      </c>
      <c r="Y93" s="12">
        <f t="shared" si="32"/>
        <v>0</v>
      </c>
      <c r="AB93" s="18">
        <v>0</v>
      </c>
      <c r="AC93" s="18">
        <v>160</v>
      </c>
      <c r="AD93" s="18">
        <v>0</v>
      </c>
      <c r="AH93" s="32" t="s">
        <v>220</v>
      </c>
      <c r="AI93" s="17" t="str">
        <f>IFERROR(VLOOKUP(AH93,[4]缘分填表用!$A:$J,4,FALSE),VLOOKUP(AH93,[4]Sheet3!$AH:$AM,6,0))</f>
        <v>伺机而动</v>
      </c>
      <c r="AJ93" s="30" t="str">
        <f>IFERROR(VLOOKUP(AH93,[4]缘分填表用!$A:$M,8,FALSE),VLOOKUP(AH93,[4]Sheet3!$AH:$AL,2,0))</f>
        <v>章邯</v>
      </c>
      <c r="AK93" s="30">
        <f>IFERROR(VLOOKUP(AH93,[4]缘分填表用!$A:$M,9,FALSE),VLOOKUP(AH93,[4]Sheet3!$AH:$AL,3,0))</f>
        <v>0</v>
      </c>
      <c r="AL93" s="30">
        <f>IFERROR(VLOOKUP(AH93,[4]缘分填表用!$A:$M,10,FALSE),VLOOKUP(AH93,[4]Sheet3!$AH:$AL,4,0))</f>
        <v>0</v>
      </c>
      <c r="AM93" s="30"/>
      <c r="AN93" s="12" t="str">
        <f>IFERROR(VLOOKUP(D93,[5]Sheet1!$B$2:$C$47,2,FALSE),"")</f>
        <v/>
      </c>
    </row>
    <row r="94" spans="1:40" ht="17.399999999999999" customHeight="1" x14ac:dyDescent="0.35">
      <c r="A94" s="16" t="str">
        <f t="shared" si="24"/>
        <v>项庄3</v>
      </c>
      <c r="B94" s="17">
        <v>3</v>
      </c>
      <c r="C94" s="24">
        <v>93</v>
      </c>
      <c r="D94" s="19" t="str">
        <f t="shared" si="25"/>
        <v>楚歌剑舞</v>
      </c>
      <c r="E94" s="32" t="s">
        <v>217</v>
      </c>
      <c r="F94" s="20" t="str">
        <f t="shared" si="33"/>
        <v>、戚夫人</v>
      </c>
      <c r="G94" s="20" t="str">
        <f t="shared" si="34"/>
        <v/>
      </c>
      <c r="H94" s="20" t="str">
        <f t="shared" si="35"/>
        <v/>
      </c>
      <c r="I94" s="20" t="str">
        <f t="shared" si="36"/>
        <v/>
      </c>
      <c r="J94" s="12">
        <f t="shared" si="26"/>
        <v>0</v>
      </c>
      <c r="K94" s="12">
        <f t="shared" si="27"/>
        <v>90</v>
      </c>
      <c r="L94" s="12">
        <f t="shared" si="28"/>
        <v>30</v>
      </c>
      <c r="M94" s="18">
        <v>0</v>
      </c>
      <c r="N94" s="28" t="s">
        <v>218</v>
      </c>
      <c r="O94" s="12">
        <f>VLOOKUP(E94,[3]Sheet1!$B$20:$K$190,9,0)</f>
        <v>3</v>
      </c>
      <c r="P94" s="12" t="str">
        <f>VLOOKUP(O94,武将ID!L$1:$M96,2,0)</f>
        <v>攻击型</v>
      </c>
      <c r="R94" s="12">
        <v>1</v>
      </c>
      <c r="T94" s="12">
        <f t="shared" si="22"/>
        <v>0</v>
      </c>
      <c r="U94" s="12">
        <f t="shared" si="23"/>
        <v>9</v>
      </c>
      <c r="V94" s="12">
        <f t="shared" si="29"/>
        <v>3</v>
      </c>
      <c r="W94" s="12">
        <f t="shared" si="30"/>
        <v>0</v>
      </c>
      <c r="X94" s="12">
        <f t="shared" si="31"/>
        <v>12</v>
      </c>
      <c r="Y94" s="12">
        <f t="shared" si="32"/>
        <v>0</v>
      </c>
      <c r="AB94" s="18">
        <v>0</v>
      </c>
      <c r="AC94" s="18">
        <v>160</v>
      </c>
      <c r="AD94" s="18">
        <v>0</v>
      </c>
      <c r="AH94" s="32" t="s">
        <v>221</v>
      </c>
      <c r="AI94" s="17" t="str">
        <f>IFERROR(VLOOKUP(AH94,[4]缘分填表用!$A:$J,4,FALSE),VLOOKUP(AH94,[4]Sheet3!$AH:$AM,6,0))</f>
        <v>楚歌剑舞</v>
      </c>
      <c r="AJ94" s="30" t="str">
        <f>IFERROR(VLOOKUP(AH94,[4]缘分填表用!$A:$M,8,FALSE),VLOOKUP(AH94,[4]Sheet3!$AH:$AL,2,0))</f>
        <v>戚夫人</v>
      </c>
      <c r="AK94" s="30">
        <f>IFERROR(VLOOKUP(AH94,[4]缘分填表用!$A:$M,9,FALSE),VLOOKUP(AH94,[4]Sheet3!$AH:$AL,3,0))</f>
        <v>0</v>
      </c>
      <c r="AL94" s="30">
        <f>IFERROR(VLOOKUP(AH94,[4]缘分填表用!$A:$M,10,FALSE),VLOOKUP(AH94,[4]Sheet3!$AH:$AL,4,0))</f>
        <v>0</v>
      </c>
      <c r="AM94" s="30"/>
      <c r="AN94" s="12" t="str">
        <f>IFERROR(VLOOKUP(D94,[5]Sheet1!$B$2:$C$47,2,FALSE),"")</f>
        <v/>
      </c>
    </row>
    <row r="95" spans="1:40" ht="17.399999999999999" customHeight="1" x14ac:dyDescent="0.35">
      <c r="A95" s="16" t="str">
        <f t="shared" si="24"/>
        <v>项庄4</v>
      </c>
      <c r="B95" s="17">
        <v>4</v>
      </c>
      <c r="C95" s="24">
        <v>94</v>
      </c>
      <c r="D95" s="19" t="str">
        <f t="shared" si="25"/>
        <v>纵横沙场</v>
      </c>
      <c r="E95" s="32" t="s">
        <v>217</v>
      </c>
      <c r="F95" s="20" t="str">
        <f t="shared" si="33"/>
        <v>、章邯</v>
      </c>
      <c r="G95" s="20" t="str">
        <f t="shared" si="34"/>
        <v>、钟离眛</v>
      </c>
      <c r="H95" s="20" t="str">
        <f t="shared" si="35"/>
        <v/>
      </c>
      <c r="I95" s="20" t="str">
        <f t="shared" si="36"/>
        <v/>
      </c>
      <c r="J95" s="12">
        <f t="shared" si="26"/>
        <v>130</v>
      </c>
      <c r="K95" s="12">
        <f t="shared" si="27"/>
        <v>100</v>
      </c>
      <c r="L95" s="12">
        <f t="shared" si="28"/>
        <v>30</v>
      </c>
      <c r="M95" s="18">
        <v>0</v>
      </c>
      <c r="N95" s="28" t="s">
        <v>218</v>
      </c>
      <c r="O95" s="12">
        <f>VLOOKUP(E95,[3]Sheet1!$B$20:$K$190,9,0)</f>
        <v>3</v>
      </c>
      <c r="P95" s="12" t="str">
        <f>VLOOKUP(O95,武将ID!L$1:$M97,2,0)</f>
        <v>攻击型</v>
      </c>
      <c r="R95" s="12">
        <v>1</v>
      </c>
      <c r="T95" s="12">
        <f t="shared" si="22"/>
        <v>13</v>
      </c>
      <c r="U95" s="12">
        <f t="shared" si="23"/>
        <v>10</v>
      </c>
      <c r="V95" s="12">
        <f t="shared" si="29"/>
        <v>3</v>
      </c>
      <c r="W95" s="12">
        <f t="shared" si="30"/>
        <v>13</v>
      </c>
      <c r="X95" s="12">
        <f t="shared" si="31"/>
        <v>13</v>
      </c>
      <c r="Y95" s="12">
        <f t="shared" si="32"/>
        <v>0</v>
      </c>
      <c r="AB95" s="18">
        <v>170</v>
      </c>
      <c r="AC95" s="18">
        <v>170</v>
      </c>
      <c r="AD95" s="18">
        <v>0</v>
      </c>
      <c r="AH95" s="32" t="s">
        <v>222</v>
      </c>
      <c r="AI95" s="17" t="str">
        <f>IFERROR(VLOOKUP(AH95,[4]缘分填表用!$A:$J,4,FALSE),VLOOKUP(AH95,[4]Sheet3!$AH:$AM,6,0))</f>
        <v>纵横沙场</v>
      </c>
      <c r="AJ95" s="30" t="str">
        <f>IFERROR(VLOOKUP(AH95,[4]缘分填表用!$A:$M,8,FALSE),VLOOKUP(AH95,[4]Sheet3!$AH:$AL,2,0))</f>
        <v>章邯</v>
      </c>
      <c r="AK95" s="30" t="str">
        <f>IFERROR(VLOOKUP(AH95,[4]缘分填表用!$A:$M,9,FALSE),VLOOKUP(AH95,[4]Sheet3!$AH:$AL,3,0))</f>
        <v>钟离眛</v>
      </c>
      <c r="AL95" s="30">
        <f>IFERROR(VLOOKUP(AH95,[4]缘分填表用!$A:$M,10,FALSE),VLOOKUP(AH95,[4]Sheet3!$AH:$AL,4,0))</f>
        <v>0</v>
      </c>
      <c r="AM95" s="30"/>
      <c r="AN95" s="12" t="str">
        <f>IFERROR(VLOOKUP(D95,[5]Sheet1!$B$2:$C$47,2,FALSE),"")</f>
        <v/>
      </c>
    </row>
    <row r="96" spans="1:40" ht="17.399999999999999" x14ac:dyDescent="0.35">
      <c r="A96" s="16" t="str">
        <f t="shared" si="24"/>
        <v>项庄5</v>
      </c>
      <c r="B96" s="17">
        <v>5</v>
      </c>
      <c r="C96" s="24">
        <v>95</v>
      </c>
      <c r="D96" s="19" t="str">
        <f t="shared" si="25"/>
        <v>风华正茂</v>
      </c>
      <c r="E96" s="32" t="s">
        <v>217</v>
      </c>
      <c r="F96" s="20" t="str">
        <f t="shared" si="33"/>
        <v>、钟离眛</v>
      </c>
      <c r="G96" s="20" t="str">
        <f t="shared" si="34"/>
        <v>、戚夫人</v>
      </c>
      <c r="H96" s="20" t="str">
        <f t="shared" si="35"/>
        <v/>
      </c>
      <c r="I96" s="20" t="str">
        <f t="shared" si="36"/>
        <v/>
      </c>
      <c r="J96" s="12">
        <f t="shared" si="26"/>
        <v>130</v>
      </c>
      <c r="K96" s="12">
        <f t="shared" si="27"/>
        <v>100</v>
      </c>
      <c r="L96" s="12">
        <f t="shared" si="28"/>
        <v>30</v>
      </c>
      <c r="M96" s="18">
        <v>0</v>
      </c>
      <c r="N96" s="28" t="s">
        <v>218</v>
      </c>
      <c r="O96" s="12">
        <f>VLOOKUP(E96,[3]Sheet1!$B$20:$K$190,9,0)</f>
        <v>3</v>
      </c>
      <c r="P96" s="12" t="str">
        <f>VLOOKUP(O96,武将ID!L$1:$M98,2,0)</f>
        <v>攻击型</v>
      </c>
      <c r="R96" s="12">
        <v>1</v>
      </c>
      <c r="T96" s="12">
        <f t="shared" ref="T96:T159" si="37">W96</f>
        <v>13</v>
      </c>
      <c r="U96" s="12">
        <f t="shared" ref="U96:U159" si="38">INT(X96*0.8)</f>
        <v>10</v>
      </c>
      <c r="V96" s="12">
        <f t="shared" si="29"/>
        <v>3</v>
      </c>
      <c r="W96" s="12">
        <f t="shared" si="30"/>
        <v>13</v>
      </c>
      <c r="X96" s="12">
        <f t="shared" si="31"/>
        <v>13</v>
      </c>
      <c r="Y96" s="12">
        <f t="shared" si="32"/>
        <v>0</v>
      </c>
      <c r="AB96" s="18">
        <v>170</v>
      </c>
      <c r="AC96" s="18">
        <v>170</v>
      </c>
      <c r="AD96" s="18">
        <v>0</v>
      </c>
      <c r="AH96" s="32" t="s">
        <v>223</v>
      </c>
      <c r="AI96" s="17" t="str">
        <f>IFERROR(VLOOKUP(AH96,[4]缘分填表用!$A:$J,4,FALSE),VLOOKUP(AH96,[4]Sheet3!$AH:$AM,6,0))</f>
        <v>风华正茂</v>
      </c>
      <c r="AJ96" s="30" t="str">
        <f>IFERROR(VLOOKUP(AH96,[4]缘分填表用!$A:$M,8,FALSE),VLOOKUP(AH96,[4]Sheet3!$AH:$AL,2,0))</f>
        <v>钟离眛</v>
      </c>
      <c r="AK96" s="30" t="str">
        <f>IFERROR(VLOOKUP(AH96,[4]缘分填表用!$A:$M,9,FALSE),VLOOKUP(AH96,[4]Sheet3!$AH:$AL,3,0))</f>
        <v>戚夫人</v>
      </c>
      <c r="AL96" s="30">
        <f>IFERROR(VLOOKUP(AH96,[4]缘分填表用!$A:$M,10,FALSE),VLOOKUP(AH96,[4]Sheet3!$AH:$AL,4,0))</f>
        <v>0</v>
      </c>
      <c r="AM96" s="30"/>
      <c r="AN96" s="12" t="str">
        <f>IFERROR(VLOOKUP(D96,[5]Sheet1!$B$2:$C$47,2,FALSE),"")</f>
        <v/>
      </c>
    </row>
    <row r="97" spans="1:40" ht="17.399999999999999" x14ac:dyDescent="0.35">
      <c r="A97" s="16" t="str">
        <f t="shared" ref="A97:A128" si="39">E97&amp;B97</f>
        <v>项庄6</v>
      </c>
      <c r="B97" s="17">
        <v>6</v>
      </c>
      <c r="C97" s="24">
        <v>96</v>
      </c>
      <c r="D97" s="19" t="str">
        <f t="shared" si="25"/>
        <v>壮志凌云</v>
      </c>
      <c r="E97" s="32" t="s">
        <v>217</v>
      </c>
      <c r="F97" s="20" t="str">
        <f t="shared" si="33"/>
        <v>、灌婴</v>
      </c>
      <c r="G97" s="20" t="str">
        <f t="shared" si="34"/>
        <v>、钟离眛</v>
      </c>
      <c r="H97" s="20" t="str">
        <f t="shared" si="35"/>
        <v/>
      </c>
      <c r="I97" s="20" t="str">
        <f t="shared" si="36"/>
        <v/>
      </c>
      <c r="J97" s="12">
        <f t="shared" si="26"/>
        <v>130</v>
      </c>
      <c r="K97" s="12">
        <f t="shared" si="27"/>
        <v>100</v>
      </c>
      <c r="L97" s="12">
        <f t="shared" si="28"/>
        <v>30</v>
      </c>
      <c r="M97" s="18">
        <v>0</v>
      </c>
      <c r="N97" s="28" t="s">
        <v>218</v>
      </c>
      <c r="O97" s="12">
        <f>VLOOKUP(E97,[3]Sheet1!$B$20:$K$190,9,0)</f>
        <v>3</v>
      </c>
      <c r="P97" s="12" t="str">
        <f>VLOOKUP(O97,武将ID!L$1:$M99,2,0)</f>
        <v>攻击型</v>
      </c>
      <c r="R97" s="12">
        <v>1</v>
      </c>
      <c r="T97" s="12">
        <f t="shared" si="37"/>
        <v>13</v>
      </c>
      <c r="U97" s="12">
        <f t="shared" si="38"/>
        <v>10</v>
      </c>
      <c r="V97" s="12">
        <f t="shared" si="29"/>
        <v>3</v>
      </c>
      <c r="W97" s="12">
        <f t="shared" si="30"/>
        <v>13</v>
      </c>
      <c r="X97" s="12">
        <f t="shared" si="31"/>
        <v>13</v>
      </c>
      <c r="Y97" s="12">
        <f t="shared" si="32"/>
        <v>0</v>
      </c>
      <c r="AB97" s="18">
        <v>170</v>
      </c>
      <c r="AC97" s="18">
        <v>170</v>
      </c>
      <c r="AD97" s="19">
        <v>0</v>
      </c>
      <c r="AH97" s="32" t="s">
        <v>224</v>
      </c>
      <c r="AI97" s="17" t="str">
        <f>IFERROR(VLOOKUP(AH97,[4]缘分填表用!$A:$J,4,FALSE),VLOOKUP(AH97,[4]Sheet3!$AH:$AM,6,0))</f>
        <v>壮志凌云</v>
      </c>
      <c r="AJ97" s="30" t="str">
        <f>IFERROR(VLOOKUP(AH97,[4]缘分填表用!$A:$M,8,FALSE),VLOOKUP(AH97,[4]Sheet3!$AH:$AL,2,0))</f>
        <v>灌婴</v>
      </c>
      <c r="AK97" s="30" t="str">
        <f>IFERROR(VLOOKUP(AH97,[4]缘分填表用!$A:$M,9,FALSE),VLOOKUP(AH97,[4]Sheet3!$AH:$AL,3,0))</f>
        <v>钟离眛</v>
      </c>
      <c r="AL97" s="30">
        <f>IFERROR(VLOOKUP(AH97,[4]缘分填表用!$A:$M,10,FALSE),VLOOKUP(AH97,[4]Sheet3!$AH:$AL,4,0))</f>
        <v>0</v>
      </c>
      <c r="AM97" s="19"/>
      <c r="AN97" s="12" t="str">
        <f>IFERROR(VLOOKUP(D97,[5]Sheet1!$B$2:$C$47,2,FALSE),"")</f>
        <v/>
      </c>
    </row>
    <row r="98" spans="1:40" ht="17.399999999999999" x14ac:dyDescent="0.35">
      <c r="A98" s="16" t="str">
        <f t="shared" si="39"/>
        <v>灌婴1</v>
      </c>
      <c r="B98" s="17">
        <v>1</v>
      </c>
      <c r="C98" s="24">
        <v>97</v>
      </c>
      <c r="D98" s="19" t="str">
        <f t="shared" si="25"/>
        <v>身先士卒</v>
      </c>
      <c r="E98" s="32" t="s">
        <v>225</v>
      </c>
      <c r="F98" s="20" t="str">
        <f t="shared" si="33"/>
        <v>、英布</v>
      </c>
      <c r="G98" s="20" t="str">
        <f t="shared" si="34"/>
        <v/>
      </c>
      <c r="H98" s="20" t="str">
        <f t="shared" si="35"/>
        <v/>
      </c>
      <c r="I98" s="20" t="str">
        <f t="shared" si="36"/>
        <v/>
      </c>
      <c r="J98" s="12">
        <f t="shared" si="26"/>
        <v>130</v>
      </c>
      <c r="K98" s="12">
        <f t="shared" si="27"/>
        <v>0</v>
      </c>
      <c r="L98" s="12">
        <f t="shared" si="28"/>
        <v>0</v>
      </c>
      <c r="M98" s="18">
        <v>0</v>
      </c>
      <c r="N98" s="28" t="s">
        <v>218</v>
      </c>
      <c r="O98" s="12">
        <f>VLOOKUP(E98,[3]Sheet1!$B$20:$K$190,9,0)</f>
        <v>2</v>
      </c>
      <c r="P98" s="12" t="str">
        <f>VLOOKUP(O98,武将ID!L$1:$M100,2,0)</f>
        <v>防御型</v>
      </c>
      <c r="R98" s="12">
        <v>1</v>
      </c>
      <c r="T98" s="12">
        <f t="shared" si="37"/>
        <v>13</v>
      </c>
      <c r="U98" s="12">
        <f t="shared" si="38"/>
        <v>0</v>
      </c>
      <c r="V98" s="12">
        <f t="shared" si="29"/>
        <v>0</v>
      </c>
      <c r="W98" s="12">
        <f t="shared" si="30"/>
        <v>13</v>
      </c>
      <c r="X98" s="12">
        <f t="shared" si="31"/>
        <v>0</v>
      </c>
      <c r="Y98" s="12">
        <f t="shared" si="32"/>
        <v>0</v>
      </c>
      <c r="AB98" s="18">
        <v>170</v>
      </c>
      <c r="AC98" s="29">
        <v>0</v>
      </c>
      <c r="AD98" s="29">
        <v>0</v>
      </c>
      <c r="AH98" s="32" t="s">
        <v>226</v>
      </c>
      <c r="AI98" s="17" t="str">
        <f>IFERROR(VLOOKUP(AH98,[4]缘分填表用!$A:$J,4,FALSE),VLOOKUP(AH98,[4]Sheet3!$AH:$AM,6,0))</f>
        <v>身先士卒</v>
      </c>
      <c r="AJ98" s="30" t="str">
        <f>IFERROR(VLOOKUP(AH98,[4]缘分填表用!$A:$M,8,FALSE),VLOOKUP(AH98,[4]Sheet3!$AH:$AL,2,0))</f>
        <v>英布</v>
      </c>
      <c r="AK98" s="30">
        <f>IFERROR(VLOOKUP(AH98,[4]缘分填表用!$A:$M,9,FALSE),VLOOKUP(AH98,[4]Sheet3!$AH:$AL,3,0))</f>
        <v>0</v>
      </c>
      <c r="AL98" s="30">
        <f>IFERROR(VLOOKUP(AH98,[4]缘分填表用!$A:$M,10,FALSE),VLOOKUP(AH98,[4]Sheet3!$AH:$AL,4,0))</f>
        <v>0</v>
      </c>
      <c r="AM98" s="30"/>
      <c r="AN98" s="12" t="str">
        <f>IFERROR(VLOOKUP(D98,[5]Sheet1!$B$2:$C$47,2,FALSE),"")</f>
        <v/>
      </c>
    </row>
    <row r="99" spans="1:40" ht="17.399999999999999" x14ac:dyDescent="0.35">
      <c r="A99" s="16" t="str">
        <f t="shared" si="39"/>
        <v>灌婴2</v>
      </c>
      <c r="B99" s="17">
        <v>2</v>
      </c>
      <c r="C99" s="24">
        <v>98</v>
      </c>
      <c r="D99" s="19" t="str">
        <f t="shared" si="25"/>
        <v>尽忠职守</v>
      </c>
      <c r="E99" s="32" t="s">
        <v>225</v>
      </c>
      <c r="F99" s="20" t="str">
        <f t="shared" si="33"/>
        <v>、季布</v>
      </c>
      <c r="G99" s="20" t="str">
        <f t="shared" si="34"/>
        <v/>
      </c>
      <c r="H99" s="20" t="str">
        <f t="shared" si="35"/>
        <v/>
      </c>
      <c r="I99" s="20" t="str">
        <f t="shared" si="36"/>
        <v/>
      </c>
      <c r="J99" s="12">
        <f t="shared" si="26"/>
        <v>120</v>
      </c>
      <c r="K99" s="12">
        <f t="shared" si="27"/>
        <v>0</v>
      </c>
      <c r="L99" s="12">
        <f t="shared" si="28"/>
        <v>0</v>
      </c>
      <c r="M99" s="18">
        <v>0</v>
      </c>
      <c r="N99" s="28" t="s">
        <v>218</v>
      </c>
      <c r="O99" s="12">
        <f>VLOOKUP(E99,[3]Sheet1!$B$20:$K$190,9,0)</f>
        <v>2</v>
      </c>
      <c r="P99" s="12" t="str">
        <f>VLOOKUP(O99,武将ID!L$1:$M101,2,0)</f>
        <v>防御型</v>
      </c>
      <c r="R99" s="12">
        <v>1</v>
      </c>
      <c r="T99" s="12">
        <f t="shared" si="37"/>
        <v>12</v>
      </c>
      <c r="U99" s="12">
        <f t="shared" si="38"/>
        <v>0</v>
      </c>
      <c r="V99" s="12">
        <f t="shared" si="29"/>
        <v>0</v>
      </c>
      <c r="W99" s="12">
        <f t="shared" si="30"/>
        <v>12</v>
      </c>
      <c r="X99" s="12">
        <f t="shared" si="31"/>
        <v>0</v>
      </c>
      <c r="Y99" s="12">
        <f t="shared" si="32"/>
        <v>0</v>
      </c>
      <c r="AB99" s="18">
        <v>160</v>
      </c>
      <c r="AC99" s="29">
        <v>0</v>
      </c>
      <c r="AD99" s="29">
        <v>0</v>
      </c>
      <c r="AH99" s="32" t="s">
        <v>227</v>
      </c>
      <c r="AI99" s="17" t="str">
        <f>IFERROR(VLOOKUP(AH99,[4]缘分填表用!$A:$J,4,FALSE),VLOOKUP(AH99,[4]Sheet3!$AH:$AM,6,0))</f>
        <v>尽忠职守</v>
      </c>
      <c r="AJ99" s="30" t="str">
        <f>IFERROR(VLOOKUP(AH99,[4]缘分填表用!$A:$M,8,FALSE),VLOOKUP(AH99,[4]Sheet3!$AH:$AL,2,0))</f>
        <v>季布</v>
      </c>
      <c r="AK99" s="30">
        <f>IFERROR(VLOOKUP(AH99,[4]缘分填表用!$A:$M,9,FALSE),VLOOKUP(AH99,[4]Sheet3!$AH:$AL,3,0))</f>
        <v>0</v>
      </c>
      <c r="AL99" s="30">
        <f>IFERROR(VLOOKUP(AH99,[4]缘分填表用!$A:$M,10,FALSE),VLOOKUP(AH99,[4]Sheet3!$AH:$AL,4,0))</f>
        <v>0</v>
      </c>
      <c r="AM99" s="30"/>
      <c r="AN99" s="12" t="str">
        <f>IFERROR(VLOOKUP(D99,[5]Sheet1!$B$2:$C$47,2,FALSE),"")</f>
        <v/>
      </c>
    </row>
    <row r="100" spans="1:40" ht="17.399999999999999" x14ac:dyDescent="0.35">
      <c r="A100" s="16" t="str">
        <f t="shared" si="39"/>
        <v>灌婴3</v>
      </c>
      <c r="B100" s="17">
        <v>3</v>
      </c>
      <c r="C100" s="24">
        <v>99</v>
      </c>
      <c r="D100" s="19" t="str">
        <f t="shared" si="25"/>
        <v>忠心为主</v>
      </c>
      <c r="E100" s="32" t="s">
        <v>225</v>
      </c>
      <c r="F100" s="20" t="str">
        <f t="shared" si="33"/>
        <v>、钟离眛</v>
      </c>
      <c r="G100" s="20" t="str">
        <f t="shared" si="34"/>
        <v/>
      </c>
      <c r="H100" s="20" t="str">
        <f t="shared" si="35"/>
        <v/>
      </c>
      <c r="I100" s="20" t="str">
        <f t="shared" si="36"/>
        <v/>
      </c>
      <c r="J100" s="12">
        <f t="shared" si="26"/>
        <v>120</v>
      </c>
      <c r="K100" s="12">
        <f t="shared" si="27"/>
        <v>0</v>
      </c>
      <c r="L100" s="12">
        <f t="shared" si="28"/>
        <v>0</v>
      </c>
      <c r="M100" s="18">
        <v>0</v>
      </c>
      <c r="N100" s="28" t="s">
        <v>218</v>
      </c>
      <c r="O100" s="12">
        <f>VLOOKUP(E100,[3]Sheet1!$B$20:$K$190,9,0)</f>
        <v>2</v>
      </c>
      <c r="P100" s="12" t="str">
        <f>VLOOKUP(O100,武将ID!L$1:$M102,2,0)</f>
        <v>防御型</v>
      </c>
      <c r="R100" s="12">
        <v>1</v>
      </c>
      <c r="T100" s="12">
        <f t="shared" si="37"/>
        <v>12</v>
      </c>
      <c r="U100" s="12">
        <f t="shared" si="38"/>
        <v>0</v>
      </c>
      <c r="V100" s="12">
        <f t="shared" si="29"/>
        <v>0</v>
      </c>
      <c r="W100" s="12">
        <f t="shared" si="30"/>
        <v>12</v>
      </c>
      <c r="X100" s="12">
        <f t="shared" si="31"/>
        <v>0</v>
      </c>
      <c r="Y100" s="12">
        <f t="shared" si="32"/>
        <v>0</v>
      </c>
      <c r="AB100" s="18">
        <v>160</v>
      </c>
      <c r="AC100" s="29">
        <v>0</v>
      </c>
      <c r="AD100" s="29">
        <v>0</v>
      </c>
      <c r="AH100" s="32" t="s">
        <v>228</v>
      </c>
      <c r="AI100" s="17" t="str">
        <f>IFERROR(VLOOKUP(AH100,[4]缘分填表用!$A:$J,4,FALSE),VLOOKUP(AH100,[4]Sheet3!$AH:$AM,6,0))</f>
        <v>忠心为主</v>
      </c>
      <c r="AJ100" s="30" t="str">
        <f>IFERROR(VLOOKUP(AH100,[4]缘分填表用!$A:$M,8,FALSE),VLOOKUP(AH100,[4]Sheet3!$AH:$AL,2,0))</f>
        <v>钟离眛</v>
      </c>
      <c r="AK100" s="30">
        <f>IFERROR(VLOOKUP(AH100,[4]缘分填表用!$A:$M,9,FALSE),VLOOKUP(AH100,[4]Sheet3!$AH:$AL,3,0))</f>
        <v>0</v>
      </c>
      <c r="AL100" s="30">
        <f>IFERROR(VLOOKUP(AH100,[4]缘分填表用!$A:$M,10,FALSE),VLOOKUP(AH100,[4]Sheet3!$AH:$AL,4,0))</f>
        <v>0</v>
      </c>
      <c r="AM100" s="30"/>
      <c r="AN100" s="12" t="str">
        <f>IFERROR(VLOOKUP(D100,[5]Sheet1!$B$2:$C$47,2,FALSE),"")</f>
        <v/>
      </c>
    </row>
    <row r="101" spans="1:40" ht="17.399999999999999" x14ac:dyDescent="0.35">
      <c r="A101" s="16" t="str">
        <f t="shared" si="39"/>
        <v>灌婴4</v>
      </c>
      <c r="B101" s="17">
        <v>4</v>
      </c>
      <c r="C101" s="24">
        <v>100</v>
      </c>
      <c r="D101" s="19" t="str">
        <f t="shared" si="25"/>
        <v>名噪一时</v>
      </c>
      <c r="E101" s="32" t="s">
        <v>225</v>
      </c>
      <c r="F101" s="20" t="str">
        <f t="shared" si="33"/>
        <v>、季布</v>
      </c>
      <c r="G101" s="20" t="str">
        <f t="shared" si="34"/>
        <v>、戚夫人</v>
      </c>
      <c r="H101" s="20" t="str">
        <f t="shared" si="35"/>
        <v/>
      </c>
      <c r="I101" s="20" t="str">
        <f t="shared" si="36"/>
        <v/>
      </c>
      <c r="J101" s="12">
        <f t="shared" si="26"/>
        <v>130</v>
      </c>
      <c r="K101" s="12">
        <f t="shared" si="27"/>
        <v>40</v>
      </c>
      <c r="L101" s="12">
        <f t="shared" si="28"/>
        <v>80</v>
      </c>
      <c r="M101" s="18">
        <v>0</v>
      </c>
      <c r="N101" s="28" t="s">
        <v>218</v>
      </c>
      <c r="O101" s="12">
        <f>VLOOKUP(E101,[3]Sheet1!$B$20:$K$190,9,0)</f>
        <v>2</v>
      </c>
      <c r="P101" s="12" t="str">
        <f>VLOOKUP(O101,武将ID!L$1:$M103,2,0)</f>
        <v>防御型</v>
      </c>
      <c r="R101" s="12">
        <v>1</v>
      </c>
      <c r="T101" s="12">
        <f t="shared" si="37"/>
        <v>13</v>
      </c>
      <c r="U101" s="12">
        <f t="shared" si="38"/>
        <v>4</v>
      </c>
      <c r="V101" s="12">
        <f t="shared" si="29"/>
        <v>8</v>
      </c>
      <c r="W101" s="12">
        <f t="shared" si="30"/>
        <v>13</v>
      </c>
      <c r="X101" s="12">
        <f t="shared" si="31"/>
        <v>6</v>
      </c>
      <c r="Y101" s="12">
        <f t="shared" si="32"/>
        <v>6</v>
      </c>
      <c r="AB101" s="18">
        <v>170</v>
      </c>
      <c r="AC101" s="29">
        <v>80</v>
      </c>
      <c r="AD101" s="29">
        <v>80</v>
      </c>
      <c r="AH101" s="32" t="s">
        <v>229</v>
      </c>
      <c r="AI101" s="17" t="str">
        <f>IFERROR(VLOOKUP(AH101,[4]缘分填表用!$A:$J,4,FALSE),VLOOKUP(AH101,[4]Sheet3!$AH:$AM,6,0))</f>
        <v>名噪一时</v>
      </c>
      <c r="AJ101" s="30" t="str">
        <f>IFERROR(VLOOKUP(AH101,[4]缘分填表用!$A:$M,8,FALSE),VLOOKUP(AH101,[4]Sheet3!$AH:$AL,2,0))</f>
        <v>季布</v>
      </c>
      <c r="AK101" s="30" t="str">
        <f>IFERROR(VLOOKUP(AH101,[4]缘分填表用!$A:$M,9,FALSE),VLOOKUP(AH101,[4]Sheet3!$AH:$AL,3,0))</f>
        <v>戚夫人</v>
      </c>
      <c r="AL101" s="30">
        <f>IFERROR(VLOOKUP(AH101,[4]缘分填表用!$A:$M,10,FALSE),VLOOKUP(AH101,[4]Sheet3!$AH:$AL,4,0))</f>
        <v>0</v>
      </c>
      <c r="AM101" s="30"/>
      <c r="AN101" s="12" t="str">
        <f>IFERROR(VLOOKUP(D101,[5]Sheet1!$B$2:$C$47,2,FALSE),"")</f>
        <v/>
      </c>
    </row>
    <row r="102" spans="1:40" ht="17.399999999999999" x14ac:dyDescent="0.35">
      <c r="A102" s="16" t="str">
        <f t="shared" si="39"/>
        <v>灌婴5</v>
      </c>
      <c r="B102" s="17">
        <v>5</v>
      </c>
      <c r="C102" s="24">
        <v>101</v>
      </c>
      <c r="D102" s="19" t="str">
        <f t="shared" si="25"/>
        <v>乱世豪杰</v>
      </c>
      <c r="E102" s="32" t="s">
        <v>225</v>
      </c>
      <c r="F102" s="20" t="str">
        <f t="shared" si="33"/>
        <v>、季布</v>
      </c>
      <c r="G102" s="20" t="str">
        <f t="shared" si="34"/>
        <v>、章邯</v>
      </c>
      <c r="H102" s="20" t="str">
        <f t="shared" si="35"/>
        <v/>
      </c>
      <c r="I102" s="20" t="str">
        <f t="shared" si="36"/>
        <v/>
      </c>
      <c r="J102" s="12">
        <f t="shared" si="26"/>
        <v>130</v>
      </c>
      <c r="K102" s="12">
        <f t="shared" si="27"/>
        <v>40</v>
      </c>
      <c r="L102" s="12">
        <f t="shared" si="28"/>
        <v>80</v>
      </c>
      <c r="M102" s="18">
        <v>0</v>
      </c>
      <c r="N102" s="28" t="s">
        <v>218</v>
      </c>
      <c r="O102" s="12">
        <f>VLOOKUP(E102,[3]Sheet1!$B$20:$K$190,9,0)</f>
        <v>2</v>
      </c>
      <c r="P102" s="12" t="str">
        <f>VLOOKUP(O102,武将ID!L$1:$M104,2,0)</f>
        <v>防御型</v>
      </c>
      <c r="R102" s="12">
        <v>1</v>
      </c>
      <c r="T102" s="12">
        <f t="shared" si="37"/>
        <v>13</v>
      </c>
      <c r="U102" s="12">
        <f t="shared" si="38"/>
        <v>4</v>
      </c>
      <c r="V102" s="12">
        <f t="shared" si="29"/>
        <v>8</v>
      </c>
      <c r="W102" s="12">
        <f t="shared" si="30"/>
        <v>13</v>
      </c>
      <c r="X102" s="12">
        <f t="shared" si="31"/>
        <v>6</v>
      </c>
      <c r="Y102" s="12">
        <f t="shared" si="32"/>
        <v>6</v>
      </c>
      <c r="AB102" s="18">
        <v>170</v>
      </c>
      <c r="AC102" s="29">
        <v>80</v>
      </c>
      <c r="AD102" s="29">
        <v>80</v>
      </c>
      <c r="AH102" s="32" t="s">
        <v>230</v>
      </c>
      <c r="AI102" s="17" t="str">
        <f>IFERROR(VLOOKUP(AH102,[4]缘分填表用!$A:$J,4,FALSE),VLOOKUP(AH102,[4]Sheet3!$AH:$AM,6,0))</f>
        <v>乱世豪杰</v>
      </c>
      <c r="AJ102" s="30" t="str">
        <f>IFERROR(VLOOKUP(AH102,[4]缘分填表用!$A:$M,8,FALSE),VLOOKUP(AH102,[4]Sheet3!$AH:$AL,2,0))</f>
        <v>季布</v>
      </c>
      <c r="AK102" s="30" t="str">
        <f>IFERROR(VLOOKUP(AH102,[4]缘分填表用!$A:$M,9,FALSE),VLOOKUP(AH102,[4]Sheet3!$AH:$AL,3,0))</f>
        <v>章邯</v>
      </c>
      <c r="AL102" s="30">
        <f>IFERROR(VLOOKUP(AH102,[4]缘分填表用!$A:$M,10,FALSE),VLOOKUP(AH102,[4]Sheet3!$AH:$AL,4,0))</f>
        <v>0</v>
      </c>
      <c r="AM102" s="30"/>
      <c r="AN102" s="12" t="str">
        <f>IFERROR(VLOOKUP(D102,[5]Sheet1!$B$2:$C$47,2,FALSE),"")</f>
        <v/>
      </c>
    </row>
    <row r="103" spans="1:40" ht="17.399999999999999" x14ac:dyDescent="0.35">
      <c r="A103" s="16" t="str">
        <f t="shared" si="39"/>
        <v>灌婴6</v>
      </c>
      <c r="B103" s="17">
        <v>6</v>
      </c>
      <c r="C103" s="24">
        <v>102</v>
      </c>
      <c r="D103" s="19" t="str">
        <f t="shared" si="25"/>
        <v>壮志凌云</v>
      </c>
      <c r="E103" s="32" t="s">
        <v>225</v>
      </c>
      <c r="F103" s="20" t="str">
        <f t="shared" si="33"/>
        <v>、项庄</v>
      </c>
      <c r="G103" s="20" t="str">
        <f t="shared" si="34"/>
        <v>、钟离眛</v>
      </c>
      <c r="H103" s="20" t="str">
        <f t="shared" si="35"/>
        <v/>
      </c>
      <c r="I103" s="20" t="str">
        <f t="shared" si="36"/>
        <v/>
      </c>
      <c r="J103" s="12">
        <f t="shared" si="26"/>
        <v>130</v>
      </c>
      <c r="K103" s="12">
        <f t="shared" si="27"/>
        <v>40</v>
      </c>
      <c r="L103" s="12">
        <f t="shared" si="28"/>
        <v>80</v>
      </c>
      <c r="M103" s="18">
        <v>0</v>
      </c>
      <c r="N103" s="28" t="s">
        <v>218</v>
      </c>
      <c r="O103" s="12">
        <f>VLOOKUP(E103,[3]Sheet1!$B$20:$K$190,9,0)</f>
        <v>2</v>
      </c>
      <c r="P103" s="12" t="str">
        <f>VLOOKUP(O103,武将ID!L$1:$M105,2,0)</f>
        <v>防御型</v>
      </c>
      <c r="R103" s="12">
        <v>1</v>
      </c>
      <c r="T103" s="12">
        <f t="shared" si="37"/>
        <v>13</v>
      </c>
      <c r="U103" s="12">
        <f t="shared" si="38"/>
        <v>4</v>
      </c>
      <c r="V103" s="12">
        <f t="shared" si="29"/>
        <v>8</v>
      </c>
      <c r="W103" s="12">
        <f t="shared" si="30"/>
        <v>13</v>
      </c>
      <c r="X103" s="12">
        <f t="shared" si="31"/>
        <v>6</v>
      </c>
      <c r="Y103" s="12">
        <f t="shared" si="32"/>
        <v>6</v>
      </c>
      <c r="AB103" s="18">
        <v>170</v>
      </c>
      <c r="AC103" s="29">
        <v>80</v>
      </c>
      <c r="AD103" s="29">
        <v>80</v>
      </c>
      <c r="AH103" s="32" t="s">
        <v>231</v>
      </c>
      <c r="AI103" s="17" t="str">
        <f>IFERROR(VLOOKUP(AH103,[4]缘分填表用!$A:$J,4,FALSE),VLOOKUP(AH103,[4]Sheet3!$AH:$AM,6,0))</f>
        <v>壮志凌云</v>
      </c>
      <c r="AJ103" s="30" t="str">
        <f>IFERROR(VLOOKUP(AH103,[4]缘分填表用!$A:$M,8,FALSE),VLOOKUP(AH103,[4]Sheet3!$AH:$AL,2,0))</f>
        <v>项庄</v>
      </c>
      <c r="AK103" s="30" t="str">
        <f>IFERROR(VLOOKUP(AH103,[4]缘分填表用!$A:$M,9,FALSE),VLOOKUP(AH103,[4]Sheet3!$AH:$AL,3,0))</f>
        <v>钟离眛</v>
      </c>
      <c r="AL103" s="30">
        <f>IFERROR(VLOOKUP(AH103,[4]缘分填表用!$A:$M,10,FALSE),VLOOKUP(AH103,[4]Sheet3!$AH:$AL,4,0))</f>
        <v>0</v>
      </c>
      <c r="AM103" s="30"/>
      <c r="AN103" s="12" t="str">
        <f>IFERROR(VLOOKUP(D103,[5]Sheet1!$B$2:$C$47,2,FALSE),"")</f>
        <v/>
      </c>
    </row>
    <row r="104" spans="1:40" ht="17.399999999999999" x14ac:dyDescent="0.35">
      <c r="A104" s="16" t="str">
        <f t="shared" si="39"/>
        <v>季布1</v>
      </c>
      <c r="B104" s="17">
        <v>1</v>
      </c>
      <c r="C104" s="24">
        <v>103</v>
      </c>
      <c r="D104" s="19" t="str">
        <f t="shared" si="25"/>
        <v>一诺千金</v>
      </c>
      <c r="E104" s="32" t="s">
        <v>232</v>
      </c>
      <c r="F104" s="20" t="str">
        <f t="shared" si="33"/>
        <v>、刘邦</v>
      </c>
      <c r="G104" s="20" t="str">
        <f t="shared" si="34"/>
        <v/>
      </c>
      <c r="H104" s="20" t="str">
        <f t="shared" si="35"/>
        <v/>
      </c>
      <c r="I104" s="20" t="str">
        <f t="shared" si="36"/>
        <v/>
      </c>
      <c r="J104" s="12">
        <f t="shared" si="26"/>
        <v>0</v>
      </c>
      <c r="K104" s="12">
        <f t="shared" si="27"/>
        <v>100</v>
      </c>
      <c r="L104" s="12">
        <f t="shared" si="28"/>
        <v>30</v>
      </c>
      <c r="M104" s="18">
        <v>0</v>
      </c>
      <c r="N104" s="28" t="s">
        <v>218</v>
      </c>
      <c r="O104" s="12">
        <f>VLOOKUP(E104,[3]Sheet1!$B$20:$K$190,9,0)</f>
        <v>3</v>
      </c>
      <c r="P104" s="12" t="str">
        <f>VLOOKUP(O104,武将ID!L$1:$M106,2,0)</f>
        <v>攻击型</v>
      </c>
      <c r="R104" s="12">
        <v>1</v>
      </c>
      <c r="T104" s="12">
        <f t="shared" si="37"/>
        <v>0</v>
      </c>
      <c r="U104" s="12">
        <f t="shared" si="38"/>
        <v>10</v>
      </c>
      <c r="V104" s="12">
        <f t="shared" si="29"/>
        <v>3</v>
      </c>
      <c r="W104" s="12">
        <f t="shared" si="30"/>
        <v>0</v>
      </c>
      <c r="X104" s="12">
        <f t="shared" si="31"/>
        <v>13</v>
      </c>
      <c r="Y104" s="12">
        <f t="shared" si="32"/>
        <v>0</v>
      </c>
      <c r="AB104" s="18">
        <v>0</v>
      </c>
      <c r="AC104" s="18">
        <v>170</v>
      </c>
      <c r="AD104" s="18">
        <v>0</v>
      </c>
      <c r="AH104" s="32" t="s">
        <v>233</v>
      </c>
      <c r="AI104" s="17" t="str">
        <f>IFERROR(VLOOKUP(AH104,[4]缘分填表用!$A:$J,4,FALSE),VLOOKUP(AH104,[4]Sheet3!$AH:$AM,6,0))</f>
        <v>一诺千金</v>
      </c>
      <c r="AJ104" s="30" t="str">
        <f>IFERROR(VLOOKUP(AH104,[4]缘分填表用!$A:$M,8,FALSE),VLOOKUP(AH104,[4]Sheet3!$AH:$AL,2,0))</f>
        <v>刘邦</v>
      </c>
      <c r="AK104" s="30">
        <f>IFERROR(VLOOKUP(AH104,[4]缘分填表用!$A:$M,9,FALSE),VLOOKUP(AH104,[4]Sheet3!$AH:$AL,3,0))</f>
        <v>0</v>
      </c>
      <c r="AL104" s="30">
        <f>IFERROR(VLOOKUP(AH104,[4]缘分填表用!$A:$M,10,FALSE),VLOOKUP(AH104,[4]Sheet3!$AH:$AL,4,0))</f>
        <v>0</v>
      </c>
      <c r="AM104" s="30"/>
      <c r="AN104" s="12" t="str">
        <f>IFERROR(VLOOKUP(D104,[5]Sheet1!$B$2:$C$47,2,FALSE),"")</f>
        <v/>
      </c>
    </row>
    <row r="105" spans="1:40" ht="17.399999999999999" x14ac:dyDescent="0.35">
      <c r="A105" s="16" t="str">
        <f t="shared" si="39"/>
        <v>季布2</v>
      </c>
      <c r="B105" s="17">
        <v>2</v>
      </c>
      <c r="C105" s="24">
        <v>104</v>
      </c>
      <c r="D105" s="19" t="str">
        <f t="shared" si="25"/>
        <v>尽忠职守</v>
      </c>
      <c r="E105" s="32" t="s">
        <v>232</v>
      </c>
      <c r="F105" s="20" t="str">
        <f t="shared" si="33"/>
        <v>、灌婴</v>
      </c>
      <c r="G105" s="20" t="str">
        <f t="shared" si="34"/>
        <v/>
      </c>
      <c r="H105" s="20" t="str">
        <f t="shared" si="35"/>
        <v/>
      </c>
      <c r="I105" s="20" t="str">
        <f t="shared" si="36"/>
        <v/>
      </c>
      <c r="J105" s="12">
        <f t="shared" si="26"/>
        <v>0</v>
      </c>
      <c r="K105" s="12">
        <f t="shared" si="27"/>
        <v>90</v>
      </c>
      <c r="L105" s="12">
        <f t="shared" si="28"/>
        <v>30</v>
      </c>
      <c r="M105" s="18">
        <v>0</v>
      </c>
      <c r="N105" s="28" t="s">
        <v>218</v>
      </c>
      <c r="O105" s="12">
        <f>VLOOKUP(E105,[3]Sheet1!$B$20:$K$190,9,0)</f>
        <v>3</v>
      </c>
      <c r="P105" s="12" t="str">
        <f>VLOOKUP(O105,武将ID!L$1:$M107,2,0)</f>
        <v>攻击型</v>
      </c>
      <c r="R105" s="12">
        <v>1</v>
      </c>
      <c r="T105" s="12">
        <f t="shared" si="37"/>
        <v>0</v>
      </c>
      <c r="U105" s="12">
        <f t="shared" si="38"/>
        <v>9</v>
      </c>
      <c r="V105" s="12">
        <f t="shared" si="29"/>
        <v>3</v>
      </c>
      <c r="W105" s="12">
        <f t="shared" si="30"/>
        <v>0</v>
      </c>
      <c r="X105" s="12">
        <f t="shared" si="31"/>
        <v>12</v>
      </c>
      <c r="Y105" s="12">
        <f t="shared" si="32"/>
        <v>0</v>
      </c>
      <c r="AB105" s="18">
        <v>0</v>
      </c>
      <c r="AC105" s="18">
        <v>160</v>
      </c>
      <c r="AD105" s="18">
        <v>0</v>
      </c>
      <c r="AH105" s="32" t="s">
        <v>234</v>
      </c>
      <c r="AI105" s="17" t="str">
        <f>IFERROR(VLOOKUP(AH105,[4]缘分填表用!$A:$J,4,FALSE),VLOOKUP(AH105,[4]Sheet3!$AH:$AM,6,0))</f>
        <v>尽忠职守</v>
      </c>
      <c r="AJ105" s="30" t="str">
        <f>IFERROR(VLOOKUP(AH105,[4]缘分填表用!$A:$M,8,FALSE),VLOOKUP(AH105,[4]Sheet3!$AH:$AL,2,0))</f>
        <v>灌婴</v>
      </c>
      <c r="AK105" s="30">
        <f>IFERROR(VLOOKUP(AH105,[4]缘分填表用!$A:$M,9,FALSE),VLOOKUP(AH105,[4]Sheet3!$AH:$AL,3,0))</f>
        <v>0</v>
      </c>
      <c r="AL105" s="30">
        <f>IFERROR(VLOOKUP(AH105,[4]缘分填表用!$A:$M,10,FALSE),VLOOKUP(AH105,[4]Sheet3!$AH:$AL,4,0))</f>
        <v>0</v>
      </c>
      <c r="AM105" s="30"/>
      <c r="AN105" s="12" t="str">
        <f>IFERROR(VLOOKUP(D105,[5]Sheet1!$B$2:$C$47,2,FALSE),"")</f>
        <v/>
      </c>
    </row>
    <row r="106" spans="1:40" ht="17.399999999999999" x14ac:dyDescent="0.35">
      <c r="A106" s="16" t="str">
        <f t="shared" si="39"/>
        <v>季布3</v>
      </c>
      <c r="B106" s="17">
        <v>3</v>
      </c>
      <c r="C106" s="24">
        <v>105</v>
      </c>
      <c r="D106" s="19" t="str">
        <f t="shared" si="25"/>
        <v>温文尔雅</v>
      </c>
      <c r="E106" s="32" t="s">
        <v>232</v>
      </c>
      <c r="F106" s="20" t="str">
        <f t="shared" si="33"/>
        <v>、戚夫人</v>
      </c>
      <c r="G106" s="20" t="str">
        <f t="shared" si="34"/>
        <v/>
      </c>
      <c r="H106" s="20" t="str">
        <f t="shared" si="35"/>
        <v/>
      </c>
      <c r="I106" s="20" t="str">
        <f t="shared" si="36"/>
        <v/>
      </c>
      <c r="J106" s="12">
        <f t="shared" si="26"/>
        <v>0</v>
      </c>
      <c r="K106" s="12">
        <f t="shared" si="27"/>
        <v>90</v>
      </c>
      <c r="L106" s="12">
        <f t="shared" si="28"/>
        <v>30</v>
      </c>
      <c r="M106" s="18">
        <v>0</v>
      </c>
      <c r="N106" s="28" t="s">
        <v>218</v>
      </c>
      <c r="O106" s="12">
        <f>VLOOKUP(E106,[3]Sheet1!$B$20:$K$190,9,0)</f>
        <v>3</v>
      </c>
      <c r="P106" s="12" t="str">
        <f>VLOOKUP(O106,武将ID!L$1:$M108,2,0)</f>
        <v>攻击型</v>
      </c>
      <c r="R106" s="12">
        <v>1</v>
      </c>
      <c r="T106" s="12">
        <f t="shared" si="37"/>
        <v>0</v>
      </c>
      <c r="U106" s="12">
        <f t="shared" si="38"/>
        <v>9</v>
      </c>
      <c r="V106" s="12">
        <f t="shared" si="29"/>
        <v>3</v>
      </c>
      <c r="W106" s="12">
        <f t="shared" si="30"/>
        <v>0</v>
      </c>
      <c r="X106" s="12">
        <f t="shared" si="31"/>
        <v>12</v>
      </c>
      <c r="Y106" s="12">
        <f t="shared" si="32"/>
        <v>0</v>
      </c>
      <c r="AB106" s="18">
        <v>0</v>
      </c>
      <c r="AC106" s="18">
        <v>160</v>
      </c>
      <c r="AD106" s="18">
        <v>0</v>
      </c>
      <c r="AH106" s="32" t="s">
        <v>235</v>
      </c>
      <c r="AI106" s="17" t="str">
        <f>IFERROR(VLOOKUP(AH106,[4]缘分填表用!$A:$J,4,FALSE),VLOOKUP(AH106,[4]Sheet3!$AH:$AM,6,0))</f>
        <v>温文尔雅</v>
      </c>
      <c r="AJ106" s="30" t="str">
        <f>IFERROR(VLOOKUP(AH106,[4]缘分填表用!$A:$M,8,FALSE),VLOOKUP(AH106,[4]Sheet3!$AH:$AL,2,0))</f>
        <v>戚夫人</v>
      </c>
      <c r="AK106" s="30">
        <f>IFERROR(VLOOKUP(AH106,[4]缘分填表用!$A:$M,9,FALSE),VLOOKUP(AH106,[4]Sheet3!$AH:$AL,3,0))</f>
        <v>0</v>
      </c>
      <c r="AL106" s="30">
        <f>IFERROR(VLOOKUP(AH106,[4]缘分填表用!$A:$M,10,FALSE),VLOOKUP(AH106,[4]Sheet3!$AH:$AL,4,0))</f>
        <v>0</v>
      </c>
      <c r="AM106" s="30"/>
      <c r="AN106" s="12" t="str">
        <f>IFERROR(VLOOKUP(D106,[5]Sheet1!$B$2:$C$47,2,FALSE),"")</f>
        <v/>
      </c>
    </row>
    <row r="107" spans="1:40" ht="17.399999999999999" x14ac:dyDescent="0.35">
      <c r="A107" s="16" t="str">
        <f t="shared" si="39"/>
        <v>季布4</v>
      </c>
      <c r="B107" s="17">
        <v>4</v>
      </c>
      <c r="C107" s="24">
        <v>106</v>
      </c>
      <c r="D107" s="19" t="str">
        <f t="shared" si="25"/>
        <v>名噪一时</v>
      </c>
      <c r="E107" s="32" t="s">
        <v>232</v>
      </c>
      <c r="F107" s="20" t="str">
        <f t="shared" si="33"/>
        <v>、灌婴</v>
      </c>
      <c r="G107" s="20" t="str">
        <f t="shared" si="34"/>
        <v>、戚夫人</v>
      </c>
      <c r="H107" s="20" t="str">
        <f t="shared" si="35"/>
        <v/>
      </c>
      <c r="I107" s="20" t="str">
        <f t="shared" si="36"/>
        <v/>
      </c>
      <c r="J107" s="12">
        <f t="shared" si="26"/>
        <v>130</v>
      </c>
      <c r="K107" s="12">
        <f t="shared" si="27"/>
        <v>100</v>
      </c>
      <c r="L107" s="12">
        <f t="shared" si="28"/>
        <v>30</v>
      </c>
      <c r="M107" s="18">
        <v>0</v>
      </c>
      <c r="N107" s="28" t="s">
        <v>218</v>
      </c>
      <c r="O107" s="12">
        <f>VLOOKUP(E107,[3]Sheet1!$B$20:$K$190,9,0)</f>
        <v>3</v>
      </c>
      <c r="P107" s="12" t="str">
        <f>VLOOKUP(O107,武将ID!L$1:$M109,2,0)</f>
        <v>攻击型</v>
      </c>
      <c r="R107" s="12">
        <v>1</v>
      </c>
      <c r="T107" s="12">
        <f t="shared" si="37"/>
        <v>13</v>
      </c>
      <c r="U107" s="12">
        <f t="shared" si="38"/>
        <v>10</v>
      </c>
      <c r="V107" s="12">
        <f t="shared" si="29"/>
        <v>3</v>
      </c>
      <c r="W107" s="12">
        <f t="shared" si="30"/>
        <v>13</v>
      </c>
      <c r="X107" s="12">
        <f t="shared" si="31"/>
        <v>13</v>
      </c>
      <c r="Y107" s="12">
        <f t="shared" si="32"/>
        <v>0</v>
      </c>
      <c r="AB107" s="18">
        <v>170</v>
      </c>
      <c r="AC107" s="18">
        <v>170</v>
      </c>
      <c r="AD107" s="18">
        <v>0</v>
      </c>
      <c r="AH107" s="32" t="s">
        <v>236</v>
      </c>
      <c r="AI107" s="17" t="str">
        <f>IFERROR(VLOOKUP(AH107,[4]缘分填表用!$A:$J,4,FALSE),VLOOKUP(AH107,[4]Sheet3!$AH:$AM,6,0))</f>
        <v>名噪一时</v>
      </c>
      <c r="AJ107" s="30" t="str">
        <f>IFERROR(VLOOKUP(AH107,[4]缘分填表用!$A:$M,8,FALSE),VLOOKUP(AH107,[4]Sheet3!$AH:$AL,2,0))</f>
        <v>灌婴</v>
      </c>
      <c r="AK107" s="30" t="str">
        <f>IFERROR(VLOOKUP(AH107,[4]缘分填表用!$A:$M,9,FALSE),VLOOKUP(AH107,[4]Sheet3!$AH:$AL,3,0))</f>
        <v>戚夫人</v>
      </c>
      <c r="AL107" s="30">
        <f>IFERROR(VLOOKUP(AH107,[4]缘分填表用!$A:$M,10,FALSE),VLOOKUP(AH107,[4]Sheet3!$AH:$AL,4,0))</f>
        <v>0</v>
      </c>
      <c r="AM107" s="30"/>
      <c r="AN107" s="12" t="str">
        <f>IFERROR(VLOOKUP(D107,[5]Sheet1!$B$2:$C$47,2,FALSE),"")</f>
        <v/>
      </c>
    </row>
    <row r="108" spans="1:40" ht="17.399999999999999" x14ac:dyDescent="0.35">
      <c r="A108" s="16" t="str">
        <f t="shared" si="39"/>
        <v>季布5</v>
      </c>
      <c r="B108" s="17">
        <v>5</v>
      </c>
      <c r="C108" s="24">
        <v>107</v>
      </c>
      <c r="D108" s="19" t="str">
        <f t="shared" si="25"/>
        <v>乱世豪杰</v>
      </c>
      <c r="E108" s="32" t="s">
        <v>232</v>
      </c>
      <c r="F108" s="20" t="str">
        <f t="shared" si="33"/>
        <v>、灌婴</v>
      </c>
      <c r="G108" s="20" t="str">
        <f t="shared" si="34"/>
        <v>、章邯</v>
      </c>
      <c r="H108" s="20" t="str">
        <f t="shared" si="35"/>
        <v/>
      </c>
      <c r="I108" s="20" t="str">
        <f t="shared" si="36"/>
        <v/>
      </c>
      <c r="J108" s="12">
        <f t="shared" si="26"/>
        <v>130</v>
      </c>
      <c r="K108" s="12">
        <f t="shared" si="27"/>
        <v>100</v>
      </c>
      <c r="L108" s="12">
        <f t="shared" si="28"/>
        <v>30</v>
      </c>
      <c r="M108" s="18">
        <v>0</v>
      </c>
      <c r="N108" s="28" t="s">
        <v>218</v>
      </c>
      <c r="O108" s="12">
        <f>VLOOKUP(E108,[3]Sheet1!$B$20:$K$190,9,0)</f>
        <v>3</v>
      </c>
      <c r="P108" s="12" t="str">
        <f>VLOOKUP(O108,武将ID!L$1:$M110,2,0)</f>
        <v>攻击型</v>
      </c>
      <c r="R108" s="12">
        <v>1</v>
      </c>
      <c r="T108" s="12">
        <f t="shared" si="37"/>
        <v>13</v>
      </c>
      <c r="U108" s="12">
        <f t="shared" si="38"/>
        <v>10</v>
      </c>
      <c r="V108" s="12">
        <f t="shared" si="29"/>
        <v>3</v>
      </c>
      <c r="W108" s="12">
        <f t="shared" si="30"/>
        <v>13</v>
      </c>
      <c r="X108" s="12">
        <f t="shared" si="31"/>
        <v>13</v>
      </c>
      <c r="Y108" s="12">
        <f t="shared" si="32"/>
        <v>0</v>
      </c>
      <c r="AB108" s="18">
        <v>170</v>
      </c>
      <c r="AC108" s="18">
        <v>170</v>
      </c>
      <c r="AD108" s="18">
        <v>0</v>
      </c>
      <c r="AH108" s="32" t="s">
        <v>237</v>
      </c>
      <c r="AI108" s="17" t="str">
        <f>IFERROR(VLOOKUP(AH108,[4]缘分填表用!$A:$J,4,FALSE),VLOOKUP(AH108,[4]Sheet3!$AH:$AM,6,0))</f>
        <v>乱世豪杰</v>
      </c>
      <c r="AJ108" s="30" t="str">
        <f>IFERROR(VLOOKUP(AH108,[4]缘分填表用!$A:$M,8,FALSE),VLOOKUP(AH108,[4]Sheet3!$AH:$AL,2,0))</f>
        <v>灌婴</v>
      </c>
      <c r="AK108" s="30" t="str">
        <f>IFERROR(VLOOKUP(AH108,[4]缘分填表用!$A:$M,9,FALSE),VLOOKUP(AH108,[4]Sheet3!$AH:$AL,3,0))</f>
        <v>章邯</v>
      </c>
      <c r="AL108" s="30">
        <f>IFERROR(VLOOKUP(AH108,[4]缘分填表用!$A:$M,10,FALSE),VLOOKUP(AH108,[4]Sheet3!$AH:$AL,4,0))</f>
        <v>0</v>
      </c>
      <c r="AM108" s="30"/>
      <c r="AN108" s="12" t="str">
        <f>IFERROR(VLOOKUP(D108,[5]Sheet1!$B$2:$C$47,2,FALSE),"")</f>
        <v/>
      </c>
    </row>
    <row r="109" spans="1:40" ht="17.399999999999999" x14ac:dyDescent="0.35">
      <c r="A109" s="16" t="str">
        <f t="shared" si="39"/>
        <v>季布6</v>
      </c>
      <c r="B109" s="17">
        <v>6</v>
      </c>
      <c r="C109" s="24">
        <v>108</v>
      </c>
      <c r="D109" s="19" t="str">
        <f t="shared" si="25"/>
        <v>气宇不凡</v>
      </c>
      <c r="E109" s="32" t="s">
        <v>232</v>
      </c>
      <c r="F109" s="20" t="str">
        <f t="shared" si="33"/>
        <v>、章邯</v>
      </c>
      <c r="G109" s="20" t="str">
        <f t="shared" si="34"/>
        <v>、戚夫人</v>
      </c>
      <c r="H109" s="20" t="str">
        <f t="shared" si="35"/>
        <v/>
      </c>
      <c r="I109" s="20" t="str">
        <f t="shared" si="36"/>
        <v/>
      </c>
      <c r="J109" s="12">
        <f t="shared" si="26"/>
        <v>130</v>
      </c>
      <c r="K109" s="12">
        <f t="shared" si="27"/>
        <v>100</v>
      </c>
      <c r="L109" s="12">
        <f t="shared" si="28"/>
        <v>30</v>
      </c>
      <c r="M109" s="18">
        <v>0</v>
      </c>
      <c r="N109" s="28" t="s">
        <v>218</v>
      </c>
      <c r="O109" s="12">
        <f>VLOOKUP(E109,[3]Sheet1!$B$20:$K$190,9,0)</f>
        <v>3</v>
      </c>
      <c r="P109" s="12" t="str">
        <f>VLOOKUP(O109,武将ID!L$1:$M111,2,0)</f>
        <v>攻击型</v>
      </c>
      <c r="R109" s="12">
        <v>1</v>
      </c>
      <c r="T109" s="12">
        <f t="shared" si="37"/>
        <v>13</v>
      </c>
      <c r="U109" s="12">
        <f t="shared" si="38"/>
        <v>10</v>
      </c>
      <c r="V109" s="12">
        <f t="shared" si="29"/>
        <v>3</v>
      </c>
      <c r="W109" s="12">
        <f t="shared" si="30"/>
        <v>13</v>
      </c>
      <c r="X109" s="12">
        <f t="shared" si="31"/>
        <v>13</v>
      </c>
      <c r="Y109" s="12">
        <f t="shared" si="32"/>
        <v>0</v>
      </c>
      <c r="AB109" s="18">
        <v>170</v>
      </c>
      <c r="AC109" s="18">
        <v>170</v>
      </c>
      <c r="AD109" s="19">
        <v>0</v>
      </c>
      <c r="AH109" s="32" t="s">
        <v>238</v>
      </c>
      <c r="AI109" s="17" t="str">
        <f>IFERROR(VLOOKUP(AH109,[4]缘分填表用!$A:$J,4,FALSE),VLOOKUP(AH109,[4]Sheet3!$AH:$AM,6,0))</f>
        <v>气宇不凡</v>
      </c>
      <c r="AJ109" s="30" t="str">
        <f>IFERROR(VLOOKUP(AH109,[4]缘分填表用!$A:$M,8,FALSE),VLOOKUP(AH109,[4]Sheet3!$AH:$AL,2,0))</f>
        <v>章邯</v>
      </c>
      <c r="AK109" s="30" t="str">
        <f>IFERROR(VLOOKUP(AH109,[4]缘分填表用!$A:$M,9,FALSE),VLOOKUP(AH109,[4]Sheet3!$AH:$AL,3,0))</f>
        <v>戚夫人</v>
      </c>
      <c r="AL109" s="30">
        <f>IFERROR(VLOOKUP(AH109,[4]缘分填表用!$A:$M,10,FALSE),VLOOKUP(AH109,[4]Sheet3!$AH:$AL,4,0))</f>
        <v>0</v>
      </c>
      <c r="AM109" s="30"/>
      <c r="AN109" s="12" t="str">
        <f>IFERROR(VLOOKUP(D109,[5]Sheet1!$B$2:$C$47,2,FALSE),"")</f>
        <v/>
      </c>
    </row>
    <row r="110" spans="1:40" ht="17.399999999999999" x14ac:dyDescent="0.35">
      <c r="A110" s="16" t="str">
        <f t="shared" si="39"/>
        <v>章邯1</v>
      </c>
      <c r="B110" s="17">
        <v>1</v>
      </c>
      <c r="C110" s="24">
        <v>109</v>
      </c>
      <c r="D110" s="19" t="str">
        <f t="shared" si="25"/>
        <v>驰骋疆场</v>
      </c>
      <c r="E110" s="32" t="s">
        <v>239</v>
      </c>
      <c r="F110" s="20" t="str">
        <f t="shared" si="33"/>
        <v>、英布</v>
      </c>
      <c r="G110" s="20" t="str">
        <f t="shared" si="34"/>
        <v/>
      </c>
      <c r="H110" s="20" t="str">
        <f t="shared" si="35"/>
        <v/>
      </c>
      <c r="I110" s="20" t="str">
        <f t="shared" si="36"/>
        <v/>
      </c>
      <c r="J110" s="12">
        <f t="shared" si="26"/>
        <v>0</v>
      </c>
      <c r="K110" s="12">
        <f t="shared" si="27"/>
        <v>100</v>
      </c>
      <c r="L110" s="12">
        <f t="shared" si="28"/>
        <v>30</v>
      </c>
      <c r="M110" s="18">
        <v>0</v>
      </c>
      <c r="N110" s="28" t="s">
        <v>218</v>
      </c>
      <c r="O110" s="12">
        <f>VLOOKUP(E110,[3]Sheet1!$B$20:$K$190,9,0)</f>
        <v>3</v>
      </c>
      <c r="P110" s="12" t="str">
        <f>VLOOKUP(O110,武将ID!L$1:$M112,2,0)</f>
        <v>攻击型</v>
      </c>
      <c r="R110" s="12">
        <v>1</v>
      </c>
      <c r="T110" s="12">
        <f t="shared" si="37"/>
        <v>0</v>
      </c>
      <c r="U110" s="12">
        <f t="shared" si="38"/>
        <v>10</v>
      </c>
      <c r="V110" s="12">
        <f t="shared" si="29"/>
        <v>3</v>
      </c>
      <c r="W110" s="12">
        <f t="shared" si="30"/>
        <v>0</v>
      </c>
      <c r="X110" s="12">
        <f t="shared" si="31"/>
        <v>13</v>
      </c>
      <c r="Y110" s="12">
        <f t="shared" si="32"/>
        <v>0</v>
      </c>
      <c r="AB110" s="18">
        <v>0</v>
      </c>
      <c r="AC110" s="18">
        <v>170</v>
      </c>
      <c r="AD110" s="18">
        <v>0</v>
      </c>
      <c r="AH110" s="32" t="s">
        <v>240</v>
      </c>
      <c r="AI110" s="17" t="str">
        <f>IFERROR(VLOOKUP(AH110,[4]缘分填表用!$A:$J,4,FALSE),VLOOKUP(AH110,[4]Sheet3!$AH:$AM,6,0))</f>
        <v>驰骋疆场</v>
      </c>
      <c r="AJ110" s="30" t="str">
        <f>IFERROR(VLOOKUP(AH110,[4]缘分填表用!$A:$M,8,FALSE),VLOOKUP(AH110,[4]Sheet3!$AH:$AL,2,0))</f>
        <v>英布</v>
      </c>
      <c r="AK110" s="30">
        <f>IFERROR(VLOOKUP(AH110,[4]缘分填表用!$A:$M,9,FALSE),VLOOKUP(AH110,[4]Sheet3!$AH:$AL,3,0))</f>
        <v>0</v>
      </c>
      <c r="AL110" s="30">
        <f>IFERROR(VLOOKUP(AH110,[4]缘分填表用!$A:$M,10,FALSE),VLOOKUP(AH110,[4]Sheet3!$AH:$AL,4,0))</f>
        <v>0</v>
      </c>
      <c r="AM110" s="30"/>
      <c r="AN110" s="12" t="str">
        <f>IFERROR(VLOOKUP(D110,[5]Sheet1!$B$2:$C$47,2,FALSE),"")</f>
        <v/>
      </c>
    </row>
    <row r="111" spans="1:40" ht="17.399999999999999" x14ac:dyDescent="0.35">
      <c r="A111" s="16" t="str">
        <f t="shared" si="39"/>
        <v>章邯2</v>
      </c>
      <c r="B111" s="17">
        <v>2</v>
      </c>
      <c r="C111" s="24">
        <v>110</v>
      </c>
      <c r="D111" s="19" t="str">
        <f t="shared" si="25"/>
        <v>伺机而动</v>
      </c>
      <c r="E111" s="32" t="s">
        <v>239</v>
      </c>
      <c r="F111" s="20" t="str">
        <f t="shared" si="33"/>
        <v>、项庄</v>
      </c>
      <c r="G111" s="20" t="str">
        <f t="shared" si="34"/>
        <v/>
      </c>
      <c r="H111" s="20" t="str">
        <f t="shared" si="35"/>
        <v/>
      </c>
      <c r="I111" s="20" t="str">
        <f t="shared" si="36"/>
        <v/>
      </c>
      <c r="J111" s="12">
        <f t="shared" si="26"/>
        <v>0</v>
      </c>
      <c r="K111" s="12">
        <f t="shared" si="27"/>
        <v>90</v>
      </c>
      <c r="L111" s="12">
        <f t="shared" si="28"/>
        <v>30</v>
      </c>
      <c r="M111" s="18">
        <v>0</v>
      </c>
      <c r="N111" s="28" t="s">
        <v>218</v>
      </c>
      <c r="O111" s="12">
        <f>VLOOKUP(E111,[3]Sheet1!$B$20:$K$190,9,0)</f>
        <v>3</v>
      </c>
      <c r="P111" s="12" t="str">
        <f>VLOOKUP(O111,武将ID!L$1:$M113,2,0)</f>
        <v>攻击型</v>
      </c>
      <c r="R111" s="12">
        <v>1</v>
      </c>
      <c r="T111" s="12">
        <f t="shared" si="37"/>
        <v>0</v>
      </c>
      <c r="U111" s="12">
        <f t="shared" si="38"/>
        <v>9</v>
      </c>
      <c r="V111" s="12">
        <f t="shared" si="29"/>
        <v>3</v>
      </c>
      <c r="W111" s="12">
        <f t="shared" si="30"/>
        <v>0</v>
      </c>
      <c r="X111" s="12">
        <f t="shared" si="31"/>
        <v>12</v>
      </c>
      <c r="Y111" s="12">
        <f t="shared" si="32"/>
        <v>0</v>
      </c>
      <c r="AB111" s="18">
        <v>0</v>
      </c>
      <c r="AC111" s="18">
        <v>160</v>
      </c>
      <c r="AD111" s="18">
        <v>0</v>
      </c>
      <c r="AH111" s="32" t="s">
        <v>241</v>
      </c>
      <c r="AI111" s="17" t="str">
        <f>IFERROR(VLOOKUP(AH111,[4]缘分填表用!$A:$J,4,FALSE),VLOOKUP(AH111,[4]Sheet3!$AH:$AM,6,0))</f>
        <v>伺机而动</v>
      </c>
      <c r="AJ111" s="30" t="str">
        <f>IFERROR(VLOOKUP(AH111,[4]缘分填表用!$A:$M,8,FALSE),VLOOKUP(AH111,[4]Sheet3!$AH:$AL,2,0))</f>
        <v>项庄</v>
      </c>
      <c r="AK111" s="30">
        <f>IFERROR(VLOOKUP(AH111,[4]缘分填表用!$A:$M,9,FALSE),VLOOKUP(AH111,[4]Sheet3!$AH:$AL,3,0))</f>
        <v>0</v>
      </c>
      <c r="AL111" s="30">
        <f>IFERROR(VLOOKUP(AH111,[4]缘分填表用!$A:$M,10,FALSE),VLOOKUP(AH111,[4]Sheet3!$AH:$AL,4,0))</f>
        <v>0</v>
      </c>
      <c r="AM111" s="30"/>
      <c r="AN111" s="12" t="str">
        <f>IFERROR(VLOOKUP(D111,[5]Sheet1!$B$2:$C$47,2,FALSE),"")</f>
        <v/>
      </c>
    </row>
    <row r="112" spans="1:40" ht="17.399999999999999" x14ac:dyDescent="0.35">
      <c r="A112" s="16" t="str">
        <f t="shared" si="39"/>
        <v>章邯3</v>
      </c>
      <c r="B112" s="17">
        <v>3</v>
      </c>
      <c r="C112" s="24">
        <v>111</v>
      </c>
      <c r="D112" s="19" t="str">
        <f t="shared" si="25"/>
        <v>卓尔不群</v>
      </c>
      <c r="E112" s="32" t="s">
        <v>239</v>
      </c>
      <c r="F112" s="20" t="str">
        <f t="shared" si="33"/>
        <v>、钟离眛</v>
      </c>
      <c r="G112" s="20" t="str">
        <f t="shared" si="34"/>
        <v/>
      </c>
      <c r="H112" s="20" t="str">
        <f t="shared" si="35"/>
        <v/>
      </c>
      <c r="I112" s="20" t="str">
        <f t="shared" si="36"/>
        <v/>
      </c>
      <c r="J112" s="12">
        <f t="shared" si="26"/>
        <v>0</v>
      </c>
      <c r="K112" s="12">
        <f t="shared" si="27"/>
        <v>90</v>
      </c>
      <c r="L112" s="12">
        <f t="shared" si="28"/>
        <v>30</v>
      </c>
      <c r="M112" s="18">
        <v>0</v>
      </c>
      <c r="N112" s="28" t="s">
        <v>218</v>
      </c>
      <c r="O112" s="12">
        <f>VLOOKUP(E112,[3]Sheet1!$B$20:$K$190,9,0)</f>
        <v>3</v>
      </c>
      <c r="P112" s="12" t="str">
        <f>VLOOKUP(O112,武将ID!L$1:$M114,2,0)</f>
        <v>攻击型</v>
      </c>
      <c r="R112" s="12">
        <v>1</v>
      </c>
      <c r="T112" s="12">
        <f t="shared" si="37"/>
        <v>0</v>
      </c>
      <c r="U112" s="12">
        <f t="shared" si="38"/>
        <v>9</v>
      </c>
      <c r="V112" s="12">
        <f t="shared" si="29"/>
        <v>3</v>
      </c>
      <c r="W112" s="12">
        <f t="shared" si="30"/>
        <v>0</v>
      </c>
      <c r="X112" s="12">
        <f t="shared" si="31"/>
        <v>12</v>
      </c>
      <c r="Y112" s="12">
        <f t="shared" si="32"/>
        <v>0</v>
      </c>
      <c r="AB112" s="18">
        <v>0</v>
      </c>
      <c r="AC112" s="18">
        <v>160</v>
      </c>
      <c r="AD112" s="18">
        <v>0</v>
      </c>
      <c r="AH112" s="32" t="s">
        <v>242</v>
      </c>
      <c r="AI112" s="17" t="str">
        <f>IFERROR(VLOOKUP(AH112,[4]缘分填表用!$A:$J,4,FALSE),VLOOKUP(AH112,[4]Sheet3!$AH:$AM,6,0))</f>
        <v>卓尔不群</v>
      </c>
      <c r="AJ112" s="30" t="str">
        <f>IFERROR(VLOOKUP(AH112,[4]缘分填表用!$A:$M,8,FALSE),VLOOKUP(AH112,[4]Sheet3!$AH:$AL,2,0))</f>
        <v>钟离眛</v>
      </c>
      <c r="AK112" s="30">
        <f>IFERROR(VLOOKUP(AH112,[4]缘分填表用!$A:$M,9,FALSE),VLOOKUP(AH112,[4]Sheet3!$AH:$AL,3,0))</f>
        <v>0</v>
      </c>
      <c r="AL112" s="30">
        <f>IFERROR(VLOOKUP(AH112,[4]缘分填表用!$A:$M,10,FALSE),VLOOKUP(AH112,[4]Sheet3!$AH:$AL,4,0))</f>
        <v>0</v>
      </c>
      <c r="AM112" s="30"/>
      <c r="AN112" s="12" t="str">
        <f>IFERROR(VLOOKUP(D112,[5]Sheet1!$B$2:$C$47,2,FALSE),"")</f>
        <v/>
      </c>
    </row>
    <row r="113" spans="1:40" ht="17.399999999999999" x14ac:dyDescent="0.35">
      <c r="A113" s="16" t="str">
        <f t="shared" si="39"/>
        <v>章邯4</v>
      </c>
      <c r="B113" s="17">
        <v>4</v>
      </c>
      <c r="C113" s="24">
        <v>112</v>
      </c>
      <c r="D113" s="19" t="str">
        <f t="shared" si="25"/>
        <v>纵横沙场</v>
      </c>
      <c r="E113" s="32" t="s">
        <v>239</v>
      </c>
      <c r="F113" s="20" t="str">
        <f t="shared" si="33"/>
        <v>、项庄</v>
      </c>
      <c r="G113" s="20" t="str">
        <f t="shared" si="34"/>
        <v>、钟离眛</v>
      </c>
      <c r="H113" s="20" t="str">
        <f t="shared" si="35"/>
        <v/>
      </c>
      <c r="I113" s="20" t="str">
        <f t="shared" si="36"/>
        <v/>
      </c>
      <c r="J113" s="12">
        <f t="shared" si="26"/>
        <v>130</v>
      </c>
      <c r="K113" s="12">
        <f t="shared" si="27"/>
        <v>100</v>
      </c>
      <c r="L113" s="12">
        <f t="shared" si="28"/>
        <v>30</v>
      </c>
      <c r="M113" s="18">
        <v>0</v>
      </c>
      <c r="N113" s="28" t="s">
        <v>218</v>
      </c>
      <c r="O113" s="12">
        <f>VLOOKUP(E113,[3]Sheet1!$B$20:$K$190,9,0)</f>
        <v>3</v>
      </c>
      <c r="P113" s="12" t="str">
        <f>VLOOKUP(O113,武将ID!L$1:$M115,2,0)</f>
        <v>攻击型</v>
      </c>
      <c r="R113" s="12">
        <v>1</v>
      </c>
      <c r="T113" s="12">
        <f t="shared" si="37"/>
        <v>13</v>
      </c>
      <c r="U113" s="12">
        <f t="shared" si="38"/>
        <v>10</v>
      </c>
      <c r="V113" s="12">
        <f t="shared" si="29"/>
        <v>3</v>
      </c>
      <c r="W113" s="12">
        <f t="shared" si="30"/>
        <v>13</v>
      </c>
      <c r="X113" s="12">
        <f t="shared" si="31"/>
        <v>13</v>
      </c>
      <c r="Y113" s="12">
        <f t="shared" si="32"/>
        <v>0</v>
      </c>
      <c r="AB113" s="18">
        <v>170</v>
      </c>
      <c r="AC113" s="18">
        <v>170</v>
      </c>
      <c r="AD113" s="18">
        <v>0</v>
      </c>
      <c r="AH113" s="32" t="s">
        <v>243</v>
      </c>
      <c r="AI113" s="17" t="str">
        <f>IFERROR(VLOOKUP(AH113,[4]缘分填表用!$A:$J,4,FALSE),VLOOKUP(AH113,[4]Sheet3!$AH:$AM,6,0))</f>
        <v>纵横沙场</v>
      </c>
      <c r="AJ113" s="30" t="str">
        <f>IFERROR(VLOOKUP(AH113,[4]缘分填表用!$A:$M,8,FALSE),VLOOKUP(AH113,[4]Sheet3!$AH:$AL,2,0))</f>
        <v>项庄</v>
      </c>
      <c r="AK113" s="30" t="str">
        <f>IFERROR(VLOOKUP(AH113,[4]缘分填表用!$A:$M,9,FALSE),VLOOKUP(AH113,[4]Sheet3!$AH:$AL,3,0))</f>
        <v>钟离眛</v>
      </c>
      <c r="AL113" s="30">
        <f>IFERROR(VLOOKUP(AH113,[4]缘分填表用!$A:$M,10,FALSE),VLOOKUP(AH113,[4]Sheet3!$AH:$AL,4,0))</f>
        <v>0</v>
      </c>
      <c r="AM113" s="30"/>
      <c r="AN113" s="12" t="str">
        <f>IFERROR(VLOOKUP(D113,[5]Sheet1!$B$2:$C$47,2,FALSE),"")</f>
        <v/>
      </c>
    </row>
    <row r="114" spans="1:40" ht="17.399999999999999" x14ac:dyDescent="0.35">
      <c r="A114" s="16" t="str">
        <f t="shared" si="39"/>
        <v>章邯5</v>
      </c>
      <c r="B114" s="17">
        <v>5</v>
      </c>
      <c r="C114" s="24">
        <v>113</v>
      </c>
      <c r="D114" s="19" t="str">
        <f t="shared" si="25"/>
        <v>乱世豪杰</v>
      </c>
      <c r="E114" s="32" t="s">
        <v>239</v>
      </c>
      <c r="F114" s="20" t="str">
        <f t="shared" si="33"/>
        <v>、灌婴</v>
      </c>
      <c r="G114" s="20" t="str">
        <f t="shared" si="34"/>
        <v>、季布</v>
      </c>
      <c r="H114" s="20" t="str">
        <f t="shared" si="35"/>
        <v/>
      </c>
      <c r="I114" s="20" t="str">
        <f t="shared" si="36"/>
        <v/>
      </c>
      <c r="J114" s="12">
        <f t="shared" si="26"/>
        <v>130</v>
      </c>
      <c r="K114" s="12">
        <f t="shared" si="27"/>
        <v>100</v>
      </c>
      <c r="L114" s="12">
        <f t="shared" si="28"/>
        <v>30</v>
      </c>
      <c r="M114" s="18">
        <v>0</v>
      </c>
      <c r="N114" s="28" t="s">
        <v>218</v>
      </c>
      <c r="O114" s="12">
        <f>VLOOKUP(E114,[3]Sheet1!$B$20:$K$190,9,0)</f>
        <v>3</v>
      </c>
      <c r="P114" s="12" t="str">
        <f>VLOOKUP(O114,武将ID!L$1:$M116,2,0)</f>
        <v>攻击型</v>
      </c>
      <c r="R114" s="12">
        <v>1</v>
      </c>
      <c r="T114" s="12">
        <f t="shared" si="37"/>
        <v>13</v>
      </c>
      <c r="U114" s="12">
        <f t="shared" si="38"/>
        <v>10</v>
      </c>
      <c r="V114" s="12">
        <f t="shared" si="29"/>
        <v>3</v>
      </c>
      <c r="W114" s="12">
        <f t="shared" si="30"/>
        <v>13</v>
      </c>
      <c r="X114" s="12">
        <f t="shared" si="31"/>
        <v>13</v>
      </c>
      <c r="Y114" s="12">
        <f t="shared" si="32"/>
        <v>0</v>
      </c>
      <c r="AB114" s="18">
        <v>170</v>
      </c>
      <c r="AC114" s="18">
        <v>170</v>
      </c>
      <c r="AD114" s="18">
        <v>0</v>
      </c>
      <c r="AH114" s="32" t="s">
        <v>244</v>
      </c>
      <c r="AI114" s="17" t="str">
        <f>IFERROR(VLOOKUP(AH114,[4]缘分填表用!$A:$J,4,FALSE),VLOOKUP(AH114,[4]Sheet3!$AH:$AM,6,0))</f>
        <v>乱世豪杰</v>
      </c>
      <c r="AJ114" s="30" t="str">
        <f>IFERROR(VLOOKUP(AH114,[4]缘分填表用!$A:$M,8,FALSE),VLOOKUP(AH114,[4]Sheet3!$AH:$AL,2,0))</f>
        <v>灌婴</v>
      </c>
      <c r="AK114" s="30" t="str">
        <f>IFERROR(VLOOKUP(AH114,[4]缘分填表用!$A:$M,9,FALSE),VLOOKUP(AH114,[4]Sheet3!$AH:$AL,3,0))</f>
        <v>季布</v>
      </c>
      <c r="AL114" s="30">
        <f>IFERROR(VLOOKUP(AH114,[4]缘分填表用!$A:$M,10,FALSE),VLOOKUP(AH114,[4]Sheet3!$AH:$AL,4,0))</f>
        <v>0</v>
      </c>
      <c r="AM114" s="30"/>
      <c r="AN114" s="12" t="str">
        <f>IFERROR(VLOOKUP(D114,[5]Sheet1!$B$2:$C$47,2,FALSE),"")</f>
        <v/>
      </c>
    </row>
    <row r="115" spans="1:40" ht="17.399999999999999" x14ac:dyDescent="0.35">
      <c r="A115" s="16" t="str">
        <f t="shared" si="39"/>
        <v>章邯6</v>
      </c>
      <c r="B115" s="17">
        <v>6</v>
      </c>
      <c r="C115" s="24">
        <v>114</v>
      </c>
      <c r="D115" s="19" t="str">
        <f t="shared" si="25"/>
        <v>气宇不凡</v>
      </c>
      <c r="E115" s="32" t="s">
        <v>239</v>
      </c>
      <c r="F115" s="20" t="str">
        <f t="shared" si="33"/>
        <v>、季布</v>
      </c>
      <c r="G115" s="20" t="str">
        <f t="shared" si="34"/>
        <v>、戚夫人</v>
      </c>
      <c r="H115" s="20" t="str">
        <f t="shared" si="35"/>
        <v/>
      </c>
      <c r="I115" s="20" t="str">
        <f t="shared" si="36"/>
        <v/>
      </c>
      <c r="J115" s="12">
        <f t="shared" si="26"/>
        <v>130</v>
      </c>
      <c r="K115" s="12">
        <f t="shared" si="27"/>
        <v>100</v>
      </c>
      <c r="L115" s="12">
        <f t="shared" si="28"/>
        <v>30</v>
      </c>
      <c r="M115" s="18">
        <v>0</v>
      </c>
      <c r="N115" s="28" t="s">
        <v>218</v>
      </c>
      <c r="O115" s="12">
        <f>VLOOKUP(E115,[3]Sheet1!$B$20:$K$190,9,0)</f>
        <v>3</v>
      </c>
      <c r="P115" s="12" t="str">
        <f>VLOOKUP(O115,武将ID!L$1:$M117,2,0)</f>
        <v>攻击型</v>
      </c>
      <c r="R115" s="12">
        <v>1</v>
      </c>
      <c r="T115" s="12">
        <f t="shared" si="37"/>
        <v>13</v>
      </c>
      <c r="U115" s="12">
        <f t="shared" si="38"/>
        <v>10</v>
      </c>
      <c r="V115" s="12">
        <f t="shared" si="29"/>
        <v>3</v>
      </c>
      <c r="W115" s="12">
        <f t="shared" si="30"/>
        <v>13</v>
      </c>
      <c r="X115" s="12">
        <f t="shared" si="31"/>
        <v>13</v>
      </c>
      <c r="Y115" s="12">
        <f t="shared" si="32"/>
        <v>0</v>
      </c>
      <c r="AB115" s="18">
        <v>170</v>
      </c>
      <c r="AC115" s="18">
        <v>170</v>
      </c>
      <c r="AD115" s="19">
        <v>0</v>
      </c>
      <c r="AH115" s="32" t="s">
        <v>245</v>
      </c>
      <c r="AI115" s="17" t="str">
        <f>IFERROR(VLOOKUP(AH115,[4]缘分填表用!$A:$J,4,FALSE),VLOOKUP(AH115,[4]Sheet3!$AH:$AM,6,0))</f>
        <v>气宇不凡</v>
      </c>
      <c r="AJ115" s="30" t="str">
        <f>IFERROR(VLOOKUP(AH115,[4]缘分填表用!$A:$M,8,FALSE),VLOOKUP(AH115,[4]Sheet3!$AH:$AL,2,0))</f>
        <v>季布</v>
      </c>
      <c r="AK115" s="30" t="str">
        <f>IFERROR(VLOOKUP(AH115,[4]缘分填表用!$A:$M,9,FALSE),VLOOKUP(AH115,[4]Sheet3!$AH:$AL,3,0))</f>
        <v>戚夫人</v>
      </c>
      <c r="AL115" s="30">
        <f>IFERROR(VLOOKUP(AH115,[4]缘分填表用!$A:$M,10,FALSE),VLOOKUP(AH115,[4]Sheet3!$AH:$AL,4,0))</f>
        <v>0</v>
      </c>
      <c r="AM115" s="30"/>
      <c r="AN115" s="12" t="str">
        <f>IFERROR(VLOOKUP(D115,[5]Sheet1!$B$2:$C$47,2,FALSE),"")</f>
        <v/>
      </c>
    </row>
    <row r="116" spans="1:40" ht="17.399999999999999" x14ac:dyDescent="0.35">
      <c r="A116" s="16" t="str">
        <f t="shared" si="39"/>
        <v>钟离眛1</v>
      </c>
      <c r="B116" s="17">
        <v>1</v>
      </c>
      <c r="C116" s="24">
        <v>115</v>
      </c>
      <c r="D116" s="19" t="str">
        <f t="shared" si="25"/>
        <v>兵强将猛</v>
      </c>
      <c r="E116" s="32" t="s">
        <v>246</v>
      </c>
      <c r="F116" s="20" t="str">
        <f t="shared" si="33"/>
        <v>、虞子期</v>
      </c>
      <c r="G116" s="20" t="str">
        <f t="shared" si="34"/>
        <v/>
      </c>
      <c r="H116" s="20" t="str">
        <f t="shared" si="35"/>
        <v/>
      </c>
      <c r="I116" s="20" t="str">
        <f t="shared" si="36"/>
        <v/>
      </c>
      <c r="J116" s="12">
        <f t="shared" si="26"/>
        <v>0</v>
      </c>
      <c r="K116" s="12">
        <f t="shared" si="27"/>
        <v>100</v>
      </c>
      <c r="L116" s="12">
        <f t="shared" si="28"/>
        <v>30</v>
      </c>
      <c r="M116" s="18">
        <v>0</v>
      </c>
      <c r="N116" s="28" t="s">
        <v>218</v>
      </c>
      <c r="O116" s="12">
        <f>VLOOKUP(E116,[3]Sheet1!$B$20:$K$190,9,0)</f>
        <v>3</v>
      </c>
      <c r="P116" s="12" t="str">
        <f>VLOOKUP(O116,武将ID!L$1:$M118,2,0)</f>
        <v>攻击型</v>
      </c>
      <c r="R116" s="12">
        <v>1</v>
      </c>
      <c r="T116" s="12">
        <f t="shared" si="37"/>
        <v>0</v>
      </c>
      <c r="U116" s="12">
        <f t="shared" si="38"/>
        <v>10</v>
      </c>
      <c r="V116" s="12">
        <f t="shared" si="29"/>
        <v>3</v>
      </c>
      <c r="W116" s="12">
        <f t="shared" si="30"/>
        <v>0</v>
      </c>
      <c r="X116" s="12">
        <f t="shared" si="31"/>
        <v>13</v>
      </c>
      <c r="Y116" s="12">
        <f t="shared" si="32"/>
        <v>0</v>
      </c>
      <c r="AB116" s="18">
        <v>0</v>
      </c>
      <c r="AC116" s="18">
        <v>170</v>
      </c>
      <c r="AD116" s="18">
        <v>0</v>
      </c>
      <c r="AH116" s="32" t="s">
        <v>247</v>
      </c>
      <c r="AI116" s="17" t="str">
        <f>IFERROR(VLOOKUP(AH116,[4]缘分填表用!$A:$J,4,FALSE),VLOOKUP(AH116,[4]Sheet3!$AH:$AM,6,0))</f>
        <v>兵强将猛</v>
      </c>
      <c r="AJ116" s="30" t="str">
        <f>IFERROR(VLOOKUP(AH116,[4]缘分填表用!$A:$M,8,FALSE),VLOOKUP(AH116,[4]Sheet3!$AH:$AL,2,0))</f>
        <v>虞子期</v>
      </c>
      <c r="AK116" s="30">
        <f>IFERROR(VLOOKUP(AH116,[4]缘分填表用!$A:$M,9,FALSE),VLOOKUP(AH116,[4]Sheet3!$AH:$AL,3,0))</f>
        <v>0</v>
      </c>
      <c r="AL116" s="30">
        <f>IFERROR(VLOOKUP(AH116,[4]缘分填表用!$A:$M,10,FALSE),VLOOKUP(AH116,[4]Sheet3!$AH:$AL,4,0))</f>
        <v>0</v>
      </c>
      <c r="AM116" s="30"/>
      <c r="AN116" s="12" t="str">
        <f>IFERROR(VLOOKUP(D116,[5]Sheet1!$B$2:$C$47,2,FALSE),"")</f>
        <v/>
      </c>
    </row>
    <row r="117" spans="1:40" ht="17.399999999999999" x14ac:dyDescent="0.35">
      <c r="A117" s="16" t="str">
        <f t="shared" si="39"/>
        <v>钟离眛2</v>
      </c>
      <c r="B117" s="17">
        <v>2</v>
      </c>
      <c r="C117" s="24">
        <v>116</v>
      </c>
      <c r="D117" s="19" t="str">
        <f t="shared" si="25"/>
        <v>忠心为主</v>
      </c>
      <c r="E117" s="32" t="s">
        <v>246</v>
      </c>
      <c r="F117" s="20" t="str">
        <f t="shared" si="33"/>
        <v>、灌婴</v>
      </c>
      <c r="G117" s="20" t="str">
        <f t="shared" si="34"/>
        <v/>
      </c>
      <c r="H117" s="20" t="str">
        <f t="shared" si="35"/>
        <v/>
      </c>
      <c r="I117" s="20" t="str">
        <f t="shared" si="36"/>
        <v/>
      </c>
      <c r="J117" s="12">
        <f t="shared" si="26"/>
        <v>0</v>
      </c>
      <c r="K117" s="12">
        <f t="shared" si="27"/>
        <v>90</v>
      </c>
      <c r="L117" s="12">
        <f t="shared" si="28"/>
        <v>30</v>
      </c>
      <c r="M117" s="18">
        <v>0</v>
      </c>
      <c r="N117" s="28" t="s">
        <v>218</v>
      </c>
      <c r="O117" s="12">
        <f>VLOOKUP(E117,[3]Sheet1!$B$20:$K$190,9,0)</f>
        <v>3</v>
      </c>
      <c r="P117" s="12" t="str">
        <f>VLOOKUP(O117,武将ID!L$1:$M119,2,0)</f>
        <v>攻击型</v>
      </c>
      <c r="R117" s="12">
        <v>1</v>
      </c>
      <c r="T117" s="12">
        <f t="shared" si="37"/>
        <v>0</v>
      </c>
      <c r="U117" s="12">
        <f t="shared" si="38"/>
        <v>9</v>
      </c>
      <c r="V117" s="12">
        <f t="shared" si="29"/>
        <v>3</v>
      </c>
      <c r="W117" s="12">
        <f t="shared" si="30"/>
        <v>0</v>
      </c>
      <c r="X117" s="12">
        <f t="shared" si="31"/>
        <v>12</v>
      </c>
      <c r="Y117" s="12">
        <f t="shared" si="32"/>
        <v>0</v>
      </c>
      <c r="AB117" s="18">
        <v>0</v>
      </c>
      <c r="AC117" s="18">
        <v>160</v>
      </c>
      <c r="AD117" s="18">
        <v>0</v>
      </c>
      <c r="AH117" s="32" t="s">
        <v>248</v>
      </c>
      <c r="AI117" s="17" t="str">
        <f>IFERROR(VLOOKUP(AH117,[4]缘分填表用!$A:$J,4,FALSE),VLOOKUP(AH117,[4]Sheet3!$AH:$AM,6,0))</f>
        <v>忠心为主</v>
      </c>
      <c r="AJ117" s="30" t="str">
        <f>IFERROR(VLOOKUP(AH117,[4]缘分填表用!$A:$M,8,FALSE),VLOOKUP(AH117,[4]Sheet3!$AH:$AL,2,0))</f>
        <v>灌婴</v>
      </c>
      <c r="AK117" s="30">
        <f>IFERROR(VLOOKUP(AH117,[4]缘分填表用!$A:$M,9,FALSE),VLOOKUP(AH117,[4]Sheet3!$AH:$AL,3,0))</f>
        <v>0</v>
      </c>
      <c r="AL117" s="30">
        <f>IFERROR(VLOOKUP(AH117,[4]缘分填表用!$A:$M,10,FALSE),VLOOKUP(AH117,[4]Sheet3!$AH:$AL,4,0))</f>
        <v>0</v>
      </c>
      <c r="AM117" s="30"/>
      <c r="AN117" s="12" t="str">
        <f>IFERROR(VLOOKUP(D117,[5]Sheet1!$B$2:$C$47,2,FALSE),"")</f>
        <v/>
      </c>
    </row>
    <row r="118" spans="1:40" ht="17.399999999999999" x14ac:dyDescent="0.35">
      <c r="A118" s="16" t="str">
        <f t="shared" si="39"/>
        <v>钟离眛3</v>
      </c>
      <c r="B118" s="17">
        <v>3</v>
      </c>
      <c r="C118" s="24">
        <v>117</v>
      </c>
      <c r="D118" s="19" t="str">
        <f t="shared" si="25"/>
        <v>卓尔不群</v>
      </c>
      <c r="E118" s="32" t="s">
        <v>246</v>
      </c>
      <c r="F118" s="20" t="str">
        <f t="shared" si="33"/>
        <v>、章邯</v>
      </c>
      <c r="G118" s="20" t="str">
        <f t="shared" si="34"/>
        <v/>
      </c>
      <c r="H118" s="20" t="str">
        <f t="shared" si="35"/>
        <v/>
      </c>
      <c r="I118" s="20" t="str">
        <f t="shared" si="36"/>
        <v/>
      </c>
      <c r="J118" s="12">
        <f t="shared" si="26"/>
        <v>0</v>
      </c>
      <c r="K118" s="12">
        <f t="shared" si="27"/>
        <v>90</v>
      </c>
      <c r="L118" s="12">
        <f t="shared" si="28"/>
        <v>30</v>
      </c>
      <c r="M118" s="18">
        <v>0</v>
      </c>
      <c r="N118" s="28" t="s">
        <v>218</v>
      </c>
      <c r="O118" s="12">
        <f>VLOOKUP(E118,[3]Sheet1!$B$20:$K$190,9,0)</f>
        <v>3</v>
      </c>
      <c r="P118" s="12" t="str">
        <f>VLOOKUP(O118,武将ID!L$1:$M120,2,0)</f>
        <v>攻击型</v>
      </c>
      <c r="R118" s="12">
        <v>1</v>
      </c>
      <c r="T118" s="12">
        <f t="shared" si="37"/>
        <v>0</v>
      </c>
      <c r="U118" s="12">
        <f t="shared" si="38"/>
        <v>9</v>
      </c>
      <c r="V118" s="12">
        <f t="shared" si="29"/>
        <v>3</v>
      </c>
      <c r="W118" s="12">
        <f t="shared" si="30"/>
        <v>0</v>
      </c>
      <c r="X118" s="12">
        <f t="shared" si="31"/>
        <v>12</v>
      </c>
      <c r="Y118" s="12">
        <f t="shared" si="32"/>
        <v>0</v>
      </c>
      <c r="AB118" s="18">
        <v>0</v>
      </c>
      <c r="AC118" s="18">
        <v>160</v>
      </c>
      <c r="AD118" s="18">
        <v>0</v>
      </c>
      <c r="AH118" s="32" t="s">
        <v>249</v>
      </c>
      <c r="AI118" s="17" t="str">
        <f>IFERROR(VLOOKUP(AH118,[4]缘分填表用!$A:$J,4,FALSE),VLOOKUP(AH118,[4]Sheet3!$AH:$AM,6,0))</f>
        <v>卓尔不群</v>
      </c>
      <c r="AJ118" s="30" t="str">
        <f>IFERROR(VLOOKUP(AH118,[4]缘分填表用!$A:$M,8,FALSE),VLOOKUP(AH118,[4]Sheet3!$AH:$AL,2,0))</f>
        <v>章邯</v>
      </c>
      <c r="AK118" s="30">
        <f>IFERROR(VLOOKUP(AH118,[4]缘分填表用!$A:$M,9,FALSE),VLOOKUP(AH118,[4]Sheet3!$AH:$AL,3,0))</f>
        <v>0</v>
      </c>
      <c r="AL118" s="30">
        <f>IFERROR(VLOOKUP(AH118,[4]缘分填表用!$A:$M,10,FALSE),VLOOKUP(AH118,[4]Sheet3!$AH:$AL,4,0))</f>
        <v>0</v>
      </c>
      <c r="AM118" s="30"/>
      <c r="AN118" s="12" t="str">
        <f>IFERROR(VLOOKUP(D118,[5]Sheet1!$B$2:$C$47,2,FALSE),"")</f>
        <v/>
      </c>
    </row>
    <row r="119" spans="1:40" ht="17.399999999999999" x14ac:dyDescent="0.35">
      <c r="A119" s="16" t="str">
        <f t="shared" si="39"/>
        <v>钟离眛4</v>
      </c>
      <c r="B119" s="17">
        <v>4</v>
      </c>
      <c r="C119" s="24">
        <v>118</v>
      </c>
      <c r="D119" s="19" t="str">
        <f t="shared" si="25"/>
        <v>纵横沙场</v>
      </c>
      <c r="E119" s="32" t="s">
        <v>246</v>
      </c>
      <c r="F119" s="20" t="str">
        <f t="shared" si="33"/>
        <v>、项庄</v>
      </c>
      <c r="G119" s="20" t="str">
        <f t="shared" si="34"/>
        <v>、章邯</v>
      </c>
      <c r="H119" s="20" t="str">
        <f t="shared" si="35"/>
        <v/>
      </c>
      <c r="I119" s="20" t="str">
        <f t="shared" si="36"/>
        <v/>
      </c>
      <c r="J119" s="12">
        <f t="shared" si="26"/>
        <v>130</v>
      </c>
      <c r="K119" s="12">
        <f t="shared" si="27"/>
        <v>100</v>
      </c>
      <c r="L119" s="12">
        <f t="shared" si="28"/>
        <v>30</v>
      </c>
      <c r="M119" s="18">
        <v>0</v>
      </c>
      <c r="N119" s="28" t="s">
        <v>218</v>
      </c>
      <c r="O119" s="12">
        <f>VLOOKUP(E119,[3]Sheet1!$B$20:$K$190,9,0)</f>
        <v>3</v>
      </c>
      <c r="P119" s="12" t="str">
        <f>VLOOKUP(O119,武将ID!L$1:$M121,2,0)</f>
        <v>攻击型</v>
      </c>
      <c r="R119" s="12">
        <v>1</v>
      </c>
      <c r="T119" s="12">
        <f t="shared" si="37"/>
        <v>13</v>
      </c>
      <c r="U119" s="12">
        <f t="shared" si="38"/>
        <v>10</v>
      </c>
      <c r="V119" s="12">
        <f t="shared" si="29"/>
        <v>3</v>
      </c>
      <c r="W119" s="12">
        <f t="shared" si="30"/>
        <v>13</v>
      </c>
      <c r="X119" s="12">
        <f t="shared" si="31"/>
        <v>13</v>
      </c>
      <c r="Y119" s="12">
        <f t="shared" si="32"/>
        <v>0</v>
      </c>
      <c r="AB119" s="18">
        <v>170</v>
      </c>
      <c r="AC119" s="18">
        <v>170</v>
      </c>
      <c r="AD119" s="18">
        <v>0</v>
      </c>
      <c r="AH119" s="32" t="s">
        <v>250</v>
      </c>
      <c r="AI119" s="17" t="str">
        <f>IFERROR(VLOOKUP(AH119,[4]缘分填表用!$A:$J,4,FALSE),VLOOKUP(AH119,[4]Sheet3!$AH:$AM,6,0))</f>
        <v>纵横沙场</v>
      </c>
      <c r="AJ119" s="30" t="str">
        <f>IFERROR(VLOOKUP(AH119,[4]缘分填表用!$A:$M,8,FALSE),VLOOKUP(AH119,[4]Sheet3!$AH:$AL,2,0))</f>
        <v>项庄</v>
      </c>
      <c r="AK119" s="30" t="str">
        <f>IFERROR(VLOOKUP(AH119,[4]缘分填表用!$A:$M,9,FALSE),VLOOKUP(AH119,[4]Sheet3!$AH:$AL,3,0))</f>
        <v>章邯</v>
      </c>
      <c r="AL119" s="30">
        <f>IFERROR(VLOOKUP(AH119,[4]缘分填表用!$A:$M,10,FALSE),VLOOKUP(AH119,[4]Sheet3!$AH:$AL,4,0))</f>
        <v>0</v>
      </c>
      <c r="AM119" s="30"/>
      <c r="AN119" s="12" t="str">
        <f>IFERROR(VLOOKUP(D119,[5]Sheet1!$B$2:$C$47,2,FALSE),"")</f>
        <v/>
      </c>
    </row>
    <row r="120" spans="1:40" ht="17.399999999999999" x14ac:dyDescent="0.35">
      <c r="A120" s="16" t="str">
        <f t="shared" si="39"/>
        <v>钟离眛5</v>
      </c>
      <c r="B120" s="17">
        <v>5</v>
      </c>
      <c r="C120" s="24">
        <v>119</v>
      </c>
      <c r="D120" s="19" t="str">
        <f t="shared" si="25"/>
        <v>风华正茂</v>
      </c>
      <c r="E120" s="32" t="s">
        <v>246</v>
      </c>
      <c r="F120" s="20" t="str">
        <f t="shared" si="33"/>
        <v>、项庄</v>
      </c>
      <c r="G120" s="20" t="str">
        <f t="shared" si="34"/>
        <v>、戚夫人</v>
      </c>
      <c r="H120" s="20" t="str">
        <f t="shared" si="35"/>
        <v/>
      </c>
      <c r="I120" s="20" t="str">
        <f t="shared" si="36"/>
        <v/>
      </c>
      <c r="J120" s="12">
        <f t="shared" si="26"/>
        <v>130</v>
      </c>
      <c r="K120" s="12">
        <f t="shared" si="27"/>
        <v>100</v>
      </c>
      <c r="L120" s="12">
        <f t="shared" si="28"/>
        <v>30</v>
      </c>
      <c r="M120" s="18">
        <v>0</v>
      </c>
      <c r="N120" s="28" t="s">
        <v>218</v>
      </c>
      <c r="O120" s="12">
        <f>VLOOKUP(E120,[3]Sheet1!$B$20:$K$190,9,0)</f>
        <v>3</v>
      </c>
      <c r="P120" s="12" t="str">
        <f>VLOOKUP(O120,武将ID!L$1:$M122,2,0)</f>
        <v>攻击型</v>
      </c>
      <c r="R120" s="12">
        <v>1</v>
      </c>
      <c r="T120" s="12">
        <f t="shared" si="37"/>
        <v>13</v>
      </c>
      <c r="U120" s="12">
        <f t="shared" si="38"/>
        <v>10</v>
      </c>
      <c r="V120" s="12">
        <f t="shared" si="29"/>
        <v>3</v>
      </c>
      <c r="W120" s="12">
        <f t="shared" si="30"/>
        <v>13</v>
      </c>
      <c r="X120" s="12">
        <f t="shared" si="31"/>
        <v>13</v>
      </c>
      <c r="Y120" s="12">
        <f t="shared" si="32"/>
        <v>0</v>
      </c>
      <c r="AB120" s="18">
        <v>170</v>
      </c>
      <c r="AC120" s="18">
        <v>170</v>
      </c>
      <c r="AD120" s="18">
        <v>0</v>
      </c>
      <c r="AH120" s="32" t="s">
        <v>251</v>
      </c>
      <c r="AI120" s="17" t="str">
        <f>IFERROR(VLOOKUP(AH120,[4]缘分填表用!$A:$J,4,FALSE),VLOOKUP(AH120,[4]Sheet3!$AH:$AM,6,0))</f>
        <v>风华正茂</v>
      </c>
      <c r="AJ120" s="30" t="str">
        <f>IFERROR(VLOOKUP(AH120,[4]缘分填表用!$A:$M,8,FALSE),VLOOKUP(AH120,[4]Sheet3!$AH:$AL,2,0))</f>
        <v>项庄</v>
      </c>
      <c r="AK120" s="30" t="str">
        <f>IFERROR(VLOOKUP(AH120,[4]缘分填表用!$A:$M,9,FALSE),VLOOKUP(AH120,[4]Sheet3!$AH:$AL,3,0))</f>
        <v>戚夫人</v>
      </c>
      <c r="AL120" s="30">
        <f>IFERROR(VLOOKUP(AH120,[4]缘分填表用!$A:$M,10,FALSE),VLOOKUP(AH120,[4]Sheet3!$AH:$AL,4,0))</f>
        <v>0</v>
      </c>
      <c r="AM120" s="30"/>
      <c r="AN120" s="12" t="str">
        <f>IFERROR(VLOOKUP(D120,[5]Sheet1!$B$2:$C$47,2,FALSE),"")</f>
        <v/>
      </c>
    </row>
    <row r="121" spans="1:40" ht="17.399999999999999" x14ac:dyDescent="0.35">
      <c r="A121" s="16" t="str">
        <f t="shared" si="39"/>
        <v>钟离眛6</v>
      </c>
      <c r="B121" s="17">
        <v>6</v>
      </c>
      <c r="C121" s="24">
        <v>120</v>
      </c>
      <c r="D121" s="19" t="str">
        <f t="shared" si="25"/>
        <v>壮志凌云</v>
      </c>
      <c r="E121" s="32" t="s">
        <v>246</v>
      </c>
      <c r="F121" s="20" t="str">
        <f t="shared" si="33"/>
        <v>、项庄</v>
      </c>
      <c r="G121" s="20" t="str">
        <f t="shared" si="34"/>
        <v>、灌婴</v>
      </c>
      <c r="H121" s="20" t="str">
        <f t="shared" si="35"/>
        <v/>
      </c>
      <c r="I121" s="20" t="str">
        <f t="shared" si="36"/>
        <v/>
      </c>
      <c r="J121" s="12">
        <f t="shared" si="26"/>
        <v>130</v>
      </c>
      <c r="K121" s="12">
        <f t="shared" si="27"/>
        <v>100</v>
      </c>
      <c r="L121" s="12">
        <f t="shared" si="28"/>
        <v>30</v>
      </c>
      <c r="M121" s="18">
        <v>0</v>
      </c>
      <c r="N121" s="28" t="s">
        <v>218</v>
      </c>
      <c r="O121" s="12">
        <f>VLOOKUP(E121,[3]Sheet1!$B$20:$K$190,9,0)</f>
        <v>3</v>
      </c>
      <c r="P121" s="12" t="str">
        <f>VLOOKUP(O121,武将ID!L$1:$M123,2,0)</f>
        <v>攻击型</v>
      </c>
      <c r="R121" s="12">
        <v>1</v>
      </c>
      <c r="T121" s="12">
        <f t="shared" si="37"/>
        <v>13</v>
      </c>
      <c r="U121" s="12">
        <f t="shared" si="38"/>
        <v>10</v>
      </c>
      <c r="V121" s="12">
        <f t="shared" si="29"/>
        <v>3</v>
      </c>
      <c r="W121" s="12">
        <f t="shared" si="30"/>
        <v>13</v>
      </c>
      <c r="X121" s="12">
        <f t="shared" si="31"/>
        <v>13</v>
      </c>
      <c r="Y121" s="12">
        <f t="shared" si="32"/>
        <v>0</v>
      </c>
      <c r="AB121" s="18">
        <v>170</v>
      </c>
      <c r="AC121" s="18">
        <v>170</v>
      </c>
      <c r="AD121" s="19">
        <v>0</v>
      </c>
      <c r="AH121" s="32" t="s">
        <v>252</v>
      </c>
      <c r="AI121" s="17" t="str">
        <f>IFERROR(VLOOKUP(AH121,[4]缘分填表用!$A:$J,4,FALSE),VLOOKUP(AH121,[4]Sheet3!$AH:$AM,6,0))</f>
        <v>壮志凌云</v>
      </c>
      <c r="AJ121" s="30" t="str">
        <f>IFERROR(VLOOKUP(AH121,[4]缘分填表用!$A:$M,8,FALSE),VLOOKUP(AH121,[4]Sheet3!$AH:$AL,2,0))</f>
        <v>项庄</v>
      </c>
      <c r="AK121" s="30" t="str">
        <f>IFERROR(VLOOKUP(AH121,[4]缘分填表用!$A:$M,9,FALSE),VLOOKUP(AH121,[4]Sheet3!$AH:$AL,3,0))</f>
        <v>灌婴</v>
      </c>
      <c r="AL121" s="30">
        <f>IFERROR(VLOOKUP(AH121,[4]缘分填表用!$A:$M,10,FALSE),VLOOKUP(AH121,[4]Sheet3!$AH:$AL,4,0))</f>
        <v>0</v>
      </c>
      <c r="AM121" s="30"/>
      <c r="AN121" s="12" t="str">
        <f>IFERROR(VLOOKUP(D121,[5]Sheet1!$B$2:$C$47,2,FALSE),"")</f>
        <v/>
      </c>
    </row>
    <row r="122" spans="1:40" ht="17.399999999999999" x14ac:dyDescent="0.35">
      <c r="A122" s="16" t="str">
        <f t="shared" si="39"/>
        <v>虞子期1</v>
      </c>
      <c r="B122" s="17">
        <v>1</v>
      </c>
      <c r="C122" s="24">
        <v>121</v>
      </c>
      <c r="D122" s="19" t="str">
        <f t="shared" si="25"/>
        <v>兵强将猛</v>
      </c>
      <c r="E122" s="31" t="s">
        <v>253</v>
      </c>
      <c r="F122" s="20" t="str">
        <f t="shared" si="33"/>
        <v>、钟离眛</v>
      </c>
      <c r="G122" s="20" t="str">
        <f t="shared" si="34"/>
        <v/>
      </c>
      <c r="H122" s="20" t="str">
        <f t="shared" si="35"/>
        <v/>
      </c>
      <c r="I122" s="20" t="str">
        <f t="shared" si="36"/>
        <v/>
      </c>
      <c r="J122" s="12">
        <f t="shared" si="26"/>
        <v>130</v>
      </c>
      <c r="K122" s="12">
        <f t="shared" si="27"/>
        <v>0</v>
      </c>
      <c r="L122" s="12">
        <f t="shared" si="28"/>
        <v>0</v>
      </c>
      <c r="M122" s="18">
        <v>0</v>
      </c>
      <c r="N122" s="28" t="s">
        <v>140</v>
      </c>
      <c r="O122" s="12">
        <f>VLOOKUP(E122,[3]Sheet1!$B$20:$K$190,9,0)</f>
        <v>2</v>
      </c>
      <c r="P122" s="12" t="str">
        <f>VLOOKUP(O122,武将ID!L$1:$M124,2,0)</f>
        <v>防御型</v>
      </c>
      <c r="R122" s="12">
        <v>1</v>
      </c>
      <c r="T122" s="12">
        <f t="shared" si="37"/>
        <v>13</v>
      </c>
      <c r="U122" s="12">
        <f t="shared" si="38"/>
        <v>0</v>
      </c>
      <c r="V122" s="12">
        <f t="shared" si="29"/>
        <v>0</v>
      </c>
      <c r="W122" s="12">
        <f t="shared" si="30"/>
        <v>13</v>
      </c>
      <c r="X122" s="12">
        <f t="shared" si="31"/>
        <v>0</v>
      </c>
      <c r="Y122" s="12">
        <f t="shared" si="32"/>
        <v>0</v>
      </c>
      <c r="AB122" s="18">
        <v>170</v>
      </c>
      <c r="AC122" s="18">
        <v>0</v>
      </c>
      <c r="AD122" s="18">
        <v>0</v>
      </c>
      <c r="AH122" s="31" t="s">
        <v>254</v>
      </c>
      <c r="AI122" s="17" t="str">
        <f>IFERROR(VLOOKUP(AH122,[4]缘分填表用!$A:$J,4,FALSE),VLOOKUP(AH122,[4]Sheet3!$AH:$AM,6,0))</f>
        <v>兵强将猛</v>
      </c>
      <c r="AJ122" s="30" t="str">
        <f>IFERROR(VLOOKUP(AH122,[4]缘分填表用!$A:$M,8,FALSE),VLOOKUP(AH122,[4]Sheet3!$AH:$AL,2,0))</f>
        <v>钟离眛</v>
      </c>
      <c r="AK122" s="30">
        <f>IFERROR(VLOOKUP(AH122,[4]缘分填表用!$A:$M,9,FALSE),VLOOKUP(AH122,[4]Sheet3!$AH:$AL,3,0))</f>
        <v>0</v>
      </c>
      <c r="AL122" s="30">
        <f>IFERROR(VLOOKUP(AH122,[4]缘分填表用!$A:$M,10,FALSE),VLOOKUP(AH122,[4]Sheet3!$AH:$AL,4,0))</f>
        <v>0</v>
      </c>
      <c r="AM122" s="30"/>
      <c r="AN122" s="12" t="str">
        <f>IFERROR(VLOOKUP(D122,[5]Sheet1!$B$2:$C$47,2,FALSE),"")</f>
        <v/>
      </c>
    </row>
    <row r="123" spans="1:40" ht="17.399999999999999" x14ac:dyDescent="0.35">
      <c r="A123" s="16" t="str">
        <f t="shared" si="39"/>
        <v>虞子期2</v>
      </c>
      <c r="B123" s="17">
        <v>2</v>
      </c>
      <c r="C123" s="24">
        <v>122</v>
      </c>
      <c r="D123" s="19" t="str">
        <f t="shared" si="25"/>
        <v>择木而栖</v>
      </c>
      <c r="E123" s="31" t="s">
        <v>253</v>
      </c>
      <c r="F123" s="20" t="str">
        <f t="shared" si="33"/>
        <v>、英布</v>
      </c>
      <c r="G123" s="20" t="str">
        <f t="shared" si="34"/>
        <v/>
      </c>
      <c r="H123" s="20" t="str">
        <f t="shared" si="35"/>
        <v/>
      </c>
      <c r="I123" s="20" t="str">
        <f t="shared" si="36"/>
        <v/>
      </c>
      <c r="J123" s="12">
        <f t="shared" si="26"/>
        <v>140</v>
      </c>
      <c r="K123" s="12">
        <f t="shared" si="27"/>
        <v>0</v>
      </c>
      <c r="L123" s="12">
        <f t="shared" si="28"/>
        <v>0</v>
      </c>
      <c r="M123" s="18">
        <v>0</v>
      </c>
      <c r="N123" s="28" t="s">
        <v>140</v>
      </c>
      <c r="O123" s="12">
        <f>VLOOKUP(E123,[3]Sheet1!$B$20:$K$190,9,0)</f>
        <v>2</v>
      </c>
      <c r="P123" s="12" t="str">
        <f>VLOOKUP(O123,武将ID!L$1:$M125,2,0)</f>
        <v>防御型</v>
      </c>
      <c r="R123" s="12">
        <v>1</v>
      </c>
      <c r="T123" s="12">
        <f t="shared" si="37"/>
        <v>14</v>
      </c>
      <c r="U123" s="12">
        <f t="shared" si="38"/>
        <v>0</v>
      </c>
      <c r="V123" s="12">
        <f t="shared" si="29"/>
        <v>0</v>
      </c>
      <c r="W123" s="12">
        <f t="shared" si="30"/>
        <v>14</v>
      </c>
      <c r="X123" s="12">
        <f t="shared" si="31"/>
        <v>0</v>
      </c>
      <c r="Y123" s="12">
        <f t="shared" si="32"/>
        <v>0</v>
      </c>
      <c r="AB123" s="18">
        <v>180</v>
      </c>
      <c r="AC123" s="18">
        <v>0</v>
      </c>
      <c r="AD123" s="18">
        <v>0</v>
      </c>
      <c r="AH123" s="31" t="s">
        <v>255</v>
      </c>
      <c r="AI123" s="17" t="str">
        <f>IFERROR(VLOOKUP(AH123,[4]缘分填表用!$A:$J,4,FALSE),VLOOKUP(AH123,[4]Sheet3!$AH:$AM,6,0))</f>
        <v>择木而栖</v>
      </c>
      <c r="AJ123" s="30" t="str">
        <f>IFERROR(VLOOKUP(AH123,[4]缘分填表用!$A:$M,8,FALSE),VLOOKUP(AH123,[4]Sheet3!$AH:$AL,2,0))</f>
        <v>英布</v>
      </c>
      <c r="AK123" s="30">
        <f>IFERROR(VLOOKUP(AH123,[4]缘分填表用!$A:$M,9,FALSE),VLOOKUP(AH123,[4]Sheet3!$AH:$AL,3,0))</f>
        <v>0</v>
      </c>
      <c r="AL123" s="30">
        <f>IFERROR(VLOOKUP(AH123,[4]缘分填表用!$A:$M,10,FALSE),VLOOKUP(AH123,[4]Sheet3!$AH:$AL,4,0))</f>
        <v>0</v>
      </c>
      <c r="AM123" s="30"/>
      <c r="AN123" s="12" t="str">
        <f>IFERROR(VLOOKUP(D123,[5]Sheet1!$B$2:$C$47,2,FALSE),"")</f>
        <v/>
      </c>
    </row>
    <row r="124" spans="1:40" ht="17.399999999999999" x14ac:dyDescent="0.35">
      <c r="A124" s="16" t="str">
        <f t="shared" si="39"/>
        <v>虞子期3</v>
      </c>
      <c r="B124" s="17">
        <v>3</v>
      </c>
      <c r="C124" s="24">
        <v>123</v>
      </c>
      <c r="D124" s="19" t="str">
        <f t="shared" si="25"/>
        <v>忠肝义胆</v>
      </c>
      <c r="E124" s="31" t="s">
        <v>253</v>
      </c>
      <c r="F124" s="20" t="str">
        <f t="shared" si="33"/>
        <v>、韩信</v>
      </c>
      <c r="G124" s="20" t="str">
        <f t="shared" si="34"/>
        <v/>
      </c>
      <c r="H124" s="20" t="str">
        <f t="shared" si="35"/>
        <v/>
      </c>
      <c r="I124" s="20" t="str">
        <f t="shared" si="36"/>
        <v/>
      </c>
      <c r="J124" s="12">
        <f t="shared" si="26"/>
        <v>140</v>
      </c>
      <c r="K124" s="12">
        <f t="shared" si="27"/>
        <v>0</v>
      </c>
      <c r="L124" s="12">
        <f t="shared" si="28"/>
        <v>0</v>
      </c>
      <c r="M124" s="18">
        <v>0</v>
      </c>
      <c r="N124" s="28" t="s">
        <v>140</v>
      </c>
      <c r="O124" s="12">
        <f>VLOOKUP(E124,[3]Sheet1!$B$20:$K$190,9,0)</f>
        <v>2</v>
      </c>
      <c r="P124" s="12" t="str">
        <f>VLOOKUP(O124,武将ID!L$1:$M126,2,0)</f>
        <v>防御型</v>
      </c>
      <c r="R124" s="12">
        <v>1</v>
      </c>
      <c r="T124" s="12">
        <f t="shared" si="37"/>
        <v>14</v>
      </c>
      <c r="U124" s="12">
        <f t="shared" si="38"/>
        <v>0</v>
      </c>
      <c r="V124" s="12">
        <f t="shared" si="29"/>
        <v>0</v>
      </c>
      <c r="W124" s="12">
        <f t="shared" si="30"/>
        <v>14</v>
      </c>
      <c r="X124" s="12">
        <f t="shared" si="31"/>
        <v>0</v>
      </c>
      <c r="Y124" s="12">
        <f t="shared" si="32"/>
        <v>0</v>
      </c>
      <c r="AB124" s="18">
        <v>180</v>
      </c>
      <c r="AC124" s="18">
        <v>0</v>
      </c>
      <c r="AD124" s="18">
        <v>0</v>
      </c>
      <c r="AH124" s="31" t="s">
        <v>256</v>
      </c>
      <c r="AI124" s="17" t="str">
        <f>IFERROR(VLOOKUP(AH124,[4]缘分填表用!$A:$J,4,FALSE),VLOOKUP(AH124,[4]Sheet3!$AH:$AM,6,0))</f>
        <v>忠肝义胆</v>
      </c>
      <c r="AJ124" s="30" t="str">
        <f>IFERROR(VLOOKUP(AH124,[4]缘分填表用!$A:$M,8,FALSE),VLOOKUP(AH124,[4]Sheet3!$AH:$AL,2,0))</f>
        <v>韩信</v>
      </c>
      <c r="AK124" s="30">
        <f>IFERROR(VLOOKUP(AH124,[4]缘分填表用!$A:$M,9,FALSE),VLOOKUP(AH124,[4]Sheet3!$AH:$AL,3,0))</f>
        <v>0</v>
      </c>
      <c r="AL124" s="30">
        <f>IFERROR(VLOOKUP(AH124,[4]缘分填表用!$A:$M,10,FALSE),VLOOKUP(AH124,[4]Sheet3!$AH:$AL,4,0))</f>
        <v>0</v>
      </c>
      <c r="AM124" s="30"/>
      <c r="AN124" s="12" t="str">
        <f>IFERROR(VLOOKUP(D124,[5]Sheet1!$B$2:$C$47,2,FALSE),"")</f>
        <v/>
      </c>
    </row>
    <row r="125" spans="1:40" ht="17.399999999999999" x14ac:dyDescent="0.35">
      <c r="A125" s="16" t="str">
        <f t="shared" si="39"/>
        <v>虞子期4</v>
      </c>
      <c r="B125" s="17">
        <v>4</v>
      </c>
      <c r="C125" s="24">
        <v>124</v>
      </c>
      <c r="D125" s="19" t="str">
        <f t="shared" si="25"/>
        <v>兄妹情深</v>
      </c>
      <c r="E125" s="31" t="s">
        <v>253</v>
      </c>
      <c r="F125" s="20" t="str">
        <f t="shared" si="33"/>
        <v>、虞姬</v>
      </c>
      <c r="G125" s="20" t="str">
        <f t="shared" si="34"/>
        <v/>
      </c>
      <c r="H125" s="20" t="str">
        <f t="shared" si="35"/>
        <v/>
      </c>
      <c r="I125" s="20" t="str">
        <f t="shared" si="36"/>
        <v/>
      </c>
      <c r="J125" s="12">
        <f t="shared" si="26"/>
        <v>140</v>
      </c>
      <c r="K125" s="12">
        <f t="shared" si="27"/>
        <v>0</v>
      </c>
      <c r="L125" s="12">
        <f t="shared" si="28"/>
        <v>0</v>
      </c>
      <c r="M125" s="18">
        <v>0</v>
      </c>
      <c r="N125" s="28" t="s">
        <v>140</v>
      </c>
      <c r="O125" s="12">
        <f>VLOOKUP(E125,[3]Sheet1!$B$20:$K$190,9,0)</f>
        <v>2</v>
      </c>
      <c r="P125" s="12" t="str">
        <f>VLOOKUP(O125,武将ID!L$1:$M127,2,0)</f>
        <v>防御型</v>
      </c>
      <c r="R125" s="12">
        <v>1</v>
      </c>
      <c r="T125" s="12">
        <f t="shared" si="37"/>
        <v>14</v>
      </c>
      <c r="U125" s="12">
        <f t="shared" si="38"/>
        <v>0</v>
      </c>
      <c r="V125" s="12">
        <f t="shared" si="29"/>
        <v>0</v>
      </c>
      <c r="W125" s="12">
        <f t="shared" si="30"/>
        <v>14</v>
      </c>
      <c r="X125" s="12">
        <f t="shared" si="31"/>
        <v>0</v>
      </c>
      <c r="Y125" s="12">
        <f t="shared" si="32"/>
        <v>0</v>
      </c>
      <c r="AB125" s="18">
        <v>180</v>
      </c>
      <c r="AC125" s="18">
        <v>0</v>
      </c>
      <c r="AD125" s="18">
        <v>0</v>
      </c>
      <c r="AH125" s="31" t="s">
        <v>257</v>
      </c>
      <c r="AI125" s="17" t="str">
        <f>IFERROR(VLOOKUP(AH125,[4]缘分填表用!$A:$J,4,FALSE),VLOOKUP(AH125,[4]Sheet3!$AH:$AM,6,0))</f>
        <v>兄妹情深</v>
      </c>
      <c r="AJ125" s="30" t="str">
        <f>IFERROR(VLOOKUP(AH125,[4]缘分填表用!$A:$M,8,FALSE),VLOOKUP(AH125,[4]Sheet3!$AH:$AL,2,0))</f>
        <v>虞姬</v>
      </c>
      <c r="AK125" s="30">
        <f>IFERROR(VLOOKUP(AH125,[4]缘分填表用!$A:$M,9,FALSE),VLOOKUP(AH125,[4]Sheet3!$AH:$AL,3,0))</f>
        <v>0</v>
      </c>
      <c r="AL125" s="30">
        <f>IFERROR(VLOOKUP(AH125,[4]缘分填表用!$A:$M,10,FALSE),VLOOKUP(AH125,[4]Sheet3!$AH:$AL,4,0))</f>
        <v>0</v>
      </c>
      <c r="AM125" s="30"/>
      <c r="AN125" s="12" t="str">
        <f>IFERROR(VLOOKUP(D125,[5]Sheet1!$B$2:$C$47,2,FALSE),"")</f>
        <v/>
      </c>
    </row>
    <row r="126" spans="1:40" ht="17.399999999999999" x14ac:dyDescent="0.35">
      <c r="A126" s="16" t="str">
        <f t="shared" si="39"/>
        <v>虞子期5</v>
      </c>
      <c r="B126" s="17">
        <v>5</v>
      </c>
      <c r="C126" s="24">
        <v>125</v>
      </c>
      <c r="D126" s="19" t="str">
        <f t="shared" si="25"/>
        <v>大义凛然</v>
      </c>
      <c r="E126" s="31" t="s">
        <v>253</v>
      </c>
      <c r="F126" s="20" t="str">
        <f t="shared" si="33"/>
        <v>、荆轲</v>
      </c>
      <c r="G126" s="20" t="str">
        <f t="shared" si="34"/>
        <v>、武松</v>
      </c>
      <c r="H126" s="20" t="str">
        <f t="shared" si="35"/>
        <v/>
      </c>
      <c r="I126" s="20" t="str">
        <f t="shared" si="36"/>
        <v/>
      </c>
      <c r="J126" s="12">
        <f t="shared" si="26"/>
        <v>150</v>
      </c>
      <c r="K126" s="12">
        <f t="shared" si="27"/>
        <v>60</v>
      </c>
      <c r="L126" s="12">
        <f t="shared" si="28"/>
        <v>100</v>
      </c>
      <c r="M126" s="18">
        <v>0</v>
      </c>
      <c r="N126" s="28" t="s">
        <v>140</v>
      </c>
      <c r="O126" s="12">
        <f>VLOOKUP(E126,[3]Sheet1!$B$20:$K$190,9,0)</f>
        <v>2</v>
      </c>
      <c r="P126" s="12" t="str">
        <f>VLOOKUP(O126,武将ID!L$1:$M128,2,0)</f>
        <v>防御型</v>
      </c>
      <c r="R126" s="12">
        <v>1</v>
      </c>
      <c r="T126" s="12">
        <f t="shared" si="37"/>
        <v>15</v>
      </c>
      <c r="U126" s="12">
        <f t="shared" si="38"/>
        <v>6</v>
      </c>
      <c r="V126" s="12">
        <f t="shared" si="29"/>
        <v>10</v>
      </c>
      <c r="W126" s="12">
        <f t="shared" si="30"/>
        <v>15</v>
      </c>
      <c r="X126" s="12">
        <f t="shared" si="31"/>
        <v>8</v>
      </c>
      <c r="Y126" s="12">
        <f t="shared" si="32"/>
        <v>8</v>
      </c>
      <c r="AB126" s="18">
        <v>200</v>
      </c>
      <c r="AC126" s="18">
        <v>100</v>
      </c>
      <c r="AD126" s="18">
        <v>100</v>
      </c>
      <c r="AH126" s="31" t="s">
        <v>258</v>
      </c>
      <c r="AI126" s="17" t="str">
        <f>IFERROR(VLOOKUP(AH126,[4]缘分填表用!$A:$J,4,FALSE),VLOOKUP(AH126,[4]Sheet3!$AH:$AM,6,0))</f>
        <v>大义凛然</v>
      </c>
      <c r="AJ126" s="30" t="str">
        <f>IFERROR(VLOOKUP(AH126,[4]缘分填表用!$A:$M,8,FALSE),VLOOKUP(AH126,[4]Sheet3!$AH:$AL,2,0))</f>
        <v>荆轲</v>
      </c>
      <c r="AK126" s="30" t="str">
        <f>IFERROR(VLOOKUP(AH126,[4]缘分填表用!$A:$M,9,FALSE),VLOOKUP(AH126,[4]Sheet3!$AH:$AL,3,0))</f>
        <v>武松</v>
      </c>
      <c r="AL126" s="30">
        <f>IFERROR(VLOOKUP(AH126,[4]缘分填表用!$A:$M,10,FALSE),VLOOKUP(AH126,[4]Sheet3!$AH:$AL,4,0))</f>
        <v>0</v>
      </c>
      <c r="AM126" s="30"/>
      <c r="AN126" s="12" t="str">
        <f>IFERROR(VLOOKUP(D126,[5]Sheet1!$B$2:$C$47,2,FALSE),"")</f>
        <v/>
      </c>
    </row>
    <row r="127" spans="1:40" ht="17.399999999999999" x14ac:dyDescent="0.35">
      <c r="A127" s="16" t="str">
        <f t="shared" si="39"/>
        <v>虞子期6</v>
      </c>
      <c r="B127" s="17">
        <v>6</v>
      </c>
      <c r="C127" s="24">
        <v>126</v>
      </c>
      <c r="D127" s="19" t="str">
        <f t="shared" si="25"/>
        <v>奋不顾身</v>
      </c>
      <c r="E127" s="31" t="s">
        <v>253</v>
      </c>
      <c r="F127" s="20" t="str">
        <f t="shared" si="33"/>
        <v>、项庄</v>
      </c>
      <c r="G127" s="20" t="str">
        <f t="shared" si="34"/>
        <v>、张辽</v>
      </c>
      <c r="H127" s="20" t="str">
        <f t="shared" si="35"/>
        <v>、罗成</v>
      </c>
      <c r="I127" s="20" t="str">
        <f t="shared" si="36"/>
        <v/>
      </c>
      <c r="J127" s="12">
        <f t="shared" si="26"/>
        <v>180</v>
      </c>
      <c r="K127" s="12">
        <f t="shared" si="27"/>
        <v>70</v>
      </c>
      <c r="L127" s="12">
        <f t="shared" si="28"/>
        <v>110</v>
      </c>
      <c r="M127" s="18">
        <v>0</v>
      </c>
      <c r="N127" s="28" t="s">
        <v>140</v>
      </c>
      <c r="O127" s="12">
        <f>VLOOKUP(E127,[3]Sheet1!$B$20:$K$190,9,0)</f>
        <v>2</v>
      </c>
      <c r="P127" s="12" t="str">
        <f>VLOOKUP(O127,武将ID!L$1:$M129,2,0)</f>
        <v>防御型</v>
      </c>
      <c r="R127" s="12">
        <v>1</v>
      </c>
      <c r="T127" s="12">
        <f t="shared" si="37"/>
        <v>18</v>
      </c>
      <c r="U127" s="12">
        <f t="shared" si="38"/>
        <v>7</v>
      </c>
      <c r="V127" s="12">
        <f t="shared" si="29"/>
        <v>11</v>
      </c>
      <c r="W127" s="12">
        <f t="shared" si="30"/>
        <v>18</v>
      </c>
      <c r="X127" s="12">
        <f t="shared" si="31"/>
        <v>9</v>
      </c>
      <c r="Y127" s="12">
        <f t="shared" si="32"/>
        <v>9</v>
      </c>
      <c r="AB127" s="19">
        <v>240</v>
      </c>
      <c r="AC127" s="19">
        <v>120</v>
      </c>
      <c r="AD127" s="19">
        <v>120</v>
      </c>
      <c r="AH127" s="31" t="s">
        <v>259</v>
      </c>
      <c r="AI127" s="17" t="str">
        <f>IFERROR(VLOOKUP(AH127,[4]缘分填表用!$A:$J,4,FALSE),VLOOKUP(AH127,[4]Sheet3!$AH:$AM,6,0))</f>
        <v>奋不顾身</v>
      </c>
      <c r="AJ127" s="30" t="str">
        <f>IFERROR(VLOOKUP(AH127,[4]缘分填表用!$A:$M,8,FALSE),VLOOKUP(AH127,[4]Sheet3!$AH:$AL,2,0))</f>
        <v>项庄</v>
      </c>
      <c r="AK127" s="30" t="str">
        <f>IFERROR(VLOOKUP(AH127,[4]缘分填表用!$A:$M,9,FALSE),VLOOKUP(AH127,[4]Sheet3!$AH:$AL,3,0))</f>
        <v>张辽</v>
      </c>
      <c r="AL127" s="30" t="str">
        <f>IFERROR(VLOOKUP(AH127,[4]缘分填表用!$A:$M,10,FALSE),VLOOKUP(AH127,[4]Sheet3!$AH:$AL,4,0))</f>
        <v>罗成</v>
      </c>
      <c r="AM127" s="30"/>
      <c r="AN127" s="12" t="str">
        <f>IFERROR(VLOOKUP(D127,[5]Sheet1!$B$2:$C$47,2,FALSE),"")</f>
        <v/>
      </c>
    </row>
    <row r="128" spans="1:40" ht="17.399999999999999" x14ac:dyDescent="0.35">
      <c r="A128" s="16" t="str">
        <f t="shared" si="39"/>
        <v>戚夫人1</v>
      </c>
      <c r="B128" s="17">
        <v>1</v>
      </c>
      <c r="C128" s="24">
        <v>127</v>
      </c>
      <c r="D128" s="19" t="str">
        <f t="shared" si="25"/>
        <v>楚楚动人</v>
      </c>
      <c r="E128" s="32" t="s">
        <v>260</v>
      </c>
      <c r="F128" s="20" t="str">
        <f t="shared" si="33"/>
        <v>、王昭君</v>
      </c>
      <c r="G128" s="20" t="str">
        <f t="shared" si="34"/>
        <v/>
      </c>
      <c r="H128" s="20" t="str">
        <f t="shared" si="35"/>
        <v/>
      </c>
      <c r="I128" s="20" t="str">
        <f t="shared" si="36"/>
        <v/>
      </c>
      <c r="J128" s="12">
        <f t="shared" si="26"/>
        <v>120</v>
      </c>
      <c r="K128" s="12">
        <f t="shared" si="27"/>
        <v>0</v>
      </c>
      <c r="L128" s="12">
        <f t="shared" si="28"/>
        <v>0</v>
      </c>
      <c r="M128" s="18">
        <v>0</v>
      </c>
      <c r="N128" s="28" t="s">
        <v>218</v>
      </c>
      <c r="O128" s="12">
        <f>VLOOKUP(E128,[3]Sheet1!$B$20:$K$190,9,0)</f>
        <v>4</v>
      </c>
      <c r="P128" s="12" t="str">
        <f>VLOOKUP(O128,武将ID!L$1:$M130,2,0)</f>
        <v>辅助型</v>
      </c>
      <c r="R128" s="12">
        <v>1</v>
      </c>
      <c r="T128" s="12">
        <f t="shared" si="37"/>
        <v>12</v>
      </c>
      <c r="U128" s="12">
        <f t="shared" si="38"/>
        <v>0</v>
      </c>
      <c r="V128" s="12">
        <f t="shared" si="29"/>
        <v>0</v>
      </c>
      <c r="W128" s="12">
        <f t="shared" si="30"/>
        <v>12</v>
      </c>
      <c r="X128" s="12">
        <f t="shared" si="31"/>
        <v>0</v>
      </c>
      <c r="Y128" s="12">
        <f t="shared" si="32"/>
        <v>0</v>
      </c>
      <c r="AB128" s="18">
        <v>160</v>
      </c>
      <c r="AC128" s="18">
        <v>0</v>
      </c>
      <c r="AD128" s="18">
        <v>0</v>
      </c>
      <c r="AH128" s="32" t="s">
        <v>261</v>
      </c>
      <c r="AI128" s="17" t="str">
        <f>IFERROR(VLOOKUP(AH128,[4]缘分填表用!$A:$J,4,FALSE),VLOOKUP(AH128,[4]Sheet3!$AH:$AM,6,0))</f>
        <v>楚楚动人</v>
      </c>
      <c r="AJ128" s="30" t="str">
        <f>IFERROR(VLOOKUP(AH128,[4]缘分填表用!$A:$M,8,FALSE),VLOOKUP(AH128,[4]Sheet3!$AH:$AL,2,0))</f>
        <v>王昭君</v>
      </c>
      <c r="AK128" s="30">
        <f>IFERROR(VLOOKUP(AH128,[4]缘分填表用!$A:$M,9,FALSE),VLOOKUP(AH128,[4]Sheet3!$AH:$AL,3,0))</f>
        <v>0</v>
      </c>
      <c r="AL128" s="30">
        <f>IFERROR(VLOOKUP(AH128,[4]缘分填表用!$A:$M,10,FALSE),VLOOKUP(AH128,[4]Sheet3!$AH:$AL,4,0))</f>
        <v>0</v>
      </c>
      <c r="AM128" s="30"/>
      <c r="AN128" s="12" t="str">
        <f>IFERROR(VLOOKUP(D128,[5]Sheet1!$B$2:$C$47,2,FALSE),"")</f>
        <v/>
      </c>
    </row>
    <row r="129" spans="1:40" ht="17.399999999999999" x14ac:dyDescent="0.35">
      <c r="A129" s="16" t="str">
        <f t="shared" ref="A129:A156" si="40">E129&amp;B129</f>
        <v>戚夫人2</v>
      </c>
      <c r="B129" s="17">
        <v>2</v>
      </c>
      <c r="C129" s="24">
        <v>128</v>
      </c>
      <c r="D129" s="19" t="str">
        <f t="shared" si="25"/>
        <v>楚歌剑舞</v>
      </c>
      <c r="E129" s="32" t="s">
        <v>260</v>
      </c>
      <c r="F129" s="20" t="str">
        <f t="shared" si="33"/>
        <v>、项庄</v>
      </c>
      <c r="G129" s="20" t="str">
        <f t="shared" si="34"/>
        <v/>
      </c>
      <c r="H129" s="20" t="str">
        <f t="shared" si="35"/>
        <v/>
      </c>
      <c r="I129" s="20" t="str">
        <f t="shared" si="36"/>
        <v/>
      </c>
      <c r="J129" s="12">
        <f t="shared" si="26"/>
        <v>130</v>
      </c>
      <c r="K129" s="12">
        <f t="shared" si="27"/>
        <v>0</v>
      </c>
      <c r="L129" s="12">
        <f t="shared" si="28"/>
        <v>0</v>
      </c>
      <c r="M129" s="18">
        <v>0</v>
      </c>
      <c r="N129" s="28" t="s">
        <v>218</v>
      </c>
      <c r="O129" s="12">
        <f>VLOOKUP(E129,[3]Sheet1!$B$20:$K$190,9,0)</f>
        <v>4</v>
      </c>
      <c r="P129" s="12" t="str">
        <f>VLOOKUP(O129,武将ID!L$1:$M131,2,0)</f>
        <v>辅助型</v>
      </c>
      <c r="R129" s="12">
        <v>1</v>
      </c>
      <c r="T129" s="12">
        <f t="shared" si="37"/>
        <v>13</v>
      </c>
      <c r="U129" s="12">
        <f t="shared" si="38"/>
        <v>0</v>
      </c>
      <c r="V129" s="12">
        <f t="shared" si="29"/>
        <v>0</v>
      </c>
      <c r="W129" s="12">
        <f t="shared" si="30"/>
        <v>13</v>
      </c>
      <c r="X129" s="12">
        <f t="shared" si="31"/>
        <v>0</v>
      </c>
      <c r="Y129" s="12">
        <f t="shared" si="32"/>
        <v>0</v>
      </c>
      <c r="AB129" s="18">
        <v>170</v>
      </c>
      <c r="AC129" s="18">
        <v>0</v>
      </c>
      <c r="AD129" s="18">
        <v>0</v>
      </c>
      <c r="AH129" s="32" t="s">
        <v>262</v>
      </c>
      <c r="AI129" s="17" t="str">
        <f>IFERROR(VLOOKUP(AH129,[4]缘分填表用!$A:$J,4,FALSE),VLOOKUP(AH129,[4]Sheet3!$AH:$AM,6,0))</f>
        <v>楚歌剑舞</v>
      </c>
      <c r="AJ129" s="30" t="str">
        <f>IFERROR(VLOOKUP(AH129,[4]缘分填表用!$A:$M,8,FALSE),VLOOKUP(AH129,[4]Sheet3!$AH:$AL,2,0))</f>
        <v>项庄</v>
      </c>
      <c r="AK129" s="30">
        <f>IFERROR(VLOOKUP(AH129,[4]缘分填表用!$A:$M,9,FALSE),VLOOKUP(AH129,[4]Sheet3!$AH:$AL,3,0))</f>
        <v>0</v>
      </c>
      <c r="AL129" s="30">
        <f>IFERROR(VLOOKUP(AH129,[4]缘分填表用!$A:$M,10,FALSE),VLOOKUP(AH129,[4]Sheet3!$AH:$AL,4,0))</f>
        <v>0</v>
      </c>
      <c r="AM129" s="30"/>
      <c r="AN129" s="12" t="str">
        <f>IFERROR(VLOOKUP(D129,[5]Sheet1!$B$2:$C$47,2,FALSE),"")</f>
        <v/>
      </c>
    </row>
    <row r="130" spans="1:40" ht="17.399999999999999" customHeight="1" x14ac:dyDescent="0.35">
      <c r="A130" s="16" t="str">
        <f t="shared" si="40"/>
        <v>戚夫人3</v>
      </c>
      <c r="B130" s="17">
        <v>3</v>
      </c>
      <c r="C130" s="24">
        <v>129</v>
      </c>
      <c r="D130" s="19" t="str">
        <f t="shared" ref="D130:D157" si="41">AI130</f>
        <v>温文尔雅</v>
      </c>
      <c r="E130" s="32" t="s">
        <v>260</v>
      </c>
      <c r="F130" s="20" t="str">
        <f t="shared" si="33"/>
        <v>、季布</v>
      </c>
      <c r="G130" s="20" t="str">
        <f t="shared" si="34"/>
        <v/>
      </c>
      <c r="H130" s="20" t="str">
        <f t="shared" si="35"/>
        <v/>
      </c>
      <c r="I130" s="20" t="str">
        <f t="shared" si="36"/>
        <v/>
      </c>
      <c r="J130" s="12">
        <f t="shared" si="26"/>
        <v>120</v>
      </c>
      <c r="K130" s="12">
        <f t="shared" si="27"/>
        <v>0</v>
      </c>
      <c r="L130" s="12">
        <f t="shared" si="28"/>
        <v>0</v>
      </c>
      <c r="M130" s="18">
        <v>0</v>
      </c>
      <c r="N130" s="28" t="s">
        <v>218</v>
      </c>
      <c r="O130" s="12">
        <f>VLOOKUP(E130,[3]Sheet1!$B$20:$K$190,9,0)</f>
        <v>4</v>
      </c>
      <c r="P130" s="12" t="str">
        <f>VLOOKUP(O130,武将ID!L$1:$M132,2,0)</f>
        <v>辅助型</v>
      </c>
      <c r="R130" s="12">
        <v>1</v>
      </c>
      <c r="T130" s="12">
        <f t="shared" si="37"/>
        <v>12</v>
      </c>
      <c r="U130" s="12">
        <f t="shared" si="38"/>
        <v>0</v>
      </c>
      <c r="V130" s="12">
        <f t="shared" si="29"/>
        <v>0</v>
      </c>
      <c r="W130" s="12">
        <f t="shared" si="30"/>
        <v>12</v>
      </c>
      <c r="X130" s="12">
        <f t="shared" si="31"/>
        <v>0</v>
      </c>
      <c r="Y130" s="12">
        <f t="shared" si="32"/>
        <v>0</v>
      </c>
      <c r="AB130" s="18">
        <v>160</v>
      </c>
      <c r="AC130" s="18">
        <v>0</v>
      </c>
      <c r="AD130" s="18">
        <v>0</v>
      </c>
      <c r="AH130" s="32" t="s">
        <v>263</v>
      </c>
      <c r="AI130" s="17" t="str">
        <f>IFERROR(VLOOKUP(AH130,[4]缘分填表用!$A:$J,4,FALSE),VLOOKUP(AH130,[4]Sheet3!$AH:$AM,6,0))</f>
        <v>温文尔雅</v>
      </c>
      <c r="AJ130" s="30" t="str">
        <f>IFERROR(VLOOKUP(AH130,[4]缘分填表用!$A:$M,8,FALSE),VLOOKUP(AH130,[4]Sheet3!$AH:$AL,2,0))</f>
        <v>季布</v>
      </c>
      <c r="AK130" s="30">
        <f>IFERROR(VLOOKUP(AH130,[4]缘分填表用!$A:$M,9,FALSE),VLOOKUP(AH130,[4]Sheet3!$AH:$AL,3,0))</f>
        <v>0</v>
      </c>
      <c r="AL130" s="30">
        <f>IFERROR(VLOOKUP(AH130,[4]缘分填表用!$A:$M,10,FALSE),VLOOKUP(AH130,[4]Sheet3!$AH:$AL,4,0))</f>
        <v>0</v>
      </c>
      <c r="AM130" s="30"/>
      <c r="AN130" s="12" t="str">
        <f>IFERROR(VLOOKUP(D130,[5]Sheet1!$B$2:$C$47,2,FALSE),"")</f>
        <v/>
      </c>
    </row>
    <row r="131" spans="1:40" ht="17.399999999999999" x14ac:dyDescent="0.35">
      <c r="A131" s="16" t="str">
        <f t="shared" si="40"/>
        <v>戚夫人4</v>
      </c>
      <c r="B131" s="17">
        <v>4</v>
      </c>
      <c r="C131" s="24">
        <v>130</v>
      </c>
      <c r="D131" s="19" t="str">
        <f t="shared" si="41"/>
        <v>名噪一时</v>
      </c>
      <c r="E131" s="32" t="s">
        <v>260</v>
      </c>
      <c r="F131" s="20" t="str">
        <f t="shared" si="33"/>
        <v>、灌婴</v>
      </c>
      <c r="G131" s="20" t="str">
        <f t="shared" si="34"/>
        <v>、季布</v>
      </c>
      <c r="H131" s="20" t="str">
        <f t="shared" si="35"/>
        <v/>
      </c>
      <c r="I131" s="20" t="str">
        <f t="shared" si="36"/>
        <v/>
      </c>
      <c r="J131" s="12">
        <f t="shared" ref="J131:J194" si="42">T131*10</f>
        <v>130</v>
      </c>
      <c r="K131" s="12">
        <f t="shared" ref="K131:K194" si="43">U131*10</f>
        <v>100</v>
      </c>
      <c r="L131" s="12">
        <f t="shared" ref="L131:L194" si="44">V131*10</f>
        <v>30</v>
      </c>
      <c r="M131" s="18">
        <v>0</v>
      </c>
      <c r="N131" s="28" t="s">
        <v>218</v>
      </c>
      <c r="O131" s="12">
        <f>VLOOKUP(E131,[3]Sheet1!$B$20:$K$190,9,0)</f>
        <v>4</v>
      </c>
      <c r="P131" s="12" t="str">
        <f>VLOOKUP(O131,武将ID!L$1:$M133,2,0)</f>
        <v>辅助型</v>
      </c>
      <c r="R131" s="12">
        <v>1</v>
      </c>
      <c r="T131" s="12">
        <f t="shared" si="37"/>
        <v>13</v>
      </c>
      <c r="U131" s="12">
        <f t="shared" si="38"/>
        <v>10</v>
      </c>
      <c r="V131" s="12">
        <f t="shared" ref="V131:V194" si="45">X131-U131+Y131</f>
        <v>3</v>
      </c>
      <c r="W131" s="12">
        <f t="shared" ref="W131:W194" si="46">ROUNDUP(AB131*0.075,0)</f>
        <v>13</v>
      </c>
      <c r="X131" s="12">
        <f t="shared" ref="X131:X194" si="47">ROUNDUP(AC131*0.075,0)</f>
        <v>13</v>
      </c>
      <c r="Y131" s="12">
        <f t="shared" ref="Y131:Y194" si="48">ROUNDUP(AD131*0.075,0)</f>
        <v>0</v>
      </c>
      <c r="AB131" s="18">
        <v>170</v>
      </c>
      <c r="AC131" s="18">
        <v>170</v>
      </c>
      <c r="AD131" s="18">
        <v>0</v>
      </c>
      <c r="AH131" s="32" t="s">
        <v>264</v>
      </c>
      <c r="AI131" s="17" t="str">
        <f>IFERROR(VLOOKUP(AH131,[4]缘分填表用!$A:$J,4,FALSE),VLOOKUP(AH131,[4]Sheet3!$AH:$AM,6,0))</f>
        <v>名噪一时</v>
      </c>
      <c r="AJ131" s="30" t="str">
        <f>IFERROR(VLOOKUP(AH131,[4]缘分填表用!$A:$M,8,FALSE),VLOOKUP(AH131,[4]Sheet3!$AH:$AL,2,0))</f>
        <v>灌婴</v>
      </c>
      <c r="AK131" s="30" t="str">
        <f>IFERROR(VLOOKUP(AH131,[4]缘分填表用!$A:$M,9,FALSE),VLOOKUP(AH131,[4]Sheet3!$AH:$AL,3,0))</f>
        <v>季布</v>
      </c>
      <c r="AL131" s="30">
        <f>IFERROR(VLOOKUP(AH131,[4]缘分填表用!$A:$M,10,FALSE),VLOOKUP(AH131,[4]Sheet3!$AH:$AL,4,0))</f>
        <v>0</v>
      </c>
      <c r="AM131" s="30"/>
      <c r="AN131" s="12" t="str">
        <f>IFERROR(VLOOKUP(D131,[5]Sheet1!$B$2:$C$47,2,FALSE),"")</f>
        <v/>
      </c>
    </row>
    <row r="132" spans="1:40" ht="17.399999999999999" x14ac:dyDescent="0.35">
      <c r="A132" s="16" t="str">
        <f t="shared" si="40"/>
        <v>戚夫人5</v>
      </c>
      <c r="B132" s="17">
        <v>5</v>
      </c>
      <c r="C132" s="24">
        <v>131</v>
      </c>
      <c r="D132" s="19" t="str">
        <f t="shared" si="41"/>
        <v>风华正茂</v>
      </c>
      <c r="E132" s="32" t="s">
        <v>260</v>
      </c>
      <c r="F132" s="20" t="str">
        <f t="shared" si="33"/>
        <v>、项庄</v>
      </c>
      <c r="G132" s="20" t="str">
        <f t="shared" si="34"/>
        <v>、钟离眛</v>
      </c>
      <c r="H132" s="20" t="str">
        <f t="shared" si="35"/>
        <v/>
      </c>
      <c r="I132" s="20" t="str">
        <f t="shared" si="36"/>
        <v/>
      </c>
      <c r="J132" s="12">
        <f t="shared" si="42"/>
        <v>130</v>
      </c>
      <c r="K132" s="12">
        <f t="shared" si="43"/>
        <v>100</v>
      </c>
      <c r="L132" s="12">
        <f t="shared" si="44"/>
        <v>30</v>
      </c>
      <c r="M132" s="18">
        <v>0</v>
      </c>
      <c r="N132" s="28" t="s">
        <v>218</v>
      </c>
      <c r="O132" s="12">
        <f>VLOOKUP(E132,[3]Sheet1!$B$20:$K$190,9,0)</f>
        <v>4</v>
      </c>
      <c r="P132" s="12" t="str">
        <f>VLOOKUP(O132,武将ID!L$1:$M134,2,0)</f>
        <v>辅助型</v>
      </c>
      <c r="R132" s="12">
        <v>1</v>
      </c>
      <c r="T132" s="12">
        <f t="shared" si="37"/>
        <v>13</v>
      </c>
      <c r="U132" s="12">
        <f t="shared" si="38"/>
        <v>10</v>
      </c>
      <c r="V132" s="12">
        <f t="shared" si="45"/>
        <v>3</v>
      </c>
      <c r="W132" s="12">
        <f t="shared" si="46"/>
        <v>13</v>
      </c>
      <c r="X132" s="12">
        <f t="shared" si="47"/>
        <v>13</v>
      </c>
      <c r="Y132" s="12">
        <f t="shared" si="48"/>
        <v>0</v>
      </c>
      <c r="AB132" s="18">
        <v>170</v>
      </c>
      <c r="AC132" s="18">
        <v>170</v>
      </c>
      <c r="AD132" s="18">
        <v>0</v>
      </c>
      <c r="AH132" s="32" t="s">
        <v>265</v>
      </c>
      <c r="AI132" s="17" t="str">
        <f>IFERROR(VLOOKUP(AH132,[4]缘分填表用!$A:$J,4,FALSE),VLOOKUP(AH132,[4]Sheet3!$AH:$AM,6,0))</f>
        <v>风华正茂</v>
      </c>
      <c r="AJ132" s="30" t="str">
        <f>IFERROR(VLOOKUP(AH132,[4]缘分填表用!$A:$M,8,FALSE),VLOOKUP(AH132,[4]Sheet3!$AH:$AL,2,0))</f>
        <v>项庄</v>
      </c>
      <c r="AK132" s="30" t="str">
        <f>IFERROR(VLOOKUP(AH132,[4]缘分填表用!$A:$M,9,FALSE),VLOOKUP(AH132,[4]Sheet3!$AH:$AL,3,0))</f>
        <v>钟离眛</v>
      </c>
      <c r="AL132" s="30">
        <f>IFERROR(VLOOKUP(AH132,[4]缘分填表用!$A:$M,10,FALSE),VLOOKUP(AH132,[4]Sheet3!$AH:$AL,4,0))</f>
        <v>0</v>
      </c>
      <c r="AM132" s="30"/>
      <c r="AN132" s="12" t="str">
        <f>IFERROR(VLOOKUP(D132,[5]Sheet1!$B$2:$C$47,2,FALSE),"")</f>
        <v/>
      </c>
    </row>
    <row r="133" spans="1:40" ht="17.399999999999999" x14ac:dyDescent="0.35">
      <c r="A133" s="16" t="str">
        <f t="shared" si="40"/>
        <v>戚夫人6</v>
      </c>
      <c r="B133" s="17">
        <v>6</v>
      </c>
      <c r="C133" s="24">
        <v>132</v>
      </c>
      <c r="D133" s="19" t="str">
        <f t="shared" si="41"/>
        <v>气宇不凡</v>
      </c>
      <c r="E133" s="32" t="s">
        <v>260</v>
      </c>
      <c r="F133" s="20" t="str">
        <f t="shared" si="33"/>
        <v>、季布</v>
      </c>
      <c r="G133" s="20" t="str">
        <f t="shared" si="34"/>
        <v>、章邯</v>
      </c>
      <c r="H133" s="20" t="str">
        <f t="shared" si="35"/>
        <v/>
      </c>
      <c r="I133" s="20" t="str">
        <f t="shared" si="36"/>
        <v/>
      </c>
      <c r="J133" s="12">
        <f t="shared" si="42"/>
        <v>140</v>
      </c>
      <c r="K133" s="12">
        <f t="shared" si="43"/>
        <v>110</v>
      </c>
      <c r="L133" s="12">
        <f t="shared" si="44"/>
        <v>30</v>
      </c>
      <c r="M133" s="18">
        <v>0</v>
      </c>
      <c r="N133" s="28" t="s">
        <v>218</v>
      </c>
      <c r="O133" s="12">
        <f>VLOOKUP(E133,[3]Sheet1!$B$20:$K$190,9,0)</f>
        <v>4</v>
      </c>
      <c r="P133" s="12" t="str">
        <f>VLOOKUP(O133,武将ID!L$1:$M135,2,0)</f>
        <v>辅助型</v>
      </c>
      <c r="R133" s="12">
        <v>1</v>
      </c>
      <c r="T133" s="12">
        <f t="shared" si="37"/>
        <v>14</v>
      </c>
      <c r="U133" s="12">
        <f t="shared" si="38"/>
        <v>11</v>
      </c>
      <c r="V133" s="12">
        <f t="shared" si="45"/>
        <v>3</v>
      </c>
      <c r="W133" s="12">
        <f t="shared" si="46"/>
        <v>14</v>
      </c>
      <c r="X133" s="12">
        <f t="shared" si="47"/>
        <v>14</v>
      </c>
      <c r="Y133" s="12">
        <f t="shared" si="48"/>
        <v>0</v>
      </c>
      <c r="AB133" s="18">
        <v>180</v>
      </c>
      <c r="AC133" s="18">
        <v>180</v>
      </c>
      <c r="AD133" s="18">
        <v>0</v>
      </c>
      <c r="AH133" s="32" t="s">
        <v>266</v>
      </c>
      <c r="AI133" s="17" t="str">
        <f>IFERROR(VLOOKUP(AH133,[4]缘分填表用!$A:$J,4,FALSE),VLOOKUP(AH133,[4]Sheet3!$AH:$AM,6,0))</f>
        <v>气宇不凡</v>
      </c>
      <c r="AJ133" s="30" t="str">
        <f>IFERROR(VLOOKUP(AH133,[4]缘分填表用!$A:$M,8,FALSE),VLOOKUP(AH133,[4]Sheet3!$AH:$AL,2,0))</f>
        <v>季布</v>
      </c>
      <c r="AK133" s="30" t="str">
        <f>IFERROR(VLOOKUP(AH133,[4]缘分填表用!$A:$M,9,FALSE),VLOOKUP(AH133,[4]Sheet3!$AH:$AL,3,0))</f>
        <v>章邯</v>
      </c>
      <c r="AL133" s="30">
        <f>IFERROR(VLOOKUP(AH133,[4]缘分填表用!$A:$M,10,FALSE),VLOOKUP(AH133,[4]Sheet3!$AH:$AL,4,0))</f>
        <v>0</v>
      </c>
      <c r="AM133" s="30"/>
      <c r="AN133" s="12" t="str">
        <f>IFERROR(VLOOKUP(D133,[5]Sheet1!$B$2:$C$47,2,FALSE),"")</f>
        <v/>
      </c>
    </row>
    <row r="134" spans="1:40" ht="17.399999999999999" x14ac:dyDescent="0.35">
      <c r="A134" s="16" t="str">
        <f t="shared" si="40"/>
        <v>项梁1</v>
      </c>
      <c r="B134" s="17">
        <v>1</v>
      </c>
      <c r="C134" s="24">
        <v>133</v>
      </c>
      <c r="D134" s="19" t="str">
        <f t="shared" si="41"/>
        <v>霸王叔父</v>
      </c>
      <c r="E134" s="33" t="s">
        <v>267</v>
      </c>
      <c r="F134" s="20" t="str">
        <f t="shared" si="33"/>
        <v>、项伯</v>
      </c>
      <c r="G134" s="20" t="str">
        <f t="shared" si="34"/>
        <v/>
      </c>
      <c r="H134" s="20" t="str">
        <f t="shared" si="35"/>
        <v/>
      </c>
      <c r="I134" s="20" t="str">
        <f t="shared" si="36"/>
        <v/>
      </c>
      <c r="J134" s="12">
        <f t="shared" si="42"/>
        <v>0</v>
      </c>
      <c r="K134" s="12">
        <f t="shared" si="43"/>
        <v>80</v>
      </c>
      <c r="L134" s="12">
        <f t="shared" si="44"/>
        <v>30</v>
      </c>
      <c r="M134" s="18">
        <v>0</v>
      </c>
      <c r="N134" s="28" t="s">
        <v>268</v>
      </c>
      <c r="O134" s="12">
        <f>VLOOKUP(E134,[3]Sheet1!$B$20:$K$190,9,0)</f>
        <v>3</v>
      </c>
      <c r="P134" s="12" t="str">
        <f>VLOOKUP(O134,武将ID!L$1:$M136,2,0)</f>
        <v>攻击型</v>
      </c>
      <c r="R134" s="12">
        <v>1</v>
      </c>
      <c r="T134" s="12">
        <f t="shared" si="37"/>
        <v>0</v>
      </c>
      <c r="U134" s="12">
        <f t="shared" si="38"/>
        <v>8</v>
      </c>
      <c r="V134" s="12">
        <f t="shared" si="45"/>
        <v>3</v>
      </c>
      <c r="W134" s="12">
        <f t="shared" si="46"/>
        <v>0</v>
      </c>
      <c r="X134" s="12">
        <f t="shared" si="47"/>
        <v>11</v>
      </c>
      <c r="Y134" s="12">
        <f t="shared" si="48"/>
        <v>0</v>
      </c>
      <c r="AB134" s="18">
        <v>0</v>
      </c>
      <c r="AC134" s="18">
        <v>140</v>
      </c>
      <c r="AD134" s="18">
        <v>0</v>
      </c>
      <c r="AH134" s="33" t="s">
        <v>269</v>
      </c>
      <c r="AI134" s="17" t="str">
        <f>IFERROR(VLOOKUP(AH134,[4]缘分填表用!$A:$J,4,FALSE),VLOOKUP(AH134,[4]Sheet3!$AH:$AM,6,0))</f>
        <v>霸王叔父</v>
      </c>
      <c r="AJ134" s="30" t="str">
        <f>IFERROR(VLOOKUP(AH134,[4]缘分填表用!$A:$M,8,FALSE),VLOOKUP(AH134,[4]Sheet3!$AH:$AL,2,0))</f>
        <v>项伯</v>
      </c>
      <c r="AK134" s="30">
        <f>IFERROR(VLOOKUP(AH134,[4]缘分填表用!$A:$M,9,FALSE),VLOOKUP(AH134,[4]Sheet3!$AH:$AL,3,0))</f>
        <v>0</v>
      </c>
      <c r="AL134" s="30">
        <f>IFERROR(VLOOKUP(AH134,[4]缘分填表用!$A:$M,10,FALSE),VLOOKUP(AH134,[4]Sheet3!$AH:$AL,4,0))</f>
        <v>0</v>
      </c>
      <c r="AM134" s="30"/>
      <c r="AN134" s="12" t="str">
        <f>IFERROR(VLOOKUP(D134,[5]Sheet1!$B$2:$C$47,2,FALSE),"")</f>
        <v/>
      </c>
    </row>
    <row r="135" spans="1:40" ht="17.399999999999999" x14ac:dyDescent="0.35">
      <c r="A135" s="16" t="str">
        <f t="shared" si="40"/>
        <v>项梁2</v>
      </c>
      <c r="B135" s="17">
        <v>2</v>
      </c>
      <c r="C135" s="24">
        <v>134</v>
      </c>
      <c r="D135" s="19" t="str">
        <f t="shared" si="41"/>
        <v>共同抗秦</v>
      </c>
      <c r="E135" s="33" t="s">
        <v>267</v>
      </c>
      <c r="F135" s="20" t="str">
        <f t="shared" si="33"/>
        <v>、田儋</v>
      </c>
      <c r="G135" s="20" t="str">
        <f t="shared" si="34"/>
        <v>、田荣</v>
      </c>
      <c r="H135" s="20" t="str">
        <f t="shared" si="35"/>
        <v/>
      </c>
      <c r="I135" s="20" t="str">
        <f t="shared" si="36"/>
        <v/>
      </c>
      <c r="J135" s="12">
        <f t="shared" si="42"/>
        <v>110</v>
      </c>
      <c r="K135" s="12">
        <f t="shared" si="43"/>
        <v>80</v>
      </c>
      <c r="L135" s="12">
        <f t="shared" si="44"/>
        <v>30</v>
      </c>
      <c r="M135" s="18">
        <v>0</v>
      </c>
      <c r="N135" s="28" t="s">
        <v>268</v>
      </c>
      <c r="O135" s="12">
        <f>VLOOKUP(E135,[3]Sheet1!$B$20:$K$190,9,0)</f>
        <v>3</v>
      </c>
      <c r="P135" s="12" t="str">
        <f>VLOOKUP(O135,武将ID!L$1:$M137,2,0)</f>
        <v>攻击型</v>
      </c>
      <c r="R135" s="12">
        <v>1</v>
      </c>
      <c r="T135" s="12">
        <f t="shared" si="37"/>
        <v>11</v>
      </c>
      <c r="U135" s="12">
        <f t="shared" si="38"/>
        <v>8</v>
      </c>
      <c r="V135" s="12">
        <f t="shared" si="45"/>
        <v>3</v>
      </c>
      <c r="W135" s="12">
        <f t="shared" si="46"/>
        <v>11</v>
      </c>
      <c r="X135" s="12">
        <f t="shared" si="47"/>
        <v>11</v>
      </c>
      <c r="Y135" s="12">
        <f t="shared" si="48"/>
        <v>0</v>
      </c>
      <c r="AB135" s="18">
        <v>140</v>
      </c>
      <c r="AC135" s="18">
        <v>140</v>
      </c>
      <c r="AD135" s="18">
        <v>0</v>
      </c>
      <c r="AH135" s="33" t="s">
        <v>270</v>
      </c>
      <c r="AI135" s="17" t="str">
        <f>IFERROR(VLOOKUP(AH135,[4]缘分填表用!$A:$J,4,FALSE),VLOOKUP(AH135,[4]Sheet3!$AH:$AM,6,0))</f>
        <v>共同抗秦</v>
      </c>
      <c r="AJ135" s="30" t="str">
        <f>IFERROR(VLOOKUP(AH135,[4]缘分填表用!$A:$M,8,FALSE),VLOOKUP(AH135,[4]Sheet3!$AH:$AL,2,0))</f>
        <v>田儋</v>
      </c>
      <c r="AK135" s="30" t="str">
        <f>IFERROR(VLOOKUP(AH135,[4]缘分填表用!$A:$M,9,FALSE),VLOOKUP(AH135,[4]Sheet3!$AH:$AL,3,0))</f>
        <v>田荣</v>
      </c>
      <c r="AL135" s="30">
        <f>IFERROR(VLOOKUP(AH135,[4]缘分填表用!$A:$M,10,FALSE),VLOOKUP(AH135,[4]Sheet3!$AH:$AL,4,0))</f>
        <v>0</v>
      </c>
      <c r="AM135" s="30"/>
      <c r="AN135" s="12" t="str">
        <f>IFERROR(VLOOKUP(D135,[5]Sheet1!$B$2:$C$47,2,FALSE),"")</f>
        <v/>
      </c>
    </row>
    <row r="136" spans="1:40" ht="17.399999999999999" x14ac:dyDescent="0.35">
      <c r="A136" s="16" t="str">
        <f t="shared" si="40"/>
        <v>周勃1</v>
      </c>
      <c r="B136" s="17">
        <v>1</v>
      </c>
      <c r="C136" s="24">
        <v>135</v>
      </c>
      <c r="D136" s="19" t="str">
        <f t="shared" si="41"/>
        <v>大汉猛将</v>
      </c>
      <c r="E136" s="33" t="s">
        <v>271</v>
      </c>
      <c r="F136" s="20" t="str">
        <f t="shared" si="33"/>
        <v>、夏侯婴</v>
      </c>
      <c r="G136" s="20" t="str">
        <f t="shared" si="34"/>
        <v/>
      </c>
      <c r="H136" s="20" t="str">
        <f t="shared" si="35"/>
        <v/>
      </c>
      <c r="I136" s="20" t="str">
        <f t="shared" si="36"/>
        <v/>
      </c>
      <c r="J136" s="12">
        <f t="shared" si="42"/>
        <v>120</v>
      </c>
      <c r="K136" s="12">
        <f t="shared" si="43"/>
        <v>0</v>
      </c>
      <c r="L136" s="12">
        <f t="shared" si="44"/>
        <v>0</v>
      </c>
      <c r="M136" s="18">
        <v>0</v>
      </c>
      <c r="N136" s="28" t="s">
        <v>268</v>
      </c>
      <c r="O136" s="12">
        <f>VLOOKUP(E136,[3]Sheet1!$B$20:$K$190,9,0)</f>
        <v>2</v>
      </c>
      <c r="P136" s="12" t="str">
        <f>VLOOKUP(O136,武将ID!L$1:$M138,2,0)</f>
        <v>防御型</v>
      </c>
      <c r="R136" s="12">
        <v>1</v>
      </c>
      <c r="T136" s="12">
        <f t="shared" si="37"/>
        <v>12</v>
      </c>
      <c r="U136" s="12">
        <f t="shared" si="38"/>
        <v>0</v>
      </c>
      <c r="V136" s="12">
        <f t="shared" si="45"/>
        <v>0</v>
      </c>
      <c r="W136" s="12">
        <f t="shared" si="46"/>
        <v>12</v>
      </c>
      <c r="X136" s="12">
        <f t="shared" si="47"/>
        <v>0</v>
      </c>
      <c r="Y136" s="12">
        <f t="shared" si="48"/>
        <v>0</v>
      </c>
      <c r="AB136" s="18">
        <v>150</v>
      </c>
      <c r="AC136" s="18">
        <v>0</v>
      </c>
      <c r="AD136" s="18">
        <v>0</v>
      </c>
      <c r="AH136" s="33" t="s">
        <v>272</v>
      </c>
      <c r="AI136" s="17" t="str">
        <f>IFERROR(VLOOKUP(AH136,[4]缘分填表用!$A:$J,4,FALSE),VLOOKUP(AH136,[4]Sheet3!$AH:$AM,6,0))</f>
        <v>大汉猛将</v>
      </c>
      <c r="AJ136" s="30" t="str">
        <f>IFERROR(VLOOKUP(AH136,[4]缘分填表用!$A:$M,8,FALSE),VLOOKUP(AH136,[4]Sheet3!$AH:$AL,2,0))</f>
        <v>夏侯婴</v>
      </c>
      <c r="AK136" s="30">
        <f>IFERROR(VLOOKUP(AH136,[4]缘分填表用!$A:$M,9,FALSE),VLOOKUP(AH136,[4]Sheet3!$AH:$AL,3,0))</f>
        <v>0</v>
      </c>
      <c r="AL136" s="30">
        <f>IFERROR(VLOOKUP(AH136,[4]缘分填表用!$A:$M,10,FALSE),VLOOKUP(AH136,[4]Sheet3!$AH:$AL,4,0))</f>
        <v>0</v>
      </c>
      <c r="AM136" s="30"/>
      <c r="AN136" s="12" t="str">
        <f>IFERROR(VLOOKUP(D136,[5]Sheet1!$B$2:$C$47,2,FALSE),"")</f>
        <v/>
      </c>
    </row>
    <row r="137" spans="1:40" ht="17.399999999999999" x14ac:dyDescent="0.35">
      <c r="A137" s="16" t="str">
        <f t="shared" si="40"/>
        <v>周勃2</v>
      </c>
      <c r="B137" s="17">
        <v>2</v>
      </c>
      <c r="C137" s="24">
        <v>136</v>
      </c>
      <c r="D137" s="19" t="str">
        <f t="shared" si="41"/>
        <v>矢志不渝</v>
      </c>
      <c r="E137" s="33" t="s">
        <v>271</v>
      </c>
      <c r="F137" s="20" t="str">
        <f t="shared" si="33"/>
        <v>、夏侯婴</v>
      </c>
      <c r="G137" s="20" t="str">
        <f t="shared" si="34"/>
        <v>、郦食其</v>
      </c>
      <c r="H137" s="20" t="str">
        <f t="shared" si="35"/>
        <v/>
      </c>
      <c r="I137" s="20" t="str">
        <f t="shared" si="36"/>
        <v/>
      </c>
      <c r="J137" s="12">
        <f t="shared" si="42"/>
        <v>120</v>
      </c>
      <c r="K137" s="12">
        <f t="shared" si="43"/>
        <v>40</v>
      </c>
      <c r="L137" s="12">
        <f t="shared" si="44"/>
        <v>80</v>
      </c>
      <c r="M137" s="18">
        <v>0</v>
      </c>
      <c r="N137" s="28" t="s">
        <v>268</v>
      </c>
      <c r="O137" s="12">
        <f>VLOOKUP(E137,[3]Sheet1!$B$20:$K$190,9,0)</f>
        <v>2</v>
      </c>
      <c r="P137" s="12" t="str">
        <f>VLOOKUP(O137,武将ID!L$1:$M139,2,0)</f>
        <v>防御型</v>
      </c>
      <c r="R137" s="12">
        <v>1</v>
      </c>
      <c r="T137" s="12">
        <f t="shared" si="37"/>
        <v>12</v>
      </c>
      <c r="U137" s="12">
        <f t="shared" si="38"/>
        <v>4</v>
      </c>
      <c r="V137" s="12">
        <f t="shared" si="45"/>
        <v>8</v>
      </c>
      <c r="W137" s="12">
        <f t="shared" si="46"/>
        <v>12</v>
      </c>
      <c r="X137" s="12">
        <f t="shared" si="47"/>
        <v>6</v>
      </c>
      <c r="Y137" s="12">
        <f t="shared" si="48"/>
        <v>6</v>
      </c>
      <c r="AB137" s="18">
        <v>150</v>
      </c>
      <c r="AC137" s="18">
        <v>70</v>
      </c>
      <c r="AD137" s="18">
        <v>70</v>
      </c>
      <c r="AH137" s="33" t="s">
        <v>273</v>
      </c>
      <c r="AI137" s="17" t="str">
        <f>IFERROR(VLOOKUP(AH137,[4]缘分填表用!$A:$J,4,FALSE),VLOOKUP(AH137,[4]Sheet3!$AH:$AM,6,0))</f>
        <v>矢志不渝</v>
      </c>
      <c r="AJ137" s="30" t="str">
        <f>IFERROR(VLOOKUP(AH137,[4]缘分填表用!$A:$M,8,FALSE),VLOOKUP(AH137,[4]Sheet3!$AH:$AL,2,0))</f>
        <v>夏侯婴</v>
      </c>
      <c r="AK137" s="30" t="str">
        <f>IFERROR(VLOOKUP(AH137,[4]缘分填表用!$A:$M,9,FALSE),VLOOKUP(AH137,[4]Sheet3!$AH:$AL,3,0))</f>
        <v>郦食其</v>
      </c>
      <c r="AL137" s="30">
        <f>IFERROR(VLOOKUP(AH137,[4]缘分填表用!$A:$M,10,FALSE),VLOOKUP(AH137,[4]Sheet3!$AH:$AL,4,0))</f>
        <v>0</v>
      </c>
      <c r="AM137" s="30"/>
      <c r="AN137" s="12" t="str">
        <f>IFERROR(VLOOKUP(D137,[5]Sheet1!$B$2:$C$47,2,FALSE),"")</f>
        <v/>
      </c>
    </row>
    <row r="138" spans="1:40" ht="17.399999999999999" x14ac:dyDescent="0.35">
      <c r="A138" s="16" t="str">
        <f t="shared" si="40"/>
        <v>彭越1</v>
      </c>
      <c r="B138" s="17">
        <v>1</v>
      </c>
      <c r="C138" s="24">
        <v>137</v>
      </c>
      <c r="D138" s="19" t="str">
        <f t="shared" si="41"/>
        <v>南面称孤</v>
      </c>
      <c r="E138" s="33" t="s">
        <v>274</v>
      </c>
      <c r="F138" s="20" t="str">
        <f t="shared" si="33"/>
        <v>、魏豹</v>
      </c>
      <c r="G138" s="20" t="str">
        <f t="shared" si="34"/>
        <v/>
      </c>
      <c r="H138" s="20" t="str">
        <f t="shared" si="35"/>
        <v/>
      </c>
      <c r="I138" s="20" t="str">
        <f t="shared" si="36"/>
        <v/>
      </c>
      <c r="J138" s="12">
        <f t="shared" si="42"/>
        <v>0</v>
      </c>
      <c r="K138" s="12">
        <f t="shared" si="43"/>
        <v>80</v>
      </c>
      <c r="L138" s="12">
        <f t="shared" si="44"/>
        <v>30</v>
      </c>
      <c r="M138" s="18">
        <v>0</v>
      </c>
      <c r="N138" s="28" t="s">
        <v>268</v>
      </c>
      <c r="O138" s="12">
        <f>VLOOKUP(E138,[3]Sheet1!$B$20:$K$190,9,0)</f>
        <v>3</v>
      </c>
      <c r="P138" s="12" t="str">
        <f>VLOOKUP(O138,武将ID!L$1:$M140,2,0)</f>
        <v>攻击型</v>
      </c>
      <c r="R138" s="12">
        <v>1</v>
      </c>
      <c r="T138" s="12">
        <f t="shared" si="37"/>
        <v>0</v>
      </c>
      <c r="U138" s="12">
        <f t="shared" si="38"/>
        <v>8</v>
      </c>
      <c r="V138" s="12">
        <f t="shared" si="45"/>
        <v>3</v>
      </c>
      <c r="W138" s="12">
        <f t="shared" si="46"/>
        <v>0</v>
      </c>
      <c r="X138" s="12">
        <f t="shared" si="47"/>
        <v>11</v>
      </c>
      <c r="Y138" s="12">
        <f t="shared" si="48"/>
        <v>0</v>
      </c>
      <c r="AB138" s="18">
        <v>0</v>
      </c>
      <c r="AC138" s="18">
        <v>140</v>
      </c>
      <c r="AD138" s="18">
        <v>0</v>
      </c>
      <c r="AH138" s="33" t="s">
        <v>275</v>
      </c>
      <c r="AI138" s="17" t="str">
        <f>IFERROR(VLOOKUP(AH138,[4]缘分填表用!$A:$J,4,FALSE),VLOOKUP(AH138,[4]Sheet3!$AH:$AM,6,0))</f>
        <v>南面称孤</v>
      </c>
      <c r="AJ138" s="30" t="str">
        <f>IFERROR(VLOOKUP(AH138,[4]缘分填表用!$A:$M,8,FALSE),VLOOKUP(AH138,[4]Sheet3!$AH:$AL,2,0))</f>
        <v>魏豹</v>
      </c>
      <c r="AK138" s="30">
        <f>IFERROR(VLOOKUP(AH138,[4]缘分填表用!$A:$M,9,FALSE),VLOOKUP(AH138,[4]Sheet3!$AH:$AL,3,0))</f>
        <v>0</v>
      </c>
      <c r="AL138" s="30">
        <f>IFERROR(VLOOKUP(AH138,[4]缘分填表用!$A:$M,10,FALSE),VLOOKUP(AH138,[4]Sheet3!$AH:$AL,4,0))</f>
        <v>0</v>
      </c>
      <c r="AM138" s="30"/>
      <c r="AN138" s="12" t="str">
        <f>IFERROR(VLOOKUP(D138,[5]Sheet1!$B$2:$C$47,2,FALSE),"")</f>
        <v/>
      </c>
    </row>
    <row r="139" spans="1:40" ht="17.399999999999999" x14ac:dyDescent="0.35">
      <c r="A139" s="16" t="str">
        <f t="shared" si="40"/>
        <v>彭越2</v>
      </c>
      <c r="B139" s="17">
        <v>2</v>
      </c>
      <c r="C139" s="24">
        <v>138</v>
      </c>
      <c r="D139" s="19" t="str">
        <f t="shared" si="41"/>
        <v>风光一时</v>
      </c>
      <c r="E139" s="33" t="s">
        <v>274</v>
      </c>
      <c r="F139" s="20" t="str">
        <f t="shared" si="33"/>
        <v>、张耳</v>
      </c>
      <c r="G139" s="20" t="str">
        <f t="shared" si="34"/>
        <v>、田横</v>
      </c>
      <c r="H139" s="20" t="str">
        <f t="shared" si="35"/>
        <v/>
      </c>
      <c r="I139" s="20" t="str">
        <f t="shared" si="36"/>
        <v/>
      </c>
      <c r="J139" s="12">
        <f t="shared" si="42"/>
        <v>120</v>
      </c>
      <c r="K139" s="12">
        <f t="shared" si="43"/>
        <v>90</v>
      </c>
      <c r="L139" s="12">
        <f t="shared" si="44"/>
        <v>30</v>
      </c>
      <c r="M139" s="18">
        <v>0</v>
      </c>
      <c r="N139" s="28" t="s">
        <v>268</v>
      </c>
      <c r="O139" s="12">
        <f>VLOOKUP(E139,[3]Sheet1!$B$20:$K$190,9,0)</f>
        <v>3</v>
      </c>
      <c r="P139" s="12" t="str">
        <f>VLOOKUP(O139,武将ID!L$1:$M141,2,0)</f>
        <v>攻击型</v>
      </c>
      <c r="R139" s="12">
        <v>1</v>
      </c>
      <c r="T139" s="12">
        <f t="shared" si="37"/>
        <v>12</v>
      </c>
      <c r="U139" s="12">
        <f t="shared" si="38"/>
        <v>9</v>
      </c>
      <c r="V139" s="12">
        <f t="shared" si="45"/>
        <v>3</v>
      </c>
      <c r="W139" s="12">
        <f t="shared" si="46"/>
        <v>12</v>
      </c>
      <c r="X139" s="12">
        <f t="shared" si="47"/>
        <v>12</v>
      </c>
      <c r="Y139" s="12">
        <f t="shared" si="48"/>
        <v>0</v>
      </c>
      <c r="AB139" s="18">
        <v>150</v>
      </c>
      <c r="AC139" s="18">
        <v>150</v>
      </c>
      <c r="AD139" s="18">
        <v>0</v>
      </c>
      <c r="AH139" s="33" t="s">
        <v>276</v>
      </c>
      <c r="AI139" s="17" t="str">
        <f>IFERROR(VLOOKUP(AH139,[4]缘分填表用!$A:$J,4,FALSE),VLOOKUP(AH139,[4]Sheet3!$AH:$AM,6,0))</f>
        <v>风光一时</v>
      </c>
      <c r="AJ139" s="30" t="str">
        <f>IFERROR(VLOOKUP(AH139,[4]缘分填表用!$A:$M,8,FALSE),VLOOKUP(AH139,[4]Sheet3!$AH:$AL,2,0))</f>
        <v>张耳</v>
      </c>
      <c r="AK139" s="30" t="str">
        <f>IFERROR(VLOOKUP(AH139,[4]缘分填表用!$A:$M,9,FALSE),VLOOKUP(AH139,[4]Sheet3!$AH:$AL,3,0))</f>
        <v>田横</v>
      </c>
      <c r="AL139" s="30">
        <f>IFERROR(VLOOKUP(AH139,[4]缘分填表用!$A:$M,10,FALSE),VLOOKUP(AH139,[4]Sheet3!$AH:$AL,4,0))</f>
        <v>0</v>
      </c>
      <c r="AM139" s="30"/>
      <c r="AN139" s="12" t="str">
        <f>IFERROR(VLOOKUP(D139,[5]Sheet1!$B$2:$C$47,2,FALSE),"")</f>
        <v/>
      </c>
    </row>
    <row r="140" spans="1:40" ht="17.399999999999999" x14ac:dyDescent="0.35">
      <c r="A140" s="16" t="str">
        <f t="shared" si="40"/>
        <v>夏侯婴1</v>
      </c>
      <c r="B140" s="17">
        <v>1</v>
      </c>
      <c r="C140" s="24">
        <v>139</v>
      </c>
      <c r="D140" s="19" t="str">
        <f t="shared" si="41"/>
        <v>大汉猛将</v>
      </c>
      <c r="E140" s="33" t="s">
        <v>277</v>
      </c>
      <c r="F140" s="20" t="str">
        <f t="shared" si="33"/>
        <v>、周勃</v>
      </c>
      <c r="G140" s="20" t="str">
        <f t="shared" si="34"/>
        <v/>
      </c>
      <c r="H140" s="20" t="str">
        <f t="shared" si="35"/>
        <v/>
      </c>
      <c r="I140" s="20" t="str">
        <f t="shared" si="36"/>
        <v/>
      </c>
      <c r="J140" s="12">
        <f t="shared" si="42"/>
        <v>0</v>
      </c>
      <c r="K140" s="12">
        <f t="shared" si="43"/>
        <v>90</v>
      </c>
      <c r="L140" s="12">
        <f t="shared" si="44"/>
        <v>30</v>
      </c>
      <c r="M140" s="18">
        <v>0</v>
      </c>
      <c r="N140" s="28" t="s">
        <v>268</v>
      </c>
      <c r="O140" s="12">
        <f>VLOOKUP(E140,[3]Sheet1!$B$20:$K$190,9,0)</f>
        <v>3</v>
      </c>
      <c r="P140" s="12" t="str">
        <f>VLOOKUP(O140,武将ID!L$1:$M142,2,0)</f>
        <v>攻击型</v>
      </c>
      <c r="R140" s="12">
        <v>1</v>
      </c>
      <c r="T140" s="12">
        <f t="shared" si="37"/>
        <v>0</v>
      </c>
      <c r="U140" s="12">
        <f t="shared" si="38"/>
        <v>9</v>
      </c>
      <c r="V140" s="12">
        <f t="shared" si="45"/>
        <v>3</v>
      </c>
      <c r="W140" s="12">
        <f t="shared" si="46"/>
        <v>0</v>
      </c>
      <c r="X140" s="12">
        <f t="shared" si="47"/>
        <v>12</v>
      </c>
      <c r="Y140" s="12">
        <f t="shared" si="48"/>
        <v>0</v>
      </c>
      <c r="AB140" s="18">
        <v>0</v>
      </c>
      <c r="AC140" s="18">
        <v>150</v>
      </c>
      <c r="AD140" s="18">
        <v>0</v>
      </c>
      <c r="AH140" s="33" t="s">
        <v>278</v>
      </c>
      <c r="AI140" s="17" t="str">
        <f>IFERROR(VLOOKUP(AH140,[4]缘分填表用!$A:$J,4,FALSE),VLOOKUP(AH140,[4]Sheet3!$AH:$AM,6,0))</f>
        <v>大汉猛将</v>
      </c>
      <c r="AJ140" s="30" t="str">
        <f>IFERROR(VLOOKUP(AH140,[4]缘分填表用!$A:$M,8,FALSE),VLOOKUP(AH140,[4]Sheet3!$AH:$AL,2,0))</f>
        <v>周勃</v>
      </c>
      <c r="AK140" s="30">
        <f>IFERROR(VLOOKUP(AH140,[4]缘分填表用!$A:$M,9,FALSE),VLOOKUP(AH140,[4]Sheet3!$AH:$AL,3,0))</f>
        <v>0</v>
      </c>
      <c r="AL140" s="30">
        <f>IFERROR(VLOOKUP(AH140,[4]缘分填表用!$A:$M,10,FALSE),VLOOKUP(AH140,[4]Sheet3!$AH:$AL,4,0))</f>
        <v>0</v>
      </c>
      <c r="AM140" s="30"/>
      <c r="AN140" s="12" t="str">
        <f>IFERROR(VLOOKUP(D140,[5]Sheet1!$B$2:$C$47,2,FALSE),"")</f>
        <v/>
      </c>
    </row>
    <row r="141" spans="1:40" ht="17.399999999999999" x14ac:dyDescent="0.35">
      <c r="A141" s="16" t="str">
        <f t="shared" si="40"/>
        <v>夏侯婴2</v>
      </c>
      <c r="B141" s="17">
        <v>2</v>
      </c>
      <c r="C141" s="24">
        <v>140</v>
      </c>
      <c r="D141" s="19" t="str">
        <f t="shared" si="41"/>
        <v>矢志不渝</v>
      </c>
      <c r="E141" s="33" t="s">
        <v>277</v>
      </c>
      <c r="F141" s="20" t="str">
        <f t="shared" si="33"/>
        <v>、郦食其</v>
      </c>
      <c r="G141" s="20" t="str">
        <f t="shared" si="34"/>
        <v>、周勃</v>
      </c>
      <c r="H141" s="20" t="str">
        <f t="shared" si="35"/>
        <v/>
      </c>
      <c r="I141" s="20" t="str">
        <f t="shared" si="36"/>
        <v/>
      </c>
      <c r="J141" s="12">
        <f t="shared" si="42"/>
        <v>120</v>
      </c>
      <c r="K141" s="12">
        <f t="shared" si="43"/>
        <v>90</v>
      </c>
      <c r="L141" s="12">
        <f t="shared" si="44"/>
        <v>30</v>
      </c>
      <c r="M141" s="18">
        <v>0</v>
      </c>
      <c r="N141" s="28" t="s">
        <v>268</v>
      </c>
      <c r="O141" s="12">
        <f>VLOOKUP(E141,[3]Sheet1!$B$20:$K$190,9,0)</f>
        <v>3</v>
      </c>
      <c r="P141" s="12" t="str">
        <f>VLOOKUP(O141,武将ID!L$1:$M143,2,0)</f>
        <v>攻击型</v>
      </c>
      <c r="R141" s="12">
        <v>1</v>
      </c>
      <c r="T141" s="12">
        <f t="shared" si="37"/>
        <v>12</v>
      </c>
      <c r="U141" s="12">
        <f t="shared" si="38"/>
        <v>9</v>
      </c>
      <c r="V141" s="12">
        <f t="shared" si="45"/>
        <v>3</v>
      </c>
      <c r="W141" s="12">
        <f t="shared" si="46"/>
        <v>12</v>
      </c>
      <c r="X141" s="12">
        <f t="shared" si="47"/>
        <v>12</v>
      </c>
      <c r="Y141" s="12">
        <f t="shared" si="48"/>
        <v>0</v>
      </c>
      <c r="AB141" s="18">
        <v>150</v>
      </c>
      <c r="AC141" s="18">
        <v>150</v>
      </c>
      <c r="AD141" s="18">
        <v>0</v>
      </c>
      <c r="AH141" s="33" t="s">
        <v>279</v>
      </c>
      <c r="AI141" s="17" t="str">
        <f>IFERROR(VLOOKUP(AH141,[4]缘分填表用!$A:$J,4,FALSE),VLOOKUP(AH141,[4]Sheet3!$AH:$AM,6,0))</f>
        <v>矢志不渝</v>
      </c>
      <c r="AJ141" s="30" t="str">
        <f>IFERROR(VLOOKUP(AH141,[4]缘分填表用!$A:$M,8,FALSE),VLOOKUP(AH141,[4]Sheet3!$AH:$AL,2,0))</f>
        <v>郦食其</v>
      </c>
      <c r="AK141" s="30" t="str">
        <f>IFERROR(VLOOKUP(AH141,[4]缘分填表用!$A:$M,9,FALSE),VLOOKUP(AH141,[4]Sheet3!$AH:$AL,3,0))</f>
        <v>周勃</v>
      </c>
      <c r="AL141" s="30">
        <f>IFERROR(VLOOKUP(AH141,[4]缘分填表用!$A:$M,10,FALSE),VLOOKUP(AH141,[4]Sheet3!$AH:$AL,4,0))</f>
        <v>0</v>
      </c>
      <c r="AM141" s="30"/>
      <c r="AN141" s="12" t="str">
        <f>IFERROR(VLOOKUP(D141,[5]Sheet1!$B$2:$C$47,2,FALSE),"")</f>
        <v/>
      </c>
    </row>
    <row r="142" spans="1:40" ht="17.399999999999999" x14ac:dyDescent="0.35">
      <c r="A142" s="16" t="str">
        <f t="shared" si="40"/>
        <v>张耳1</v>
      </c>
      <c r="B142" s="17">
        <v>1</v>
      </c>
      <c r="C142" s="24">
        <v>141</v>
      </c>
      <c r="D142" s="19" t="str">
        <f t="shared" si="41"/>
        <v>刎颈之交</v>
      </c>
      <c r="E142" s="33" t="s">
        <v>280</v>
      </c>
      <c r="F142" s="20" t="str">
        <f t="shared" si="33"/>
        <v>、陈馀</v>
      </c>
      <c r="G142" s="20" t="str">
        <f t="shared" si="34"/>
        <v/>
      </c>
      <c r="H142" s="20" t="str">
        <f t="shared" si="35"/>
        <v/>
      </c>
      <c r="I142" s="20" t="str">
        <f t="shared" si="36"/>
        <v/>
      </c>
      <c r="J142" s="12">
        <f t="shared" si="42"/>
        <v>0</v>
      </c>
      <c r="K142" s="12">
        <f t="shared" si="43"/>
        <v>80</v>
      </c>
      <c r="L142" s="12">
        <f t="shared" si="44"/>
        <v>30</v>
      </c>
      <c r="M142" s="18">
        <v>0</v>
      </c>
      <c r="N142" s="28" t="s">
        <v>268</v>
      </c>
      <c r="O142" s="12">
        <f>VLOOKUP(E142,[3]Sheet1!$B$20:$K$190,9,0)</f>
        <v>3</v>
      </c>
      <c r="P142" s="12" t="str">
        <f>VLOOKUP(O142,武将ID!L$1:$M144,2,0)</f>
        <v>攻击型</v>
      </c>
      <c r="R142" s="12">
        <v>1</v>
      </c>
      <c r="T142" s="12">
        <f t="shared" si="37"/>
        <v>0</v>
      </c>
      <c r="U142" s="12">
        <f t="shared" si="38"/>
        <v>8</v>
      </c>
      <c r="V142" s="12">
        <f t="shared" si="45"/>
        <v>3</v>
      </c>
      <c r="W142" s="12">
        <f t="shared" si="46"/>
        <v>0</v>
      </c>
      <c r="X142" s="12">
        <f t="shared" si="47"/>
        <v>11</v>
      </c>
      <c r="Y142" s="12">
        <f t="shared" si="48"/>
        <v>0</v>
      </c>
      <c r="AB142" s="18">
        <v>0</v>
      </c>
      <c r="AC142" s="18">
        <v>140</v>
      </c>
      <c r="AD142" s="18">
        <v>0</v>
      </c>
      <c r="AH142" s="33" t="s">
        <v>281</v>
      </c>
      <c r="AI142" s="17" t="str">
        <f>IFERROR(VLOOKUP(AH142,[4]缘分填表用!$A:$J,4,FALSE),VLOOKUP(AH142,[4]Sheet3!$AH:$AM,6,0))</f>
        <v>刎颈之交</v>
      </c>
      <c r="AJ142" s="30" t="str">
        <f>IFERROR(VLOOKUP(AH142,[4]缘分填表用!$A:$M,8,FALSE),VLOOKUP(AH142,[4]Sheet3!$AH:$AL,2,0))</f>
        <v>陈馀</v>
      </c>
      <c r="AK142" s="30">
        <f>IFERROR(VLOOKUP(AH142,[4]缘分填表用!$A:$M,9,FALSE),VLOOKUP(AH142,[4]Sheet3!$AH:$AL,3,0))</f>
        <v>0</v>
      </c>
      <c r="AL142" s="30">
        <f>IFERROR(VLOOKUP(AH142,[4]缘分填表用!$A:$M,10,FALSE),VLOOKUP(AH142,[4]Sheet3!$AH:$AL,4,0))</f>
        <v>0</v>
      </c>
      <c r="AM142" s="30"/>
      <c r="AN142" s="12" t="str">
        <f>IFERROR(VLOOKUP(D142,[5]Sheet1!$B$2:$C$47,2,FALSE),"")</f>
        <v/>
      </c>
    </row>
    <row r="143" spans="1:40" ht="17.399999999999999" x14ac:dyDescent="0.35">
      <c r="A143" s="16" t="str">
        <f t="shared" si="40"/>
        <v>张耳2</v>
      </c>
      <c r="B143" s="17">
        <v>2</v>
      </c>
      <c r="C143" s="24">
        <v>142</v>
      </c>
      <c r="D143" s="19" t="str">
        <f t="shared" si="41"/>
        <v>风光一时</v>
      </c>
      <c r="E143" s="33" t="s">
        <v>280</v>
      </c>
      <c r="F143" s="20" t="str">
        <f t="shared" si="33"/>
        <v>、彭越</v>
      </c>
      <c r="G143" s="20" t="str">
        <f t="shared" si="34"/>
        <v>、田横</v>
      </c>
      <c r="H143" s="20" t="str">
        <f t="shared" si="35"/>
        <v/>
      </c>
      <c r="I143" s="20" t="str">
        <f t="shared" si="36"/>
        <v/>
      </c>
      <c r="J143" s="12">
        <f t="shared" si="42"/>
        <v>120</v>
      </c>
      <c r="K143" s="12">
        <f t="shared" si="43"/>
        <v>90</v>
      </c>
      <c r="L143" s="12">
        <f t="shared" si="44"/>
        <v>30</v>
      </c>
      <c r="M143" s="18">
        <v>0</v>
      </c>
      <c r="N143" s="28" t="s">
        <v>268</v>
      </c>
      <c r="O143" s="12">
        <f>VLOOKUP(E143,[3]Sheet1!$B$20:$K$190,9,0)</f>
        <v>3</v>
      </c>
      <c r="P143" s="12" t="str">
        <f>VLOOKUP(O143,武将ID!L$1:$M145,2,0)</f>
        <v>攻击型</v>
      </c>
      <c r="R143" s="12">
        <v>1</v>
      </c>
      <c r="T143" s="12">
        <f t="shared" si="37"/>
        <v>12</v>
      </c>
      <c r="U143" s="12">
        <f t="shared" si="38"/>
        <v>9</v>
      </c>
      <c r="V143" s="12">
        <f t="shared" si="45"/>
        <v>3</v>
      </c>
      <c r="W143" s="12">
        <f t="shared" si="46"/>
        <v>12</v>
      </c>
      <c r="X143" s="12">
        <f t="shared" si="47"/>
        <v>12</v>
      </c>
      <c r="Y143" s="12">
        <f t="shared" si="48"/>
        <v>0</v>
      </c>
      <c r="AB143" s="18">
        <v>150</v>
      </c>
      <c r="AC143" s="18">
        <v>150</v>
      </c>
      <c r="AD143" s="18">
        <v>0</v>
      </c>
      <c r="AH143" s="33" t="s">
        <v>282</v>
      </c>
      <c r="AI143" s="17" t="str">
        <f>IFERROR(VLOOKUP(AH143,[4]缘分填表用!$A:$J,4,FALSE),VLOOKUP(AH143,[4]Sheet3!$AH:$AM,6,0))</f>
        <v>风光一时</v>
      </c>
      <c r="AJ143" s="30" t="str">
        <f>IFERROR(VLOOKUP(AH143,[4]缘分填表用!$A:$M,8,FALSE),VLOOKUP(AH143,[4]Sheet3!$AH:$AL,2,0))</f>
        <v>彭越</v>
      </c>
      <c r="AK143" s="30" t="str">
        <f>IFERROR(VLOOKUP(AH143,[4]缘分填表用!$A:$M,9,FALSE),VLOOKUP(AH143,[4]Sheet3!$AH:$AL,3,0))</f>
        <v>田横</v>
      </c>
      <c r="AL143" s="30">
        <f>IFERROR(VLOOKUP(AH143,[4]缘分填表用!$A:$M,10,FALSE),VLOOKUP(AH143,[4]Sheet3!$AH:$AL,4,0))</f>
        <v>0</v>
      </c>
      <c r="AM143" s="30"/>
      <c r="AN143" s="12" t="str">
        <f>IFERROR(VLOOKUP(D143,[5]Sheet1!$B$2:$C$47,2,FALSE),"")</f>
        <v/>
      </c>
    </row>
    <row r="144" spans="1:40" ht="17.399999999999999" x14ac:dyDescent="0.35">
      <c r="A144" s="16" t="str">
        <f t="shared" si="40"/>
        <v>田横1</v>
      </c>
      <c r="B144" s="17">
        <v>1</v>
      </c>
      <c r="C144" s="24">
        <v>143</v>
      </c>
      <c r="D144" s="19" t="str">
        <f t="shared" si="41"/>
        <v>占地为王</v>
      </c>
      <c r="E144" s="33" t="s">
        <v>283</v>
      </c>
      <c r="F144" s="20" t="str">
        <f t="shared" si="33"/>
        <v>、司马欣</v>
      </c>
      <c r="G144" s="20" t="str">
        <f t="shared" si="34"/>
        <v/>
      </c>
      <c r="H144" s="20" t="str">
        <f t="shared" si="35"/>
        <v/>
      </c>
      <c r="I144" s="20" t="str">
        <f t="shared" si="36"/>
        <v/>
      </c>
      <c r="J144" s="12">
        <f t="shared" si="42"/>
        <v>0</v>
      </c>
      <c r="K144" s="12">
        <f t="shared" si="43"/>
        <v>80</v>
      </c>
      <c r="L144" s="12">
        <f t="shared" si="44"/>
        <v>30</v>
      </c>
      <c r="M144" s="18">
        <v>0</v>
      </c>
      <c r="N144" s="28" t="s">
        <v>268</v>
      </c>
      <c r="O144" s="12">
        <f>VLOOKUP(E144,[3]Sheet1!$B$20:$K$190,9,0)</f>
        <v>3</v>
      </c>
      <c r="P144" s="12" t="str">
        <f>VLOOKUP(O144,武将ID!L$1:$M146,2,0)</f>
        <v>攻击型</v>
      </c>
      <c r="R144" s="12">
        <v>1</v>
      </c>
      <c r="T144" s="12">
        <f t="shared" si="37"/>
        <v>0</v>
      </c>
      <c r="U144" s="12">
        <f t="shared" si="38"/>
        <v>8</v>
      </c>
      <c r="V144" s="12">
        <f t="shared" si="45"/>
        <v>3</v>
      </c>
      <c r="W144" s="12">
        <f t="shared" si="46"/>
        <v>0</v>
      </c>
      <c r="X144" s="12">
        <f t="shared" si="47"/>
        <v>11</v>
      </c>
      <c r="Y144" s="12">
        <f t="shared" si="48"/>
        <v>0</v>
      </c>
      <c r="AB144" s="18">
        <v>0</v>
      </c>
      <c r="AC144" s="18">
        <v>140</v>
      </c>
      <c r="AD144" s="18">
        <v>0</v>
      </c>
      <c r="AH144" s="33" t="s">
        <v>284</v>
      </c>
      <c r="AI144" s="17" t="str">
        <f>IFERROR(VLOOKUP(AH144,[4]缘分填表用!$A:$J,4,FALSE),VLOOKUP(AH144,[4]Sheet3!$AH:$AM,6,0))</f>
        <v>占地为王</v>
      </c>
      <c r="AJ144" s="30" t="str">
        <f>IFERROR(VLOOKUP(AH144,[4]缘分填表用!$A:$M,8,FALSE),VLOOKUP(AH144,[4]Sheet3!$AH:$AL,2,0))</f>
        <v>司马欣</v>
      </c>
      <c r="AK144" s="30">
        <f>IFERROR(VLOOKUP(AH144,[4]缘分填表用!$A:$M,9,FALSE),VLOOKUP(AH144,[4]Sheet3!$AH:$AL,3,0))</f>
        <v>0</v>
      </c>
      <c r="AL144" s="30">
        <f>IFERROR(VLOOKUP(AH144,[4]缘分填表用!$A:$M,10,FALSE),VLOOKUP(AH144,[4]Sheet3!$AH:$AL,4,0))</f>
        <v>0</v>
      </c>
      <c r="AM144" s="30"/>
      <c r="AN144" s="12" t="str">
        <f>IFERROR(VLOOKUP(D144,[5]Sheet1!$B$2:$C$47,2,FALSE),"")</f>
        <v/>
      </c>
    </row>
    <row r="145" spans="1:40" ht="17.399999999999999" x14ac:dyDescent="0.35">
      <c r="A145" s="16" t="str">
        <f t="shared" si="40"/>
        <v>田横2</v>
      </c>
      <c r="B145" s="17">
        <v>2</v>
      </c>
      <c r="C145" s="24">
        <v>144</v>
      </c>
      <c r="D145" s="19" t="str">
        <f t="shared" si="41"/>
        <v>风光一时</v>
      </c>
      <c r="E145" s="33" t="s">
        <v>283</v>
      </c>
      <c r="F145" s="20" t="str">
        <f t="shared" si="33"/>
        <v>、张耳</v>
      </c>
      <c r="G145" s="20" t="str">
        <f t="shared" si="34"/>
        <v>、彭越</v>
      </c>
      <c r="H145" s="20" t="str">
        <f t="shared" si="35"/>
        <v/>
      </c>
      <c r="I145" s="20" t="str">
        <f t="shared" si="36"/>
        <v/>
      </c>
      <c r="J145" s="12">
        <f t="shared" si="42"/>
        <v>120</v>
      </c>
      <c r="K145" s="12">
        <f t="shared" si="43"/>
        <v>90</v>
      </c>
      <c r="L145" s="12">
        <f t="shared" si="44"/>
        <v>30</v>
      </c>
      <c r="M145" s="18">
        <v>0</v>
      </c>
      <c r="N145" s="28" t="s">
        <v>268</v>
      </c>
      <c r="O145" s="12">
        <f>VLOOKUP(E145,[3]Sheet1!$B$20:$K$190,9,0)</f>
        <v>3</v>
      </c>
      <c r="P145" s="12" t="str">
        <f>VLOOKUP(O145,武将ID!L$1:$M147,2,0)</f>
        <v>攻击型</v>
      </c>
      <c r="R145" s="12">
        <v>1</v>
      </c>
      <c r="T145" s="12">
        <f t="shared" si="37"/>
        <v>12</v>
      </c>
      <c r="U145" s="12">
        <f t="shared" si="38"/>
        <v>9</v>
      </c>
      <c r="V145" s="12">
        <f t="shared" si="45"/>
        <v>3</v>
      </c>
      <c r="W145" s="12">
        <f t="shared" si="46"/>
        <v>12</v>
      </c>
      <c r="X145" s="12">
        <f t="shared" si="47"/>
        <v>12</v>
      </c>
      <c r="Y145" s="12">
        <f t="shared" si="48"/>
        <v>0</v>
      </c>
      <c r="AB145" s="18">
        <v>150</v>
      </c>
      <c r="AC145" s="18">
        <v>150</v>
      </c>
      <c r="AD145" s="18">
        <v>0</v>
      </c>
      <c r="AH145" s="33" t="s">
        <v>285</v>
      </c>
      <c r="AI145" s="17" t="str">
        <f>IFERROR(VLOOKUP(AH145,[4]缘分填表用!$A:$J,4,FALSE),VLOOKUP(AH145,[4]Sheet3!$AH:$AM,6,0))</f>
        <v>风光一时</v>
      </c>
      <c r="AJ145" s="30" t="str">
        <f>IFERROR(VLOOKUP(AH145,[4]缘分填表用!$A:$M,8,FALSE),VLOOKUP(AH145,[4]Sheet3!$AH:$AL,2,0))</f>
        <v>张耳</v>
      </c>
      <c r="AK145" s="30" t="str">
        <f>IFERROR(VLOOKUP(AH145,[4]缘分填表用!$A:$M,9,FALSE),VLOOKUP(AH145,[4]Sheet3!$AH:$AL,3,0))</f>
        <v>彭越</v>
      </c>
      <c r="AL145" s="30">
        <f>IFERROR(VLOOKUP(AH145,[4]缘分填表用!$A:$M,10,FALSE),VLOOKUP(AH145,[4]Sheet3!$AH:$AL,4,0))</f>
        <v>0</v>
      </c>
      <c r="AM145" s="30"/>
      <c r="AN145" s="12" t="str">
        <f>IFERROR(VLOOKUP(D145,[5]Sheet1!$B$2:$C$47,2,FALSE),"")</f>
        <v/>
      </c>
    </row>
    <row r="146" spans="1:40" ht="17.399999999999999" x14ac:dyDescent="0.35">
      <c r="A146" s="16" t="str">
        <f t="shared" si="40"/>
        <v>薄姬1</v>
      </c>
      <c r="B146" s="17">
        <v>1</v>
      </c>
      <c r="C146" s="24">
        <v>145</v>
      </c>
      <c r="D146" s="19" t="str">
        <f t="shared" si="41"/>
        <v>后宫佳丽</v>
      </c>
      <c r="E146" s="33" t="s">
        <v>286</v>
      </c>
      <c r="F146" s="20" t="str">
        <f t="shared" si="33"/>
        <v>、宣华夫人</v>
      </c>
      <c r="G146" s="20" t="str">
        <f t="shared" si="34"/>
        <v/>
      </c>
      <c r="H146" s="20" t="str">
        <f t="shared" si="35"/>
        <v/>
      </c>
      <c r="I146" s="20" t="str">
        <f t="shared" si="36"/>
        <v/>
      </c>
      <c r="J146" s="12">
        <f t="shared" si="42"/>
        <v>120</v>
      </c>
      <c r="K146" s="12">
        <f t="shared" si="43"/>
        <v>0</v>
      </c>
      <c r="L146" s="12">
        <f t="shared" si="44"/>
        <v>0</v>
      </c>
      <c r="M146" s="18">
        <v>0</v>
      </c>
      <c r="N146" s="28" t="s">
        <v>268</v>
      </c>
      <c r="O146" s="12">
        <f>VLOOKUP(E146,[3]Sheet1!$B$20:$K$190,9,0)</f>
        <v>4</v>
      </c>
      <c r="P146" s="12" t="str">
        <f>VLOOKUP(O146,武将ID!L$1:$M148,2,0)</f>
        <v>辅助型</v>
      </c>
      <c r="R146" s="12">
        <v>1</v>
      </c>
      <c r="T146" s="12">
        <f t="shared" si="37"/>
        <v>12</v>
      </c>
      <c r="U146" s="12">
        <f t="shared" si="38"/>
        <v>0</v>
      </c>
      <c r="V146" s="12">
        <f t="shared" si="45"/>
        <v>0</v>
      </c>
      <c r="W146" s="12">
        <f t="shared" si="46"/>
        <v>12</v>
      </c>
      <c r="X146" s="12">
        <f t="shared" si="47"/>
        <v>0</v>
      </c>
      <c r="Y146" s="12">
        <f t="shared" si="48"/>
        <v>0</v>
      </c>
      <c r="AB146" s="18">
        <v>150</v>
      </c>
      <c r="AC146" s="18">
        <v>0</v>
      </c>
      <c r="AD146" s="18">
        <v>0</v>
      </c>
      <c r="AH146" s="33" t="s">
        <v>287</v>
      </c>
      <c r="AI146" s="17" t="str">
        <f>IFERROR(VLOOKUP(AH146,[4]缘分填表用!$A:$J,4,FALSE),VLOOKUP(AH146,[4]Sheet3!$AH:$AM,6,0))</f>
        <v>后宫佳丽</v>
      </c>
      <c r="AJ146" s="30" t="str">
        <f>IFERROR(VLOOKUP(AH146,[4]缘分填表用!$A:$M,8,FALSE),VLOOKUP(AH146,[4]Sheet3!$AH:$AL,2,0))</f>
        <v>宣华夫人</v>
      </c>
      <c r="AK146" s="30">
        <f>IFERROR(VLOOKUP(AH146,[4]缘分填表用!$A:$M,9,FALSE),VLOOKUP(AH146,[4]Sheet3!$AH:$AL,3,0))</f>
        <v>0</v>
      </c>
      <c r="AL146" s="30">
        <f>IFERROR(VLOOKUP(AH146,[4]缘分填表用!$A:$M,10,FALSE),VLOOKUP(AH146,[4]Sheet3!$AH:$AL,4,0))</f>
        <v>0</v>
      </c>
      <c r="AM146" s="30"/>
      <c r="AN146" s="12" t="str">
        <f>IFERROR(VLOOKUP(D146,[5]Sheet1!$B$2:$C$47,2,FALSE),"")</f>
        <v/>
      </c>
    </row>
    <row r="147" spans="1:40" ht="17.399999999999999" x14ac:dyDescent="0.35">
      <c r="A147" s="16" t="str">
        <f t="shared" si="40"/>
        <v>薄姬2</v>
      </c>
      <c r="B147" s="17">
        <v>2</v>
      </c>
      <c r="C147" s="24">
        <v>146</v>
      </c>
      <c r="D147" s="19" t="str">
        <f t="shared" si="41"/>
        <v>与世无争</v>
      </c>
      <c r="E147" s="33" t="s">
        <v>286</v>
      </c>
      <c r="F147" s="20" t="str">
        <f t="shared" si="33"/>
        <v>、孙尚香</v>
      </c>
      <c r="G147" s="20" t="str">
        <f t="shared" si="34"/>
        <v>、华佗</v>
      </c>
      <c r="H147" s="20" t="str">
        <f t="shared" si="35"/>
        <v/>
      </c>
      <c r="I147" s="20" t="str">
        <f t="shared" si="36"/>
        <v/>
      </c>
      <c r="J147" s="12">
        <f t="shared" si="42"/>
        <v>120</v>
      </c>
      <c r="K147" s="12">
        <f t="shared" si="43"/>
        <v>90</v>
      </c>
      <c r="L147" s="12">
        <f t="shared" si="44"/>
        <v>30</v>
      </c>
      <c r="M147" s="18">
        <v>0</v>
      </c>
      <c r="N147" s="28" t="s">
        <v>268</v>
      </c>
      <c r="O147" s="12">
        <f>VLOOKUP(E147,[3]Sheet1!$B$20:$K$190,9,0)</f>
        <v>4</v>
      </c>
      <c r="P147" s="12" t="str">
        <f>VLOOKUP(O147,武将ID!L$1:$M149,2,0)</f>
        <v>辅助型</v>
      </c>
      <c r="R147" s="12">
        <v>1</v>
      </c>
      <c r="T147" s="12">
        <f t="shared" si="37"/>
        <v>12</v>
      </c>
      <c r="U147" s="12">
        <f t="shared" si="38"/>
        <v>9</v>
      </c>
      <c r="V147" s="12">
        <f t="shared" si="45"/>
        <v>3</v>
      </c>
      <c r="W147" s="12">
        <f t="shared" si="46"/>
        <v>12</v>
      </c>
      <c r="X147" s="12">
        <f t="shared" si="47"/>
        <v>12</v>
      </c>
      <c r="Y147" s="12">
        <f t="shared" si="48"/>
        <v>0</v>
      </c>
      <c r="AB147" s="18">
        <v>150</v>
      </c>
      <c r="AC147" s="18">
        <v>150</v>
      </c>
      <c r="AD147" s="18">
        <v>0</v>
      </c>
      <c r="AH147" s="33" t="s">
        <v>288</v>
      </c>
      <c r="AI147" s="17" t="str">
        <f>IFERROR(VLOOKUP(AH147,[4]缘分填表用!$A:$J,4,FALSE),VLOOKUP(AH147,[4]Sheet3!$AH:$AM,6,0))</f>
        <v>与世无争</v>
      </c>
      <c r="AJ147" s="30" t="str">
        <f>IFERROR(VLOOKUP(AH147,[4]缘分填表用!$A:$M,8,FALSE),VLOOKUP(AH147,[4]Sheet3!$AH:$AL,2,0))</f>
        <v>孙尚香</v>
      </c>
      <c r="AK147" s="30" t="str">
        <f>IFERROR(VLOOKUP(AH147,[4]缘分填表用!$A:$M,9,FALSE),VLOOKUP(AH147,[4]Sheet3!$AH:$AL,3,0))</f>
        <v>华佗</v>
      </c>
      <c r="AL147" s="30">
        <f>IFERROR(VLOOKUP(AH147,[4]缘分填表用!$A:$M,10,FALSE),VLOOKUP(AH147,[4]Sheet3!$AH:$AL,4,0))</f>
        <v>0</v>
      </c>
      <c r="AM147" s="30"/>
      <c r="AN147" s="12" t="str">
        <f>IFERROR(VLOOKUP(D147,[5]Sheet1!$B$2:$C$47,2,FALSE),"")</f>
        <v/>
      </c>
    </row>
    <row r="148" spans="1:40" ht="17.399999999999999" x14ac:dyDescent="0.35">
      <c r="A148" s="16" t="str">
        <f t="shared" si="40"/>
        <v>郦食其1</v>
      </c>
      <c r="B148" s="17">
        <v>1</v>
      </c>
      <c r="C148" s="24">
        <v>147</v>
      </c>
      <c r="D148" s="19" t="str">
        <f t="shared" si="41"/>
        <v>志存高远</v>
      </c>
      <c r="E148" s="33" t="s">
        <v>289</v>
      </c>
      <c r="F148" s="20" t="str">
        <f t="shared" si="33"/>
        <v>、孙尚香</v>
      </c>
      <c r="G148" s="20" t="str">
        <f t="shared" si="34"/>
        <v/>
      </c>
      <c r="H148" s="20" t="str">
        <f t="shared" si="35"/>
        <v/>
      </c>
      <c r="I148" s="20" t="str">
        <f t="shared" si="36"/>
        <v/>
      </c>
      <c r="J148" s="12">
        <f t="shared" si="42"/>
        <v>0</v>
      </c>
      <c r="K148" s="12">
        <f t="shared" si="43"/>
        <v>90</v>
      </c>
      <c r="L148" s="12">
        <f t="shared" si="44"/>
        <v>30</v>
      </c>
      <c r="M148" s="18">
        <v>0</v>
      </c>
      <c r="N148" s="28" t="s">
        <v>268</v>
      </c>
      <c r="O148" s="12">
        <f>VLOOKUP(E148,[3]Sheet1!$B$20:$K$190,9,0)</f>
        <v>3</v>
      </c>
      <c r="P148" s="12" t="str">
        <f>VLOOKUP(O148,武将ID!L$1:$M150,2,0)</f>
        <v>攻击型</v>
      </c>
      <c r="R148" s="12">
        <v>1</v>
      </c>
      <c r="T148" s="12">
        <f t="shared" si="37"/>
        <v>0</v>
      </c>
      <c r="U148" s="12">
        <f t="shared" si="38"/>
        <v>9</v>
      </c>
      <c r="V148" s="12">
        <f t="shared" si="45"/>
        <v>3</v>
      </c>
      <c r="W148" s="12">
        <f t="shared" si="46"/>
        <v>0</v>
      </c>
      <c r="X148" s="12">
        <f t="shared" si="47"/>
        <v>12</v>
      </c>
      <c r="Y148" s="12">
        <f t="shared" si="48"/>
        <v>0</v>
      </c>
      <c r="AB148" s="18">
        <v>0</v>
      </c>
      <c r="AC148" s="18">
        <v>150</v>
      </c>
      <c r="AD148" s="18">
        <v>0</v>
      </c>
      <c r="AH148" s="33" t="s">
        <v>290</v>
      </c>
      <c r="AI148" s="17" t="str">
        <f>IFERROR(VLOOKUP(AH148,[4]缘分填表用!$A:$J,4,FALSE),VLOOKUP(AH148,[4]Sheet3!$AH:$AM,6,0))</f>
        <v>志存高远</v>
      </c>
      <c r="AJ148" s="30" t="str">
        <f>IFERROR(VLOOKUP(AH148,[4]缘分填表用!$A:$M,8,FALSE),VLOOKUP(AH148,[4]Sheet3!$AH:$AL,2,0))</f>
        <v>孙尚香</v>
      </c>
      <c r="AK148" s="30">
        <f>IFERROR(VLOOKUP(AH148,[4]缘分填表用!$A:$M,9,FALSE),VLOOKUP(AH148,[4]Sheet3!$AH:$AL,3,0))</f>
        <v>0</v>
      </c>
      <c r="AL148" s="30">
        <f>IFERROR(VLOOKUP(AH148,[4]缘分填表用!$A:$M,10,FALSE),VLOOKUP(AH148,[4]Sheet3!$AH:$AL,4,0))</f>
        <v>0</v>
      </c>
      <c r="AM148" s="30"/>
      <c r="AN148" s="12" t="str">
        <f>IFERROR(VLOOKUP(D148,[5]Sheet1!$B$2:$C$47,2,FALSE),"")</f>
        <v/>
      </c>
    </row>
    <row r="149" spans="1:40" ht="17.399999999999999" x14ac:dyDescent="0.35">
      <c r="A149" s="16" t="str">
        <f t="shared" si="40"/>
        <v>郦食其2</v>
      </c>
      <c r="B149" s="17">
        <v>2</v>
      </c>
      <c r="C149" s="24">
        <v>148</v>
      </c>
      <c r="D149" s="19" t="str">
        <f t="shared" si="41"/>
        <v>矢志不渝</v>
      </c>
      <c r="E149" s="33" t="s">
        <v>289</v>
      </c>
      <c r="F149" s="20" t="str">
        <f t="shared" si="33"/>
        <v>、周勃</v>
      </c>
      <c r="G149" s="20" t="str">
        <f t="shared" si="34"/>
        <v>、夏侯婴</v>
      </c>
      <c r="H149" s="20" t="str">
        <f t="shared" si="35"/>
        <v/>
      </c>
      <c r="I149" s="20" t="str">
        <f t="shared" si="36"/>
        <v/>
      </c>
      <c r="J149" s="12">
        <f t="shared" si="42"/>
        <v>120</v>
      </c>
      <c r="K149" s="12">
        <f t="shared" si="43"/>
        <v>90</v>
      </c>
      <c r="L149" s="12">
        <f t="shared" si="44"/>
        <v>30</v>
      </c>
      <c r="M149" s="18">
        <v>0</v>
      </c>
      <c r="N149" s="28" t="s">
        <v>268</v>
      </c>
      <c r="O149" s="12">
        <f>VLOOKUP(E149,[3]Sheet1!$B$20:$K$190,9,0)</f>
        <v>3</v>
      </c>
      <c r="P149" s="12" t="str">
        <f>VLOOKUP(O149,武将ID!L$1:$M151,2,0)</f>
        <v>攻击型</v>
      </c>
      <c r="R149" s="12">
        <v>1</v>
      </c>
      <c r="T149" s="12">
        <f t="shared" si="37"/>
        <v>12</v>
      </c>
      <c r="U149" s="12">
        <f t="shared" si="38"/>
        <v>9</v>
      </c>
      <c r="V149" s="12">
        <f t="shared" si="45"/>
        <v>3</v>
      </c>
      <c r="W149" s="12">
        <f t="shared" si="46"/>
        <v>12</v>
      </c>
      <c r="X149" s="12">
        <f t="shared" si="47"/>
        <v>12</v>
      </c>
      <c r="Y149" s="12">
        <f t="shared" si="48"/>
        <v>0</v>
      </c>
      <c r="AB149" s="18">
        <v>150</v>
      </c>
      <c r="AC149" s="18">
        <v>150</v>
      </c>
      <c r="AD149" s="18">
        <v>0</v>
      </c>
      <c r="AH149" s="33" t="s">
        <v>291</v>
      </c>
      <c r="AI149" s="17" t="str">
        <f>IFERROR(VLOOKUP(AH149,[4]缘分填表用!$A:$J,4,FALSE),VLOOKUP(AH149,[4]Sheet3!$AH:$AM,6,0))</f>
        <v>矢志不渝</v>
      </c>
      <c r="AJ149" s="30" t="str">
        <f>IFERROR(VLOOKUP(AH149,[4]缘分填表用!$A:$M,8,FALSE),VLOOKUP(AH149,[4]Sheet3!$AH:$AL,2,0))</f>
        <v>周勃</v>
      </c>
      <c r="AK149" s="30" t="str">
        <f>IFERROR(VLOOKUP(AH149,[4]缘分填表用!$A:$M,9,FALSE),VLOOKUP(AH149,[4]Sheet3!$AH:$AL,3,0))</f>
        <v>夏侯婴</v>
      </c>
      <c r="AL149" s="30">
        <f>IFERROR(VLOOKUP(AH149,[4]缘分填表用!$A:$M,10,FALSE),VLOOKUP(AH149,[4]Sheet3!$AH:$AL,4,0))</f>
        <v>0</v>
      </c>
      <c r="AM149" s="30"/>
      <c r="AN149" s="12" t="str">
        <f>IFERROR(VLOOKUP(D149,[5]Sheet1!$B$2:$C$47,2,FALSE),"")</f>
        <v/>
      </c>
    </row>
    <row r="150" spans="1:40" ht="17.399999999999999" x14ac:dyDescent="0.35">
      <c r="A150" s="16" t="str">
        <f t="shared" si="40"/>
        <v>田儋1</v>
      </c>
      <c r="B150" s="17">
        <v>1</v>
      </c>
      <c r="C150" s="24">
        <v>149</v>
      </c>
      <c r="D150" s="19" t="str">
        <f t="shared" si="41"/>
        <v>复辟齐国</v>
      </c>
      <c r="E150" s="34" t="s">
        <v>292</v>
      </c>
      <c r="F150" s="20" t="str">
        <f t="shared" si="33"/>
        <v>、田荣</v>
      </c>
      <c r="G150" s="20" t="str">
        <f t="shared" si="34"/>
        <v/>
      </c>
      <c r="H150" s="20" t="str">
        <f t="shared" si="35"/>
        <v/>
      </c>
      <c r="I150" s="20" t="str">
        <f t="shared" si="36"/>
        <v/>
      </c>
      <c r="J150" s="12">
        <f t="shared" si="42"/>
        <v>0</v>
      </c>
      <c r="K150" s="12">
        <f t="shared" si="43"/>
        <v>70</v>
      </c>
      <c r="L150" s="12">
        <f t="shared" si="44"/>
        <v>20</v>
      </c>
      <c r="M150" s="18">
        <v>0</v>
      </c>
      <c r="N150" s="28" t="s">
        <v>293</v>
      </c>
      <c r="O150" s="12">
        <f>VLOOKUP(E150,[3]Sheet1!$B$20:$K$190,9,0)</f>
        <v>3</v>
      </c>
      <c r="P150" s="12" t="str">
        <f>VLOOKUP(O150,武将ID!L$1:$M152,2,0)</f>
        <v>攻击型</v>
      </c>
      <c r="R150" s="12">
        <v>1</v>
      </c>
      <c r="T150" s="12">
        <f t="shared" si="37"/>
        <v>0</v>
      </c>
      <c r="U150" s="12">
        <f t="shared" si="38"/>
        <v>7</v>
      </c>
      <c r="V150" s="12">
        <f t="shared" si="45"/>
        <v>2</v>
      </c>
      <c r="W150" s="12">
        <f t="shared" si="46"/>
        <v>0</v>
      </c>
      <c r="X150" s="12">
        <f t="shared" si="47"/>
        <v>9</v>
      </c>
      <c r="Y150" s="12">
        <f t="shared" si="48"/>
        <v>0</v>
      </c>
      <c r="AB150" s="18">
        <v>0</v>
      </c>
      <c r="AC150" s="18">
        <v>120</v>
      </c>
      <c r="AD150" s="18">
        <v>0</v>
      </c>
      <c r="AH150" s="34" t="s">
        <v>294</v>
      </c>
      <c r="AI150" s="17" t="str">
        <f>IFERROR(VLOOKUP(AH150,[4]缘分填表用!$A:$J,4,FALSE),VLOOKUP(AH150,[4]Sheet3!$AH:$AM,6,0))</f>
        <v>复辟齐国</v>
      </c>
      <c r="AJ150" s="30" t="str">
        <f>IFERROR(VLOOKUP(AH150,[4]缘分填表用!$A:$M,8,FALSE),VLOOKUP(AH150,[4]Sheet3!$AH:$AL,2,0))</f>
        <v>田荣</v>
      </c>
      <c r="AK150" s="30">
        <f>IFERROR(VLOOKUP(AH150,[4]缘分填表用!$A:$M,9,FALSE),VLOOKUP(AH150,[4]Sheet3!$AH:$AL,3,0))</f>
        <v>0</v>
      </c>
      <c r="AL150" s="30">
        <f>IFERROR(VLOOKUP(AH150,[4]缘分填表用!$A:$M,10,FALSE),VLOOKUP(AH150,[4]Sheet3!$AH:$AL,4,0))</f>
        <v>0</v>
      </c>
      <c r="AM150" s="30"/>
      <c r="AN150" s="12" t="str">
        <f>IFERROR(VLOOKUP(D150,[5]Sheet1!$B$2:$C$47,2,FALSE),"")</f>
        <v/>
      </c>
    </row>
    <row r="151" spans="1:40" ht="17.399999999999999" x14ac:dyDescent="0.35">
      <c r="A151" s="16" t="str">
        <f t="shared" si="40"/>
        <v>田荣1</v>
      </c>
      <c r="B151" s="17">
        <v>1</v>
      </c>
      <c r="C151" s="24">
        <v>150</v>
      </c>
      <c r="D151" s="19" t="str">
        <f t="shared" si="41"/>
        <v>复辟齐国</v>
      </c>
      <c r="E151" s="34" t="s">
        <v>295</v>
      </c>
      <c r="F151" s="20" t="str">
        <f t="shared" si="33"/>
        <v>、田儋</v>
      </c>
      <c r="G151" s="20" t="str">
        <f t="shared" si="34"/>
        <v/>
      </c>
      <c r="H151" s="20" t="str">
        <f t="shared" si="35"/>
        <v/>
      </c>
      <c r="I151" s="20" t="str">
        <f t="shared" si="36"/>
        <v/>
      </c>
      <c r="J151" s="12">
        <f t="shared" si="42"/>
        <v>90</v>
      </c>
      <c r="K151" s="12">
        <f t="shared" si="43"/>
        <v>0</v>
      </c>
      <c r="L151" s="12">
        <f t="shared" si="44"/>
        <v>0</v>
      </c>
      <c r="M151" s="18">
        <v>0</v>
      </c>
      <c r="N151" s="28" t="s">
        <v>293</v>
      </c>
      <c r="O151" s="12">
        <f>VLOOKUP(E151,[3]Sheet1!$B$20:$K$190,9,0)</f>
        <v>3</v>
      </c>
      <c r="P151" s="12" t="str">
        <f>VLOOKUP(O151,武将ID!L$1:$M153,2,0)</f>
        <v>攻击型</v>
      </c>
      <c r="R151" s="12">
        <v>1</v>
      </c>
      <c r="T151" s="12">
        <f t="shared" si="37"/>
        <v>9</v>
      </c>
      <c r="U151" s="12">
        <f t="shared" si="38"/>
        <v>0</v>
      </c>
      <c r="V151" s="12">
        <f t="shared" si="45"/>
        <v>0</v>
      </c>
      <c r="W151" s="12">
        <f t="shared" si="46"/>
        <v>9</v>
      </c>
      <c r="X151" s="12">
        <f t="shared" si="47"/>
        <v>0</v>
      </c>
      <c r="Y151" s="12">
        <f t="shared" si="48"/>
        <v>0</v>
      </c>
      <c r="AB151" s="18">
        <v>120</v>
      </c>
      <c r="AC151" s="18">
        <v>0</v>
      </c>
      <c r="AD151" s="18">
        <v>0</v>
      </c>
      <c r="AH151" s="34" t="s">
        <v>296</v>
      </c>
      <c r="AI151" s="17" t="str">
        <f>IFERROR(VLOOKUP(AH151,[4]缘分填表用!$A:$J,4,FALSE),VLOOKUP(AH151,[4]Sheet3!$AH:$AM,6,0))</f>
        <v>复辟齐国</v>
      </c>
      <c r="AJ151" s="30" t="str">
        <f>IFERROR(VLOOKUP(AH151,[4]缘分填表用!$A:$M,8,FALSE),VLOOKUP(AH151,[4]Sheet3!$AH:$AL,2,0))</f>
        <v>田儋</v>
      </c>
      <c r="AK151" s="30">
        <f>IFERROR(VLOOKUP(AH151,[4]缘分填表用!$A:$M,9,FALSE),VLOOKUP(AH151,[4]Sheet3!$AH:$AL,3,0))</f>
        <v>0</v>
      </c>
      <c r="AL151" s="30">
        <f>IFERROR(VLOOKUP(AH151,[4]缘分填表用!$A:$M,10,FALSE),VLOOKUP(AH151,[4]Sheet3!$AH:$AL,4,0))</f>
        <v>0</v>
      </c>
      <c r="AM151" s="30"/>
      <c r="AN151" s="12" t="str">
        <f>IFERROR(VLOOKUP(D151,[5]Sheet1!$B$2:$C$47,2,FALSE),"")</f>
        <v/>
      </c>
    </row>
    <row r="152" spans="1:40" ht="17.399999999999999" x14ac:dyDescent="0.35">
      <c r="A152" s="16" t="str">
        <f t="shared" si="40"/>
        <v>曹参1</v>
      </c>
      <c r="B152" s="17">
        <v>1</v>
      </c>
      <c r="C152" s="24">
        <v>151</v>
      </c>
      <c r="D152" s="19" t="str">
        <f t="shared" si="41"/>
        <v>遵纪守法</v>
      </c>
      <c r="E152" s="34" t="s">
        <v>297</v>
      </c>
      <c r="F152" s="20" t="str">
        <f t="shared" si="33"/>
        <v>、叔孙通</v>
      </c>
      <c r="G152" s="20" t="str">
        <f t="shared" si="34"/>
        <v/>
      </c>
      <c r="H152" s="20" t="str">
        <f t="shared" si="35"/>
        <v/>
      </c>
      <c r="I152" s="20" t="str">
        <f t="shared" si="36"/>
        <v/>
      </c>
      <c r="J152" s="12">
        <f t="shared" si="42"/>
        <v>0</v>
      </c>
      <c r="K152" s="12">
        <f t="shared" si="43"/>
        <v>70</v>
      </c>
      <c r="L152" s="12">
        <f t="shared" si="44"/>
        <v>20</v>
      </c>
      <c r="M152" s="18">
        <v>0</v>
      </c>
      <c r="N152" s="28" t="s">
        <v>293</v>
      </c>
      <c r="O152" s="12">
        <f>VLOOKUP(E152,[3]Sheet1!$B$20:$K$190,9,0)</f>
        <v>3</v>
      </c>
      <c r="P152" s="12" t="str">
        <f>VLOOKUP(O152,武将ID!L$1:$M154,2,0)</f>
        <v>攻击型</v>
      </c>
      <c r="R152" s="12">
        <v>1</v>
      </c>
      <c r="T152" s="12">
        <f t="shared" si="37"/>
        <v>0</v>
      </c>
      <c r="U152" s="12">
        <f t="shared" si="38"/>
        <v>7</v>
      </c>
      <c r="V152" s="12">
        <f t="shared" si="45"/>
        <v>2</v>
      </c>
      <c r="W152" s="12">
        <f t="shared" si="46"/>
        <v>0</v>
      </c>
      <c r="X152" s="12">
        <f t="shared" si="47"/>
        <v>9</v>
      </c>
      <c r="Y152" s="12">
        <f t="shared" si="48"/>
        <v>0</v>
      </c>
      <c r="AB152" s="18">
        <v>0</v>
      </c>
      <c r="AC152" s="18">
        <v>120</v>
      </c>
      <c r="AD152" s="18">
        <v>0</v>
      </c>
      <c r="AH152" s="34" t="s">
        <v>298</v>
      </c>
      <c r="AI152" s="17" t="str">
        <f>IFERROR(VLOOKUP(AH152,[4]缘分填表用!$A:$J,4,FALSE),VLOOKUP(AH152,[4]Sheet3!$AH:$AM,6,0))</f>
        <v>遵纪守法</v>
      </c>
      <c r="AJ152" s="30" t="str">
        <f>IFERROR(VLOOKUP(AH152,[4]缘分填表用!$A:$M,8,FALSE),VLOOKUP(AH152,[4]Sheet3!$AH:$AL,2,0))</f>
        <v>叔孙通</v>
      </c>
      <c r="AK152" s="30">
        <f>IFERROR(VLOOKUP(AH152,[4]缘分填表用!$A:$M,9,FALSE),VLOOKUP(AH152,[4]Sheet3!$AH:$AL,3,0))</f>
        <v>0</v>
      </c>
      <c r="AL152" s="30">
        <f>IFERROR(VLOOKUP(AH152,[4]缘分填表用!$A:$M,10,FALSE),VLOOKUP(AH152,[4]Sheet3!$AH:$AL,4,0))</f>
        <v>0</v>
      </c>
      <c r="AM152" s="30"/>
      <c r="AN152" s="12" t="str">
        <f>IFERROR(VLOOKUP(D152,[5]Sheet1!$B$2:$C$47,2,FALSE),"")</f>
        <v/>
      </c>
    </row>
    <row r="153" spans="1:40" ht="17.399999999999999" x14ac:dyDescent="0.35">
      <c r="A153" s="16" t="str">
        <f t="shared" si="40"/>
        <v>叔孙通1</v>
      </c>
      <c r="B153" s="17">
        <v>1</v>
      </c>
      <c r="C153" s="24">
        <v>152</v>
      </c>
      <c r="D153" s="19" t="str">
        <f t="shared" si="41"/>
        <v>遵纪守法</v>
      </c>
      <c r="E153" s="34" t="s">
        <v>299</v>
      </c>
      <c r="F153" s="20" t="str">
        <f t="shared" ref="F153:F216" si="49">IF(AJ153=0,"","、"&amp;AJ153)</f>
        <v>、曹参</v>
      </c>
      <c r="G153" s="20" t="str">
        <f t="shared" ref="G153:G216" si="50">IF(AK153=0,"","、"&amp;AK153)</f>
        <v/>
      </c>
      <c r="H153" s="20" t="str">
        <f t="shared" ref="H153:H216" si="51">IF(AL153=0,"","、"&amp;AL153)</f>
        <v/>
      </c>
      <c r="I153" s="20" t="str">
        <f t="shared" ref="I153:I216" si="52">IF(AM153=0,"","、"&amp;AM153)</f>
        <v/>
      </c>
      <c r="J153" s="12">
        <f t="shared" si="42"/>
        <v>0</v>
      </c>
      <c r="K153" s="12">
        <f t="shared" si="43"/>
        <v>70</v>
      </c>
      <c r="L153" s="12">
        <f t="shared" si="44"/>
        <v>20</v>
      </c>
      <c r="M153" s="18">
        <v>0</v>
      </c>
      <c r="N153" s="28" t="s">
        <v>293</v>
      </c>
      <c r="O153" s="12">
        <f>VLOOKUP(E153,[3]Sheet1!$B$20:$K$190,9,0)</f>
        <v>3</v>
      </c>
      <c r="P153" s="12" t="str">
        <f>VLOOKUP(O153,武将ID!L$1:$M156,2,0)</f>
        <v>攻击型</v>
      </c>
      <c r="R153" s="12">
        <v>1</v>
      </c>
      <c r="T153" s="12">
        <f t="shared" si="37"/>
        <v>0</v>
      </c>
      <c r="U153" s="12">
        <f t="shared" si="38"/>
        <v>7</v>
      </c>
      <c r="V153" s="12">
        <f t="shared" si="45"/>
        <v>2</v>
      </c>
      <c r="W153" s="12">
        <f t="shared" si="46"/>
        <v>0</v>
      </c>
      <c r="X153" s="12">
        <f t="shared" si="47"/>
        <v>9</v>
      </c>
      <c r="Y153" s="12">
        <f t="shared" si="48"/>
        <v>0</v>
      </c>
      <c r="AB153" s="18">
        <v>0</v>
      </c>
      <c r="AC153" s="18">
        <v>120</v>
      </c>
      <c r="AD153" s="18">
        <v>0</v>
      </c>
      <c r="AH153" s="34" t="s">
        <v>300</v>
      </c>
      <c r="AI153" s="17" t="str">
        <f>IFERROR(VLOOKUP(AH153,[4]缘分填表用!$A:$J,4,FALSE),VLOOKUP(AH153,[4]Sheet3!$AH:$AM,6,0))</f>
        <v>遵纪守法</v>
      </c>
      <c r="AJ153" s="30" t="str">
        <f>IFERROR(VLOOKUP(AH153,[4]缘分填表用!$A:$M,8,FALSE),VLOOKUP(AH153,[4]Sheet3!$AH:$AL,2,0))</f>
        <v>曹参</v>
      </c>
      <c r="AK153" s="30">
        <f>IFERROR(VLOOKUP(AH153,[4]缘分填表用!$A:$M,9,FALSE),VLOOKUP(AH153,[4]Sheet3!$AH:$AL,3,0))</f>
        <v>0</v>
      </c>
      <c r="AL153" s="30">
        <f>IFERROR(VLOOKUP(AH153,[4]缘分填表用!$A:$M,10,FALSE),VLOOKUP(AH153,[4]Sheet3!$AH:$AL,4,0))</f>
        <v>0</v>
      </c>
      <c r="AM153" s="30"/>
      <c r="AN153" s="12" t="str">
        <f>IFERROR(VLOOKUP(D153,[5]Sheet1!$B$2:$C$47,2,FALSE),"")</f>
        <v/>
      </c>
    </row>
    <row r="154" spans="1:40" ht="17.399999999999999" x14ac:dyDescent="0.35">
      <c r="A154" s="16" t="str">
        <f t="shared" si="40"/>
        <v>司马欣1</v>
      </c>
      <c r="B154" s="17">
        <v>1</v>
      </c>
      <c r="C154" s="24">
        <v>153</v>
      </c>
      <c r="D154" s="19" t="str">
        <f t="shared" si="41"/>
        <v>占地为王</v>
      </c>
      <c r="E154" s="34" t="s">
        <v>301</v>
      </c>
      <c r="F154" s="20" t="str">
        <f t="shared" si="49"/>
        <v>、田横</v>
      </c>
      <c r="G154" s="20" t="str">
        <f t="shared" si="50"/>
        <v/>
      </c>
      <c r="H154" s="20" t="str">
        <f t="shared" si="51"/>
        <v/>
      </c>
      <c r="I154" s="20" t="str">
        <f t="shared" si="52"/>
        <v/>
      </c>
      <c r="J154" s="12">
        <f t="shared" si="42"/>
        <v>0</v>
      </c>
      <c r="K154" s="12">
        <f t="shared" si="43"/>
        <v>80</v>
      </c>
      <c r="L154" s="12">
        <f t="shared" si="44"/>
        <v>20</v>
      </c>
      <c r="M154" s="18">
        <v>0</v>
      </c>
      <c r="N154" s="28" t="s">
        <v>293</v>
      </c>
      <c r="O154" s="12">
        <f>VLOOKUP(E154,[3]Sheet1!$B$20:$K$190,9,0)</f>
        <v>3</v>
      </c>
      <c r="P154" s="12" t="str">
        <f>VLOOKUP(O154,武将ID!L$1:$M157,2,0)</f>
        <v>攻击型</v>
      </c>
      <c r="R154" s="12">
        <v>1</v>
      </c>
      <c r="T154" s="12">
        <f t="shared" si="37"/>
        <v>0</v>
      </c>
      <c r="U154" s="12">
        <f t="shared" si="38"/>
        <v>8</v>
      </c>
      <c r="V154" s="12">
        <f t="shared" si="45"/>
        <v>2</v>
      </c>
      <c r="W154" s="12">
        <f t="shared" si="46"/>
        <v>0</v>
      </c>
      <c r="X154" s="12">
        <f t="shared" si="47"/>
        <v>10</v>
      </c>
      <c r="Y154" s="12">
        <f t="shared" si="48"/>
        <v>0</v>
      </c>
      <c r="AB154" s="18">
        <v>0</v>
      </c>
      <c r="AC154" s="18">
        <v>130</v>
      </c>
      <c r="AD154" s="18">
        <v>0</v>
      </c>
      <c r="AH154" s="34" t="s">
        <v>302</v>
      </c>
      <c r="AI154" s="17" t="str">
        <f>IFERROR(VLOOKUP(AH154,[4]缘分填表用!$A:$J,4,FALSE),VLOOKUP(AH154,[4]Sheet3!$AH:$AM,6,0))</f>
        <v>占地为王</v>
      </c>
      <c r="AJ154" s="30" t="str">
        <f>IFERROR(VLOOKUP(AH154,[4]缘分填表用!$A:$M,8,FALSE),VLOOKUP(AH154,[4]Sheet3!$AH:$AL,2,0))</f>
        <v>田横</v>
      </c>
      <c r="AK154" s="30">
        <f>IFERROR(VLOOKUP(AH154,[4]缘分填表用!$A:$M,9,FALSE),VLOOKUP(AH154,[4]Sheet3!$AH:$AL,3,0))</f>
        <v>0</v>
      </c>
      <c r="AL154" s="30">
        <f>IFERROR(VLOOKUP(AH154,[4]缘分填表用!$A:$M,10,FALSE),VLOOKUP(AH154,[4]Sheet3!$AH:$AL,4,0))</f>
        <v>0</v>
      </c>
      <c r="AM154" s="30"/>
      <c r="AN154" s="12" t="str">
        <f>IFERROR(VLOOKUP(D154,[5]Sheet1!$B$2:$C$47,2,FALSE),"")</f>
        <v/>
      </c>
    </row>
    <row r="155" spans="1:40" ht="17.399999999999999" x14ac:dyDescent="0.35">
      <c r="A155" s="16" t="str">
        <f t="shared" si="40"/>
        <v>项伯1</v>
      </c>
      <c r="B155" s="17">
        <v>1</v>
      </c>
      <c r="C155" s="24">
        <v>154</v>
      </c>
      <c r="D155" s="19" t="str">
        <f t="shared" si="41"/>
        <v>霸王叔父</v>
      </c>
      <c r="E155" s="34" t="s">
        <v>303</v>
      </c>
      <c r="F155" s="20" t="str">
        <f t="shared" si="49"/>
        <v>、项梁</v>
      </c>
      <c r="G155" s="20" t="str">
        <f t="shared" si="50"/>
        <v/>
      </c>
      <c r="H155" s="20" t="str">
        <f t="shared" si="51"/>
        <v/>
      </c>
      <c r="I155" s="20" t="str">
        <f t="shared" si="52"/>
        <v/>
      </c>
      <c r="J155" s="12">
        <f t="shared" si="42"/>
        <v>0</v>
      </c>
      <c r="K155" s="12">
        <f t="shared" si="43"/>
        <v>80</v>
      </c>
      <c r="L155" s="12">
        <f t="shared" si="44"/>
        <v>20</v>
      </c>
      <c r="M155" s="18">
        <v>0</v>
      </c>
      <c r="N155" s="28" t="s">
        <v>293</v>
      </c>
      <c r="O155" s="12">
        <f>VLOOKUP(E155,[3]Sheet1!$B$20:$K$190,9,0)</f>
        <v>3</v>
      </c>
      <c r="P155" s="12" t="str">
        <f>VLOOKUP(O155,武将ID!L$1:$M158,2,0)</f>
        <v>攻击型</v>
      </c>
      <c r="R155" s="12">
        <v>1</v>
      </c>
      <c r="T155" s="12">
        <f t="shared" si="37"/>
        <v>0</v>
      </c>
      <c r="U155" s="12">
        <f t="shared" si="38"/>
        <v>8</v>
      </c>
      <c r="V155" s="12">
        <f t="shared" si="45"/>
        <v>2</v>
      </c>
      <c r="W155" s="12">
        <f t="shared" si="46"/>
        <v>0</v>
      </c>
      <c r="X155" s="12">
        <f t="shared" si="47"/>
        <v>10</v>
      </c>
      <c r="Y155" s="12">
        <f t="shared" si="48"/>
        <v>0</v>
      </c>
      <c r="AB155" s="18">
        <v>0</v>
      </c>
      <c r="AC155" s="18">
        <v>130</v>
      </c>
      <c r="AD155" s="18">
        <v>0</v>
      </c>
      <c r="AH155" s="34" t="s">
        <v>304</v>
      </c>
      <c r="AI155" s="17" t="str">
        <f>IFERROR(VLOOKUP(AH155,[4]缘分填表用!$A:$J,4,FALSE),VLOOKUP(AH155,[4]Sheet3!$AH:$AM,6,0))</f>
        <v>霸王叔父</v>
      </c>
      <c r="AJ155" s="30" t="str">
        <f>IFERROR(VLOOKUP(AH155,[4]缘分填表用!$A:$M,8,FALSE),VLOOKUP(AH155,[4]Sheet3!$AH:$AL,2,0))</f>
        <v>项梁</v>
      </c>
      <c r="AK155" s="30">
        <f>IFERROR(VLOOKUP(AH155,[4]缘分填表用!$A:$M,9,FALSE),VLOOKUP(AH155,[4]Sheet3!$AH:$AL,3,0))</f>
        <v>0</v>
      </c>
      <c r="AL155" s="30">
        <f>IFERROR(VLOOKUP(AH155,[4]缘分填表用!$A:$M,10,FALSE),VLOOKUP(AH155,[4]Sheet3!$AH:$AL,4,0))</f>
        <v>0</v>
      </c>
      <c r="AM155" s="30"/>
      <c r="AN155" s="12" t="str">
        <f>IFERROR(VLOOKUP(D155,[5]Sheet1!$B$2:$C$47,2,FALSE),"")</f>
        <v/>
      </c>
    </row>
    <row r="156" spans="1:40" ht="17.399999999999999" x14ac:dyDescent="0.35">
      <c r="A156" s="16" t="str">
        <f t="shared" si="40"/>
        <v>陈馀1</v>
      </c>
      <c r="B156" s="17">
        <v>1</v>
      </c>
      <c r="C156" s="24">
        <v>155</v>
      </c>
      <c r="D156" s="19" t="str">
        <f t="shared" si="41"/>
        <v>刎颈之交</v>
      </c>
      <c r="E156" s="34" t="s">
        <v>305</v>
      </c>
      <c r="F156" s="20" t="str">
        <f t="shared" si="49"/>
        <v>、张耳</v>
      </c>
      <c r="G156" s="20" t="str">
        <f t="shared" si="50"/>
        <v/>
      </c>
      <c r="H156" s="20" t="str">
        <f t="shared" si="51"/>
        <v/>
      </c>
      <c r="I156" s="20" t="str">
        <f t="shared" si="52"/>
        <v/>
      </c>
      <c r="J156" s="12">
        <f t="shared" si="42"/>
        <v>0</v>
      </c>
      <c r="K156" s="12">
        <f t="shared" si="43"/>
        <v>80</v>
      </c>
      <c r="L156" s="12">
        <f t="shared" si="44"/>
        <v>20</v>
      </c>
      <c r="M156" s="18">
        <v>0</v>
      </c>
      <c r="N156" s="28" t="s">
        <v>293</v>
      </c>
      <c r="O156" s="12">
        <f>VLOOKUP(E156,[3]Sheet1!$B$20:$K$190,9,0)</f>
        <v>3</v>
      </c>
      <c r="P156" s="12" t="str">
        <f>VLOOKUP(O156,武将ID!L$1:$M159,2,0)</f>
        <v>攻击型</v>
      </c>
      <c r="R156" s="12">
        <v>1</v>
      </c>
      <c r="T156" s="12">
        <f t="shared" si="37"/>
        <v>0</v>
      </c>
      <c r="U156" s="12">
        <f t="shared" si="38"/>
        <v>8</v>
      </c>
      <c r="V156" s="12">
        <f t="shared" si="45"/>
        <v>2</v>
      </c>
      <c r="W156" s="12">
        <f t="shared" si="46"/>
        <v>0</v>
      </c>
      <c r="X156" s="12">
        <f t="shared" si="47"/>
        <v>10</v>
      </c>
      <c r="Y156" s="12">
        <f t="shared" si="48"/>
        <v>0</v>
      </c>
      <c r="AB156" s="18">
        <v>0</v>
      </c>
      <c r="AC156" s="18">
        <v>130</v>
      </c>
      <c r="AD156" s="18">
        <v>0</v>
      </c>
      <c r="AH156" s="34" t="s">
        <v>306</v>
      </c>
      <c r="AI156" s="17" t="str">
        <f>IFERROR(VLOOKUP(AH156,[4]缘分填表用!$A:$J,4,FALSE),VLOOKUP(AH156,[4]Sheet3!$AH:$AM,6,0))</f>
        <v>刎颈之交</v>
      </c>
      <c r="AJ156" s="30" t="str">
        <f>IFERROR(VLOOKUP(AH156,[4]缘分填表用!$A:$M,8,FALSE),VLOOKUP(AH156,[4]Sheet3!$AH:$AL,2,0))</f>
        <v>张耳</v>
      </c>
      <c r="AK156" s="30">
        <f>IFERROR(VLOOKUP(AH156,[4]缘分填表用!$A:$M,9,FALSE),VLOOKUP(AH156,[4]Sheet3!$AH:$AL,3,0))</f>
        <v>0</v>
      </c>
      <c r="AL156" s="30">
        <f>IFERROR(VLOOKUP(AH156,[4]缘分填表用!$A:$M,10,FALSE),VLOOKUP(AH156,[4]Sheet3!$AH:$AL,4,0))</f>
        <v>0</v>
      </c>
      <c r="AM156" s="30"/>
      <c r="AN156" s="12" t="str">
        <f>IFERROR(VLOOKUP(D156,[5]Sheet1!$B$2:$C$47,2,FALSE),"")</f>
        <v/>
      </c>
    </row>
    <row r="157" spans="1:40" ht="17.399999999999999" x14ac:dyDescent="0.35">
      <c r="A157" s="16" t="s">
        <v>307</v>
      </c>
      <c r="B157" s="17">
        <v>1</v>
      </c>
      <c r="C157" s="24">
        <v>156</v>
      </c>
      <c r="D157" s="19" t="str">
        <f t="shared" si="41"/>
        <v>南面称孤</v>
      </c>
      <c r="E157" s="34" t="s">
        <v>308</v>
      </c>
      <c r="F157" s="20" t="str">
        <f t="shared" si="49"/>
        <v>、彭越</v>
      </c>
      <c r="G157" s="20" t="str">
        <f t="shared" si="50"/>
        <v/>
      </c>
      <c r="H157" s="20" t="str">
        <f t="shared" si="51"/>
        <v/>
      </c>
      <c r="I157" s="20" t="str">
        <f t="shared" si="52"/>
        <v/>
      </c>
      <c r="J157" s="12">
        <f t="shared" si="42"/>
        <v>0</v>
      </c>
      <c r="K157" s="12">
        <f t="shared" si="43"/>
        <v>80</v>
      </c>
      <c r="L157" s="12">
        <f t="shared" si="44"/>
        <v>20</v>
      </c>
      <c r="M157" s="18"/>
      <c r="N157" s="28" t="s">
        <v>293</v>
      </c>
      <c r="O157" s="12">
        <f>VLOOKUP(E157,[3]Sheet1!$B$20:$K$190,9,0)</f>
        <v>2</v>
      </c>
      <c r="P157" s="12" t="str">
        <f>VLOOKUP(O157,武将ID!L$1:$M160,2,0)</f>
        <v>防御型</v>
      </c>
      <c r="R157" s="12">
        <v>1</v>
      </c>
      <c r="T157" s="12">
        <f t="shared" si="37"/>
        <v>0</v>
      </c>
      <c r="U157" s="12">
        <f t="shared" si="38"/>
        <v>8</v>
      </c>
      <c r="V157" s="12">
        <f t="shared" si="45"/>
        <v>2</v>
      </c>
      <c r="W157" s="12">
        <f t="shared" si="46"/>
        <v>0</v>
      </c>
      <c r="X157" s="12">
        <f t="shared" si="47"/>
        <v>10</v>
      </c>
      <c r="Y157" s="12">
        <f t="shared" si="48"/>
        <v>0</v>
      </c>
      <c r="AB157" s="18">
        <v>0</v>
      </c>
      <c r="AC157" s="18">
        <v>130</v>
      </c>
      <c r="AD157" s="18">
        <v>0</v>
      </c>
      <c r="AH157" s="34" t="s">
        <v>307</v>
      </c>
      <c r="AI157" s="17" t="str">
        <f>IFERROR(VLOOKUP(AH157,[4]缘分填表用!$A:$J,4,FALSE),VLOOKUP(AH157,[4]Sheet3!$AH:$AM,6,0))</f>
        <v>南面称孤</v>
      </c>
      <c r="AJ157" s="30" t="str">
        <f>IFERROR(VLOOKUP(AH157,[4]缘分填表用!$A:$M,8,FALSE),VLOOKUP(AH157,[4]Sheet3!$AH:$AL,2,0))</f>
        <v>彭越</v>
      </c>
      <c r="AK157" s="30">
        <f>IFERROR(VLOOKUP(AH157,[4]缘分填表用!$A:$M,9,FALSE),VLOOKUP(AH157,[4]Sheet3!$AH:$AL,3,0))</f>
        <v>0</v>
      </c>
      <c r="AL157" s="30">
        <f>IFERROR(VLOOKUP(AH157,[4]缘分填表用!$A:$M,10,FALSE),VLOOKUP(AH157,[4]Sheet3!$AH:$AL,4,0))</f>
        <v>0</v>
      </c>
      <c r="AM157" s="30"/>
      <c r="AN157" s="12" t="str">
        <f>IFERROR(VLOOKUP(D157,[5]Sheet1!$B$2:$C$47,2,FALSE),"")</f>
        <v/>
      </c>
    </row>
    <row r="158" spans="1:40" ht="20.399999999999999" x14ac:dyDescent="0.45">
      <c r="A158" s="14" t="s">
        <v>309</v>
      </c>
      <c r="B158" s="14"/>
      <c r="C158" s="14" t="s">
        <v>108</v>
      </c>
      <c r="D158" s="19" t="str">
        <f t="shared" ref="D158:D221" si="53">AI158</f>
        <v>缘分名称</v>
      </c>
      <c r="E158" s="15" t="s">
        <v>110</v>
      </c>
      <c r="F158" s="20" t="str">
        <f t="shared" si="49"/>
        <v/>
      </c>
      <c r="G158" s="20" t="str">
        <f t="shared" si="50"/>
        <v/>
      </c>
      <c r="H158" s="20" t="str">
        <f t="shared" si="51"/>
        <v/>
      </c>
      <c r="I158" s="20" t="str">
        <f t="shared" si="52"/>
        <v/>
      </c>
      <c r="J158" s="12">
        <f t="shared" si="42"/>
        <v>0</v>
      </c>
      <c r="K158" s="12">
        <f t="shared" si="43"/>
        <v>0</v>
      </c>
      <c r="L158" s="12">
        <f t="shared" si="44"/>
        <v>0</v>
      </c>
      <c r="M158" s="18"/>
      <c r="N158" s="28"/>
      <c r="T158" s="12">
        <f t="shared" si="37"/>
        <v>0</v>
      </c>
      <c r="U158" s="12">
        <f t="shared" si="38"/>
        <v>0</v>
      </c>
      <c r="V158" s="12">
        <f t="shared" si="45"/>
        <v>0</v>
      </c>
      <c r="W158" s="12">
        <f t="shared" si="46"/>
        <v>0</v>
      </c>
      <c r="X158" s="12">
        <f t="shared" si="47"/>
        <v>0</v>
      </c>
      <c r="Y158" s="12">
        <f t="shared" si="48"/>
        <v>0</v>
      </c>
      <c r="AB158" s="18"/>
      <c r="AC158" s="18"/>
      <c r="AD158" s="18"/>
      <c r="AH158" s="15" t="s">
        <v>309</v>
      </c>
      <c r="AI158" s="17" t="str">
        <f>IFERROR(VLOOKUP(AH158,[4]缘分填表用!$A:$J,4,FALSE),VLOOKUP(AH158,[4]Sheet3!$AH:$AM,6,0))</f>
        <v>缘分名称</v>
      </c>
      <c r="AJ158" s="30">
        <f>IFERROR(VLOOKUP(AH158,[4]缘分填表用!$A:$M,8,FALSE),VLOOKUP(AH158,[4]Sheet3!$AH:$AL,2,0))</f>
        <v>0</v>
      </c>
      <c r="AK158" s="30">
        <f>IFERROR(VLOOKUP(AH158,[4]缘分填表用!$A:$M,9,FALSE),VLOOKUP(AH158,[4]Sheet3!$AH:$AL,3,0))</f>
        <v>0</v>
      </c>
      <c r="AL158" s="30">
        <f>IFERROR(VLOOKUP(AH158,[4]缘分填表用!$A:$M,10,FALSE),VLOOKUP(AH158,[4]Sheet3!$AH:$AL,4,0))</f>
        <v>0</v>
      </c>
      <c r="AM158" s="30"/>
      <c r="AN158" s="12" t="str">
        <f>IFERROR(VLOOKUP(D158,[5]Sheet1!$B$2:$C$47,2,FALSE),"")</f>
        <v/>
      </c>
    </row>
    <row r="159" spans="1:40" ht="17.399999999999999" x14ac:dyDescent="0.35">
      <c r="A159" s="16" t="str">
        <f t="shared" ref="A159:A190" si="54">E159&amp;B159</f>
        <v>关羽1</v>
      </c>
      <c r="B159" s="17">
        <v>1</v>
      </c>
      <c r="C159" s="18">
        <v>1</v>
      </c>
      <c r="D159" s="19" t="str">
        <f t="shared" si="53"/>
        <v>挂印封金</v>
      </c>
      <c r="E159" s="17" t="s">
        <v>310</v>
      </c>
      <c r="F159" s="20" t="str">
        <f t="shared" si="49"/>
        <v>、曹操</v>
      </c>
      <c r="G159" s="20" t="str">
        <f t="shared" si="50"/>
        <v/>
      </c>
      <c r="H159" s="20" t="str">
        <f t="shared" si="51"/>
        <v/>
      </c>
      <c r="I159" s="20" t="str">
        <f t="shared" si="52"/>
        <v/>
      </c>
      <c r="J159" s="12">
        <f t="shared" si="42"/>
        <v>0</v>
      </c>
      <c r="K159" s="12">
        <f t="shared" si="43"/>
        <v>140</v>
      </c>
      <c r="L159" s="12">
        <f t="shared" si="44"/>
        <v>40</v>
      </c>
      <c r="M159" s="18">
        <v>0</v>
      </c>
      <c r="N159" s="28" t="s">
        <v>115</v>
      </c>
      <c r="O159" s="12">
        <f>VLOOKUP(E159,[3]Sheet1!$B$20:$K$190,9,0)</f>
        <v>3</v>
      </c>
      <c r="P159" s="12" t="str">
        <f>VLOOKUP(O159,武将ID!L$1:$M162,2,0)</f>
        <v>攻击型</v>
      </c>
      <c r="R159" s="12">
        <v>2</v>
      </c>
      <c r="T159" s="12">
        <f t="shared" si="37"/>
        <v>0</v>
      </c>
      <c r="U159" s="12">
        <f t="shared" si="38"/>
        <v>14</v>
      </c>
      <c r="V159" s="12">
        <f t="shared" si="45"/>
        <v>4</v>
      </c>
      <c r="W159" s="12">
        <f t="shared" si="46"/>
        <v>0</v>
      </c>
      <c r="X159" s="12">
        <f t="shared" si="47"/>
        <v>18</v>
      </c>
      <c r="Y159" s="12">
        <f t="shared" si="48"/>
        <v>0</v>
      </c>
      <c r="AB159" s="18">
        <v>0</v>
      </c>
      <c r="AC159" s="18">
        <v>240</v>
      </c>
      <c r="AD159" s="18">
        <v>0</v>
      </c>
      <c r="AH159" s="17" t="s">
        <v>311</v>
      </c>
      <c r="AI159" s="17" t="str">
        <f>IFERROR(VLOOKUP(AH159,[4]缘分填表用!$A:$J,4,FALSE),VLOOKUP(AH159,[4]Sheet3!$AH:$AM,6,0))</f>
        <v>挂印封金</v>
      </c>
      <c r="AJ159" s="30" t="str">
        <f>IFERROR(VLOOKUP(AH159,[4]缘分填表用!$A:$M,8,FALSE),VLOOKUP(AH159,[4]Sheet3!$AH:$AL,2,0))</f>
        <v>曹操</v>
      </c>
      <c r="AK159" s="30">
        <f>IFERROR(VLOOKUP(AH159,[4]缘分填表用!$A:$M,9,FALSE),VLOOKUP(AH159,[4]Sheet3!$AH:$AL,3,0))</f>
        <v>0</v>
      </c>
      <c r="AL159" s="30">
        <f>IFERROR(VLOOKUP(AH159,[4]缘分填表用!$A:$M,10,FALSE),VLOOKUP(AH159,[4]Sheet3!$AH:$AL,4,0))</f>
        <v>0</v>
      </c>
      <c r="AM159" s="30"/>
      <c r="AN159" s="12" t="str">
        <f>IFERROR(VLOOKUP(D159,[5]Sheet1!$B$2:$C$47,2,FALSE),"")</f>
        <v/>
      </c>
    </row>
    <row r="160" spans="1:40" ht="20.399999999999999" customHeight="1" x14ac:dyDescent="0.35">
      <c r="A160" s="16" t="str">
        <f t="shared" si="54"/>
        <v>关羽2</v>
      </c>
      <c r="B160" s="17">
        <v>2</v>
      </c>
      <c r="C160" s="18">
        <v>2</v>
      </c>
      <c r="D160" s="19" t="str">
        <f t="shared" si="53"/>
        <v>战无不克</v>
      </c>
      <c r="E160" s="17" t="s">
        <v>310</v>
      </c>
      <c r="F160" s="20" t="str">
        <f t="shared" si="49"/>
        <v>、吕布</v>
      </c>
      <c r="G160" s="20" t="str">
        <f t="shared" si="50"/>
        <v/>
      </c>
      <c r="H160" s="20" t="str">
        <f t="shared" si="51"/>
        <v/>
      </c>
      <c r="I160" s="20" t="str">
        <f t="shared" si="52"/>
        <v/>
      </c>
      <c r="J160" s="12">
        <f t="shared" si="42"/>
        <v>0</v>
      </c>
      <c r="K160" s="12">
        <f t="shared" si="43"/>
        <v>160</v>
      </c>
      <c r="L160" s="12">
        <f t="shared" si="44"/>
        <v>50</v>
      </c>
      <c r="M160" s="35">
        <v>0</v>
      </c>
      <c r="N160" s="28" t="s">
        <v>115</v>
      </c>
      <c r="O160" s="12">
        <f>VLOOKUP(E160,[3]Sheet1!$B$20:$K$190,9,0)</f>
        <v>3</v>
      </c>
      <c r="P160" s="12" t="str">
        <f>VLOOKUP(O160,武将ID!L$1:$M163,2,0)</f>
        <v>攻击型</v>
      </c>
      <c r="R160" s="12">
        <v>2</v>
      </c>
      <c r="T160" s="12">
        <f t="shared" ref="T160:T223" si="55">W160</f>
        <v>0</v>
      </c>
      <c r="U160" s="12">
        <f t="shared" ref="U160:U223" si="56">INT(X160*0.8)</f>
        <v>16</v>
      </c>
      <c r="V160" s="12">
        <f t="shared" si="45"/>
        <v>5</v>
      </c>
      <c r="W160" s="12">
        <f t="shared" si="46"/>
        <v>0</v>
      </c>
      <c r="X160" s="12">
        <f t="shared" si="47"/>
        <v>21</v>
      </c>
      <c r="Y160" s="12">
        <f t="shared" si="48"/>
        <v>0</v>
      </c>
      <c r="AB160" s="18">
        <v>0</v>
      </c>
      <c r="AC160" s="29">
        <v>280</v>
      </c>
      <c r="AD160" s="29">
        <v>0</v>
      </c>
      <c r="AH160" s="17" t="s">
        <v>312</v>
      </c>
      <c r="AI160" s="17" t="str">
        <f>IFERROR(VLOOKUP(AH160,[4]缘分填表用!$A:$J,4,FALSE),VLOOKUP(AH160,[4]Sheet3!$AH:$AM,6,0))</f>
        <v>战无不克</v>
      </c>
      <c r="AJ160" s="30" t="str">
        <f>IFERROR(VLOOKUP(AH160,[4]缘分填表用!$A:$M,8,FALSE),VLOOKUP(AH160,[4]Sheet3!$AH:$AL,2,0))</f>
        <v>吕布</v>
      </c>
      <c r="AK160" s="30">
        <f>IFERROR(VLOOKUP(AH160,[4]缘分填表用!$A:$M,9,FALSE),VLOOKUP(AH160,[4]Sheet3!$AH:$AL,3,0))</f>
        <v>0</v>
      </c>
      <c r="AL160" s="30">
        <f>IFERROR(VLOOKUP(AH160,[4]缘分填表用!$A:$M,10,FALSE),VLOOKUP(AH160,[4]Sheet3!$AH:$AL,4,0))</f>
        <v>0</v>
      </c>
      <c r="AM160" s="30"/>
      <c r="AN160" s="12" t="str">
        <f>IFERROR(VLOOKUP(D160,[5]Sheet1!$B$2:$C$47,2,FALSE),"")</f>
        <v/>
      </c>
    </row>
    <row r="161" spans="1:40" ht="20.399999999999999" customHeight="1" x14ac:dyDescent="0.35">
      <c r="A161" s="16" t="str">
        <f t="shared" si="54"/>
        <v>关羽3</v>
      </c>
      <c r="B161" s="17">
        <v>3</v>
      </c>
      <c r="C161" s="18">
        <v>3</v>
      </c>
      <c r="D161" s="19" t="str">
        <f t="shared" si="53"/>
        <v>桃园结义</v>
      </c>
      <c r="E161" s="17" t="s">
        <v>310</v>
      </c>
      <c r="F161" s="20" t="str">
        <f t="shared" si="49"/>
        <v>、刘备</v>
      </c>
      <c r="G161" s="20" t="str">
        <f t="shared" si="50"/>
        <v>、张飞</v>
      </c>
      <c r="H161" s="20" t="str">
        <f t="shared" si="51"/>
        <v/>
      </c>
      <c r="I161" s="20" t="str">
        <f t="shared" si="52"/>
        <v/>
      </c>
      <c r="J161" s="12">
        <f t="shared" si="42"/>
        <v>180</v>
      </c>
      <c r="K161" s="12">
        <f t="shared" si="43"/>
        <v>140</v>
      </c>
      <c r="L161" s="12">
        <f t="shared" si="44"/>
        <v>40</v>
      </c>
      <c r="M161" s="35">
        <v>0</v>
      </c>
      <c r="N161" s="28" t="s">
        <v>115</v>
      </c>
      <c r="O161" s="12">
        <f>VLOOKUP(E161,[3]Sheet1!$B$20:$K$190,9,0)</f>
        <v>3</v>
      </c>
      <c r="P161" s="12" t="str">
        <f>VLOOKUP(O161,武将ID!L$1:$M164,2,0)</f>
        <v>攻击型</v>
      </c>
      <c r="R161" s="12">
        <v>2</v>
      </c>
      <c r="T161" s="12">
        <f t="shared" si="55"/>
        <v>18</v>
      </c>
      <c r="U161" s="12">
        <f t="shared" si="56"/>
        <v>14</v>
      </c>
      <c r="V161" s="12">
        <f t="shared" si="45"/>
        <v>4</v>
      </c>
      <c r="W161" s="12">
        <f t="shared" si="46"/>
        <v>18</v>
      </c>
      <c r="X161" s="12">
        <f t="shared" si="47"/>
        <v>18</v>
      </c>
      <c r="Y161" s="12">
        <f t="shared" si="48"/>
        <v>0</v>
      </c>
      <c r="AB161" s="18">
        <v>240</v>
      </c>
      <c r="AC161" s="18">
        <v>240</v>
      </c>
      <c r="AD161" s="18">
        <v>0</v>
      </c>
      <c r="AH161" s="17" t="s">
        <v>313</v>
      </c>
      <c r="AI161" s="17" t="str">
        <f>IFERROR(VLOOKUP(AH161,[4]缘分填表用!$A:$J,4,FALSE),VLOOKUP(AH161,[4]Sheet3!$AH:$AM,6,0))</f>
        <v>桃园结义</v>
      </c>
      <c r="AJ161" s="30" t="str">
        <f>IFERROR(VLOOKUP(AH161,[4]缘分填表用!$A:$M,8,FALSE),VLOOKUP(AH161,[4]Sheet3!$AH:$AL,2,0))</f>
        <v>刘备</v>
      </c>
      <c r="AK161" s="30" t="str">
        <f>IFERROR(VLOOKUP(AH161,[4]缘分填表用!$A:$M,9,FALSE),VLOOKUP(AH161,[4]Sheet3!$AH:$AL,3,0))</f>
        <v>张飞</v>
      </c>
      <c r="AL161" s="30">
        <f>IFERROR(VLOOKUP(AH161,[4]缘分填表用!$A:$M,10,FALSE),VLOOKUP(AH161,[4]Sheet3!$AH:$AL,4,0))</f>
        <v>0</v>
      </c>
      <c r="AM161" s="30"/>
      <c r="AN161" s="12" t="str">
        <f>IFERROR(VLOOKUP(D161,[5]Sheet1!$B$2:$C$47,2,FALSE),"")</f>
        <v/>
      </c>
    </row>
    <row r="162" spans="1:40" ht="17.399999999999999" customHeight="1" x14ac:dyDescent="0.35">
      <c r="A162" s="16" t="str">
        <f t="shared" si="54"/>
        <v>关羽4</v>
      </c>
      <c r="B162" s="17">
        <v>4</v>
      </c>
      <c r="C162" s="18">
        <v>4</v>
      </c>
      <c r="D162" s="19" t="str">
        <f t="shared" si="53"/>
        <v>家国天下</v>
      </c>
      <c r="E162" s="17" t="s">
        <v>310</v>
      </c>
      <c r="F162" s="20" t="str">
        <f t="shared" si="49"/>
        <v>、萧何</v>
      </c>
      <c r="G162" s="20" t="str">
        <f t="shared" si="50"/>
        <v>、屈原</v>
      </c>
      <c r="H162" s="20" t="str">
        <f t="shared" si="51"/>
        <v/>
      </c>
      <c r="I162" s="20" t="str">
        <f t="shared" si="52"/>
        <v/>
      </c>
      <c r="J162" s="12">
        <f t="shared" si="42"/>
        <v>180</v>
      </c>
      <c r="K162" s="12">
        <f t="shared" si="43"/>
        <v>140</v>
      </c>
      <c r="L162" s="12">
        <f t="shared" si="44"/>
        <v>40</v>
      </c>
      <c r="M162" s="18">
        <v>0</v>
      </c>
      <c r="N162" s="28" t="s">
        <v>115</v>
      </c>
      <c r="O162" s="12">
        <f>VLOOKUP(E162,[3]Sheet1!$B$20:$K$190,9,0)</f>
        <v>3</v>
      </c>
      <c r="P162" s="12" t="str">
        <f>VLOOKUP(O162,武将ID!L$1:$M165,2,0)</f>
        <v>攻击型</v>
      </c>
      <c r="R162" s="12">
        <v>2</v>
      </c>
      <c r="T162" s="12">
        <f t="shared" si="55"/>
        <v>18</v>
      </c>
      <c r="U162" s="12">
        <f t="shared" si="56"/>
        <v>14</v>
      </c>
      <c r="V162" s="12">
        <f t="shared" si="45"/>
        <v>4</v>
      </c>
      <c r="W162" s="12">
        <f t="shared" si="46"/>
        <v>18</v>
      </c>
      <c r="X162" s="12">
        <f t="shared" si="47"/>
        <v>18</v>
      </c>
      <c r="Y162" s="12">
        <f t="shared" si="48"/>
        <v>0</v>
      </c>
      <c r="AB162" s="18">
        <v>240</v>
      </c>
      <c r="AC162" s="18">
        <v>240</v>
      </c>
      <c r="AD162" s="18">
        <v>0</v>
      </c>
      <c r="AH162" s="17" t="s">
        <v>314</v>
      </c>
      <c r="AI162" s="17" t="str">
        <f>IFERROR(VLOOKUP(AH162,[4]缘分填表用!$A:$J,4,FALSE),VLOOKUP(AH162,[4]Sheet3!$AH:$AM,6,0))</f>
        <v>家国天下</v>
      </c>
      <c r="AJ162" s="30" t="str">
        <f>IFERROR(VLOOKUP(AH162,[4]缘分填表用!$A:$M,8,FALSE),VLOOKUP(AH162,[4]Sheet3!$AH:$AL,2,0))</f>
        <v>萧何</v>
      </c>
      <c r="AK162" s="30" t="str">
        <f>IFERROR(VLOOKUP(AH162,[4]缘分填表用!$A:$M,9,FALSE),VLOOKUP(AH162,[4]Sheet3!$AH:$AL,3,0))</f>
        <v>屈原</v>
      </c>
      <c r="AL162" s="30">
        <f>IFERROR(VLOOKUP(AH162,[4]缘分填表用!$A:$M,10,FALSE),VLOOKUP(AH162,[4]Sheet3!$AH:$AL,4,0))</f>
        <v>0</v>
      </c>
      <c r="AM162" s="30"/>
      <c r="AN162" s="12" t="str">
        <f>IFERROR(VLOOKUP(D162,[5]Sheet1!$B$2:$C$47,2,FALSE),"")</f>
        <v/>
      </c>
    </row>
    <row r="163" spans="1:40" ht="17.399999999999999" customHeight="1" x14ac:dyDescent="0.35">
      <c r="A163" s="16" t="str">
        <f t="shared" si="54"/>
        <v>关羽5</v>
      </c>
      <c r="B163" s="17">
        <v>5</v>
      </c>
      <c r="C163" s="21">
        <v>5</v>
      </c>
      <c r="D163" s="19" t="str">
        <f t="shared" si="53"/>
        <v>过关斩将</v>
      </c>
      <c r="E163" s="17" t="s">
        <v>310</v>
      </c>
      <c r="F163" s="20" t="str">
        <f t="shared" si="49"/>
        <v>、龙且</v>
      </c>
      <c r="G163" s="20" t="str">
        <f t="shared" si="50"/>
        <v>、典韦</v>
      </c>
      <c r="H163" s="20" t="str">
        <f t="shared" si="51"/>
        <v>、武松</v>
      </c>
      <c r="I163" s="20" t="str">
        <f t="shared" si="52"/>
        <v/>
      </c>
      <c r="J163" s="12">
        <f t="shared" si="42"/>
        <v>210</v>
      </c>
      <c r="K163" s="12">
        <f t="shared" si="43"/>
        <v>160</v>
      </c>
      <c r="L163" s="12">
        <f t="shared" si="44"/>
        <v>50</v>
      </c>
      <c r="M163" s="18">
        <v>0</v>
      </c>
      <c r="N163" s="28" t="s">
        <v>115</v>
      </c>
      <c r="O163" s="12">
        <f>VLOOKUP(E163,[3]Sheet1!$B$20:$K$190,9,0)</f>
        <v>3</v>
      </c>
      <c r="P163" s="12" t="str">
        <f>VLOOKUP(O163,武将ID!L$1:$M166,2,0)</f>
        <v>攻击型</v>
      </c>
      <c r="R163" s="12">
        <v>2</v>
      </c>
      <c r="T163" s="12">
        <f t="shared" si="55"/>
        <v>21</v>
      </c>
      <c r="U163" s="12">
        <f t="shared" si="56"/>
        <v>16</v>
      </c>
      <c r="V163" s="12">
        <f t="shared" si="45"/>
        <v>5</v>
      </c>
      <c r="W163" s="12">
        <f t="shared" si="46"/>
        <v>21</v>
      </c>
      <c r="X163" s="12">
        <f t="shared" si="47"/>
        <v>21</v>
      </c>
      <c r="Y163" s="12">
        <f t="shared" si="48"/>
        <v>0</v>
      </c>
      <c r="AB163" s="18">
        <v>280</v>
      </c>
      <c r="AC163" s="18">
        <v>280</v>
      </c>
      <c r="AD163" s="18">
        <v>0</v>
      </c>
      <c r="AH163" s="17" t="s">
        <v>315</v>
      </c>
      <c r="AI163" s="17" t="str">
        <f>IFERROR(VLOOKUP(AH163,[4]缘分填表用!$A:$J,4,FALSE),VLOOKUP(AH163,[4]Sheet3!$AH:$AM,6,0))</f>
        <v>过关斩将</v>
      </c>
      <c r="AJ163" s="30" t="str">
        <f>IFERROR(VLOOKUP(AH163,[4]缘分填表用!$A:$M,8,FALSE),VLOOKUP(AH163,[4]Sheet3!$AH:$AL,2,0))</f>
        <v>龙且</v>
      </c>
      <c r="AK163" s="30" t="str">
        <f>IFERROR(VLOOKUP(AH163,[4]缘分填表用!$A:$M,9,FALSE),VLOOKUP(AH163,[4]Sheet3!$AH:$AL,3,0))</f>
        <v>典韦</v>
      </c>
      <c r="AL163" s="30" t="str">
        <f>IFERROR(VLOOKUP(AH163,[4]缘分填表用!$A:$M,10,FALSE),VLOOKUP(AH163,[4]Sheet3!$AH:$AL,4,0))</f>
        <v>武松</v>
      </c>
      <c r="AM163" s="30"/>
      <c r="AN163" s="12" t="str">
        <f>IFERROR(VLOOKUP(D163,[5]Sheet1!$B$2:$C$47,2,FALSE),"")</f>
        <v/>
      </c>
    </row>
    <row r="164" spans="1:40" ht="17.399999999999999" customHeight="1" x14ac:dyDescent="0.35">
      <c r="A164" s="16" t="str">
        <f t="shared" si="54"/>
        <v>关羽6</v>
      </c>
      <c r="B164" s="17">
        <v>6</v>
      </c>
      <c r="C164" s="18">
        <v>6</v>
      </c>
      <c r="D164" s="19" t="str">
        <f t="shared" si="53"/>
        <v>独步天下</v>
      </c>
      <c r="E164" s="17" t="s">
        <v>310</v>
      </c>
      <c r="F164" s="20" t="str">
        <f t="shared" si="49"/>
        <v>、张良</v>
      </c>
      <c r="G164" s="20" t="str">
        <f t="shared" si="50"/>
        <v>、秦琼</v>
      </c>
      <c r="H164" s="20" t="str">
        <f t="shared" si="51"/>
        <v>、后羿</v>
      </c>
      <c r="I164" s="20" t="str">
        <f t="shared" si="52"/>
        <v/>
      </c>
      <c r="J164" s="12">
        <f t="shared" si="42"/>
        <v>240</v>
      </c>
      <c r="K164" s="12">
        <f t="shared" si="43"/>
        <v>190</v>
      </c>
      <c r="L164" s="12">
        <f t="shared" si="44"/>
        <v>50</v>
      </c>
      <c r="M164" s="18">
        <v>0</v>
      </c>
      <c r="N164" s="28" t="s">
        <v>115</v>
      </c>
      <c r="O164" s="12">
        <f>VLOOKUP(E164,[3]Sheet1!$B$20:$K$190,9,0)</f>
        <v>3</v>
      </c>
      <c r="P164" s="12" t="str">
        <f>VLOOKUP(O164,武将ID!L$1:$M167,2,0)</f>
        <v>攻击型</v>
      </c>
      <c r="R164" s="12">
        <v>2</v>
      </c>
      <c r="T164" s="12">
        <f t="shared" si="55"/>
        <v>24</v>
      </c>
      <c r="U164" s="12">
        <f t="shared" si="56"/>
        <v>19</v>
      </c>
      <c r="V164" s="12">
        <f t="shared" si="45"/>
        <v>5</v>
      </c>
      <c r="W164" s="12">
        <f t="shared" si="46"/>
        <v>24</v>
      </c>
      <c r="X164" s="12">
        <f t="shared" si="47"/>
        <v>24</v>
      </c>
      <c r="Y164" s="12">
        <f t="shared" si="48"/>
        <v>0</v>
      </c>
      <c r="AB164" s="18">
        <v>320</v>
      </c>
      <c r="AC164" s="18">
        <v>320</v>
      </c>
      <c r="AD164" s="18">
        <v>0</v>
      </c>
      <c r="AH164" s="17" t="s">
        <v>316</v>
      </c>
      <c r="AI164" s="17" t="str">
        <f>IFERROR(VLOOKUP(AH164,[4]缘分填表用!$A:$J,4,FALSE),VLOOKUP(AH164,[4]Sheet3!$AH:$AM,6,0))</f>
        <v>独步天下</v>
      </c>
      <c r="AJ164" s="30" t="str">
        <f>IFERROR(VLOOKUP(AH164,[4]缘分填表用!$A:$M,8,FALSE),VLOOKUP(AH164,[4]Sheet3!$AH:$AL,2,0))</f>
        <v>张良</v>
      </c>
      <c r="AK164" s="30" t="str">
        <f>IFERROR(VLOOKUP(AH164,[4]缘分填表用!$A:$M,9,FALSE),VLOOKUP(AH164,[4]Sheet3!$AH:$AL,3,0))</f>
        <v>秦琼</v>
      </c>
      <c r="AL164" s="30" t="str">
        <f>IFERROR(VLOOKUP(AH164,[4]缘分填表用!$A:$M,10,FALSE),VLOOKUP(AH164,[4]Sheet3!$AH:$AL,4,0))</f>
        <v>后羿</v>
      </c>
      <c r="AM164" s="30"/>
      <c r="AN164" s="12" t="str">
        <f>IFERROR(VLOOKUP(D164,[5]Sheet1!$B$2:$C$47,2,FALSE),"")</f>
        <v/>
      </c>
    </row>
    <row r="165" spans="1:40" ht="17.399999999999999" customHeight="1" x14ac:dyDescent="0.35">
      <c r="A165" s="16" t="str">
        <f t="shared" si="54"/>
        <v>吕布1</v>
      </c>
      <c r="B165" s="17">
        <v>1</v>
      </c>
      <c r="C165" s="18">
        <v>7</v>
      </c>
      <c r="D165" s="19" t="str">
        <f t="shared" si="53"/>
        <v>英雄美人</v>
      </c>
      <c r="E165" s="22" t="s">
        <v>317</v>
      </c>
      <c r="F165" s="20" t="str">
        <f t="shared" si="49"/>
        <v>、貂蝉</v>
      </c>
      <c r="G165" s="20" t="str">
        <f t="shared" si="50"/>
        <v/>
      </c>
      <c r="H165" s="20" t="str">
        <f t="shared" si="51"/>
        <v/>
      </c>
      <c r="I165" s="20" t="str">
        <f t="shared" si="52"/>
        <v/>
      </c>
      <c r="J165" s="12">
        <f t="shared" si="42"/>
        <v>0</v>
      </c>
      <c r="K165" s="12">
        <f t="shared" si="43"/>
        <v>140</v>
      </c>
      <c r="L165" s="12">
        <f t="shared" si="44"/>
        <v>40</v>
      </c>
      <c r="M165" s="18">
        <v>0</v>
      </c>
      <c r="N165" s="28" t="s">
        <v>115</v>
      </c>
      <c r="O165" s="12">
        <f>VLOOKUP(E165,[3]Sheet1!$B$20:$K$190,9,0)</f>
        <v>3</v>
      </c>
      <c r="P165" s="12" t="str">
        <f>VLOOKUP(O165,武将ID!L$1:$M168,2,0)</f>
        <v>攻击型</v>
      </c>
      <c r="R165" s="12">
        <v>2</v>
      </c>
      <c r="T165" s="12">
        <f t="shared" si="55"/>
        <v>0</v>
      </c>
      <c r="U165" s="12">
        <f t="shared" si="56"/>
        <v>14</v>
      </c>
      <c r="V165" s="12">
        <f t="shared" si="45"/>
        <v>4</v>
      </c>
      <c r="W165" s="12">
        <f t="shared" si="46"/>
        <v>0</v>
      </c>
      <c r="X165" s="12">
        <f t="shared" si="47"/>
        <v>18</v>
      </c>
      <c r="Y165" s="12">
        <f t="shared" si="48"/>
        <v>0</v>
      </c>
      <c r="AB165" s="18">
        <v>0</v>
      </c>
      <c r="AC165" s="18">
        <v>240</v>
      </c>
      <c r="AD165" s="18">
        <v>0</v>
      </c>
      <c r="AH165" s="22" t="s">
        <v>318</v>
      </c>
      <c r="AI165" s="17" t="str">
        <f>IFERROR(VLOOKUP(AH165,[4]缘分填表用!$A:$J,4,FALSE),VLOOKUP(AH165,[4]Sheet3!$AH:$AM,6,0))</f>
        <v>英雄美人</v>
      </c>
      <c r="AJ165" s="30" t="str">
        <f>IFERROR(VLOOKUP(AH165,[4]缘分填表用!$A:$M,8,FALSE),VLOOKUP(AH165,[4]Sheet3!$AH:$AL,2,0))</f>
        <v>貂蝉</v>
      </c>
      <c r="AK165" s="30">
        <f>IFERROR(VLOOKUP(AH165,[4]缘分填表用!$A:$M,9,FALSE),VLOOKUP(AH165,[4]Sheet3!$AH:$AL,3,0))</f>
        <v>0</v>
      </c>
      <c r="AL165" s="30">
        <f>IFERROR(VLOOKUP(AH165,[4]缘分填表用!$A:$M,10,FALSE),VLOOKUP(AH165,[4]Sheet3!$AH:$AL,4,0))</f>
        <v>0</v>
      </c>
      <c r="AM165" s="30"/>
      <c r="AN165" s="12" t="str">
        <f>IFERROR(VLOOKUP(D165,[5]Sheet1!$B$2:$C$47,2,FALSE),"")</f>
        <v/>
      </c>
    </row>
    <row r="166" spans="1:40" ht="17.399999999999999" customHeight="1" x14ac:dyDescent="0.35">
      <c r="A166" s="16" t="str">
        <f t="shared" si="54"/>
        <v>吕布2</v>
      </c>
      <c r="B166" s="17">
        <v>2</v>
      </c>
      <c r="C166" s="18">
        <v>8</v>
      </c>
      <c r="D166" s="19" t="str">
        <f t="shared" si="53"/>
        <v>叱咤风云</v>
      </c>
      <c r="E166" s="22" t="s">
        <v>317</v>
      </c>
      <c r="F166" s="20" t="str">
        <f t="shared" si="49"/>
        <v>、曹操</v>
      </c>
      <c r="G166" s="20" t="str">
        <f t="shared" si="50"/>
        <v/>
      </c>
      <c r="H166" s="20" t="str">
        <f t="shared" si="51"/>
        <v/>
      </c>
      <c r="I166" s="20" t="str">
        <f t="shared" si="52"/>
        <v/>
      </c>
      <c r="J166" s="12">
        <f t="shared" si="42"/>
        <v>0</v>
      </c>
      <c r="K166" s="12">
        <f t="shared" si="43"/>
        <v>140</v>
      </c>
      <c r="L166" s="12">
        <f t="shared" si="44"/>
        <v>40</v>
      </c>
      <c r="M166" s="18">
        <v>0</v>
      </c>
      <c r="N166" s="28" t="s">
        <v>115</v>
      </c>
      <c r="O166" s="12">
        <f>VLOOKUP(E166,[3]Sheet1!$B$20:$K$190,9,0)</f>
        <v>3</v>
      </c>
      <c r="P166" s="12" t="str">
        <f>VLOOKUP(O166,武将ID!L$1:$M169,2,0)</f>
        <v>攻击型</v>
      </c>
      <c r="R166" s="12">
        <v>2</v>
      </c>
      <c r="T166" s="12">
        <f t="shared" si="55"/>
        <v>0</v>
      </c>
      <c r="U166" s="12">
        <f t="shared" si="56"/>
        <v>14</v>
      </c>
      <c r="V166" s="12">
        <f t="shared" si="45"/>
        <v>4</v>
      </c>
      <c r="W166" s="12">
        <f t="shared" si="46"/>
        <v>0</v>
      </c>
      <c r="X166" s="12">
        <f t="shared" si="47"/>
        <v>18</v>
      </c>
      <c r="Y166" s="12">
        <f t="shared" si="48"/>
        <v>0</v>
      </c>
      <c r="AB166" s="18">
        <v>0</v>
      </c>
      <c r="AC166" s="18">
        <v>240</v>
      </c>
      <c r="AD166" s="18">
        <v>0</v>
      </c>
      <c r="AH166" s="22" t="s">
        <v>319</v>
      </c>
      <c r="AI166" s="17" t="str">
        <f>IFERROR(VLOOKUP(AH166,[4]缘分填表用!$A:$J,4,FALSE),VLOOKUP(AH166,[4]Sheet3!$AH:$AM,6,0))</f>
        <v>叱咤风云</v>
      </c>
      <c r="AJ166" s="30" t="str">
        <f>IFERROR(VLOOKUP(AH166,[4]缘分填表用!$A:$M,8,FALSE),VLOOKUP(AH166,[4]Sheet3!$AH:$AL,2,0))</f>
        <v>曹操</v>
      </c>
      <c r="AK166" s="30">
        <f>IFERROR(VLOOKUP(AH166,[4]缘分填表用!$A:$M,9,FALSE),VLOOKUP(AH166,[4]Sheet3!$AH:$AL,3,0))</f>
        <v>0</v>
      </c>
      <c r="AL166" s="30">
        <f>IFERROR(VLOOKUP(AH166,[4]缘分填表用!$A:$M,10,FALSE),VLOOKUP(AH166,[4]Sheet3!$AH:$AL,4,0))</f>
        <v>0</v>
      </c>
      <c r="AM166" s="30"/>
      <c r="AN166" s="12" t="str">
        <f>IFERROR(VLOOKUP(D166,[5]Sheet1!$B$2:$C$47,2,FALSE),"")</f>
        <v/>
      </c>
    </row>
    <row r="167" spans="1:40" ht="17.399999999999999" customHeight="1" x14ac:dyDescent="0.35">
      <c r="A167" s="16" t="str">
        <f t="shared" si="54"/>
        <v>吕布3</v>
      </c>
      <c r="B167" s="17">
        <v>3</v>
      </c>
      <c r="C167" s="18">
        <v>9</v>
      </c>
      <c r="D167" s="19" t="str">
        <f t="shared" si="53"/>
        <v>锐不可当</v>
      </c>
      <c r="E167" s="22" t="s">
        <v>317</v>
      </c>
      <c r="F167" s="20" t="str">
        <f t="shared" si="49"/>
        <v>、赵云</v>
      </c>
      <c r="G167" s="20" t="str">
        <f t="shared" si="50"/>
        <v>、裴元庆</v>
      </c>
      <c r="H167" s="20" t="str">
        <f t="shared" si="51"/>
        <v/>
      </c>
      <c r="I167" s="20" t="str">
        <f t="shared" si="52"/>
        <v/>
      </c>
      <c r="J167" s="12">
        <f t="shared" si="42"/>
        <v>180</v>
      </c>
      <c r="K167" s="12">
        <f t="shared" si="43"/>
        <v>140</v>
      </c>
      <c r="L167" s="12">
        <f t="shared" si="44"/>
        <v>40</v>
      </c>
      <c r="M167" s="18">
        <v>0</v>
      </c>
      <c r="N167" s="28" t="s">
        <v>115</v>
      </c>
      <c r="O167" s="12">
        <f>VLOOKUP(E167,[3]Sheet1!$B$20:$K$190,9,0)</f>
        <v>3</v>
      </c>
      <c r="P167" s="12" t="str">
        <f>VLOOKUP(O167,武将ID!L$1:$M170,2,0)</f>
        <v>攻击型</v>
      </c>
      <c r="R167" s="12">
        <v>2</v>
      </c>
      <c r="T167" s="12">
        <f t="shared" si="55"/>
        <v>18</v>
      </c>
      <c r="U167" s="12">
        <f t="shared" si="56"/>
        <v>14</v>
      </c>
      <c r="V167" s="12">
        <f t="shared" si="45"/>
        <v>4</v>
      </c>
      <c r="W167" s="12">
        <f t="shared" si="46"/>
        <v>18</v>
      </c>
      <c r="X167" s="12">
        <f t="shared" si="47"/>
        <v>18</v>
      </c>
      <c r="Y167" s="12">
        <f t="shared" si="48"/>
        <v>0</v>
      </c>
      <c r="AB167" s="18">
        <v>240</v>
      </c>
      <c r="AC167" s="18">
        <v>240</v>
      </c>
      <c r="AD167" s="18">
        <v>0</v>
      </c>
      <c r="AH167" s="22" t="s">
        <v>320</v>
      </c>
      <c r="AI167" s="17" t="str">
        <f>IFERROR(VLOOKUP(AH167,[4]缘分填表用!$A:$J,4,FALSE),VLOOKUP(AH167,[4]Sheet3!$AH:$AM,6,0))</f>
        <v>锐不可当</v>
      </c>
      <c r="AJ167" s="30" t="str">
        <f>IFERROR(VLOOKUP(AH167,[4]缘分填表用!$A:$M,8,FALSE),VLOOKUP(AH167,[4]Sheet3!$AH:$AL,2,0))</f>
        <v>赵云</v>
      </c>
      <c r="AK167" s="30" t="str">
        <f>IFERROR(VLOOKUP(AH167,[4]缘分填表用!$A:$M,9,FALSE),VLOOKUP(AH167,[4]Sheet3!$AH:$AL,3,0))</f>
        <v>裴元庆</v>
      </c>
      <c r="AL167" s="30">
        <f>IFERROR(VLOOKUP(AH167,[4]缘分填表用!$A:$M,10,FALSE),VLOOKUP(AH167,[4]Sheet3!$AH:$AL,4,0))</f>
        <v>0</v>
      </c>
      <c r="AM167" s="30"/>
      <c r="AN167" s="12" t="str">
        <f>IFERROR(VLOOKUP(D167,[5]Sheet1!$B$2:$C$47,2,FALSE),"")</f>
        <v/>
      </c>
    </row>
    <row r="168" spans="1:40" ht="17.399999999999999" customHeight="1" x14ac:dyDescent="0.35">
      <c r="A168" s="16" t="str">
        <f t="shared" si="54"/>
        <v>吕布4</v>
      </c>
      <c r="B168" s="17">
        <v>4</v>
      </c>
      <c r="C168" s="18">
        <v>10</v>
      </c>
      <c r="D168" s="19" t="str">
        <f t="shared" si="53"/>
        <v>出生入死</v>
      </c>
      <c r="E168" s="22" t="s">
        <v>317</v>
      </c>
      <c r="F168" s="20" t="str">
        <f t="shared" si="49"/>
        <v>、龙且</v>
      </c>
      <c r="G168" s="20" t="str">
        <f t="shared" si="50"/>
        <v>、霍去病</v>
      </c>
      <c r="H168" s="20" t="str">
        <f t="shared" si="51"/>
        <v/>
      </c>
      <c r="I168" s="20" t="str">
        <f t="shared" si="52"/>
        <v/>
      </c>
      <c r="J168" s="12">
        <f t="shared" si="42"/>
        <v>180</v>
      </c>
      <c r="K168" s="12">
        <f t="shared" si="43"/>
        <v>140</v>
      </c>
      <c r="L168" s="12">
        <f t="shared" si="44"/>
        <v>40</v>
      </c>
      <c r="M168" s="18">
        <v>0</v>
      </c>
      <c r="N168" s="28" t="s">
        <v>115</v>
      </c>
      <c r="O168" s="12">
        <f>VLOOKUP(E168,[3]Sheet1!$B$20:$K$190,9,0)</f>
        <v>3</v>
      </c>
      <c r="P168" s="12" t="str">
        <f>VLOOKUP(O168,武将ID!L$1:$M171,2,0)</f>
        <v>攻击型</v>
      </c>
      <c r="R168" s="12">
        <v>2</v>
      </c>
      <c r="T168" s="12">
        <f t="shared" si="55"/>
        <v>18</v>
      </c>
      <c r="U168" s="12">
        <f t="shared" si="56"/>
        <v>14</v>
      </c>
      <c r="V168" s="12">
        <f t="shared" si="45"/>
        <v>4</v>
      </c>
      <c r="W168" s="12">
        <f t="shared" si="46"/>
        <v>18</v>
      </c>
      <c r="X168" s="12">
        <f t="shared" si="47"/>
        <v>18</v>
      </c>
      <c r="Y168" s="12">
        <f t="shared" si="48"/>
        <v>0</v>
      </c>
      <c r="AB168" s="29">
        <v>240</v>
      </c>
      <c r="AC168" s="18">
        <v>240</v>
      </c>
      <c r="AD168" s="18">
        <v>0</v>
      </c>
      <c r="AH168" s="22" t="s">
        <v>321</v>
      </c>
      <c r="AI168" s="17" t="str">
        <f>IFERROR(VLOOKUP(AH168,[4]缘分填表用!$A:$J,4,FALSE),VLOOKUP(AH168,[4]Sheet3!$AH:$AM,6,0))</f>
        <v>出生入死</v>
      </c>
      <c r="AJ168" s="30" t="str">
        <f>IFERROR(VLOOKUP(AH168,[4]缘分填表用!$A:$M,8,FALSE),VLOOKUP(AH168,[4]Sheet3!$AH:$AL,2,0))</f>
        <v>龙且</v>
      </c>
      <c r="AK168" s="30" t="str">
        <f>IFERROR(VLOOKUP(AH168,[4]缘分填表用!$A:$M,9,FALSE),VLOOKUP(AH168,[4]Sheet3!$AH:$AL,3,0))</f>
        <v>霍去病</v>
      </c>
      <c r="AL168" s="30">
        <f>IFERROR(VLOOKUP(AH168,[4]缘分填表用!$A:$M,10,FALSE),VLOOKUP(AH168,[4]Sheet3!$AH:$AL,4,0))</f>
        <v>0</v>
      </c>
      <c r="AM168" s="30"/>
      <c r="AN168" s="12" t="str">
        <f>IFERROR(VLOOKUP(D168,[5]Sheet1!$B$2:$C$47,2,FALSE),"")</f>
        <v/>
      </c>
    </row>
    <row r="169" spans="1:40" ht="17.399999999999999" customHeight="1" x14ac:dyDescent="0.35">
      <c r="A169" s="16" t="str">
        <f t="shared" si="54"/>
        <v>吕布5</v>
      </c>
      <c r="B169" s="17">
        <v>5</v>
      </c>
      <c r="C169" s="18">
        <v>11</v>
      </c>
      <c r="D169" s="19" t="str">
        <f t="shared" si="53"/>
        <v>名将无双</v>
      </c>
      <c r="E169" s="22" t="s">
        <v>317</v>
      </c>
      <c r="F169" s="20" t="str">
        <f t="shared" si="49"/>
        <v>、樊哙</v>
      </c>
      <c r="G169" s="20" t="str">
        <f t="shared" si="50"/>
        <v>、周瑜</v>
      </c>
      <c r="H169" s="20" t="str">
        <f t="shared" si="51"/>
        <v>、岳飞</v>
      </c>
      <c r="I169" s="20" t="str">
        <f t="shared" si="52"/>
        <v/>
      </c>
      <c r="J169" s="12">
        <f t="shared" si="42"/>
        <v>210</v>
      </c>
      <c r="K169" s="12">
        <f t="shared" si="43"/>
        <v>160</v>
      </c>
      <c r="L169" s="12">
        <f t="shared" si="44"/>
        <v>50</v>
      </c>
      <c r="M169" s="18">
        <v>0</v>
      </c>
      <c r="N169" s="28" t="s">
        <v>115</v>
      </c>
      <c r="O169" s="12">
        <f>VLOOKUP(E169,[3]Sheet1!$B$20:$K$190,9,0)</f>
        <v>3</v>
      </c>
      <c r="P169" s="12" t="str">
        <f>VLOOKUP(O169,武将ID!L$1:$M172,2,0)</f>
        <v>攻击型</v>
      </c>
      <c r="R169" s="12">
        <v>2</v>
      </c>
      <c r="T169" s="12">
        <f t="shared" si="55"/>
        <v>21</v>
      </c>
      <c r="U169" s="12">
        <f t="shared" si="56"/>
        <v>16</v>
      </c>
      <c r="V169" s="12">
        <f t="shared" si="45"/>
        <v>5</v>
      </c>
      <c r="W169" s="12">
        <f t="shared" si="46"/>
        <v>21</v>
      </c>
      <c r="X169" s="12">
        <f t="shared" si="47"/>
        <v>21</v>
      </c>
      <c r="Y169" s="12">
        <f t="shared" si="48"/>
        <v>0</v>
      </c>
      <c r="AB169" s="29">
        <v>280</v>
      </c>
      <c r="AC169" s="18">
        <v>280</v>
      </c>
      <c r="AD169" s="18">
        <v>0</v>
      </c>
      <c r="AH169" s="22" t="s">
        <v>322</v>
      </c>
      <c r="AI169" s="17" t="str">
        <f>IFERROR(VLOOKUP(AH169,[4]缘分填表用!$A:$J,4,FALSE),VLOOKUP(AH169,[4]Sheet3!$AH:$AM,6,0))</f>
        <v>名将无双</v>
      </c>
      <c r="AJ169" s="30" t="str">
        <f>IFERROR(VLOOKUP(AH169,[4]缘分填表用!$A:$M,8,FALSE),VLOOKUP(AH169,[4]Sheet3!$AH:$AL,2,0))</f>
        <v>樊哙</v>
      </c>
      <c r="AK169" s="30" t="str">
        <f>IFERROR(VLOOKUP(AH169,[4]缘分填表用!$A:$M,9,FALSE),VLOOKUP(AH169,[4]Sheet3!$AH:$AL,3,0))</f>
        <v>周瑜</v>
      </c>
      <c r="AL169" s="30" t="str">
        <f>IFERROR(VLOOKUP(AH169,[4]缘分填表用!$A:$M,10,FALSE),VLOOKUP(AH169,[4]Sheet3!$AH:$AL,4,0))</f>
        <v>岳飞</v>
      </c>
      <c r="AM169" s="30"/>
      <c r="AN169" s="12" t="str">
        <f>IFERROR(VLOOKUP(D169,[5]Sheet1!$B$2:$C$47,2,FALSE),"")</f>
        <v/>
      </c>
    </row>
    <row r="170" spans="1:40" ht="17.399999999999999" customHeight="1" x14ac:dyDescent="0.35">
      <c r="A170" s="16" t="str">
        <f t="shared" si="54"/>
        <v>吕布6</v>
      </c>
      <c r="B170" s="17">
        <v>6</v>
      </c>
      <c r="C170" s="18">
        <v>12</v>
      </c>
      <c r="D170" s="19" t="str">
        <f t="shared" si="53"/>
        <v>四大战神</v>
      </c>
      <c r="E170" s="22" t="s">
        <v>317</v>
      </c>
      <c r="F170" s="20" t="str">
        <f t="shared" si="49"/>
        <v>、项羽</v>
      </c>
      <c r="G170" s="20" t="str">
        <f t="shared" si="50"/>
        <v>、李元霸</v>
      </c>
      <c r="H170" s="20" t="str">
        <f t="shared" si="51"/>
        <v>、蚩尤</v>
      </c>
      <c r="I170" s="20" t="str">
        <f t="shared" si="52"/>
        <v/>
      </c>
      <c r="J170" s="12">
        <f t="shared" si="42"/>
        <v>240</v>
      </c>
      <c r="K170" s="12">
        <f t="shared" si="43"/>
        <v>190</v>
      </c>
      <c r="L170" s="12">
        <f t="shared" si="44"/>
        <v>50</v>
      </c>
      <c r="M170" s="18">
        <v>0</v>
      </c>
      <c r="N170" s="28" t="s">
        <v>115</v>
      </c>
      <c r="O170" s="12">
        <f>VLOOKUP(E170,[3]Sheet1!$B$20:$K$190,9,0)</f>
        <v>3</v>
      </c>
      <c r="P170" s="12" t="str">
        <f>VLOOKUP(O170,武将ID!L$1:$M173,2,0)</f>
        <v>攻击型</v>
      </c>
      <c r="R170" s="12">
        <v>2</v>
      </c>
      <c r="T170" s="12">
        <f t="shared" si="55"/>
        <v>24</v>
      </c>
      <c r="U170" s="12">
        <f t="shared" si="56"/>
        <v>19</v>
      </c>
      <c r="V170" s="12">
        <f t="shared" si="45"/>
        <v>5</v>
      </c>
      <c r="W170" s="12">
        <f t="shared" si="46"/>
        <v>24</v>
      </c>
      <c r="X170" s="12">
        <f t="shared" si="47"/>
        <v>24</v>
      </c>
      <c r="Y170" s="12">
        <f t="shared" si="48"/>
        <v>0</v>
      </c>
      <c r="AB170" s="18">
        <v>320</v>
      </c>
      <c r="AC170" s="18">
        <v>320</v>
      </c>
      <c r="AD170" s="18">
        <v>0</v>
      </c>
      <c r="AH170" s="22" t="s">
        <v>323</v>
      </c>
      <c r="AI170" s="17" t="str">
        <f>IFERROR(VLOOKUP(AH170,[4]缘分填表用!$A:$J,4,FALSE),VLOOKUP(AH170,[4]Sheet3!$AH:$AM,6,0))</f>
        <v>四大战神</v>
      </c>
      <c r="AJ170" s="30" t="str">
        <f>IFERROR(VLOOKUP(AH170,[4]缘分填表用!$A:$M,8,FALSE),VLOOKUP(AH170,[4]Sheet3!$AH:$AL,2,0))</f>
        <v>项羽</v>
      </c>
      <c r="AK170" s="30" t="str">
        <f>IFERROR(VLOOKUP(AH170,[4]缘分填表用!$A:$M,9,FALSE),VLOOKUP(AH170,[4]Sheet3!$AH:$AL,3,0))</f>
        <v>李元霸</v>
      </c>
      <c r="AL170" s="30" t="str">
        <f>IFERROR(VLOOKUP(AH170,[4]缘分填表用!$A:$M,10,FALSE),VLOOKUP(AH170,[4]Sheet3!$AH:$AL,4,0))</f>
        <v>蚩尤</v>
      </c>
      <c r="AM170" s="30"/>
      <c r="AN170" s="12" t="str">
        <f>IFERROR(VLOOKUP(D170,[5]Sheet1!$B$2:$C$47,2,FALSE),"")</f>
        <v/>
      </c>
    </row>
    <row r="171" spans="1:40" ht="17.399999999999999" customHeight="1" x14ac:dyDescent="0.35">
      <c r="A171" s="16" t="str">
        <f t="shared" si="54"/>
        <v>诸葛亮1</v>
      </c>
      <c r="B171" s="17">
        <v>1</v>
      </c>
      <c r="C171" s="18">
        <v>13</v>
      </c>
      <c r="D171" s="19" t="str">
        <f t="shared" si="53"/>
        <v>天纵奇才</v>
      </c>
      <c r="E171" s="23" t="s">
        <v>324</v>
      </c>
      <c r="F171" s="20" t="str">
        <f t="shared" si="49"/>
        <v>、郭嘉</v>
      </c>
      <c r="G171" s="20" t="str">
        <f t="shared" si="50"/>
        <v/>
      </c>
      <c r="H171" s="20" t="str">
        <f t="shared" si="51"/>
        <v/>
      </c>
      <c r="I171" s="20" t="str">
        <f t="shared" si="52"/>
        <v/>
      </c>
      <c r="J171" s="12">
        <f t="shared" si="42"/>
        <v>180</v>
      </c>
      <c r="K171" s="12">
        <f t="shared" si="43"/>
        <v>0</v>
      </c>
      <c r="L171" s="12">
        <f t="shared" si="44"/>
        <v>0</v>
      </c>
      <c r="M171" s="18">
        <v>0</v>
      </c>
      <c r="N171" s="28" t="s">
        <v>115</v>
      </c>
      <c r="O171" s="12">
        <f>VLOOKUP(E171,[3]Sheet1!$B$20:$K$190,9,0)</f>
        <v>4</v>
      </c>
      <c r="P171" s="12" t="str">
        <f>VLOOKUP(O171,武将ID!L$1:$M174,2,0)</f>
        <v>辅助型</v>
      </c>
      <c r="R171" s="12">
        <v>2</v>
      </c>
      <c r="T171" s="12">
        <f t="shared" si="55"/>
        <v>18</v>
      </c>
      <c r="U171" s="12">
        <f t="shared" si="56"/>
        <v>0</v>
      </c>
      <c r="V171" s="12">
        <f t="shared" si="45"/>
        <v>0</v>
      </c>
      <c r="W171" s="12">
        <f t="shared" si="46"/>
        <v>18</v>
      </c>
      <c r="X171" s="12">
        <f t="shared" si="47"/>
        <v>0</v>
      </c>
      <c r="Y171" s="12">
        <f t="shared" si="48"/>
        <v>0</v>
      </c>
      <c r="AB171" s="18">
        <v>240</v>
      </c>
      <c r="AC171" s="18">
        <v>0</v>
      </c>
      <c r="AD171" s="18">
        <v>0</v>
      </c>
      <c r="AH171" s="23" t="s">
        <v>325</v>
      </c>
      <c r="AI171" s="17" t="str">
        <f>IFERROR(VLOOKUP(AH171,[4]缘分填表用!$A:$J,4,FALSE),VLOOKUP(AH171,[4]Sheet3!$AH:$AM,6,0))</f>
        <v>天纵奇才</v>
      </c>
      <c r="AJ171" s="30" t="str">
        <f>IFERROR(VLOOKUP(AH171,[4]缘分填表用!$A:$M,8,FALSE),VLOOKUP(AH171,[4]Sheet3!$AH:$AL,2,0))</f>
        <v>郭嘉</v>
      </c>
      <c r="AK171" s="30">
        <f>IFERROR(VLOOKUP(AH171,[4]缘分填表用!$A:$M,9,FALSE),VLOOKUP(AH171,[4]Sheet3!$AH:$AL,3,0))</f>
        <v>0</v>
      </c>
      <c r="AL171" s="30">
        <f>IFERROR(VLOOKUP(AH171,[4]缘分填表用!$A:$M,10,FALSE),VLOOKUP(AH171,[4]Sheet3!$AH:$AL,4,0))</f>
        <v>0</v>
      </c>
      <c r="AM171" s="30"/>
      <c r="AN171" s="12" t="str">
        <f>IFERROR(VLOOKUP(D171,[5]Sheet1!$B$2:$C$47,2,FALSE),"")</f>
        <v/>
      </c>
    </row>
    <row r="172" spans="1:40" ht="17.399999999999999" customHeight="1" x14ac:dyDescent="0.35">
      <c r="A172" s="16" t="str">
        <f t="shared" si="54"/>
        <v>诸葛亮2</v>
      </c>
      <c r="B172" s="17">
        <v>2</v>
      </c>
      <c r="C172" s="18">
        <v>14</v>
      </c>
      <c r="D172" s="19" t="str">
        <f t="shared" si="53"/>
        <v>一时瑜亮</v>
      </c>
      <c r="E172" s="23" t="s">
        <v>324</v>
      </c>
      <c r="F172" s="20" t="str">
        <f t="shared" si="49"/>
        <v>、周瑜</v>
      </c>
      <c r="G172" s="20" t="str">
        <f t="shared" si="50"/>
        <v/>
      </c>
      <c r="H172" s="20" t="str">
        <f t="shared" si="51"/>
        <v/>
      </c>
      <c r="I172" s="20" t="str">
        <f t="shared" si="52"/>
        <v/>
      </c>
      <c r="J172" s="12">
        <f t="shared" si="42"/>
        <v>180</v>
      </c>
      <c r="K172" s="12">
        <f t="shared" si="43"/>
        <v>0</v>
      </c>
      <c r="L172" s="12">
        <f t="shared" si="44"/>
        <v>0</v>
      </c>
      <c r="M172" s="18">
        <v>0</v>
      </c>
      <c r="N172" s="28" t="s">
        <v>115</v>
      </c>
      <c r="O172" s="12">
        <f>VLOOKUP(E172,[3]Sheet1!$B$20:$K$190,9,0)</f>
        <v>4</v>
      </c>
      <c r="P172" s="12" t="str">
        <f>VLOOKUP(O172,武将ID!L$1:$M175,2,0)</f>
        <v>辅助型</v>
      </c>
      <c r="R172" s="12">
        <v>2</v>
      </c>
      <c r="T172" s="12">
        <f t="shared" si="55"/>
        <v>18</v>
      </c>
      <c r="U172" s="12">
        <f t="shared" si="56"/>
        <v>0</v>
      </c>
      <c r="V172" s="12">
        <f t="shared" si="45"/>
        <v>0</v>
      </c>
      <c r="W172" s="12">
        <f t="shared" si="46"/>
        <v>18</v>
      </c>
      <c r="X172" s="12">
        <f t="shared" si="47"/>
        <v>0</v>
      </c>
      <c r="Y172" s="12">
        <f t="shared" si="48"/>
        <v>0</v>
      </c>
      <c r="AB172" s="18">
        <v>240</v>
      </c>
      <c r="AC172" s="18">
        <v>0</v>
      </c>
      <c r="AD172" s="18">
        <v>0</v>
      </c>
      <c r="AH172" s="23" t="s">
        <v>326</v>
      </c>
      <c r="AI172" s="17" t="str">
        <f>IFERROR(VLOOKUP(AH172,[4]缘分填表用!$A:$J,4,FALSE),VLOOKUP(AH172,[4]Sheet3!$AH:$AM,6,0))</f>
        <v>一时瑜亮</v>
      </c>
      <c r="AJ172" s="30" t="str">
        <f>IFERROR(VLOOKUP(AH172,[4]缘分填表用!$A:$M,8,FALSE),VLOOKUP(AH172,[4]Sheet3!$AH:$AL,2,0))</f>
        <v>周瑜</v>
      </c>
      <c r="AK172" s="30">
        <f>IFERROR(VLOOKUP(AH172,[4]缘分填表用!$A:$M,9,FALSE),VLOOKUP(AH172,[4]Sheet3!$AH:$AL,3,0))</f>
        <v>0</v>
      </c>
      <c r="AL172" s="30">
        <f>IFERROR(VLOOKUP(AH172,[4]缘分填表用!$A:$M,10,FALSE),VLOOKUP(AH172,[4]Sheet3!$AH:$AL,4,0))</f>
        <v>0</v>
      </c>
      <c r="AM172" s="30"/>
      <c r="AN172" s="12" t="str">
        <f>IFERROR(VLOOKUP(D172,[5]Sheet1!$B$2:$C$47,2,FALSE),"")</f>
        <v/>
      </c>
    </row>
    <row r="173" spans="1:40" ht="17.399999999999999" customHeight="1" x14ac:dyDescent="0.35">
      <c r="A173" s="16" t="str">
        <f t="shared" si="54"/>
        <v>诸葛亮3</v>
      </c>
      <c r="B173" s="17">
        <v>3</v>
      </c>
      <c r="C173" s="18">
        <v>15</v>
      </c>
      <c r="D173" s="19" t="str">
        <f t="shared" si="53"/>
        <v>妙计无双</v>
      </c>
      <c r="E173" s="23" t="s">
        <v>324</v>
      </c>
      <c r="F173" s="20" t="str">
        <f t="shared" si="49"/>
        <v>、司马懿</v>
      </c>
      <c r="G173" s="20" t="str">
        <f t="shared" si="50"/>
        <v>、郭嘉</v>
      </c>
      <c r="H173" s="20" t="str">
        <f t="shared" si="51"/>
        <v/>
      </c>
      <c r="I173" s="20" t="str">
        <f t="shared" si="52"/>
        <v/>
      </c>
      <c r="J173" s="12">
        <f t="shared" si="42"/>
        <v>180</v>
      </c>
      <c r="K173" s="12">
        <f t="shared" si="43"/>
        <v>140</v>
      </c>
      <c r="L173" s="12">
        <f t="shared" si="44"/>
        <v>40</v>
      </c>
      <c r="M173" s="18">
        <v>0</v>
      </c>
      <c r="N173" s="28" t="s">
        <v>115</v>
      </c>
      <c r="O173" s="12">
        <f>VLOOKUP(E173,[3]Sheet1!$B$20:$K$190,9,0)</f>
        <v>4</v>
      </c>
      <c r="P173" s="12" t="str">
        <f>VLOOKUP(O173,武将ID!L$1:$M176,2,0)</f>
        <v>辅助型</v>
      </c>
      <c r="R173" s="12">
        <v>2</v>
      </c>
      <c r="T173" s="12">
        <f t="shared" si="55"/>
        <v>18</v>
      </c>
      <c r="U173" s="12">
        <f t="shared" si="56"/>
        <v>14</v>
      </c>
      <c r="V173" s="12">
        <f t="shared" si="45"/>
        <v>4</v>
      </c>
      <c r="W173" s="12">
        <f t="shared" si="46"/>
        <v>18</v>
      </c>
      <c r="X173" s="12">
        <f t="shared" si="47"/>
        <v>18</v>
      </c>
      <c r="Y173" s="12">
        <f t="shared" si="48"/>
        <v>0</v>
      </c>
      <c r="AB173" s="18">
        <v>240</v>
      </c>
      <c r="AC173" s="18">
        <v>240</v>
      </c>
      <c r="AD173" s="18">
        <v>0</v>
      </c>
      <c r="AH173" s="23" t="s">
        <v>327</v>
      </c>
      <c r="AI173" s="17" t="str">
        <f>IFERROR(VLOOKUP(AH173,[4]缘分填表用!$A:$J,4,FALSE),VLOOKUP(AH173,[4]Sheet3!$AH:$AM,6,0))</f>
        <v>妙计无双</v>
      </c>
      <c r="AJ173" s="30" t="str">
        <f>IFERROR(VLOOKUP(AH173,[4]缘分填表用!$A:$M,8,FALSE),VLOOKUP(AH173,[4]Sheet3!$AH:$AL,2,0))</f>
        <v>司马懿</v>
      </c>
      <c r="AK173" s="30" t="str">
        <f>IFERROR(VLOOKUP(AH173,[4]缘分填表用!$A:$M,9,FALSE),VLOOKUP(AH173,[4]Sheet3!$AH:$AL,3,0))</f>
        <v>郭嘉</v>
      </c>
      <c r="AL173" s="30">
        <f>IFERROR(VLOOKUP(AH173,[4]缘分填表用!$A:$M,10,FALSE),VLOOKUP(AH173,[4]Sheet3!$AH:$AL,4,0))</f>
        <v>0</v>
      </c>
      <c r="AM173" s="30"/>
      <c r="AN173" s="12" t="str">
        <f>IFERROR(VLOOKUP(D173,[5]Sheet1!$B$2:$C$47,2,FALSE),"")</f>
        <v/>
      </c>
    </row>
    <row r="174" spans="1:40" ht="17.399999999999999" customHeight="1" x14ac:dyDescent="0.35">
      <c r="A174" s="16" t="str">
        <f t="shared" si="54"/>
        <v>诸葛亮4</v>
      </c>
      <c r="B174" s="17">
        <v>4</v>
      </c>
      <c r="C174" s="18">
        <v>16</v>
      </c>
      <c r="D174" s="19" t="str">
        <f t="shared" si="53"/>
        <v>三顾茅庐</v>
      </c>
      <c r="E174" s="23" t="s">
        <v>324</v>
      </c>
      <c r="F174" s="20" t="str">
        <f t="shared" si="49"/>
        <v>、刘备</v>
      </c>
      <c r="G174" s="20" t="str">
        <f t="shared" si="50"/>
        <v>、张飞</v>
      </c>
      <c r="H174" s="20" t="str">
        <f t="shared" si="51"/>
        <v>、关羽</v>
      </c>
      <c r="I174" s="20" t="str">
        <f t="shared" si="52"/>
        <v/>
      </c>
      <c r="J174" s="12">
        <f t="shared" si="42"/>
        <v>210</v>
      </c>
      <c r="K174" s="12">
        <f t="shared" si="43"/>
        <v>160</v>
      </c>
      <c r="L174" s="12">
        <f t="shared" si="44"/>
        <v>50</v>
      </c>
      <c r="M174" s="18">
        <v>0</v>
      </c>
      <c r="N174" s="28" t="s">
        <v>115</v>
      </c>
      <c r="O174" s="12">
        <f>VLOOKUP(E174,[3]Sheet1!$B$20:$K$190,9,0)</f>
        <v>4</v>
      </c>
      <c r="P174" s="12" t="str">
        <f>VLOOKUP(O174,武将ID!L$1:$M177,2,0)</f>
        <v>辅助型</v>
      </c>
      <c r="R174" s="12">
        <v>2</v>
      </c>
      <c r="T174" s="12">
        <f t="shared" si="55"/>
        <v>21</v>
      </c>
      <c r="U174" s="12">
        <f t="shared" si="56"/>
        <v>16</v>
      </c>
      <c r="V174" s="12">
        <f t="shared" si="45"/>
        <v>5</v>
      </c>
      <c r="W174" s="12">
        <f t="shared" si="46"/>
        <v>21</v>
      </c>
      <c r="X174" s="12">
        <f t="shared" si="47"/>
        <v>21</v>
      </c>
      <c r="Y174" s="12">
        <f t="shared" si="48"/>
        <v>0</v>
      </c>
      <c r="AB174" s="29">
        <v>280</v>
      </c>
      <c r="AC174" s="29">
        <v>280</v>
      </c>
      <c r="AD174" s="29">
        <v>0</v>
      </c>
      <c r="AH174" s="23" t="s">
        <v>328</v>
      </c>
      <c r="AI174" s="17" t="str">
        <f>IFERROR(VLOOKUP(AH174,[4]缘分填表用!$A:$J,4,FALSE),VLOOKUP(AH174,[4]Sheet3!$AH:$AM,6,0))</f>
        <v>三顾茅庐</v>
      </c>
      <c r="AJ174" s="30" t="str">
        <f>IFERROR(VLOOKUP(AH174,[4]缘分填表用!$A:$M,8,FALSE),VLOOKUP(AH174,[4]Sheet3!$AH:$AL,2,0))</f>
        <v>刘备</v>
      </c>
      <c r="AK174" s="30" t="str">
        <f>IFERROR(VLOOKUP(AH174,[4]缘分填表用!$A:$M,9,FALSE),VLOOKUP(AH174,[4]Sheet3!$AH:$AL,3,0))</f>
        <v>张飞</v>
      </c>
      <c r="AL174" s="30" t="str">
        <f>IFERROR(VLOOKUP(AH174,[4]缘分填表用!$A:$M,10,FALSE),VLOOKUP(AH174,[4]Sheet3!$AH:$AL,4,0))</f>
        <v>关羽</v>
      </c>
      <c r="AM174" s="30"/>
      <c r="AN174" s="12" t="str">
        <f>IFERROR(VLOOKUP(D174,[5]Sheet1!$B$2:$C$47,2,FALSE),"")</f>
        <v/>
      </c>
    </row>
    <row r="175" spans="1:40" ht="17.399999999999999" customHeight="1" x14ac:dyDescent="0.35">
      <c r="A175" s="16" t="str">
        <f t="shared" si="54"/>
        <v>诸葛亮5</v>
      </c>
      <c r="B175" s="17">
        <v>5</v>
      </c>
      <c r="C175" s="18">
        <v>17</v>
      </c>
      <c r="D175" s="19" t="str">
        <f t="shared" si="53"/>
        <v>火烧赤壁</v>
      </c>
      <c r="E175" s="23" t="s">
        <v>324</v>
      </c>
      <c r="F175" s="20" t="str">
        <f t="shared" si="49"/>
        <v>、曹操</v>
      </c>
      <c r="G175" s="20" t="str">
        <f t="shared" si="50"/>
        <v>、周瑜</v>
      </c>
      <c r="H175" s="20" t="str">
        <f t="shared" si="51"/>
        <v>、孙权</v>
      </c>
      <c r="I175" s="20" t="str">
        <f t="shared" si="52"/>
        <v/>
      </c>
      <c r="J175" s="12">
        <f t="shared" si="42"/>
        <v>210</v>
      </c>
      <c r="K175" s="12">
        <f t="shared" si="43"/>
        <v>160</v>
      </c>
      <c r="L175" s="12">
        <f t="shared" si="44"/>
        <v>50</v>
      </c>
      <c r="M175" s="18">
        <v>0</v>
      </c>
      <c r="N175" s="28" t="s">
        <v>115</v>
      </c>
      <c r="O175" s="12">
        <f>VLOOKUP(E175,[3]Sheet1!$B$20:$K$190,9,0)</f>
        <v>4</v>
      </c>
      <c r="P175" s="12" t="str">
        <f>VLOOKUP(O175,武将ID!L$1:$M178,2,0)</f>
        <v>辅助型</v>
      </c>
      <c r="R175" s="12">
        <v>2</v>
      </c>
      <c r="T175" s="12">
        <f t="shared" si="55"/>
        <v>21</v>
      </c>
      <c r="U175" s="12">
        <f t="shared" si="56"/>
        <v>16</v>
      </c>
      <c r="V175" s="12">
        <f t="shared" si="45"/>
        <v>5</v>
      </c>
      <c r="W175" s="12">
        <f t="shared" si="46"/>
        <v>21</v>
      </c>
      <c r="X175" s="12">
        <f t="shared" si="47"/>
        <v>21</v>
      </c>
      <c r="Y175" s="12">
        <f t="shared" si="48"/>
        <v>0</v>
      </c>
      <c r="AB175" s="18">
        <v>280</v>
      </c>
      <c r="AC175" s="18">
        <v>280</v>
      </c>
      <c r="AD175" s="18">
        <v>0</v>
      </c>
      <c r="AH175" s="23" t="s">
        <v>329</v>
      </c>
      <c r="AI175" s="17" t="str">
        <f>IFERROR(VLOOKUP(AH175,[4]缘分填表用!$A:$J,4,FALSE),VLOOKUP(AH175,[4]Sheet3!$AH:$AM,6,0))</f>
        <v>火烧赤壁</v>
      </c>
      <c r="AJ175" s="30" t="str">
        <f>IFERROR(VLOOKUP(AH175,[4]缘分填表用!$A:$M,8,FALSE),VLOOKUP(AH175,[4]Sheet3!$AH:$AL,2,0))</f>
        <v>曹操</v>
      </c>
      <c r="AK175" s="30" t="str">
        <f>IFERROR(VLOOKUP(AH175,[4]缘分填表用!$A:$M,9,FALSE),VLOOKUP(AH175,[4]Sheet3!$AH:$AL,3,0))</f>
        <v>周瑜</v>
      </c>
      <c r="AL175" s="30" t="str">
        <f>IFERROR(VLOOKUP(AH175,[4]缘分填表用!$A:$M,10,FALSE),VLOOKUP(AH175,[4]Sheet3!$AH:$AL,4,0))</f>
        <v>孙权</v>
      </c>
      <c r="AM175" s="19"/>
      <c r="AN175" s="12" t="str">
        <f>IFERROR(VLOOKUP(D175,[5]Sheet1!$B$2:$C$47,2,FALSE),"")</f>
        <v/>
      </c>
    </row>
    <row r="176" spans="1:40" ht="17.399999999999999" customHeight="1" x14ac:dyDescent="0.35">
      <c r="A176" s="16" t="str">
        <f t="shared" si="54"/>
        <v>诸葛亮6</v>
      </c>
      <c r="B176" s="17">
        <v>6</v>
      </c>
      <c r="C176" s="18">
        <v>18</v>
      </c>
      <c r="D176" s="19" t="str">
        <f t="shared" si="53"/>
        <v>谋定天下</v>
      </c>
      <c r="E176" s="23" t="s">
        <v>324</v>
      </c>
      <c r="F176" s="20" t="str">
        <f t="shared" si="49"/>
        <v>、范增</v>
      </c>
      <c r="G176" s="20" t="str">
        <f t="shared" si="50"/>
        <v>、张良</v>
      </c>
      <c r="H176" s="20" t="str">
        <f t="shared" si="51"/>
        <v>、司马懿</v>
      </c>
      <c r="I176" s="20" t="str">
        <f t="shared" si="52"/>
        <v>、郭嘉</v>
      </c>
      <c r="J176" s="12">
        <f t="shared" si="42"/>
        <v>240</v>
      </c>
      <c r="K176" s="12">
        <f t="shared" si="43"/>
        <v>190</v>
      </c>
      <c r="L176" s="12">
        <f t="shared" si="44"/>
        <v>50</v>
      </c>
      <c r="M176" s="18">
        <v>0</v>
      </c>
      <c r="N176" s="28" t="s">
        <v>115</v>
      </c>
      <c r="O176" s="12">
        <f>VLOOKUP(E176,[3]Sheet1!$B$20:$K$190,9,0)</f>
        <v>4</v>
      </c>
      <c r="P176" s="12" t="str">
        <f>VLOOKUP(O176,武将ID!L$1:$M179,2,0)</f>
        <v>辅助型</v>
      </c>
      <c r="R176" s="12">
        <v>2</v>
      </c>
      <c r="T176" s="12">
        <f t="shared" si="55"/>
        <v>24</v>
      </c>
      <c r="U176" s="12">
        <f t="shared" si="56"/>
        <v>19</v>
      </c>
      <c r="V176" s="12">
        <f t="shared" si="45"/>
        <v>5</v>
      </c>
      <c r="W176" s="12">
        <f t="shared" si="46"/>
        <v>24</v>
      </c>
      <c r="X176" s="12">
        <f t="shared" si="47"/>
        <v>24</v>
      </c>
      <c r="Y176" s="12">
        <f t="shared" si="48"/>
        <v>0</v>
      </c>
      <c r="AB176" s="18">
        <v>320</v>
      </c>
      <c r="AC176" s="18">
        <v>320</v>
      </c>
      <c r="AD176" s="18">
        <v>0</v>
      </c>
      <c r="AH176" s="23" t="s">
        <v>330</v>
      </c>
      <c r="AI176" s="17" t="str">
        <f>IFERROR(VLOOKUP(AH176,[4]缘分填表用!$A:$J,4,FALSE),VLOOKUP(AH176,[4]Sheet3!$AH:$AM,6,0))</f>
        <v>谋定天下</v>
      </c>
      <c r="AJ176" s="30" t="str">
        <f>IFERROR(VLOOKUP(AH176,[4]缘分填表用!$A:$M,8,FALSE),VLOOKUP(AH176,[4]Sheet3!$AH:$AL,2,0))</f>
        <v>范增</v>
      </c>
      <c r="AK176" s="30" t="str">
        <f>IFERROR(VLOOKUP(AH176,[4]缘分填表用!$A:$M,9,FALSE),VLOOKUP(AH176,[4]Sheet3!$AH:$AL,3,0))</f>
        <v>张良</v>
      </c>
      <c r="AL176" s="30" t="str">
        <f>IFERROR(VLOOKUP(AH176,[4]缘分填表用!$A:$M,10,FALSE),VLOOKUP(AH176,[4]Sheet3!$AH:$AL,4,0))</f>
        <v>司马懿</v>
      </c>
      <c r="AM176" s="19" t="s">
        <v>331</v>
      </c>
      <c r="AN176" s="12" t="str">
        <f>IFERROR(VLOOKUP(D176,[5]Sheet1!$B$2:$C$47,2,FALSE),"")</f>
        <v/>
      </c>
    </row>
    <row r="177" spans="1:40" ht="17.399999999999999" customHeight="1" x14ac:dyDescent="0.35">
      <c r="A177" s="16" t="str">
        <f t="shared" si="54"/>
        <v>孙策1</v>
      </c>
      <c r="B177" s="17">
        <v>1</v>
      </c>
      <c r="C177" s="18">
        <v>19</v>
      </c>
      <c r="D177" s="19" t="str">
        <f t="shared" si="53"/>
        <v>伉俪情深</v>
      </c>
      <c r="E177" s="23" t="s">
        <v>332</v>
      </c>
      <c r="F177" s="20" t="str">
        <f t="shared" si="49"/>
        <v>、大乔</v>
      </c>
      <c r="G177" s="20" t="str">
        <f t="shared" si="50"/>
        <v/>
      </c>
      <c r="H177" s="20" t="str">
        <f t="shared" si="51"/>
        <v/>
      </c>
      <c r="I177" s="20" t="str">
        <f t="shared" si="52"/>
        <v/>
      </c>
      <c r="J177" s="12">
        <f t="shared" si="42"/>
        <v>0</v>
      </c>
      <c r="K177" s="12">
        <f t="shared" si="43"/>
        <v>140</v>
      </c>
      <c r="L177" s="12">
        <f t="shared" si="44"/>
        <v>40</v>
      </c>
      <c r="M177" s="18">
        <v>0</v>
      </c>
      <c r="N177" s="28" t="s">
        <v>115</v>
      </c>
      <c r="O177" s="12">
        <f>VLOOKUP(E177,[3]Sheet1!$B$20:$K$190,9,0)</f>
        <v>3</v>
      </c>
      <c r="P177" s="12" t="str">
        <f>VLOOKUP(O177,武将ID!L$1:$M180,2,0)</f>
        <v>攻击型</v>
      </c>
      <c r="R177" s="12">
        <v>2</v>
      </c>
      <c r="T177" s="12">
        <f t="shared" si="55"/>
        <v>0</v>
      </c>
      <c r="U177" s="12">
        <f t="shared" si="56"/>
        <v>14</v>
      </c>
      <c r="V177" s="12">
        <f t="shared" si="45"/>
        <v>4</v>
      </c>
      <c r="W177" s="12">
        <f t="shared" si="46"/>
        <v>0</v>
      </c>
      <c r="X177" s="12">
        <f t="shared" si="47"/>
        <v>18</v>
      </c>
      <c r="Y177" s="12">
        <f t="shared" si="48"/>
        <v>0</v>
      </c>
      <c r="AB177" s="18">
        <v>0</v>
      </c>
      <c r="AC177" s="18">
        <v>240</v>
      </c>
      <c r="AD177" s="18">
        <v>0</v>
      </c>
      <c r="AH177" s="23" t="s">
        <v>333</v>
      </c>
      <c r="AI177" s="17" t="str">
        <f>IFERROR(VLOOKUP(AH177,[4]缘分填表用!$A:$J,4,FALSE),VLOOKUP(AH177,[4]Sheet3!$AH:$AM,6,0))</f>
        <v>伉俪情深</v>
      </c>
      <c r="AJ177" s="30" t="str">
        <f>IFERROR(VLOOKUP(AH177,[4]缘分填表用!$A:$M,8,FALSE),VLOOKUP(AH177,[4]Sheet3!$AH:$AL,2,0))</f>
        <v>大乔</v>
      </c>
      <c r="AK177" s="30">
        <f>IFERROR(VLOOKUP(AH177,[4]缘分填表用!$A:$M,9,FALSE),VLOOKUP(AH177,[4]Sheet3!$AH:$AL,3,0))</f>
        <v>0</v>
      </c>
      <c r="AL177" s="30">
        <f>IFERROR(VLOOKUP(AH177,[4]缘分填表用!$A:$M,10,FALSE),VLOOKUP(AH177,[4]Sheet3!$AH:$AL,4,0))</f>
        <v>0</v>
      </c>
      <c r="AM177" s="30"/>
      <c r="AN177" s="12" t="str">
        <f>IFERROR(VLOOKUP(D177,[5]Sheet1!$B$2:$C$47,2,FALSE),"")</f>
        <v/>
      </c>
    </row>
    <row r="178" spans="1:40" ht="17.399999999999999" customHeight="1" x14ac:dyDescent="0.35">
      <c r="A178" s="16" t="str">
        <f t="shared" si="54"/>
        <v>孙策2</v>
      </c>
      <c r="B178" s="17">
        <v>2</v>
      </c>
      <c r="C178" s="18">
        <v>20</v>
      </c>
      <c r="D178" s="19" t="str">
        <f t="shared" si="53"/>
        <v>江东霸主</v>
      </c>
      <c r="E178" s="23" t="s">
        <v>332</v>
      </c>
      <c r="F178" s="20" t="str">
        <f t="shared" si="49"/>
        <v>、孙权</v>
      </c>
      <c r="G178" s="20" t="str">
        <f t="shared" si="50"/>
        <v/>
      </c>
      <c r="H178" s="20" t="str">
        <f t="shared" si="51"/>
        <v/>
      </c>
      <c r="I178" s="20" t="str">
        <f t="shared" si="52"/>
        <v/>
      </c>
      <c r="J178" s="12">
        <f t="shared" si="42"/>
        <v>0</v>
      </c>
      <c r="K178" s="12">
        <f t="shared" si="43"/>
        <v>140</v>
      </c>
      <c r="L178" s="12">
        <f t="shared" si="44"/>
        <v>40</v>
      </c>
      <c r="M178" s="18">
        <v>0</v>
      </c>
      <c r="N178" s="28" t="s">
        <v>115</v>
      </c>
      <c r="O178" s="12">
        <f>VLOOKUP(E178,[3]Sheet1!$B$20:$K$190,9,0)</f>
        <v>3</v>
      </c>
      <c r="P178" s="12" t="str">
        <f>VLOOKUP(O178,武将ID!L$1:$M181,2,0)</f>
        <v>攻击型</v>
      </c>
      <c r="R178" s="12">
        <v>2</v>
      </c>
      <c r="T178" s="12">
        <f t="shared" si="55"/>
        <v>0</v>
      </c>
      <c r="U178" s="12">
        <f t="shared" si="56"/>
        <v>14</v>
      </c>
      <c r="V178" s="12">
        <f t="shared" si="45"/>
        <v>4</v>
      </c>
      <c r="W178" s="12">
        <f t="shared" si="46"/>
        <v>0</v>
      </c>
      <c r="X178" s="12">
        <f t="shared" si="47"/>
        <v>18</v>
      </c>
      <c r="Y178" s="12">
        <f t="shared" si="48"/>
        <v>0</v>
      </c>
      <c r="AB178" s="18">
        <v>0</v>
      </c>
      <c r="AC178" s="18">
        <v>240</v>
      </c>
      <c r="AD178" s="18">
        <v>0</v>
      </c>
      <c r="AH178" s="23" t="s">
        <v>334</v>
      </c>
      <c r="AI178" s="17" t="str">
        <f>IFERROR(VLOOKUP(AH178,[4]缘分填表用!$A:$J,4,FALSE),VLOOKUP(AH178,[4]Sheet3!$AH:$AM,6,0))</f>
        <v>江东霸主</v>
      </c>
      <c r="AJ178" s="30" t="str">
        <f>IFERROR(VLOOKUP(AH178,[4]缘分填表用!$A:$M,8,FALSE),VLOOKUP(AH178,[4]Sheet3!$AH:$AL,2,0))</f>
        <v>孙权</v>
      </c>
      <c r="AK178" s="30">
        <f>IFERROR(VLOOKUP(AH178,[4]缘分填表用!$A:$M,9,FALSE),VLOOKUP(AH178,[4]Sheet3!$AH:$AL,3,0))</f>
        <v>0</v>
      </c>
      <c r="AL178" s="30">
        <f>IFERROR(VLOOKUP(AH178,[4]缘分填表用!$A:$M,10,FALSE),VLOOKUP(AH178,[4]Sheet3!$AH:$AL,4,0))</f>
        <v>0</v>
      </c>
      <c r="AM178" s="30"/>
      <c r="AN178" s="12" t="str">
        <f>IFERROR(VLOOKUP(D178,[5]Sheet1!$B$2:$C$47,2,FALSE),"")</f>
        <v/>
      </c>
    </row>
    <row r="179" spans="1:40" ht="17.399999999999999" customHeight="1" x14ac:dyDescent="0.35">
      <c r="A179" s="16" t="str">
        <f t="shared" si="54"/>
        <v>孙策3</v>
      </c>
      <c r="B179" s="17">
        <v>3</v>
      </c>
      <c r="C179" s="18">
        <v>21</v>
      </c>
      <c r="D179" s="19" t="str">
        <f t="shared" si="53"/>
        <v>青史留名</v>
      </c>
      <c r="E179" s="23" t="s">
        <v>332</v>
      </c>
      <c r="F179" s="20" t="str">
        <f t="shared" si="49"/>
        <v>、白起</v>
      </c>
      <c r="G179" s="20" t="str">
        <f t="shared" si="50"/>
        <v>、虞姬</v>
      </c>
      <c r="H179" s="20" t="str">
        <f t="shared" si="51"/>
        <v>、狄仁杰</v>
      </c>
      <c r="I179" s="20" t="str">
        <f t="shared" si="52"/>
        <v/>
      </c>
      <c r="J179" s="12">
        <f t="shared" si="42"/>
        <v>210</v>
      </c>
      <c r="K179" s="12">
        <f t="shared" si="43"/>
        <v>160</v>
      </c>
      <c r="L179" s="12">
        <f t="shared" si="44"/>
        <v>50</v>
      </c>
      <c r="M179" s="18">
        <v>0</v>
      </c>
      <c r="N179" s="28" t="s">
        <v>115</v>
      </c>
      <c r="O179" s="12">
        <f>VLOOKUP(E179,[3]Sheet1!$B$20:$K$190,9,0)</f>
        <v>3</v>
      </c>
      <c r="P179" s="12" t="str">
        <f>VLOOKUP(O179,武将ID!L$1:$M182,2,0)</f>
        <v>攻击型</v>
      </c>
      <c r="R179" s="12">
        <v>2</v>
      </c>
      <c r="T179" s="12">
        <f t="shared" si="55"/>
        <v>21</v>
      </c>
      <c r="U179" s="12">
        <f t="shared" si="56"/>
        <v>16</v>
      </c>
      <c r="V179" s="12">
        <f t="shared" si="45"/>
        <v>5</v>
      </c>
      <c r="W179" s="12">
        <f t="shared" si="46"/>
        <v>21</v>
      </c>
      <c r="X179" s="12">
        <f t="shared" si="47"/>
        <v>21</v>
      </c>
      <c r="Y179" s="12">
        <f t="shared" si="48"/>
        <v>0</v>
      </c>
      <c r="AB179" s="18">
        <v>280</v>
      </c>
      <c r="AC179" s="18">
        <v>280</v>
      </c>
      <c r="AD179" s="18">
        <v>0</v>
      </c>
      <c r="AH179" s="23" t="s">
        <v>335</v>
      </c>
      <c r="AI179" s="17" t="str">
        <f>IFERROR(VLOOKUP(AH179,[4]缘分填表用!$A:$J,4,FALSE),VLOOKUP(AH179,[4]Sheet3!$AH:$AM,6,0))</f>
        <v>青史留名</v>
      </c>
      <c r="AJ179" s="30" t="str">
        <f>IFERROR(VLOOKUP(AH179,[4]缘分填表用!$A:$M,8,FALSE),VLOOKUP(AH179,[4]Sheet3!$AH:$AL,2,0))</f>
        <v>白起</v>
      </c>
      <c r="AK179" s="30" t="str">
        <f>IFERROR(VLOOKUP(AH179,[4]缘分填表用!$A:$M,9,FALSE),VLOOKUP(AH179,[4]Sheet3!$AH:$AL,3,0))</f>
        <v>虞姬</v>
      </c>
      <c r="AL179" s="30" t="str">
        <f>IFERROR(VLOOKUP(AH179,[4]缘分填表用!$A:$M,10,FALSE),VLOOKUP(AH179,[4]Sheet3!$AH:$AL,4,0))</f>
        <v>狄仁杰</v>
      </c>
      <c r="AM179" s="30"/>
      <c r="AN179" s="12" t="str">
        <f>IFERROR(VLOOKUP(D179,[5]Sheet1!$B$2:$C$47,2,FALSE),"")</f>
        <v/>
      </c>
    </row>
    <row r="180" spans="1:40" ht="17.399999999999999" customHeight="1" x14ac:dyDescent="0.35">
      <c r="A180" s="16" t="str">
        <f t="shared" si="54"/>
        <v>孙策4</v>
      </c>
      <c r="B180" s="17">
        <v>4</v>
      </c>
      <c r="C180" s="18">
        <v>22</v>
      </c>
      <c r="D180" s="19" t="str">
        <f t="shared" si="53"/>
        <v>雄姿娇颜</v>
      </c>
      <c r="E180" s="23" t="s">
        <v>332</v>
      </c>
      <c r="F180" s="20" t="str">
        <f t="shared" si="49"/>
        <v>、陆逊</v>
      </c>
      <c r="G180" s="20" t="str">
        <f t="shared" si="50"/>
        <v>、大乔</v>
      </c>
      <c r="H180" s="20" t="str">
        <f t="shared" si="51"/>
        <v>、小乔</v>
      </c>
      <c r="I180" s="20" t="str">
        <f t="shared" si="52"/>
        <v/>
      </c>
      <c r="J180" s="12">
        <f t="shared" si="42"/>
        <v>210</v>
      </c>
      <c r="K180" s="12">
        <f t="shared" si="43"/>
        <v>160</v>
      </c>
      <c r="L180" s="12">
        <f t="shared" si="44"/>
        <v>50</v>
      </c>
      <c r="M180" s="18">
        <v>0</v>
      </c>
      <c r="N180" s="28" t="s">
        <v>115</v>
      </c>
      <c r="O180" s="12">
        <f>VLOOKUP(E180,[3]Sheet1!$B$20:$K$190,9,0)</f>
        <v>3</v>
      </c>
      <c r="P180" s="12" t="str">
        <f>VLOOKUP(O180,武将ID!L$1:$M183,2,0)</f>
        <v>攻击型</v>
      </c>
      <c r="R180" s="12">
        <v>2</v>
      </c>
      <c r="T180" s="12">
        <f t="shared" si="55"/>
        <v>21</v>
      </c>
      <c r="U180" s="12">
        <f t="shared" si="56"/>
        <v>16</v>
      </c>
      <c r="V180" s="12">
        <f t="shared" si="45"/>
        <v>5</v>
      </c>
      <c r="W180" s="12">
        <f t="shared" si="46"/>
        <v>21</v>
      </c>
      <c r="X180" s="12">
        <f t="shared" si="47"/>
        <v>21</v>
      </c>
      <c r="Y180" s="12">
        <f t="shared" si="48"/>
        <v>0</v>
      </c>
      <c r="AB180" s="29">
        <v>280</v>
      </c>
      <c r="AC180" s="18">
        <v>280</v>
      </c>
      <c r="AD180" s="18">
        <v>0</v>
      </c>
      <c r="AH180" s="23" t="s">
        <v>336</v>
      </c>
      <c r="AI180" s="17" t="str">
        <f>IFERROR(VLOOKUP(AH180,[4]缘分填表用!$A:$J,4,FALSE),VLOOKUP(AH180,[4]Sheet3!$AH:$AM,6,0))</f>
        <v>雄姿娇颜</v>
      </c>
      <c r="AJ180" s="30" t="str">
        <f>IFERROR(VLOOKUP(AH180,[4]缘分填表用!$A:$M,8,FALSE),VLOOKUP(AH180,[4]Sheet3!$AH:$AL,2,0))</f>
        <v>陆逊</v>
      </c>
      <c r="AK180" s="30" t="str">
        <f>IFERROR(VLOOKUP(AH180,[4]缘分填表用!$A:$M,9,FALSE),VLOOKUP(AH180,[4]Sheet3!$AH:$AL,3,0))</f>
        <v>大乔</v>
      </c>
      <c r="AL180" s="30" t="str">
        <f>IFERROR(VLOOKUP(AH180,[4]缘分填表用!$A:$M,10,FALSE),VLOOKUP(AH180,[4]Sheet3!$AH:$AL,4,0))</f>
        <v>小乔</v>
      </c>
      <c r="AM180" s="30"/>
      <c r="AN180" s="12" t="str">
        <f>IFERROR(VLOOKUP(D180,[5]Sheet1!$B$2:$C$47,2,FALSE),"")</f>
        <v/>
      </c>
    </row>
    <row r="181" spans="1:40" ht="17.399999999999999" customHeight="1" x14ac:dyDescent="0.35">
      <c r="A181" s="16" t="str">
        <f t="shared" si="54"/>
        <v>孙策5</v>
      </c>
      <c r="B181" s="17">
        <v>5</v>
      </c>
      <c r="C181" s="18">
        <v>23</v>
      </c>
      <c r="D181" s="19" t="str">
        <f t="shared" si="53"/>
        <v>乱世神将</v>
      </c>
      <c r="E181" s="23" t="s">
        <v>332</v>
      </c>
      <c r="F181" s="20" t="str">
        <f t="shared" si="49"/>
        <v>、白起</v>
      </c>
      <c r="G181" s="20" t="str">
        <f t="shared" si="50"/>
        <v>、英布</v>
      </c>
      <c r="H181" s="20" t="str">
        <f t="shared" si="51"/>
        <v>、龙且</v>
      </c>
      <c r="I181" s="20" t="str">
        <f t="shared" si="52"/>
        <v/>
      </c>
      <c r="J181" s="12">
        <f t="shared" si="42"/>
        <v>210</v>
      </c>
      <c r="K181" s="12">
        <f t="shared" si="43"/>
        <v>160</v>
      </c>
      <c r="L181" s="12">
        <f t="shared" si="44"/>
        <v>50</v>
      </c>
      <c r="M181" s="18">
        <v>0</v>
      </c>
      <c r="N181" s="28" t="s">
        <v>115</v>
      </c>
      <c r="O181" s="12">
        <f>VLOOKUP(E181,[3]Sheet1!$B$20:$K$190,9,0)</f>
        <v>3</v>
      </c>
      <c r="P181" s="12" t="str">
        <f>VLOOKUP(O181,武将ID!L$1:$M184,2,0)</f>
        <v>攻击型</v>
      </c>
      <c r="R181" s="12">
        <v>2</v>
      </c>
      <c r="T181" s="12">
        <f t="shared" si="55"/>
        <v>21</v>
      </c>
      <c r="U181" s="12">
        <f t="shared" si="56"/>
        <v>16</v>
      </c>
      <c r="V181" s="12">
        <f t="shared" si="45"/>
        <v>5</v>
      </c>
      <c r="W181" s="12">
        <f t="shared" si="46"/>
        <v>21</v>
      </c>
      <c r="X181" s="12">
        <f t="shared" si="47"/>
        <v>21</v>
      </c>
      <c r="Y181" s="12">
        <f t="shared" si="48"/>
        <v>0</v>
      </c>
      <c r="AB181" s="29">
        <v>280</v>
      </c>
      <c r="AC181" s="18">
        <v>280</v>
      </c>
      <c r="AD181" s="18">
        <v>0</v>
      </c>
      <c r="AH181" s="23" t="s">
        <v>337</v>
      </c>
      <c r="AI181" s="17" t="str">
        <f>IFERROR(VLOOKUP(AH181,[4]缘分填表用!$A:$J,4,FALSE),VLOOKUP(AH181,[4]Sheet3!$AH:$AM,6,0))</f>
        <v>乱世神将</v>
      </c>
      <c r="AJ181" s="30" t="str">
        <f>IFERROR(VLOOKUP(AH181,[4]缘分填表用!$A:$M,8,FALSE),VLOOKUP(AH181,[4]Sheet3!$AH:$AL,2,0))</f>
        <v>白起</v>
      </c>
      <c r="AK181" s="30" t="str">
        <f>IFERROR(VLOOKUP(AH181,[4]缘分填表用!$A:$M,9,FALSE),VLOOKUP(AH181,[4]Sheet3!$AH:$AL,3,0))</f>
        <v>英布</v>
      </c>
      <c r="AL181" s="30" t="str">
        <f>IFERROR(VLOOKUP(AH181,[4]缘分填表用!$A:$M,10,FALSE),VLOOKUP(AH181,[4]Sheet3!$AH:$AL,4,0))</f>
        <v>龙且</v>
      </c>
      <c r="AM181" s="30"/>
      <c r="AN181" s="12" t="str">
        <f>IFERROR(VLOOKUP(D181,[5]Sheet1!$B$2:$C$47,2,FALSE),"")</f>
        <v/>
      </c>
    </row>
    <row r="182" spans="1:40" ht="17.399999999999999" customHeight="1" x14ac:dyDescent="0.35">
      <c r="A182" s="16" t="str">
        <f t="shared" si="54"/>
        <v>孙策6</v>
      </c>
      <c r="B182" s="17">
        <v>6</v>
      </c>
      <c r="C182" s="18">
        <v>24</v>
      </c>
      <c r="D182" s="19" t="str">
        <f t="shared" si="53"/>
        <v>霸道无双</v>
      </c>
      <c r="E182" s="23" t="s">
        <v>332</v>
      </c>
      <c r="F182" s="20" t="str">
        <f t="shared" si="49"/>
        <v>、项羽</v>
      </c>
      <c r="G182" s="20" t="str">
        <f t="shared" si="50"/>
        <v>、秦始皇</v>
      </c>
      <c r="H182" s="20" t="str">
        <f t="shared" si="51"/>
        <v>、白起</v>
      </c>
      <c r="I182" s="20" t="str">
        <f t="shared" si="52"/>
        <v/>
      </c>
      <c r="J182" s="12">
        <f t="shared" si="42"/>
        <v>240</v>
      </c>
      <c r="K182" s="12">
        <f t="shared" si="43"/>
        <v>190</v>
      </c>
      <c r="L182" s="12">
        <f t="shared" si="44"/>
        <v>50</v>
      </c>
      <c r="M182" s="18">
        <v>0</v>
      </c>
      <c r="N182" s="28" t="s">
        <v>115</v>
      </c>
      <c r="O182" s="12">
        <f>VLOOKUP(E182,[3]Sheet1!$B$20:$K$190,9,0)</f>
        <v>3</v>
      </c>
      <c r="P182" s="12" t="str">
        <f>VLOOKUP(O182,武将ID!L$1:$M185,2,0)</f>
        <v>攻击型</v>
      </c>
      <c r="R182" s="12">
        <v>2</v>
      </c>
      <c r="T182" s="12">
        <f t="shared" si="55"/>
        <v>24</v>
      </c>
      <c r="U182" s="12">
        <f t="shared" si="56"/>
        <v>19</v>
      </c>
      <c r="V182" s="12">
        <f t="shared" si="45"/>
        <v>5</v>
      </c>
      <c r="W182" s="12">
        <f t="shared" si="46"/>
        <v>24</v>
      </c>
      <c r="X182" s="12">
        <f t="shared" si="47"/>
        <v>24</v>
      </c>
      <c r="Y182" s="12">
        <f t="shared" si="48"/>
        <v>0</v>
      </c>
      <c r="AB182" s="29">
        <v>320</v>
      </c>
      <c r="AC182" s="18">
        <v>320</v>
      </c>
      <c r="AD182" s="18">
        <v>0</v>
      </c>
      <c r="AH182" s="23" t="s">
        <v>338</v>
      </c>
      <c r="AI182" s="17" t="str">
        <f>IFERROR(VLOOKUP(AH182,[4]缘分填表用!$A:$J,4,FALSE),VLOOKUP(AH182,[4]Sheet3!$AH:$AM,6,0))</f>
        <v>霸道无双</v>
      </c>
      <c r="AJ182" s="30" t="str">
        <f>IFERROR(VLOOKUP(AH182,[4]缘分填表用!$A:$M,8,FALSE),VLOOKUP(AH182,[4]Sheet3!$AH:$AL,2,0))</f>
        <v>项羽</v>
      </c>
      <c r="AK182" s="30" t="str">
        <f>IFERROR(VLOOKUP(AH182,[4]缘分填表用!$A:$M,9,FALSE),VLOOKUP(AH182,[4]Sheet3!$AH:$AL,3,0))</f>
        <v>秦始皇</v>
      </c>
      <c r="AL182" s="30" t="str">
        <f>IFERROR(VLOOKUP(AH182,[4]缘分填表用!$A:$M,10,FALSE),VLOOKUP(AH182,[4]Sheet3!$AH:$AL,4,0))</f>
        <v>白起</v>
      </c>
      <c r="AM182" s="19"/>
      <c r="AN182" s="12" t="str">
        <f>IFERROR(VLOOKUP(D182,[5]Sheet1!$B$2:$C$47,2,FALSE),"")</f>
        <v/>
      </c>
    </row>
    <row r="183" spans="1:40" ht="17.399999999999999" customHeight="1" x14ac:dyDescent="0.35">
      <c r="A183" s="16" t="str">
        <f t="shared" si="54"/>
        <v>曹操1</v>
      </c>
      <c r="B183" s="17">
        <v>1</v>
      </c>
      <c r="C183" s="18">
        <v>25</v>
      </c>
      <c r="D183" s="19" t="str">
        <f t="shared" si="53"/>
        <v>出谋划策</v>
      </c>
      <c r="E183" s="25" t="s">
        <v>339</v>
      </c>
      <c r="F183" s="20" t="str">
        <f t="shared" si="49"/>
        <v>、郭嘉</v>
      </c>
      <c r="G183" s="20" t="str">
        <f t="shared" si="50"/>
        <v/>
      </c>
      <c r="H183" s="20" t="str">
        <f t="shared" si="51"/>
        <v/>
      </c>
      <c r="I183" s="20" t="str">
        <f t="shared" si="52"/>
        <v/>
      </c>
      <c r="J183" s="12">
        <f t="shared" si="42"/>
        <v>0</v>
      </c>
      <c r="K183" s="12">
        <f t="shared" si="43"/>
        <v>110</v>
      </c>
      <c r="L183" s="12">
        <f t="shared" si="44"/>
        <v>30</v>
      </c>
      <c r="M183" s="24">
        <v>0</v>
      </c>
      <c r="N183" s="28" t="s">
        <v>140</v>
      </c>
      <c r="O183" s="12">
        <f>VLOOKUP(E183,[3]Sheet1!$B$20:$K$190,9,0)</f>
        <v>3</v>
      </c>
      <c r="P183" s="12" t="str">
        <f>VLOOKUP(O183,武将ID!L$1:$M186,2,0)</f>
        <v>攻击型</v>
      </c>
      <c r="R183" s="12">
        <v>2</v>
      </c>
      <c r="T183" s="12">
        <f t="shared" si="55"/>
        <v>0</v>
      </c>
      <c r="U183" s="12">
        <f t="shared" si="56"/>
        <v>11</v>
      </c>
      <c r="V183" s="12">
        <f t="shared" si="45"/>
        <v>3</v>
      </c>
      <c r="W183" s="12">
        <f t="shared" si="46"/>
        <v>0</v>
      </c>
      <c r="X183" s="12">
        <f t="shared" si="47"/>
        <v>14</v>
      </c>
      <c r="Y183" s="12">
        <f t="shared" si="48"/>
        <v>0</v>
      </c>
      <c r="AB183" s="18">
        <v>0</v>
      </c>
      <c r="AC183" s="18">
        <v>180</v>
      </c>
      <c r="AD183" s="18">
        <v>0</v>
      </c>
      <c r="AH183" s="25" t="s">
        <v>340</v>
      </c>
      <c r="AI183" s="17" t="str">
        <f>IFERROR(VLOOKUP(AH183,[4]缘分填表用!$A:$J,4,FALSE),VLOOKUP(AH183,[4]Sheet3!$AH:$AM,6,0))</f>
        <v>出谋划策</v>
      </c>
      <c r="AJ183" s="30" t="str">
        <f>IFERROR(VLOOKUP(AH183,[4]缘分填表用!$A:$M,8,FALSE),VLOOKUP(AH183,[4]Sheet3!$AH:$AL,2,0))</f>
        <v>郭嘉</v>
      </c>
      <c r="AK183" s="30">
        <f>IFERROR(VLOOKUP(AH183,[4]缘分填表用!$A:$M,9,FALSE),VLOOKUP(AH183,[4]Sheet3!$AH:$AL,3,0))</f>
        <v>0</v>
      </c>
      <c r="AL183" s="30">
        <f>IFERROR(VLOOKUP(AH183,[4]缘分填表用!$A:$M,10,FALSE),VLOOKUP(AH183,[4]Sheet3!$AH:$AL,4,0))</f>
        <v>0</v>
      </c>
      <c r="AM183" s="30"/>
      <c r="AN183" s="12" t="str">
        <f>IFERROR(VLOOKUP(D183,[5]Sheet1!$B$2:$C$47,2,FALSE),"")</f>
        <v/>
      </c>
    </row>
    <row r="184" spans="1:40" ht="17.399999999999999" customHeight="1" x14ac:dyDescent="0.35">
      <c r="A184" s="16" t="str">
        <f t="shared" si="54"/>
        <v>曹操2</v>
      </c>
      <c r="B184" s="17">
        <v>2</v>
      </c>
      <c r="C184" s="18">
        <v>26</v>
      </c>
      <c r="D184" s="19" t="str">
        <f t="shared" si="53"/>
        <v>江山美人</v>
      </c>
      <c r="E184" s="25" t="s">
        <v>339</v>
      </c>
      <c r="F184" s="20" t="str">
        <f t="shared" si="49"/>
        <v>、小乔</v>
      </c>
      <c r="G184" s="20" t="str">
        <f t="shared" si="50"/>
        <v/>
      </c>
      <c r="H184" s="20" t="str">
        <f t="shared" si="51"/>
        <v/>
      </c>
      <c r="I184" s="20" t="str">
        <f t="shared" si="52"/>
        <v/>
      </c>
      <c r="J184" s="12">
        <f t="shared" si="42"/>
        <v>0</v>
      </c>
      <c r="K184" s="12">
        <f t="shared" si="43"/>
        <v>110</v>
      </c>
      <c r="L184" s="12">
        <f t="shared" si="44"/>
        <v>30</v>
      </c>
      <c r="M184" s="24">
        <v>0</v>
      </c>
      <c r="N184" s="28" t="s">
        <v>140</v>
      </c>
      <c r="O184" s="12">
        <f>VLOOKUP(E184,[3]Sheet1!$B$20:$K$190,9,0)</f>
        <v>3</v>
      </c>
      <c r="P184" s="12" t="str">
        <f>VLOOKUP(O184,武将ID!L$1:$M187,2,0)</f>
        <v>攻击型</v>
      </c>
      <c r="R184" s="12">
        <v>2</v>
      </c>
      <c r="T184" s="12">
        <f t="shared" si="55"/>
        <v>0</v>
      </c>
      <c r="U184" s="12">
        <f t="shared" si="56"/>
        <v>11</v>
      </c>
      <c r="V184" s="12">
        <f t="shared" si="45"/>
        <v>3</v>
      </c>
      <c r="W184" s="12">
        <f t="shared" si="46"/>
        <v>0</v>
      </c>
      <c r="X184" s="12">
        <f t="shared" si="47"/>
        <v>14</v>
      </c>
      <c r="Y184" s="12">
        <f t="shared" si="48"/>
        <v>0</v>
      </c>
      <c r="AB184" s="18">
        <v>0</v>
      </c>
      <c r="AC184" s="18">
        <v>180</v>
      </c>
      <c r="AD184" s="18">
        <v>0</v>
      </c>
      <c r="AH184" s="25" t="s">
        <v>341</v>
      </c>
      <c r="AI184" s="17" t="str">
        <f>IFERROR(VLOOKUP(AH184,[4]缘分填表用!$A:$J,4,FALSE),VLOOKUP(AH184,[4]Sheet3!$AH:$AM,6,0))</f>
        <v>江山美人</v>
      </c>
      <c r="AJ184" s="30" t="str">
        <f>IFERROR(VLOOKUP(AH184,[4]缘分填表用!$A:$M,8,FALSE),VLOOKUP(AH184,[4]Sheet3!$AH:$AL,2,0))</f>
        <v>小乔</v>
      </c>
      <c r="AK184" s="30">
        <f>IFERROR(VLOOKUP(AH184,[4]缘分填表用!$A:$M,9,FALSE),VLOOKUP(AH184,[4]Sheet3!$AH:$AL,3,0))</f>
        <v>0</v>
      </c>
      <c r="AL184" s="30">
        <f>IFERROR(VLOOKUP(AH184,[4]缘分填表用!$A:$M,10,FALSE),VLOOKUP(AH184,[4]Sheet3!$AH:$AL,4,0))</f>
        <v>0</v>
      </c>
      <c r="AM184" s="30"/>
      <c r="AN184" s="12" t="str">
        <f>IFERROR(VLOOKUP(D184,[5]Sheet1!$B$2:$C$47,2,FALSE),"")</f>
        <v/>
      </c>
    </row>
    <row r="185" spans="1:40" ht="17.399999999999999" customHeight="1" x14ac:dyDescent="0.35">
      <c r="A185" s="16" t="str">
        <f t="shared" si="54"/>
        <v>曹操3</v>
      </c>
      <c r="B185" s="17">
        <v>3</v>
      </c>
      <c r="C185" s="18">
        <v>27</v>
      </c>
      <c r="D185" s="19" t="str">
        <f t="shared" si="53"/>
        <v>大权独揽</v>
      </c>
      <c r="E185" s="25" t="s">
        <v>339</v>
      </c>
      <c r="F185" s="20" t="str">
        <f t="shared" si="49"/>
        <v>、刘邦</v>
      </c>
      <c r="G185" s="20" t="str">
        <f t="shared" si="50"/>
        <v/>
      </c>
      <c r="H185" s="20" t="str">
        <f t="shared" si="51"/>
        <v/>
      </c>
      <c r="I185" s="20" t="str">
        <f t="shared" si="52"/>
        <v/>
      </c>
      <c r="J185" s="12">
        <f t="shared" si="42"/>
        <v>0</v>
      </c>
      <c r="K185" s="12">
        <f t="shared" si="43"/>
        <v>110</v>
      </c>
      <c r="L185" s="12">
        <f t="shared" si="44"/>
        <v>30</v>
      </c>
      <c r="M185" s="24">
        <v>0</v>
      </c>
      <c r="N185" s="28" t="s">
        <v>140</v>
      </c>
      <c r="O185" s="12">
        <f>VLOOKUP(E185,[3]Sheet1!$B$20:$K$190,9,0)</f>
        <v>3</v>
      </c>
      <c r="P185" s="12" t="str">
        <f>VLOOKUP(O185,武将ID!L$1:$M188,2,0)</f>
        <v>攻击型</v>
      </c>
      <c r="R185" s="12">
        <v>2</v>
      </c>
      <c r="T185" s="12">
        <f t="shared" si="55"/>
        <v>0</v>
      </c>
      <c r="U185" s="12">
        <f t="shared" si="56"/>
        <v>11</v>
      </c>
      <c r="V185" s="12">
        <f t="shared" si="45"/>
        <v>3</v>
      </c>
      <c r="W185" s="12">
        <f t="shared" si="46"/>
        <v>0</v>
      </c>
      <c r="X185" s="12">
        <f t="shared" si="47"/>
        <v>14</v>
      </c>
      <c r="Y185" s="12">
        <f t="shared" si="48"/>
        <v>0</v>
      </c>
      <c r="AB185" s="18">
        <v>0</v>
      </c>
      <c r="AC185" s="18">
        <v>180</v>
      </c>
      <c r="AD185" s="18">
        <v>0</v>
      </c>
      <c r="AH185" s="25" t="s">
        <v>342</v>
      </c>
      <c r="AI185" s="17" t="str">
        <f>IFERROR(VLOOKUP(AH185,[4]缘分填表用!$A:$J,4,FALSE),VLOOKUP(AH185,[4]Sheet3!$AH:$AM,6,0))</f>
        <v>大权独揽</v>
      </c>
      <c r="AJ185" s="30" t="str">
        <f>IFERROR(VLOOKUP(AH185,[4]缘分填表用!$A:$M,8,FALSE),VLOOKUP(AH185,[4]Sheet3!$AH:$AL,2,0))</f>
        <v>刘邦</v>
      </c>
      <c r="AK185" s="30">
        <f>IFERROR(VLOOKUP(AH185,[4]缘分填表用!$A:$M,9,FALSE),VLOOKUP(AH185,[4]Sheet3!$AH:$AL,3,0))</f>
        <v>0</v>
      </c>
      <c r="AL185" s="30">
        <f>IFERROR(VLOOKUP(AH185,[4]缘分填表用!$A:$M,10,FALSE),VLOOKUP(AH185,[4]Sheet3!$AH:$AL,4,0))</f>
        <v>0</v>
      </c>
      <c r="AM185" s="30"/>
      <c r="AN185" s="12" t="str">
        <f>IFERROR(VLOOKUP(D185,[5]Sheet1!$B$2:$C$47,2,FALSE),"")</f>
        <v/>
      </c>
    </row>
    <row r="186" spans="1:40" ht="17.399999999999999" customHeight="1" x14ac:dyDescent="0.35">
      <c r="A186" s="16" t="str">
        <f t="shared" si="54"/>
        <v>曹操4</v>
      </c>
      <c r="B186" s="17">
        <v>4</v>
      </c>
      <c r="C186" s="18">
        <v>28</v>
      </c>
      <c r="D186" s="19" t="str">
        <f t="shared" si="53"/>
        <v>三国鼎立</v>
      </c>
      <c r="E186" s="25" t="s">
        <v>339</v>
      </c>
      <c r="F186" s="20" t="str">
        <f t="shared" si="49"/>
        <v>、孙权</v>
      </c>
      <c r="G186" s="20" t="str">
        <f t="shared" si="50"/>
        <v>、刘备</v>
      </c>
      <c r="H186" s="20" t="str">
        <f t="shared" si="51"/>
        <v/>
      </c>
      <c r="I186" s="20" t="str">
        <f t="shared" si="52"/>
        <v/>
      </c>
      <c r="J186" s="12">
        <f t="shared" si="42"/>
        <v>150</v>
      </c>
      <c r="K186" s="12">
        <f t="shared" si="43"/>
        <v>120</v>
      </c>
      <c r="L186" s="12">
        <f t="shared" si="44"/>
        <v>30</v>
      </c>
      <c r="M186" s="36">
        <v>0</v>
      </c>
      <c r="N186" s="28" t="s">
        <v>140</v>
      </c>
      <c r="O186" s="12">
        <f>VLOOKUP(E186,[3]Sheet1!$B$20:$K$190,9,0)</f>
        <v>3</v>
      </c>
      <c r="P186" s="12" t="str">
        <f>VLOOKUP(O186,武将ID!L$1:$M189,2,0)</f>
        <v>攻击型</v>
      </c>
      <c r="R186" s="12">
        <v>2</v>
      </c>
      <c r="T186" s="12">
        <f t="shared" si="55"/>
        <v>15</v>
      </c>
      <c r="U186" s="12">
        <f t="shared" si="56"/>
        <v>12</v>
      </c>
      <c r="V186" s="12">
        <f t="shared" si="45"/>
        <v>3</v>
      </c>
      <c r="W186" s="12">
        <f t="shared" si="46"/>
        <v>15</v>
      </c>
      <c r="X186" s="12">
        <f t="shared" si="47"/>
        <v>15</v>
      </c>
      <c r="Y186" s="12">
        <f t="shared" si="48"/>
        <v>0</v>
      </c>
      <c r="AB186" s="18">
        <v>200</v>
      </c>
      <c r="AC186" s="18">
        <v>200</v>
      </c>
      <c r="AD186" s="18">
        <v>0</v>
      </c>
      <c r="AH186" s="25" t="s">
        <v>343</v>
      </c>
      <c r="AI186" s="17" t="str">
        <f>IFERROR(VLOOKUP(AH186,[4]缘分填表用!$A:$J,4,FALSE),VLOOKUP(AH186,[4]Sheet3!$AH:$AM,6,0))</f>
        <v>三国鼎立</v>
      </c>
      <c r="AJ186" s="30" t="str">
        <f>IFERROR(VLOOKUP(AH186,[4]缘分填表用!$A:$M,8,FALSE),VLOOKUP(AH186,[4]Sheet3!$AH:$AL,2,0))</f>
        <v>孙权</v>
      </c>
      <c r="AK186" s="30" t="str">
        <f>IFERROR(VLOOKUP(AH186,[4]缘分填表用!$A:$M,9,FALSE),VLOOKUP(AH186,[4]Sheet3!$AH:$AL,3,0))</f>
        <v>刘备</v>
      </c>
      <c r="AL186" s="30">
        <f>IFERROR(VLOOKUP(AH186,[4]缘分填表用!$A:$M,10,FALSE),VLOOKUP(AH186,[4]Sheet3!$AH:$AL,4,0))</f>
        <v>0</v>
      </c>
      <c r="AM186" s="30"/>
      <c r="AN186" s="12" t="str">
        <f>IFERROR(VLOOKUP(D186,[5]Sheet1!$B$2:$C$47,2,FALSE),"")</f>
        <v/>
      </c>
    </row>
    <row r="187" spans="1:40" ht="17.399999999999999" customHeight="1" x14ac:dyDescent="0.35">
      <c r="A187" s="16" t="str">
        <f t="shared" si="54"/>
        <v>曹操5</v>
      </c>
      <c r="B187" s="17">
        <v>5</v>
      </c>
      <c r="C187" s="21">
        <v>29</v>
      </c>
      <c r="D187" s="19" t="str">
        <f t="shared" si="53"/>
        <v>才华横溢</v>
      </c>
      <c r="E187" s="25" t="s">
        <v>339</v>
      </c>
      <c r="F187" s="20" t="str">
        <f t="shared" si="49"/>
        <v>、周瑜</v>
      </c>
      <c r="G187" s="20" t="str">
        <f t="shared" si="50"/>
        <v>、狄仁杰</v>
      </c>
      <c r="H187" s="20" t="str">
        <f t="shared" si="51"/>
        <v>、屈原</v>
      </c>
      <c r="I187" s="20" t="str">
        <f t="shared" si="52"/>
        <v/>
      </c>
      <c r="J187" s="12">
        <f t="shared" si="42"/>
        <v>180</v>
      </c>
      <c r="K187" s="12">
        <f t="shared" si="43"/>
        <v>140</v>
      </c>
      <c r="L187" s="12">
        <f t="shared" si="44"/>
        <v>40</v>
      </c>
      <c r="M187" s="36">
        <v>0</v>
      </c>
      <c r="N187" s="28" t="s">
        <v>140</v>
      </c>
      <c r="O187" s="12">
        <f>VLOOKUP(E187,[3]Sheet1!$B$20:$K$190,9,0)</f>
        <v>3</v>
      </c>
      <c r="P187" s="12" t="str">
        <f>VLOOKUP(O187,武将ID!L$1:$M190,2,0)</f>
        <v>攻击型</v>
      </c>
      <c r="R187" s="12">
        <v>2</v>
      </c>
      <c r="T187" s="12">
        <f t="shared" si="55"/>
        <v>18</v>
      </c>
      <c r="U187" s="12">
        <f t="shared" si="56"/>
        <v>14</v>
      </c>
      <c r="V187" s="12">
        <f t="shared" si="45"/>
        <v>4</v>
      </c>
      <c r="W187" s="12">
        <f t="shared" si="46"/>
        <v>18</v>
      </c>
      <c r="X187" s="12">
        <f t="shared" si="47"/>
        <v>18</v>
      </c>
      <c r="Y187" s="12">
        <f t="shared" si="48"/>
        <v>0</v>
      </c>
      <c r="AB187" s="18">
        <v>240</v>
      </c>
      <c r="AC187" s="18">
        <v>240</v>
      </c>
      <c r="AD187" s="18">
        <v>0</v>
      </c>
      <c r="AH187" s="25" t="s">
        <v>344</v>
      </c>
      <c r="AI187" s="17" t="str">
        <f>IFERROR(VLOOKUP(AH187,[4]缘分填表用!$A:$J,4,FALSE),VLOOKUP(AH187,[4]Sheet3!$AH:$AM,6,0))</f>
        <v>才华横溢</v>
      </c>
      <c r="AJ187" s="30" t="str">
        <f>IFERROR(VLOOKUP(AH187,[4]缘分填表用!$A:$M,8,FALSE),VLOOKUP(AH187,[4]Sheet3!$AH:$AL,2,0))</f>
        <v>周瑜</v>
      </c>
      <c r="AK187" s="30" t="str">
        <f>IFERROR(VLOOKUP(AH187,[4]缘分填表用!$A:$M,9,FALSE),VLOOKUP(AH187,[4]Sheet3!$AH:$AL,3,0))</f>
        <v>狄仁杰</v>
      </c>
      <c r="AL187" s="30" t="str">
        <f>IFERROR(VLOOKUP(AH187,[4]缘分填表用!$A:$M,10,FALSE),VLOOKUP(AH187,[4]Sheet3!$AH:$AL,4,0))</f>
        <v>屈原</v>
      </c>
      <c r="AM187" s="30"/>
      <c r="AN187" s="12" t="str">
        <f>IFERROR(VLOOKUP(D187,[5]Sheet1!$B$2:$C$47,2,FALSE),"")</f>
        <v/>
      </c>
    </row>
    <row r="188" spans="1:40" ht="17.399999999999999" customHeight="1" x14ac:dyDescent="0.35">
      <c r="A188" s="16" t="str">
        <f t="shared" si="54"/>
        <v>曹操6</v>
      </c>
      <c r="B188" s="17">
        <v>6</v>
      </c>
      <c r="C188" s="18">
        <v>30</v>
      </c>
      <c r="D188" s="19" t="str">
        <f t="shared" si="53"/>
        <v>披荆斩棘</v>
      </c>
      <c r="E188" s="25" t="s">
        <v>339</v>
      </c>
      <c r="F188" s="20" t="str">
        <f t="shared" si="49"/>
        <v>、韩信</v>
      </c>
      <c r="G188" s="20" t="str">
        <f t="shared" si="50"/>
        <v>、典韦</v>
      </c>
      <c r="H188" s="20" t="str">
        <f t="shared" si="51"/>
        <v>、宇文成都</v>
      </c>
      <c r="I188" s="20" t="str">
        <f t="shared" si="52"/>
        <v/>
      </c>
      <c r="J188" s="12">
        <f t="shared" si="42"/>
        <v>180</v>
      </c>
      <c r="K188" s="12">
        <f t="shared" si="43"/>
        <v>140</v>
      </c>
      <c r="L188" s="12">
        <f t="shared" si="44"/>
        <v>40</v>
      </c>
      <c r="M188" s="36">
        <v>0</v>
      </c>
      <c r="N188" s="28" t="s">
        <v>140</v>
      </c>
      <c r="O188" s="12">
        <f>VLOOKUP(E188,[3]Sheet1!$B$20:$K$190,9,0)</f>
        <v>3</v>
      </c>
      <c r="P188" s="12" t="str">
        <f>VLOOKUP(O188,武将ID!L$1:$M191,2,0)</f>
        <v>攻击型</v>
      </c>
      <c r="R188" s="12">
        <v>2</v>
      </c>
      <c r="T188" s="12">
        <f t="shared" si="55"/>
        <v>18</v>
      </c>
      <c r="U188" s="12">
        <f t="shared" si="56"/>
        <v>14</v>
      </c>
      <c r="V188" s="12">
        <f t="shared" si="45"/>
        <v>4</v>
      </c>
      <c r="W188" s="12">
        <f t="shared" si="46"/>
        <v>18</v>
      </c>
      <c r="X188" s="12">
        <f t="shared" si="47"/>
        <v>18</v>
      </c>
      <c r="Y188" s="12">
        <f t="shared" si="48"/>
        <v>0</v>
      </c>
      <c r="AB188" s="18">
        <v>240</v>
      </c>
      <c r="AC188" s="18">
        <v>240</v>
      </c>
      <c r="AD188" s="18">
        <v>0</v>
      </c>
      <c r="AH188" s="25" t="s">
        <v>345</v>
      </c>
      <c r="AI188" s="17" t="str">
        <f>IFERROR(VLOOKUP(AH188,[4]缘分填表用!$A:$J,4,FALSE),VLOOKUP(AH188,[4]Sheet3!$AH:$AM,6,0))</f>
        <v>披荆斩棘</v>
      </c>
      <c r="AJ188" s="30" t="str">
        <f>IFERROR(VLOOKUP(AH188,[4]缘分填表用!$A:$M,8,FALSE),VLOOKUP(AH188,[4]Sheet3!$AH:$AL,2,0))</f>
        <v>韩信</v>
      </c>
      <c r="AK188" s="30" t="str">
        <f>IFERROR(VLOOKUP(AH188,[4]缘分填表用!$A:$M,9,FALSE),VLOOKUP(AH188,[4]Sheet3!$AH:$AL,3,0))</f>
        <v>典韦</v>
      </c>
      <c r="AL188" s="30" t="str">
        <f>IFERROR(VLOOKUP(AH188,[4]缘分填表用!$A:$M,10,FALSE),VLOOKUP(AH188,[4]Sheet3!$AH:$AL,4,0))</f>
        <v>宇文成都</v>
      </c>
      <c r="AM188" s="30"/>
      <c r="AN188" s="12" t="str">
        <f>IFERROR(VLOOKUP(D188,[5]Sheet1!$B$2:$C$47,2,FALSE),"")</f>
        <v/>
      </c>
    </row>
    <row r="189" spans="1:40" ht="17.399999999999999" customHeight="1" x14ac:dyDescent="0.35">
      <c r="A189" s="16" t="str">
        <f t="shared" si="54"/>
        <v>孙权1</v>
      </c>
      <c r="B189" s="17">
        <v>1</v>
      </c>
      <c r="C189" s="18">
        <v>31</v>
      </c>
      <c r="D189" s="19" t="str">
        <f t="shared" si="53"/>
        <v>后生可畏</v>
      </c>
      <c r="E189" s="25" t="s">
        <v>346</v>
      </c>
      <c r="F189" s="20" t="str">
        <f t="shared" si="49"/>
        <v>、曹操</v>
      </c>
      <c r="G189" s="20" t="str">
        <f t="shared" si="50"/>
        <v/>
      </c>
      <c r="H189" s="20" t="str">
        <f t="shared" si="51"/>
        <v/>
      </c>
      <c r="I189" s="20" t="str">
        <f t="shared" si="52"/>
        <v/>
      </c>
      <c r="J189" s="12">
        <f t="shared" si="42"/>
        <v>0</v>
      </c>
      <c r="K189" s="12">
        <f t="shared" si="43"/>
        <v>110</v>
      </c>
      <c r="L189" s="12">
        <f t="shared" si="44"/>
        <v>30</v>
      </c>
      <c r="M189" s="36">
        <v>0</v>
      </c>
      <c r="N189" s="28" t="s">
        <v>140</v>
      </c>
      <c r="O189" s="12">
        <f>VLOOKUP(E189,[3]Sheet1!$B$20:$K$190,9,0)</f>
        <v>3</v>
      </c>
      <c r="P189" s="12" t="str">
        <f>VLOOKUP(O189,武将ID!L$1:$M192,2,0)</f>
        <v>攻击型</v>
      </c>
      <c r="R189" s="12">
        <v>2</v>
      </c>
      <c r="T189" s="12">
        <f t="shared" si="55"/>
        <v>0</v>
      </c>
      <c r="U189" s="12">
        <f t="shared" si="56"/>
        <v>11</v>
      </c>
      <c r="V189" s="12">
        <f t="shared" si="45"/>
        <v>3</v>
      </c>
      <c r="W189" s="12">
        <f t="shared" si="46"/>
        <v>0</v>
      </c>
      <c r="X189" s="12">
        <f t="shared" si="47"/>
        <v>14</v>
      </c>
      <c r="Y189" s="12">
        <f t="shared" si="48"/>
        <v>0</v>
      </c>
      <c r="AB189" s="18">
        <v>0</v>
      </c>
      <c r="AC189" s="18">
        <v>180</v>
      </c>
      <c r="AD189" s="18">
        <v>0</v>
      </c>
      <c r="AH189" s="25" t="s">
        <v>347</v>
      </c>
      <c r="AI189" s="17" t="str">
        <f>IFERROR(VLOOKUP(AH189,[4]缘分填表用!$A:$J,4,FALSE),VLOOKUP(AH189,[4]Sheet3!$AH:$AM,6,0))</f>
        <v>后生可畏</v>
      </c>
      <c r="AJ189" s="30" t="str">
        <f>IFERROR(VLOOKUP(AH189,[4]缘分填表用!$A:$M,8,FALSE),VLOOKUP(AH189,[4]Sheet3!$AH:$AL,2,0))</f>
        <v>曹操</v>
      </c>
      <c r="AK189" s="30">
        <f>IFERROR(VLOOKUP(AH189,[4]缘分填表用!$A:$M,9,FALSE),VLOOKUP(AH189,[4]Sheet3!$AH:$AL,3,0))</f>
        <v>0</v>
      </c>
      <c r="AL189" s="30">
        <f>IFERROR(VLOOKUP(AH189,[4]缘分填表用!$A:$M,10,FALSE),VLOOKUP(AH189,[4]Sheet3!$AH:$AL,4,0))</f>
        <v>0</v>
      </c>
      <c r="AM189" s="30"/>
      <c r="AN189" s="12" t="str">
        <f>IFERROR(VLOOKUP(D189,[5]Sheet1!$B$2:$C$47,2,FALSE),"")</f>
        <v/>
      </c>
    </row>
    <row r="190" spans="1:40" ht="17.399999999999999" customHeight="1" x14ac:dyDescent="0.35">
      <c r="A190" s="16" t="str">
        <f t="shared" si="54"/>
        <v>孙权2</v>
      </c>
      <c r="B190" s="17">
        <v>2</v>
      </c>
      <c r="C190" s="21">
        <v>32</v>
      </c>
      <c r="D190" s="19" t="str">
        <f t="shared" si="53"/>
        <v>谈笑风生</v>
      </c>
      <c r="E190" s="25" t="s">
        <v>346</v>
      </c>
      <c r="F190" s="20" t="str">
        <f t="shared" si="49"/>
        <v>、周瑜</v>
      </c>
      <c r="G190" s="20" t="str">
        <f t="shared" si="50"/>
        <v/>
      </c>
      <c r="H190" s="20" t="str">
        <f t="shared" si="51"/>
        <v/>
      </c>
      <c r="I190" s="20" t="str">
        <f t="shared" si="52"/>
        <v/>
      </c>
      <c r="J190" s="12">
        <f t="shared" si="42"/>
        <v>0</v>
      </c>
      <c r="K190" s="12">
        <f t="shared" si="43"/>
        <v>110</v>
      </c>
      <c r="L190" s="12">
        <f t="shared" si="44"/>
        <v>30</v>
      </c>
      <c r="M190" s="36">
        <v>0</v>
      </c>
      <c r="N190" s="28" t="s">
        <v>140</v>
      </c>
      <c r="O190" s="12">
        <f>VLOOKUP(E190,[3]Sheet1!$B$20:$K$190,9,0)</f>
        <v>3</v>
      </c>
      <c r="P190" s="12" t="str">
        <f>VLOOKUP(O190,武将ID!L$1:$M193,2,0)</f>
        <v>攻击型</v>
      </c>
      <c r="R190" s="12">
        <v>2</v>
      </c>
      <c r="T190" s="12">
        <f t="shared" si="55"/>
        <v>0</v>
      </c>
      <c r="U190" s="12">
        <f t="shared" si="56"/>
        <v>11</v>
      </c>
      <c r="V190" s="12">
        <f t="shared" si="45"/>
        <v>3</v>
      </c>
      <c r="W190" s="12">
        <f t="shared" si="46"/>
        <v>0</v>
      </c>
      <c r="X190" s="12">
        <f t="shared" si="47"/>
        <v>14</v>
      </c>
      <c r="Y190" s="12">
        <f t="shared" si="48"/>
        <v>0</v>
      </c>
      <c r="AB190" s="18">
        <v>0</v>
      </c>
      <c r="AC190" s="18">
        <v>180</v>
      </c>
      <c r="AD190" s="18">
        <v>0</v>
      </c>
      <c r="AH190" s="25" t="s">
        <v>348</v>
      </c>
      <c r="AI190" s="17" t="str">
        <f>IFERROR(VLOOKUP(AH190,[4]缘分填表用!$A:$J,4,FALSE),VLOOKUP(AH190,[4]Sheet3!$AH:$AM,6,0))</f>
        <v>谈笑风生</v>
      </c>
      <c r="AJ190" s="30" t="str">
        <f>IFERROR(VLOOKUP(AH190,[4]缘分填表用!$A:$M,8,FALSE),VLOOKUP(AH190,[4]Sheet3!$AH:$AL,2,0))</f>
        <v>周瑜</v>
      </c>
      <c r="AK190" s="30">
        <f>IFERROR(VLOOKUP(AH190,[4]缘分填表用!$A:$M,9,FALSE),VLOOKUP(AH190,[4]Sheet3!$AH:$AL,3,0))</f>
        <v>0</v>
      </c>
      <c r="AL190" s="30">
        <f>IFERROR(VLOOKUP(AH190,[4]缘分填表用!$A:$M,10,FALSE),VLOOKUP(AH190,[4]Sheet3!$AH:$AL,4,0))</f>
        <v>0</v>
      </c>
      <c r="AM190" s="30"/>
      <c r="AN190" s="12" t="str">
        <f>IFERROR(VLOOKUP(D190,[5]Sheet1!$B$2:$C$47,2,FALSE),"")</f>
        <v/>
      </c>
    </row>
    <row r="191" spans="1:40" ht="17.399999999999999" customHeight="1" x14ac:dyDescent="0.35">
      <c r="A191" s="16" t="str">
        <f t="shared" ref="A191:A222" si="57">E191&amp;B191</f>
        <v>孙权3</v>
      </c>
      <c r="B191" s="17">
        <v>3</v>
      </c>
      <c r="C191" s="18">
        <v>33</v>
      </c>
      <c r="D191" s="19" t="str">
        <f t="shared" si="53"/>
        <v>志同道合</v>
      </c>
      <c r="E191" s="25" t="s">
        <v>346</v>
      </c>
      <c r="F191" s="20" t="str">
        <f t="shared" si="49"/>
        <v>、成吉思汗</v>
      </c>
      <c r="G191" s="20" t="str">
        <f t="shared" si="50"/>
        <v/>
      </c>
      <c r="H191" s="20" t="str">
        <f t="shared" si="51"/>
        <v/>
      </c>
      <c r="I191" s="20" t="str">
        <f t="shared" si="52"/>
        <v/>
      </c>
      <c r="J191" s="12">
        <f t="shared" si="42"/>
        <v>0</v>
      </c>
      <c r="K191" s="12">
        <f t="shared" si="43"/>
        <v>110</v>
      </c>
      <c r="L191" s="12">
        <f t="shared" si="44"/>
        <v>30</v>
      </c>
      <c r="M191" s="36">
        <v>0</v>
      </c>
      <c r="N191" s="28" t="s">
        <v>140</v>
      </c>
      <c r="O191" s="12">
        <f>VLOOKUP(E191,[3]Sheet1!$B$20:$K$190,9,0)</f>
        <v>3</v>
      </c>
      <c r="P191" s="12" t="str">
        <f>VLOOKUP(O191,武将ID!L$1:$M194,2,0)</f>
        <v>攻击型</v>
      </c>
      <c r="R191" s="12">
        <v>2</v>
      </c>
      <c r="T191" s="12">
        <f t="shared" si="55"/>
        <v>0</v>
      </c>
      <c r="U191" s="12">
        <f t="shared" si="56"/>
        <v>11</v>
      </c>
      <c r="V191" s="12">
        <f t="shared" si="45"/>
        <v>3</v>
      </c>
      <c r="W191" s="12">
        <f t="shared" si="46"/>
        <v>0</v>
      </c>
      <c r="X191" s="12">
        <f t="shared" si="47"/>
        <v>14</v>
      </c>
      <c r="Y191" s="12">
        <f t="shared" si="48"/>
        <v>0</v>
      </c>
      <c r="AB191" s="18">
        <v>0</v>
      </c>
      <c r="AC191" s="18">
        <v>180</v>
      </c>
      <c r="AD191" s="18">
        <v>0</v>
      </c>
      <c r="AH191" s="25" t="s">
        <v>349</v>
      </c>
      <c r="AI191" s="17" t="str">
        <f>IFERROR(VLOOKUP(AH191,[4]缘分填表用!$A:$J,4,FALSE),VLOOKUP(AH191,[4]Sheet3!$AH:$AM,6,0))</f>
        <v>志同道合</v>
      </c>
      <c r="AJ191" s="30" t="str">
        <f>IFERROR(VLOOKUP(AH191,[4]缘分填表用!$A:$M,8,FALSE),VLOOKUP(AH191,[4]Sheet3!$AH:$AL,2,0))</f>
        <v>成吉思汗</v>
      </c>
      <c r="AK191" s="30">
        <f>IFERROR(VLOOKUP(AH191,[4]缘分填表用!$A:$M,9,FALSE),VLOOKUP(AH191,[4]Sheet3!$AH:$AL,3,0))</f>
        <v>0</v>
      </c>
      <c r="AL191" s="30">
        <f>IFERROR(VLOOKUP(AH191,[4]缘分填表用!$A:$M,10,FALSE),VLOOKUP(AH191,[4]Sheet3!$AH:$AL,4,0))</f>
        <v>0</v>
      </c>
      <c r="AM191" s="30"/>
      <c r="AN191" s="12" t="str">
        <f>IFERROR(VLOOKUP(D191,[5]Sheet1!$B$2:$C$47,2,FALSE),"")</f>
        <v/>
      </c>
    </row>
    <row r="192" spans="1:40" ht="17.399999999999999" customHeight="1" x14ac:dyDescent="0.35">
      <c r="A192" s="16" t="str">
        <f t="shared" si="57"/>
        <v>孙权4</v>
      </c>
      <c r="B192" s="17">
        <v>4</v>
      </c>
      <c r="C192" s="18">
        <v>34</v>
      </c>
      <c r="D192" s="19" t="str">
        <f t="shared" si="53"/>
        <v>敬贤礼士</v>
      </c>
      <c r="E192" s="25" t="s">
        <v>346</v>
      </c>
      <c r="F192" s="20" t="str">
        <f t="shared" si="49"/>
        <v>、范增</v>
      </c>
      <c r="G192" s="20" t="str">
        <f t="shared" si="50"/>
        <v>、朱元璋</v>
      </c>
      <c r="H192" s="20" t="str">
        <f t="shared" si="51"/>
        <v/>
      </c>
      <c r="I192" s="20" t="str">
        <f t="shared" si="52"/>
        <v/>
      </c>
      <c r="J192" s="12">
        <f t="shared" si="42"/>
        <v>150</v>
      </c>
      <c r="K192" s="12">
        <f t="shared" si="43"/>
        <v>120</v>
      </c>
      <c r="L192" s="12">
        <f t="shared" si="44"/>
        <v>30</v>
      </c>
      <c r="M192" s="36">
        <v>0</v>
      </c>
      <c r="N192" s="28" t="s">
        <v>140</v>
      </c>
      <c r="O192" s="12">
        <f>VLOOKUP(E192,[3]Sheet1!$B$20:$K$190,9,0)</f>
        <v>3</v>
      </c>
      <c r="P192" s="12" t="str">
        <f>VLOOKUP(O192,武将ID!L$1:$M195,2,0)</f>
        <v>攻击型</v>
      </c>
      <c r="R192" s="12">
        <v>2</v>
      </c>
      <c r="T192" s="12">
        <f t="shared" si="55"/>
        <v>15</v>
      </c>
      <c r="U192" s="12">
        <f t="shared" si="56"/>
        <v>12</v>
      </c>
      <c r="V192" s="12">
        <f t="shared" si="45"/>
        <v>3</v>
      </c>
      <c r="W192" s="12">
        <f t="shared" si="46"/>
        <v>15</v>
      </c>
      <c r="X192" s="12">
        <f t="shared" si="47"/>
        <v>15</v>
      </c>
      <c r="Y192" s="12">
        <f t="shared" si="48"/>
        <v>0</v>
      </c>
      <c r="AB192" s="18">
        <v>200</v>
      </c>
      <c r="AC192" s="18">
        <v>200</v>
      </c>
      <c r="AD192" s="18">
        <v>0</v>
      </c>
      <c r="AH192" s="25" t="s">
        <v>350</v>
      </c>
      <c r="AI192" s="17" t="str">
        <f>IFERROR(VLOOKUP(AH192,[4]缘分填表用!$A:$J,4,FALSE),VLOOKUP(AH192,[4]Sheet3!$AH:$AM,6,0))</f>
        <v>敬贤礼士</v>
      </c>
      <c r="AJ192" s="30" t="str">
        <f>IFERROR(VLOOKUP(AH192,[4]缘分填表用!$A:$M,8,FALSE),VLOOKUP(AH192,[4]Sheet3!$AH:$AL,2,0))</f>
        <v>范增</v>
      </c>
      <c r="AK192" s="30" t="str">
        <f>IFERROR(VLOOKUP(AH192,[4]缘分填表用!$A:$M,9,FALSE),VLOOKUP(AH192,[4]Sheet3!$AH:$AL,3,0))</f>
        <v>朱元璋</v>
      </c>
      <c r="AL192" s="30">
        <f>IFERROR(VLOOKUP(AH192,[4]缘分填表用!$A:$M,10,FALSE),VLOOKUP(AH192,[4]Sheet3!$AH:$AL,4,0))</f>
        <v>0</v>
      </c>
      <c r="AM192" s="30"/>
      <c r="AN192" s="12" t="str">
        <f>IFERROR(VLOOKUP(D192,[5]Sheet1!$B$2:$C$47,2,FALSE),"")</f>
        <v/>
      </c>
    </row>
    <row r="193" spans="1:40" ht="17.399999999999999" customHeight="1" x14ac:dyDescent="0.35">
      <c r="A193" s="16" t="str">
        <f t="shared" si="57"/>
        <v>孙权5</v>
      </c>
      <c r="B193" s="17">
        <v>5</v>
      </c>
      <c r="C193" s="18">
        <v>35</v>
      </c>
      <c r="D193" s="19" t="str">
        <f t="shared" si="53"/>
        <v>大智大勇</v>
      </c>
      <c r="E193" s="25" t="s">
        <v>346</v>
      </c>
      <c r="F193" s="20" t="str">
        <f t="shared" si="49"/>
        <v>、虞姬</v>
      </c>
      <c r="G193" s="20" t="str">
        <f t="shared" si="50"/>
        <v>、赵云</v>
      </c>
      <c r="H193" s="20" t="str">
        <f t="shared" si="51"/>
        <v>、薛仁贵</v>
      </c>
      <c r="I193" s="20" t="str">
        <f t="shared" si="52"/>
        <v/>
      </c>
      <c r="J193" s="12">
        <f t="shared" si="42"/>
        <v>180</v>
      </c>
      <c r="K193" s="12">
        <f t="shared" si="43"/>
        <v>140</v>
      </c>
      <c r="L193" s="12">
        <f t="shared" si="44"/>
        <v>40</v>
      </c>
      <c r="M193" s="36">
        <v>0</v>
      </c>
      <c r="N193" s="28" t="s">
        <v>140</v>
      </c>
      <c r="O193" s="12">
        <f>VLOOKUP(E193,[3]Sheet1!$B$20:$K$190,9,0)</f>
        <v>3</v>
      </c>
      <c r="P193" s="12" t="str">
        <f>VLOOKUP(O193,武将ID!L$1:$M196,2,0)</f>
        <v>攻击型</v>
      </c>
      <c r="R193" s="12">
        <v>2</v>
      </c>
      <c r="T193" s="12">
        <f t="shared" si="55"/>
        <v>18</v>
      </c>
      <c r="U193" s="12">
        <f t="shared" si="56"/>
        <v>14</v>
      </c>
      <c r="V193" s="12">
        <f t="shared" si="45"/>
        <v>4</v>
      </c>
      <c r="W193" s="12">
        <f t="shared" si="46"/>
        <v>18</v>
      </c>
      <c r="X193" s="12">
        <f t="shared" si="47"/>
        <v>18</v>
      </c>
      <c r="Y193" s="12">
        <f t="shared" si="48"/>
        <v>0</v>
      </c>
      <c r="AB193" s="18">
        <v>240</v>
      </c>
      <c r="AC193" s="18">
        <v>240</v>
      </c>
      <c r="AD193" s="18">
        <v>0</v>
      </c>
      <c r="AH193" s="25" t="s">
        <v>351</v>
      </c>
      <c r="AI193" s="17" t="str">
        <f>IFERROR(VLOOKUP(AH193,[4]缘分填表用!$A:$J,4,FALSE),VLOOKUP(AH193,[4]Sheet3!$AH:$AM,6,0))</f>
        <v>大智大勇</v>
      </c>
      <c r="AJ193" s="30" t="str">
        <f>IFERROR(VLOOKUP(AH193,[4]缘分填表用!$A:$M,8,FALSE),VLOOKUP(AH193,[4]Sheet3!$AH:$AL,2,0))</f>
        <v>虞姬</v>
      </c>
      <c r="AK193" s="30" t="str">
        <f>IFERROR(VLOOKUP(AH193,[4]缘分填表用!$A:$M,9,FALSE),VLOOKUP(AH193,[4]Sheet3!$AH:$AL,3,0))</f>
        <v>赵云</v>
      </c>
      <c r="AL193" s="30" t="str">
        <f>IFERROR(VLOOKUP(AH193,[4]缘分填表用!$A:$M,10,FALSE),VLOOKUP(AH193,[4]Sheet3!$AH:$AL,4,0))</f>
        <v>薛仁贵</v>
      </c>
      <c r="AM193" s="30"/>
      <c r="AN193" s="12" t="str">
        <f>IFERROR(VLOOKUP(D193,[5]Sheet1!$B$2:$C$47,2,FALSE),"")</f>
        <v/>
      </c>
    </row>
    <row r="194" spans="1:40" ht="17.399999999999999" customHeight="1" x14ac:dyDescent="0.35">
      <c r="A194" s="16" t="str">
        <f t="shared" si="57"/>
        <v>孙权6</v>
      </c>
      <c r="B194" s="17">
        <v>6</v>
      </c>
      <c r="C194" s="21">
        <v>36</v>
      </c>
      <c r="D194" s="19" t="str">
        <f t="shared" si="53"/>
        <v>神采奕奕</v>
      </c>
      <c r="E194" s="25" t="s">
        <v>346</v>
      </c>
      <c r="F194" s="20" t="str">
        <f t="shared" si="49"/>
        <v>、小乔</v>
      </c>
      <c r="G194" s="20" t="str">
        <f t="shared" si="50"/>
        <v>、独孤伽罗</v>
      </c>
      <c r="H194" s="20" t="str">
        <f t="shared" si="51"/>
        <v>、苏妲己</v>
      </c>
      <c r="I194" s="20" t="str">
        <f t="shared" si="52"/>
        <v/>
      </c>
      <c r="J194" s="12">
        <f t="shared" si="42"/>
        <v>180</v>
      </c>
      <c r="K194" s="12">
        <f t="shared" si="43"/>
        <v>140</v>
      </c>
      <c r="L194" s="12">
        <f t="shared" si="44"/>
        <v>40</v>
      </c>
      <c r="M194" s="36">
        <v>0</v>
      </c>
      <c r="N194" s="28" t="s">
        <v>140</v>
      </c>
      <c r="O194" s="12">
        <f>VLOOKUP(E194,[3]Sheet1!$B$20:$K$190,9,0)</f>
        <v>3</v>
      </c>
      <c r="P194" s="12" t="str">
        <f>VLOOKUP(O194,武将ID!L$1:$M197,2,0)</f>
        <v>攻击型</v>
      </c>
      <c r="R194" s="12">
        <v>2</v>
      </c>
      <c r="T194" s="12">
        <f t="shared" si="55"/>
        <v>18</v>
      </c>
      <c r="U194" s="12">
        <f t="shared" si="56"/>
        <v>14</v>
      </c>
      <c r="V194" s="12">
        <f t="shared" si="45"/>
        <v>4</v>
      </c>
      <c r="W194" s="12">
        <f t="shared" si="46"/>
        <v>18</v>
      </c>
      <c r="X194" s="12">
        <f t="shared" si="47"/>
        <v>18</v>
      </c>
      <c r="Y194" s="12">
        <f t="shared" si="48"/>
        <v>0</v>
      </c>
      <c r="AB194" s="18">
        <v>240</v>
      </c>
      <c r="AC194" s="18">
        <v>240</v>
      </c>
      <c r="AD194" s="18">
        <v>0</v>
      </c>
      <c r="AH194" s="25" t="s">
        <v>352</v>
      </c>
      <c r="AI194" s="17" t="str">
        <f>IFERROR(VLOOKUP(AH194,[4]缘分填表用!$A:$J,4,FALSE),VLOOKUP(AH194,[4]Sheet3!$AH:$AM,6,0))</f>
        <v>神采奕奕</v>
      </c>
      <c r="AJ194" s="30" t="str">
        <f>IFERROR(VLOOKUP(AH194,[4]缘分填表用!$A:$M,8,FALSE),VLOOKUP(AH194,[4]Sheet3!$AH:$AL,2,0))</f>
        <v>小乔</v>
      </c>
      <c r="AK194" s="30" t="str">
        <f>IFERROR(VLOOKUP(AH194,[4]缘分填表用!$A:$M,9,FALSE),VLOOKUP(AH194,[4]Sheet3!$AH:$AL,3,0))</f>
        <v>独孤伽罗</v>
      </c>
      <c r="AL194" s="30" t="str">
        <f>IFERROR(VLOOKUP(AH194,[4]缘分填表用!$A:$M,10,FALSE),VLOOKUP(AH194,[4]Sheet3!$AH:$AL,4,0))</f>
        <v>苏妲己</v>
      </c>
      <c r="AM194" s="30"/>
      <c r="AN194" s="12" t="str">
        <f>IFERROR(VLOOKUP(D194,[5]Sheet1!$B$2:$C$47,2,FALSE),"")</f>
        <v/>
      </c>
    </row>
    <row r="195" spans="1:40" ht="17.399999999999999" customHeight="1" x14ac:dyDescent="0.35">
      <c r="A195" s="16" t="str">
        <f t="shared" si="57"/>
        <v>刘备1</v>
      </c>
      <c r="B195" s="17">
        <v>1</v>
      </c>
      <c r="C195" s="18">
        <v>37</v>
      </c>
      <c r="D195" s="19" t="str">
        <f t="shared" si="53"/>
        <v>赤胆忠心</v>
      </c>
      <c r="E195" s="25" t="s">
        <v>353</v>
      </c>
      <c r="F195" s="20" t="str">
        <f t="shared" si="49"/>
        <v>、马超</v>
      </c>
      <c r="G195" s="20" t="str">
        <f t="shared" si="50"/>
        <v/>
      </c>
      <c r="H195" s="20" t="str">
        <f t="shared" si="51"/>
        <v/>
      </c>
      <c r="I195" s="20" t="str">
        <f t="shared" si="52"/>
        <v/>
      </c>
      <c r="J195" s="12">
        <f t="shared" ref="J195:J258" si="58">T195*10</f>
        <v>140</v>
      </c>
      <c r="K195" s="12">
        <f t="shared" ref="K195:K258" si="59">U195*10</f>
        <v>0</v>
      </c>
      <c r="L195" s="12">
        <f t="shared" ref="L195:L258" si="60">V195*10</f>
        <v>0</v>
      </c>
      <c r="M195" s="36">
        <v>0</v>
      </c>
      <c r="N195" s="28" t="s">
        <v>140</v>
      </c>
      <c r="O195" s="12">
        <f>VLOOKUP(E195,[3]Sheet1!$B$20:$K$190,9,0)</f>
        <v>4</v>
      </c>
      <c r="P195" s="12" t="str">
        <f>VLOOKUP(O195,武将ID!L$1:$M198,2,0)</f>
        <v>辅助型</v>
      </c>
      <c r="R195" s="12">
        <v>2</v>
      </c>
      <c r="T195" s="12">
        <f t="shared" si="55"/>
        <v>14</v>
      </c>
      <c r="U195" s="12">
        <f t="shared" si="56"/>
        <v>0</v>
      </c>
      <c r="V195" s="12">
        <f t="shared" ref="V195:V258" si="61">X195-U195+Y195</f>
        <v>0</v>
      </c>
      <c r="W195" s="12">
        <f t="shared" ref="W195:Y196" si="62">ROUNDUP(AB195*0.075,0)</f>
        <v>14</v>
      </c>
      <c r="X195" s="12">
        <f t="shared" si="62"/>
        <v>0</v>
      </c>
      <c r="Y195" s="12">
        <f t="shared" si="62"/>
        <v>0</v>
      </c>
      <c r="AB195" s="18">
        <v>180</v>
      </c>
      <c r="AC195" s="18">
        <v>0</v>
      </c>
      <c r="AD195" s="18">
        <v>0</v>
      </c>
      <c r="AH195" s="25" t="s">
        <v>354</v>
      </c>
      <c r="AI195" s="17" t="str">
        <f>IFERROR(VLOOKUP(AH195,[4]缘分填表用!$A:$J,4,FALSE),VLOOKUP(AH195,[4]Sheet3!$AH:$AM,6,0))</f>
        <v>赤胆忠心</v>
      </c>
      <c r="AJ195" s="30" t="str">
        <f>IFERROR(VLOOKUP(AH195,[4]缘分填表用!$A:$M,8,FALSE),VLOOKUP(AH195,[4]Sheet3!$AH:$AL,2,0))</f>
        <v>马超</v>
      </c>
      <c r="AK195" s="30">
        <f>IFERROR(VLOOKUP(AH195,[4]缘分填表用!$A:$M,9,FALSE),VLOOKUP(AH195,[4]Sheet3!$AH:$AL,3,0))</f>
        <v>0</v>
      </c>
      <c r="AL195" s="30">
        <f>IFERROR(VLOOKUP(AH195,[4]缘分填表用!$A:$M,10,FALSE),VLOOKUP(AH195,[4]Sheet3!$AH:$AL,4,0))</f>
        <v>0</v>
      </c>
      <c r="AM195" s="30"/>
      <c r="AN195" s="12" t="str">
        <f>IFERROR(VLOOKUP(D195,[5]Sheet1!$B$2:$C$47,2,FALSE),"")</f>
        <v/>
      </c>
    </row>
    <row r="196" spans="1:40" ht="17.399999999999999" customHeight="1" x14ac:dyDescent="0.35">
      <c r="A196" s="16" t="str">
        <f t="shared" si="57"/>
        <v>刘备2</v>
      </c>
      <c r="B196" s="17">
        <v>2</v>
      </c>
      <c r="C196" s="18">
        <v>38</v>
      </c>
      <c r="D196" s="19" t="str">
        <f t="shared" si="53"/>
        <v>兄弟情深</v>
      </c>
      <c r="E196" s="25" t="s">
        <v>353</v>
      </c>
      <c r="F196" s="20" t="str">
        <f t="shared" si="49"/>
        <v>、张飞</v>
      </c>
      <c r="G196" s="20" t="str">
        <f t="shared" si="50"/>
        <v/>
      </c>
      <c r="H196" s="20" t="str">
        <f t="shared" si="51"/>
        <v/>
      </c>
      <c r="I196" s="20" t="str">
        <f t="shared" si="52"/>
        <v/>
      </c>
      <c r="J196" s="12">
        <f t="shared" si="58"/>
        <v>140</v>
      </c>
      <c r="K196" s="12">
        <f t="shared" si="59"/>
        <v>0</v>
      </c>
      <c r="L196" s="12">
        <f t="shared" si="60"/>
        <v>0</v>
      </c>
      <c r="M196" s="36">
        <v>0</v>
      </c>
      <c r="N196" s="28" t="s">
        <v>140</v>
      </c>
      <c r="O196" s="12">
        <f>VLOOKUP(E196,[3]Sheet1!$B$20:$K$190,9,0)</f>
        <v>4</v>
      </c>
      <c r="P196" s="12" t="str">
        <f>VLOOKUP(O196,武将ID!L$1:$M199,2,0)</f>
        <v>辅助型</v>
      </c>
      <c r="R196" s="12">
        <v>2</v>
      </c>
      <c r="T196" s="12">
        <f t="shared" si="55"/>
        <v>14</v>
      </c>
      <c r="U196" s="12">
        <f t="shared" si="56"/>
        <v>0</v>
      </c>
      <c r="V196" s="12">
        <f t="shared" si="61"/>
        <v>0</v>
      </c>
      <c r="W196" s="12">
        <f t="shared" si="62"/>
        <v>14</v>
      </c>
      <c r="X196" s="12">
        <f t="shared" si="62"/>
        <v>0</v>
      </c>
      <c r="Y196" s="12">
        <f t="shared" si="62"/>
        <v>0</v>
      </c>
      <c r="AB196" s="18">
        <v>180</v>
      </c>
      <c r="AC196" s="18">
        <v>0</v>
      </c>
      <c r="AD196" s="18">
        <v>0</v>
      </c>
      <c r="AH196" s="25" t="s">
        <v>355</v>
      </c>
      <c r="AI196" s="17" t="str">
        <f>IFERROR(VLOOKUP(AH196,[4]缘分填表用!$A:$J,4,FALSE),VLOOKUP(AH196,[4]Sheet3!$AH:$AM,6,0))</f>
        <v>兄弟情深</v>
      </c>
      <c r="AJ196" s="30" t="str">
        <f>IFERROR(VLOOKUP(AH196,[4]缘分填表用!$A:$M,8,FALSE),VLOOKUP(AH196,[4]Sheet3!$AH:$AL,2,0))</f>
        <v>张飞</v>
      </c>
      <c r="AK196" s="30">
        <f>IFERROR(VLOOKUP(AH196,[4]缘分填表用!$A:$M,9,FALSE),VLOOKUP(AH196,[4]Sheet3!$AH:$AL,3,0))</f>
        <v>0</v>
      </c>
      <c r="AL196" s="30">
        <f>IFERROR(VLOOKUP(AH196,[4]缘分填表用!$A:$M,10,FALSE),VLOOKUP(AH196,[4]Sheet3!$AH:$AL,4,0))</f>
        <v>0</v>
      </c>
      <c r="AM196" s="30"/>
      <c r="AN196" s="12" t="str">
        <f>IFERROR(VLOOKUP(D196,[5]Sheet1!$B$2:$C$47,2,FALSE),"")</f>
        <v/>
      </c>
    </row>
    <row r="197" spans="1:40" ht="17.399999999999999" customHeight="1" x14ac:dyDescent="0.35">
      <c r="A197" s="16" t="str">
        <f t="shared" si="57"/>
        <v>刘备3</v>
      </c>
      <c r="B197" s="17">
        <v>3</v>
      </c>
      <c r="C197" s="18">
        <v>39</v>
      </c>
      <c r="D197" s="19" t="str">
        <f t="shared" si="53"/>
        <v>以德服人</v>
      </c>
      <c r="E197" s="25" t="s">
        <v>353</v>
      </c>
      <c r="F197" s="20" t="str">
        <f t="shared" si="49"/>
        <v>、孔子</v>
      </c>
      <c r="G197" s="20" t="str">
        <f t="shared" si="50"/>
        <v/>
      </c>
      <c r="H197" s="20" t="str">
        <f t="shared" si="51"/>
        <v/>
      </c>
      <c r="I197" s="20" t="str">
        <f t="shared" si="52"/>
        <v/>
      </c>
      <c r="J197" s="12">
        <f t="shared" si="58"/>
        <v>140</v>
      </c>
      <c r="K197" s="12">
        <f t="shared" si="59"/>
        <v>0</v>
      </c>
      <c r="L197" s="12">
        <f t="shared" si="60"/>
        <v>0</v>
      </c>
      <c r="M197" s="36">
        <v>0</v>
      </c>
      <c r="N197" s="28" t="s">
        <v>140</v>
      </c>
      <c r="O197" s="12">
        <f>VLOOKUP(E197,[3]Sheet1!$B$20:$K$190,9,0)</f>
        <v>4</v>
      </c>
      <c r="P197" s="12" t="str">
        <f>VLOOKUP(O197,武将ID!L$1:$M200,2,0)</f>
        <v>辅助型</v>
      </c>
      <c r="R197" s="12">
        <v>2</v>
      </c>
      <c r="T197" s="12">
        <f t="shared" si="55"/>
        <v>14</v>
      </c>
      <c r="U197" s="12">
        <f t="shared" si="56"/>
        <v>0</v>
      </c>
      <c r="V197" s="12">
        <f t="shared" si="61"/>
        <v>0</v>
      </c>
      <c r="W197" s="12">
        <f t="shared" ref="W197:W258" si="63">ROUNDUP(AB197*0.075,0)</f>
        <v>14</v>
      </c>
      <c r="X197" s="12">
        <f t="shared" ref="X197:X258" si="64">ROUNDUP(AC197*0.075,0)</f>
        <v>0</v>
      </c>
      <c r="Y197" s="12">
        <f t="shared" ref="Y197:Y258" si="65">ROUNDUP(AD197*0.075,0)</f>
        <v>0</v>
      </c>
      <c r="AB197" s="18">
        <v>180</v>
      </c>
      <c r="AC197" s="18">
        <v>0</v>
      </c>
      <c r="AD197" s="18">
        <v>0</v>
      </c>
      <c r="AH197" s="25" t="s">
        <v>356</v>
      </c>
      <c r="AI197" s="17" t="str">
        <f>IFERROR(VLOOKUP(AH197,[4]缘分填表用!$A:$J,4,FALSE),VLOOKUP(AH197,[4]Sheet3!$AH:$AM,6,0))</f>
        <v>以德服人</v>
      </c>
      <c r="AJ197" s="30" t="str">
        <f>IFERROR(VLOOKUP(AH197,[4]缘分填表用!$A:$M,8,FALSE),VLOOKUP(AH197,[4]Sheet3!$AH:$AL,2,0))</f>
        <v>孔子</v>
      </c>
      <c r="AK197" s="30">
        <f>IFERROR(VLOOKUP(AH197,[4]缘分填表用!$A:$M,9,FALSE),VLOOKUP(AH197,[4]Sheet3!$AH:$AL,3,0))</f>
        <v>0</v>
      </c>
      <c r="AL197" s="30">
        <f>IFERROR(VLOOKUP(AH197,[4]缘分填表用!$A:$M,10,FALSE),VLOOKUP(AH197,[4]Sheet3!$AH:$AL,4,0))</f>
        <v>0</v>
      </c>
      <c r="AM197" s="30"/>
      <c r="AN197" s="12" t="str">
        <f>IFERROR(VLOOKUP(D197,[5]Sheet1!$B$2:$C$47,2,FALSE),"")</f>
        <v/>
      </c>
    </row>
    <row r="198" spans="1:40" ht="17.399999999999999" customHeight="1" x14ac:dyDescent="0.35">
      <c r="A198" s="16" t="str">
        <f t="shared" si="57"/>
        <v>刘备4</v>
      </c>
      <c r="B198" s="17">
        <v>4</v>
      </c>
      <c r="C198" s="18">
        <v>40</v>
      </c>
      <c r="D198" s="19" t="str">
        <f t="shared" si="53"/>
        <v>白手起家</v>
      </c>
      <c r="E198" s="25" t="s">
        <v>353</v>
      </c>
      <c r="F198" s="20" t="str">
        <f t="shared" si="49"/>
        <v>、刘邦</v>
      </c>
      <c r="G198" s="20" t="str">
        <f t="shared" si="50"/>
        <v>、朱元璋</v>
      </c>
      <c r="H198" s="20" t="str">
        <f t="shared" si="51"/>
        <v/>
      </c>
      <c r="I198" s="20" t="str">
        <f t="shared" si="52"/>
        <v/>
      </c>
      <c r="J198" s="12">
        <f t="shared" si="58"/>
        <v>150</v>
      </c>
      <c r="K198" s="12">
        <f t="shared" si="59"/>
        <v>120</v>
      </c>
      <c r="L198" s="12">
        <f t="shared" si="60"/>
        <v>30</v>
      </c>
      <c r="M198" s="36">
        <v>0</v>
      </c>
      <c r="N198" s="28" t="s">
        <v>140</v>
      </c>
      <c r="O198" s="12">
        <f>VLOOKUP(E198,[3]Sheet1!$B$20:$K$190,9,0)</f>
        <v>4</v>
      </c>
      <c r="P198" s="12" t="str">
        <f>VLOOKUP(O198,武将ID!L$1:$M201,2,0)</f>
        <v>辅助型</v>
      </c>
      <c r="R198" s="12">
        <v>2</v>
      </c>
      <c r="T198" s="12">
        <f t="shared" si="55"/>
        <v>15</v>
      </c>
      <c r="U198" s="12">
        <f t="shared" si="56"/>
        <v>12</v>
      </c>
      <c r="V198" s="12">
        <f t="shared" si="61"/>
        <v>3</v>
      </c>
      <c r="W198" s="12">
        <f t="shared" si="63"/>
        <v>15</v>
      </c>
      <c r="X198" s="12">
        <f t="shared" si="64"/>
        <v>15</v>
      </c>
      <c r="Y198" s="12">
        <f t="shared" si="65"/>
        <v>0</v>
      </c>
      <c r="AB198" s="18">
        <v>200</v>
      </c>
      <c r="AC198" s="18">
        <v>200</v>
      </c>
      <c r="AD198" s="18">
        <v>0</v>
      </c>
      <c r="AH198" s="25" t="s">
        <v>357</v>
      </c>
      <c r="AI198" s="17" t="str">
        <f>IFERROR(VLOOKUP(AH198,[4]缘分填表用!$A:$J,4,FALSE),VLOOKUP(AH198,[4]Sheet3!$AH:$AM,6,0))</f>
        <v>白手起家</v>
      </c>
      <c r="AJ198" s="30" t="str">
        <f>IFERROR(VLOOKUP(AH198,[4]缘分填表用!$A:$M,8,FALSE),VLOOKUP(AH198,[4]Sheet3!$AH:$AL,2,0))</f>
        <v>刘邦</v>
      </c>
      <c r="AK198" s="30" t="str">
        <f>IFERROR(VLOOKUP(AH198,[4]缘分填表用!$A:$M,9,FALSE),VLOOKUP(AH198,[4]Sheet3!$AH:$AL,3,0))</f>
        <v>朱元璋</v>
      </c>
      <c r="AL198" s="30">
        <f>IFERROR(VLOOKUP(AH198,[4]缘分填表用!$A:$M,10,FALSE),VLOOKUP(AH198,[4]Sheet3!$AH:$AL,4,0))</f>
        <v>0</v>
      </c>
      <c r="AM198" s="30"/>
      <c r="AN198" s="12" t="str">
        <f>IFERROR(VLOOKUP(D198,[5]Sheet1!$B$2:$C$47,2,FALSE),"")</f>
        <v/>
      </c>
    </row>
    <row r="199" spans="1:40" ht="17.399999999999999" customHeight="1" x14ac:dyDescent="0.35">
      <c r="A199" s="16" t="str">
        <f t="shared" si="57"/>
        <v>刘备5</v>
      </c>
      <c r="B199" s="17">
        <v>5</v>
      </c>
      <c r="C199" s="18">
        <v>41</v>
      </c>
      <c r="D199" s="19" t="str">
        <f t="shared" si="53"/>
        <v>高瞻远瞩</v>
      </c>
      <c r="E199" s="25" t="s">
        <v>353</v>
      </c>
      <c r="F199" s="20" t="str">
        <f t="shared" si="49"/>
        <v>、范增</v>
      </c>
      <c r="G199" s="20" t="str">
        <f t="shared" si="50"/>
        <v>、吕雉</v>
      </c>
      <c r="H199" s="20" t="str">
        <f t="shared" si="51"/>
        <v>、孙权</v>
      </c>
      <c r="I199" s="20" t="str">
        <f t="shared" si="52"/>
        <v/>
      </c>
      <c r="J199" s="12">
        <f t="shared" si="58"/>
        <v>180</v>
      </c>
      <c r="K199" s="12">
        <f t="shared" si="59"/>
        <v>140</v>
      </c>
      <c r="L199" s="12">
        <f t="shared" si="60"/>
        <v>40</v>
      </c>
      <c r="M199" s="36">
        <v>0</v>
      </c>
      <c r="N199" s="28" t="s">
        <v>140</v>
      </c>
      <c r="O199" s="12">
        <f>VLOOKUP(E199,[3]Sheet1!$B$20:$K$190,9,0)</f>
        <v>4</v>
      </c>
      <c r="P199" s="12" t="str">
        <f>VLOOKUP(O199,武将ID!L$1:$M202,2,0)</f>
        <v>辅助型</v>
      </c>
      <c r="R199" s="12">
        <v>2</v>
      </c>
      <c r="T199" s="12">
        <f t="shared" si="55"/>
        <v>18</v>
      </c>
      <c r="U199" s="12">
        <f t="shared" si="56"/>
        <v>14</v>
      </c>
      <c r="V199" s="12">
        <f t="shared" si="61"/>
        <v>4</v>
      </c>
      <c r="W199" s="12">
        <f t="shared" si="63"/>
        <v>18</v>
      </c>
      <c r="X199" s="12">
        <f t="shared" si="64"/>
        <v>18</v>
      </c>
      <c r="Y199" s="12">
        <f t="shared" si="65"/>
        <v>0</v>
      </c>
      <c r="AB199" s="18">
        <v>240</v>
      </c>
      <c r="AC199" s="18">
        <v>240</v>
      </c>
      <c r="AD199" s="18">
        <v>0</v>
      </c>
      <c r="AH199" s="25" t="s">
        <v>358</v>
      </c>
      <c r="AI199" s="17" t="str">
        <f>IFERROR(VLOOKUP(AH199,[4]缘分填表用!$A:$J,4,FALSE),VLOOKUP(AH199,[4]Sheet3!$AH:$AM,6,0))</f>
        <v>高瞻远瞩</v>
      </c>
      <c r="AJ199" s="30" t="str">
        <f>IFERROR(VLOOKUP(AH199,[4]缘分填表用!$A:$M,8,FALSE),VLOOKUP(AH199,[4]Sheet3!$AH:$AL,2,0))</f>
        <v>范增</v>
      </c>
      <c r="AK199" s="30" t="str">
        <f>IFERROR(VLOOKUP(AH199,[4]缘分填表用!$A:$M,9,FALSE),VLOOKUP(AH199,[4]Sheet3!$AH:$AL,3,0))</f>
        <v>吕雉</v>
      </c>
      <c r="AL199" s="30" t="str">
        <f>IFERROR(VLOOKUP(AH199,[4]缘分填表用!$A:$M,10,FALSE),VLOOKUP(AH199,[4]Sheet3!$AH:$AL,4,0))</f>
        <v>孙权</v>
      </c>
      <c r="AM199" s="30"/>
      <c r="AN199" s="12" t="str">
        <f>IFERROR(VLOOKUP(D199,[5]Sheet1!$B$2:$C$47,2,FALSE),"")</f>
        <v/>
      </c>
    </row>
    <row r="200" spans="1:40" ht="17.399999999999999" customHeight="1" x14ac:dyDescent="0.35">
      <c r="A200" s="16" t="str">
        <f t="shared" si="57"/>
        <v>刘备6</v>
      </c>
      <c r="B200" s="17">
        <v>6</v>
      </c>
      <c r="C200" s="21">
        <v>42</v>
      </c>
      <c r="D200" s="19" t="str">
        <f t="shared" si="53"/>
        <v>忧国恤民</v>
      </c>
      <c r="E200" s="25" t="s">
        <v>353</v>
      </c>
      <c r="F200" s="20" t="str">
        <f t="shared" si="49"/>
        <v>、萧何</v>
      </c>
      <c r="G200" s="20" t="str">
        <f t="shared" si="50"/>
        <v>、狄仁杰</v>
      </c>
      <c r="H200" s="20" t="str">
        <f t="shared" si="51"/>
        <v>、姜子牙</v>
      </c>
      <c r="I200" s="20" t="str">
        <f t="shared" si="52"/>
        <v/>
      </c>
      <c r="J200" s="12">
        <f t="shared" si="58"/>
        <v>180</v>
      </c>
      <c r="K200" s="12">
        <f t="shared" si="59"/>
        <v>140</v>
      </c>
      <c r="L200" s="12">
        <f t="shared" si="60"/>
        <v>40</v>
      </c>
      <c r="M200" s="36">
        <v>0</v>
      </c>
      <c r="N200" s="28" t="s">
        <v>140</v>
      </c>
      <c r="O200" s="12">
        <f>VLOOKUP(E200,[3]Sheet1!$B$20:$K$190,9,0)</f>
        <v>4</v>
      </c>
      <c r="P200" s="12" t="str">
        <f>VLOOKUP(O200,武将ID!L$1:$M203,2,0)</f>
        <v>辅助型</v>
      </c>
      <c r="R200" s="12">
        <v>2</v>
      </c>
      <c r="T200" s="12">
        <f t="shared" si="55"/>
        <v>18</v>
      </c>
      <c r="U200" s="12">
        <f t="shared" si="56"/>
        <v>14</v>
      </c>
      <c r="V200" s="12">
        <f t="shared" si="61"/>
        <v>4</v>
      </c>
      <c r="W200" s="12">
        <f t="shared" si="63"/>
        <v>18</v>
      </c>
      <c r="X200" s="12">
        <f t="shared" si="64"/>
        <v>18</v>
      </c>
      <c r="Y200" s="12">
        <f t="shared" si="65"/>
        <v>0</v>
      </c>
      <c r="AB200" s="18">
        <v>240</v>
      </c>
      <c r="AC200" s="18">
        <v>240</v>
      </c>
      <c r="AD200" s="18">
        <v>0</v>
      </c>
      <c r="AH200" s="25" t="s">
        <v>359</v>
      </c>
      <c r="AI200" s="17" t="str">
        <f>IFERROR(VLOOKUP(AH200,[4]缘分填表用!$A:$J,4,FALSE),VLOOKUP(AH200,[4]Sheet3!$AH:$AM,6,0))</f>
        <v>忧国恤民</v>
      </c>
      <c r="AJ200" s="30" t="str">
        <f>IFERROR(VLOOKUP(AH200,[4]缘分填表用!$A:$M,8,FALSE),VLOOKUP(AH200,[4]Sheet3!$AH:$AL,2,0))</f>
        <v>萧何</v>
      </c>
      <c r="AK200" s="30" t="str">
        <f>IFERROR(VLOOKUP(AH200,[4]缘分填表用!$A:$M,9,FALSE),VLOOKUP(AH200,[4]Sheet3!$AH:$AL,3,0))</f>
        <v>狄仁杰</v>
      </c>
      <c r="AL200" s="30" t="str">
        <f>IFERROR(VLOOKUP(AH200,[4]缘分填表用!$A:$M,10,FALSE),VLOOKUP(AH200,[4]Sheet3!$AH:$AL,4,0))</f>
        <v>姜子牙</v>
      </c>
      <c r="AM200" s="30"/>
      <c r="AN200" s="12" t="str">
        <f>IFERROR(VLOOKUP(D200,[5]Sheet1!$B$2:$C$47,2,FALSE),"")</f>
        <v/>
      </c>
    </row>
    <row r="201" spans="1:40" ht="17.399999999999999" customHeight="1" x14ac:dyDescent="0.35">
      <c r="A201" s="16" t="str">
        <f t="shared" si="57"/>
        <v>周瑜1</v>
      </c>
      <c r="B201" s="17">
        <v>1</v>
      </c>
      <c r="C201" s="18">
        <v>43</v>
      </c>
      <c r="D201" s="19" t="str">
        <f t="shared" si="53"/>
        <v>谈笑风生</v>
      </c>
      <c r="E201" s="25" t="s">
        <v>360</v>
      </c>
      <c r="F201" s="20" t="str">
        <f t="shared" si="49"/>
        <v>、孙权</v>
      </c>
      <c r="G201" s="20" t="str">
        <f t="shared" si="50"/>
        <v/>
      </c>
      <c r="H201" s="20" t="str">
        <f t="shared" si="51"/>
        <v/>
      </c>
      <c r="I201" s="20" t="str">
        <f t="shared" si="52"/>
        <v/>
      </c>
      <c r="J201" s="12">
        <f t="shared" si="58"/>
        <v>0</v>
      </c>
      <c r="K201" s="12">
        <f t="shared" si="59"/>
        <v>110</v>
      </c>
      <c r="L201" s="12">
        <f t="shared" si="60"/>
        <v>30</v>
      </c>
      <c r="M201" s="36">
        <v>0</v>
      </c>
      <c r="N201" s="28" t="s">
        <v>140</v>
      </c>
      <c r="O201" s="12">
        <f>VLOOKUP(E201,[3]Sheet1!$B$20:$K$190,9,0)</f>
        <v>3</v>
      </c>
      <c r="P201" s="12" t="str">
        <f>VLOOKUP(O201,武将ID!L$1:$M204,2,0)</f>
        <v>攻击型</v>
      </c>
      <c r="R201" s="12">
        <v>2</v>
      </c>
      <c r="T201" s="12">
        <f t="shared" si="55"/>
        <v>0</v>
      </c>
      <c r="U201" s="12">
        <f t="shared" si="56"/>
        <v>11</v>
      </c>
      <c r="V201" s="12">
        <f t="shared" si="61"/>
        <v>3</v>
      </c>
      <c r="W201" s="12">
        <f t="shared" si="63"/>
        <v>0</v>
      </c>
      <c r="X201" s="12">
        <f t="shared" si="64"/>
        <v>14</v>
      </c>
      <c r="Y201" s="12">
        <f t="shared" si="65"/>
        <v>0</v>
      </c>
      <c r="AB201" s="18">
        <v>0</v>
      </c>
      <c r="AC201" s="18">
        <v>180</v>
      </c>
      <c r="AD201" s="18">
        <v>0</v>
      </c>
      <c r="AH201" s="25" t="s">
        <v>361</v>
      </c>
      <c r="AI201" s="17" t="str">
        <f>IFERROR(VLOOKUP(AH201,[4]缘分填表用!$A:$J,4,FALSE),VLOOKUP(AH201,[4]Sheet3!$AH:$AM,6,0))</f>
        <v>谈笑风生</v>
      </c>
      <c r="AJ201" s="30" t="str">
        <f>IFERROR(VLOOKUP(AH201,[4]缘分填表用!$A:$M,8,FALSE),VLOOKUP(AH201,[4]Sheet3!$AH:$AL,2,0))</f>
        <v>孙权</v>
      </c>
      <c r="AK201" s="30">
        <f>IFERROR(VLOOKUP(AH201,[4]缘分填表用!$A:$M,9,FALSE),VLOOKUP(AH201,[4]Sheet3!$AH:$AL,3,0))</f>
        <v>0</v>
      </c>
      <c r="AL201" s="30">
        <f>IFERROR(VLOOKUP(AH201,[4]缘分填表用!$A:$M,10,FALSE),VLOOKUP(AH201,[4]Sheet3!$AH:$AL,4,0))</f>
        <v>0</v>
      </c>
      <c r="AM201" s="30"/>
      <c r="AN201" s="12" t="str">
        <f>IFERROR(VLOOKUP(D201,[5]Sheet1!$B$2:$C$47,2,FALSE),"")</f>
        <v/>
      </c>
    </row>
    <row r="202" spans="1:40" ht="17.399999999999999" customHeight="1" x14ac:dyDescent="0.35">
      <c r="A202" s="16" t="str">
        <f t="shared" si="57"/>
        <v>周瑜2</v>
      </c>
      <c r="B202" s="17">
        <v>2</v>
      </c>
      <c r="C202" s="21">
        <v>44</v>
      </c>
      <c r="D202" s="19" t="str">
        <f t="shared" si="53"/>
        <v>郎才女貌</v>
      </c>
      <c r="E202" s="25" t="s">
        <v>360</v>
      </c>
      <c r="F202" s="20" t="str">
        <f t="shared" si="49"/>
        <v>、小乔</v>
      </c>
      <c r="G202" s="20" t="str">
        <f t="shared" si="50"/>
        <v/>
      </c>
      <c r="H202" s="20" t="str">
        <f t="shared" si="51"/>
        <v/>
      </c>
      <c r="I202" s="20" t="str">
        <f t="shared" si="52"/>
        <v/>
      </c>
      <c r="J202" s="12">
        <f t="shared" si="58"/>
        <v>0</v>
      </c>
      <c r="K202" s="12">
        <f t="shared" si="59"/>
        <v>110</v>
      </c>
      <c r="L202" s="12">
        <f t="shared" si="60"/>
        <v>30</v>
      </c>
      <c r="M202" s="36">
        <v>0</v>
      </c>
      <c r="N202" s="28" t="s">
        <v>140</v>
      </c>
      <c r="O202" s="12">
        <f>VLOOKUP(E202,[3]Sheet1!$B$20:$K$190,9,0)</f>
        <v>3</v>
      </c>
      <c r="P202" s="12" t="str">
        <f>VLOOKUP(O202,武将ID!L$1:$M205,2,0)</f>
        <v>攻击型</v>
      </c>
      <c r="R202" s="12">
        <v>2</v>
      </c>
      <c r="T202" s="12">
        <f t="shared" si="55"/>
        <v>0</v>
      </c>
      <c r="U202" s="12">
        <f t="shared" si="56"/>
        <v>11</v>
      </c>
      <c r="V202" s="12">
        <f t="shared" si="61"/>
        <v>3</v>
      </c>
      <c r="W202" s="12">
        <f t="shared" si="63"/>
        <v>0</v>
      </c>
      <c r="X202" s="12">
        <f t="shared" si="64"/>
        <v>14</v>
      </c>
      <c r="Y202" s="12">
        <f t="shared" si="65"/>
        <v>0</v>
      </c>
      <c r="AB202" s="18">
        <v>0</v>
      </c>
      <c r="AC202" s="18">
        <v>180</v>
      </c>
      <c r="AD202" s="18">
        <v>0</v>
      </c>
      <c r="AH202" s="25" t="s">
        <v>362</v>
      </c>
      <c r="AI202" s="17" t="str">
        <f>IFERROR(VLOOKUP(AH202,[4]缘分填表用!$A:$J,4,FALSE),VLOOKUP(AH202,[4]Sheet3!$AH:$AM,6,0))</f>
        <v>郎才女貌</v>
      </c>
      <c r="AJ202" s="30" t="str">
        <f>IFERROR(VLOOKUP(AH202,[4]缘分填表用!$A:$M,8,FALSE),VLOOKUP(AH202,[4]Sheet3!$AH:$AL,2,0))</f>
        <v>小乔</v>
      </c>
      <c r="AK202" s="30">
        <f>IFERROR(VLOOKUP(AH202,[4]缘分填表用!$A:$M,9,FALSE),VLOOKUP(AH202,[4]Sheet3!$AH:$AL,3,0))</f>
        <v>0</v>
      </c>
      <c r="AL202" s="30">
        <f>IFERROR(VLOOKUP(AH202,[4]缘分填表用!$A:$M,10,FALSE),VLOOKUP(AH202,[4]Sheet3!$AH:$AL,4,0))</f>
        <v>0</v>
      </c>
      <c r="AM202" s="30"/>
      <c r="AN202" s="12" t="str">
        <f>IFERROR(VLOOKUP(D202,[5]Sheet1!$B$2:$C$47,2,FALSE),"")</f>
        <v/>
      </c>
    </row>
    <row r="203" spans="1:40" ht="17.399999999999999" customHeight="1" x14ac:dyDescent="0.35">
      <c r="A203" s="16" t="str">
        <f t="shared" si="57"/>
        <v>周瑜3</v>
      </c>
      <c r="B203" s="17">
        <v>3</v>
      </c>
      <c r="C203" s="18">
        <v>45</v>
      </c>
      <c r="D203" s="19" t="str">
        <f t="shared" si="53"/>
        <v>文韬武略</v>
      </c>
      <c r="E203" s="25" t="s">
        <v>360</v>
      </c>
      <c r="F203" s="20" t="str">
        <f t="shared" si="49"/>
        <v>、宇文成都</v>
      </c>
      <c r="G203" s="20" t="str">
        <f t="shared" si="50"/>
        <v/>
      </c>
      <c r="H203" s="20" t="str">
        <f t="shared" si="51"/>
        <v/>
      </c>
      <c r="I203" s="20" t="str">
        <f t="shared" si="52"/>
        <v/>
      </c>
      <c r="J203" s="12">
        <f t="shared" si="58"/>
        <v>0</v>
      </c>
      <c r="K203" s="12">
        <f t="shared" si="59"/>
        <v>110</v>
      </c>
      <c r="L203" s="12">
        <f t="shared" si="60"/>
        <v>30</v>
      </c>
      <c r="M203" s="36">
        <v>0</v>
      </c>
      <c r="N203" s="28" t="s">
        <v>140</v>
      </c>
      <c r="O203" s="12">
        <f>VLOOKUP(E203,[3]Sheet1!$B$20:$K$190,9,0)</f>
        <v>3</v>
      </c>
      <c r="P203" s="12" t="str">
        <f>VLOOKUP(O203,武将ID!L$1:$M206,2,0)</f>
        <v>攻击型</v>
      </c>
      <c r="R203" s="12">
        <v>2</v>
      </c>
      <c r="T203" s="12">
        <f t="shared" si="55"/>
        <v>0</v>
      </c>
      <c r="U203" s="12">
        <f t="shared" si="56"/>
        <v>11</v>
      </c>
      <c r="V203" s="12">
        <f t="shared" si="61"/>
        <v>3</v>
      </c>
      <c r="W203" s="12">
        <f t="shared" si="63"/>
        <v>0</v>
      </c>
      <c r="X203" s="12">
        <f t="shared" si="64"/>
        <v>14</v>
      </c>
      <c r="Y203" s="12">
        <f t="shared" si="65"/>
        <v>0</v>
      </c>
      <c r="AB203" s="18">
        <v>0</v>
      </c>
      <c r="AC203" s="18">
        <v>180</v>
      </c>
      <c r="AD203" s="18">
        <v>0</v>
      </c>
      <c r="AH203" s="25" t="s">
        <v>363</v>
      </c>
      <c r="AI203" s="17" t="str">
        <f>IFERROR(VLOOKUP(AH203,[4]缘分填表用!$A:$J,4,FALSE),VLOOKUP(AH203,[4]Sheet3!$AH:$AM,6,0))</f>
        <v>文韬武略</v>
      </c>
      <c r="AJ203" s="30" t="str">
        <f>IFERROR(VLOOKUP(AH203,[4]缘分填表用!$A:$M,8,FALSE),VLOOKUP(AH203,[4]Sheet3!$AH:$AL,2,0))</f>
        <v>宇文成都</v>
      </c>
      <c r="AK203" s="30">
        <f>IFERROR(VLOOKUP(AH203,[4]缘分填表用!$A:$M,9,FALSE),VLOOKUP(AH203,[4]Sheet3!$AH:$AL,3,0))</f>
        <v>0</v>
      </c>
      <c r="AL203" s="30">
        <f>IFERROR(VLOOKUP(AH203,[4]缘分填表用!$A:$M,10,FALSE),VLOOKUP(AH203,[4]Sheet3!$AH:$AL,4,0))</f>
        <v>0</v>
      </c>
      <c r="AM203" s="30"/>
      <c r="AN203" s="12" t="str">
        <f>IFERROR(VLOOKUP(D203,[5]Sheet1!$B$2:$C$47,2,FALSE),"")</f>
        <v/>
      </c>
    </row>
    <row r="204" spans="1:40" ht="17.399999999999999" customHeight="1" x14ac:dyDescent="0.35">
      <c r="A204" s="16" t="str">
        <f t="shared" si="57"/>
        <v>周瑜4</v>
      </c>
      <c r="B204" s="17">
        <v>4</v>
      </c>
      <c r="C204" s="18">
        <v>46</v>
      </c>
      <c r="D204" s="19" t="str">
        <f t="shared" si="53"/>
        <v>各为其主</v>
      </c>
      <c r="E204" s="25" t="s">
        <v>360</v>
      </c>
      <c r="F204" s="20" t="str">
        <f t="shared" si="49"/>
        <v>、张飞</v>
      </c>
      <c r="G204" s="20" t="str">
        <f t="shared" si="50"/>
        <v>、尉迟恭</v>
      </c>
      <c r="H204" s="20" t="str">
        <f t="shared" si="51"/>
        <v/>
      </c>
      <c r="I204" s="20" t="str">
        <f t="shared" si="52"/>
        <v/>
      </c>
      <c r="J204" s="12">
        <f t="shared" si="58"/>
        <v>150</v>
      </c>
      <c r="K204" s="12">
        <f t="shared" si="59"/>
        <v>120</v>
      </c>
      <c r="L204" s="12">
        <f t="shared" si="60"/>
        <v>30</v>
      </c>
      <c r="M204" s="36">
        <v>0</v>
      </c>
      <c r="N204" s="28" t="s">
        <v>140</v>
      </c>
      <c r="O204" s="12">
        <f>VLOOKUP(E204,[3]Sheet1!$B$20:$K$190,9,0)</f>
        <v>3</v>
      </c>
      <c r="P204" s="12" t="str">
        <f>VLOOKUP(O204,武将ID!L$1:$M207,2,0)</f>
        <v>攻击型</v>
      </c>
      <c r="R204" s="12">
        <v>2</v>
      </c>
      <c r="T204" s="12">
        <f t="shared" si="55"/>
        <v>15</v>
      </c>
      <c r="U204" s="12">
        <f t="shared" si="56"/>
        <v>12</v>
      </c>
      <c r="V204" s="12">
        <f t="shared" si="61"/>
        <v>3</v>
      </c>
      <c r="W204" s="12">
        <f t="shared" si="63"/>
        <v>15</v>
      </c>
      <c r="X204" s="12">
        <f t="shared" si="64"/>
        <v>15</v>
      </c>
      <c r="Y204" s="12">
        <f t="shared" si="65"/>
        <v>0</v>
      </c>
      <c r="AB204" s="18">
        <v>200</v>
      </c>
      <c r="AC204" s="18">
        <v>200</v>
      </c>
      <c r="AD204" s="18">
        <v>0</v>
      </c>
      <c r="AH204" s="25" t="s">
        <v>364</v>
      </c>
      <c r="AI204" s="17" t="str">
        <f>IFERROR(VLOOKUP(AH204,[4]缘分填表用!$A:$J,4,FALSE),VLOOKUP(AH204,[4]Sheet3!$AH:$AM,6,0))</f>
        <v>各为其主</v>
      </c>
      <c r="AJ204" s="30" t="str">
        <f>IFERROR(VLOOKUP(AH204,[4]缘分填表用!$A:$M,8,FALSE),VLOOKUP(AH204,[4]Sheet3!$AH:$AL,2,0))</f>
        <v>张飞</v>
      </c>
      <c r="AK204" s="30" t="str">
        <f>IFERROR(VLOOKUP(AH204,[4]缘分填表用!$A:$M,9,FALSE),VLOOKUP(AH204,[4]Sheet3!$AH:$AL,3,0))</f>
        <v>尉迟恭</v>
      </c>
      <c r="AL204" s="30">
        <f>IFERROR(VLOOKUP(AH204,[4]缘分填表用!$A:$M,10,FALSE),VLOOKUP(AH204,[4]Sheet3!$AH:$AL,4,0))</f>
        <v>0</v>
      </c>
      <c r="AM204" s="30"/>
      <c r="AN204" s="12" t="str">
        <f>IFERROR(VLOOKUP(D204,[5]Sheet1!$B$2:$C$47,2,FALSE),"")</f>
        <v/>
      </c>
    </row>
    <row r="205" spans="1:40" ht="17.399999999999999" customHeight="1" x14ac:dyDescent="0.35">
      <c r="A205" s="16" t="str">
        <f t="shared" si="57"/>
        <v>周瑜5</v>
      </c>
      <c r="B205" s="17">
        <v>5</v>
      </c>
      <c r="C205" s="18">
        <v>47</v>
      </c>
      <c r="D205" s="19" t="str">
        <f t="shared" si="53"/>
        <v>年少成名</v>
      </c>
      <c r="E205" s="25" t="s">
        <v>360</v>
      </c>
      <c r="F205" s="20" t="str">
        <f t="shared" si="49"/>
        <v>、韩信</v>
      </c>
      <c r="G205" s="20" t="str">
        <f t="shared" si="50"/>
        <v>、裴元庆</v>
      </c>
      <c r="H205" s="20" t="str">
        <f t="shared" si="51"/>
        <v>、霍去病</v>
      </c>
      <c r="I205" s="20" t="str">
        <f t="shared" si="52"/>
        <v/>
      </c>
      <c r="J205" s="12">
        <f t="shared" si="58"/>
        <v>180</v>
      </c>
      <c r="K205" s="12">
        <f t="shared" si="59"/>
        <v>140</v>
      </c>
      <c r="L205" s="12">
        <f t="shared" si="60"/>
        <v>40</v>
      </c>
      <c r="M205" s="36">
        <v>0</v>
      </c>
      <c r="N205" s="28" t="s">
        <v>140</v>
      </c>
      <c r="O205" s="12">
        <f>VLOOKUP(E205,[3]Sheet1!$B$20:$K$190,9,0)</f>
        <v>3</v>
      </c>
      <c r="P205" s="12" t="str">
        <f>VLOOKUP(O205,武将ID!L$1:$M208,2,0)</f>
        <v>攻击型</v>
      </c>
      <c r="R205" s="12">
        <v>2</v>
      </c>
      <c r="T205" s="12">
        <f t="shared" si="55"/>
        <v>18</v>
      </c>
      <c r="U205" s="12">
        <f t="shared" si="56"/>
        <v>14</v>
      </c>
      <c r="V205" s="12">
        <f t="shared" si="61"/>
        <v>4</v>
      </c>
      <c r="W205" s="12">
        <f t="shared" si="63"/>
        <v>18</v>
      </c>
      <c r="X205" s="12">
        <f t="shared" si="64"/>
        <v>18</v>
      </c>
      <c r="Y205" s="12">
        <f t="shared" si="65"/>
        <v>0</v>
      </c>
      <c r="AB205" s="18">
        <v>240</v>
      </c>
      <c r="AC205" s="18">
        <v>240</v>
      </c>
      <c r="AD205" s="18">
        <v>0</v>
      </c>
      <c r="AH205" s="25" t="s">
        <v>365</v>
      </c>
      <c r="AI205" s="17" t="str">
        <f>IFERROR(VLOOKUP(AH205,[4]缘分填表用!$A:$J,4,FALSE),VLOOKUP(AH205,[4]Sheet3!$AH:$AM,6,0))</f>
        <v>年少成名</v>
      </c>
      <c r="AJ205" s="30" t="str">
        <f>IFERROR(VLOOKUP(AH205,[4]缘分填表用!$A:$M,8,FALSE),VLOOKUP(AH205,[4]Sheet3!$AH:$AL,2,0))</f>
        <v>韩信</v>
      </c>
      <c r="AK205" s="30" t="str">
        <f>IFERROR(VLOOKUP(AH205,[4]缘分填表用!$A:$M,9,FALSE),VLOOKUP(AH205,[4]Sheet3!$AH:$AL,3,0))</f>
        <v>裴元庆</v>
      </c>
      <c r="AL205" s="30" t="str">
        <f>IFERROR(VLOOKUP(AH205,[4]缘分填表用!$A:$M,10,FALSE),VLOOKUP(AH205,[4]Sheet3!$AH:$AL,4,0))</f>
        <v>霍去病</v>
      </c>
      <c r="AM205" s="30"/>
      <c r="AN205" s="12" t="str">
        <f>IFERROR(VLOOKUP(D205,[5]Sheet1!$B$2:$C$47,2,FALSE),"")</f>
        <v/>
      </c>
    </row>
    <row r="206" spans="1:40" ht="17.399999999999999" customHeight="1" x14ac:dyDescent="0.35">
      <c r="A206" s="16" t="str">
        <f t="shared" si="57"/>
        <v>周瑜6</v>
      </c>
      <c r="B206" s="17">
        <v>6</v>
      </c>
      <c r="C206" s="21">
        <v>48</v>
      </c>
      <c r="D206" s="19" t="str">
        <f t="shared" si="53"/>
        <v>横扫千军</v>
      </c>
      <c r="E206" s="25" t="s">
        <v>360</v>
      </c>
      <c r="F206" s="20" t="str">
        <f t="shared" si="49"/>
        <v>、范增</v>
      </c>
      <c r="G206" s="20" t="str">
        <f t="shared" si="50"/>
        <v>、薛仁贵</v>
      </c>
      <c r="H206" s="20" t="str">
        <f t="shared" si="51"/>
        <v>、姜子牙</v>
      </c>
      <c r="I206" s="20" t="str">
        <f t="shared" si="52"/>
        <v/>
      </c>
      <c r="J206" s="12">
        <f t="shared" si="58"/>
        <v>180</v>
      </c>
      <c r="K206" s="12">
        <f t="shared" si="59"/>
        <v>140</v>
      </c>
      <c r="L206" s="12">
        <f t="shared" si="60"/>
        <v>40</v>
      </c>
      <c r="M206" s="36">
        <v>0</v>
      </c>
      <c r="N206" s="28" t="s">
        <v>140</v>
      </c>
      <c r="O206" s="12">
        <f>VLOOKUP(E206,[3]Sheet1!$B$20:$K$190,9,0)</f>
        <v>3</v>
      </c>
      <c r="P206" s="12" t="str">
        <f>VLOOKUP(O206,武将ID!L$1:$M209,2,0)</f>
        <v>攻击型</v>
      </c>
      <c r="R206" s="12">
        <v>2</v>
      </c>
      <c r="T206" s="12">
        <f t="shared" si="55"/>
        <v>18</v>
      </c>
      <c r="U206" s="12">
        <f t="shared" si="56"/>
        <v>14</v>
      </c>
      <c r="V206" s="12">
        <f t="shared" si="61"/>
        <v>4</v>
      </c>
      <c r="W206" s="12">
        <f t="shared" si="63"/>
        <v>18</v>
      </c>
      <c r="X206" s="12">
        <f t="shared" si="64"/>
        <v>18</v>
      </c>
      <c r="Y206" s="12">
        <f t="shared" si="65"/>
        <v>0</v>
      </c>
      <c r="AB206" s="18">
        <v>240</v>
      </c>
      <c r="AC206" s="18">
        <v>240</v>
      </c>
      <c r="AD206" s="18">
        <v>0</v>
      </c>
      <c r="AH206" s="25" t="s">
        <v>366</v>
      </c>
      <c r="AI206" s="17" t="str">
        <f>IFERROR(VLOOKUP(AH206,[4]缘分填表用!$A:$J,4,FALSE),VLOOKUP(AH206,[4]Sheet3!$AH:$AM,6,0))</f>
        <v>横扫千军</v>
      </c>
      <c r="AJ206" s="30" t="str">
        <f>IFERROR(VLOOKUP(AH206,[4]缘分填表用!$A:$M,8,FALSE),VLOOKUP(AH206,[4]Sheet3!$AH:$AL,2,0))</f>
        <v>范增</v>
      </c>
      <c r="AK206" s="30" t="str">
        <f>IFERROR(VLOOKUP(AH206,[4]缘分填表用!$A:$M,9,FALSE),VLOOKUP(AH206,[4]Sheet3!$AH:$AL,3,0))</f>
        <v>薛仁贵</v>
      </c>
      <c r="AL206" s="30" t="str">
        <f>IFERROR(VLOOKUP(AH206,[4]缘分填表用!$A:$M,10,FALSE),VLOOKUP(AH206,[4]Sheet3!$AH:$AL,4,0))</f>
        <v>姜子牙</v>
      </c>
      <c r="AM206" s="30"/>
      <c r="AN206" s="12" t="str">
        <f>IFERROR(VLOOKUP(D206,[5]Sheet1!$B$2:$C$47,2,FALSE),"")</f>
        <v/>
      </c>
    </row>
    <row r="207" spans="1:40" ht="17.399999999999999" customHeight="1" x14ac:dyDescent="0.35">
      <c r="A207" s="16" t="str">
        <f t="shared" si="57"/>
        <v>赵云1</v>
      </c>
      <c r="B207" s="17">
        <v>1</v>
      </c>
      <c r="C207" s="18">
        <v>49</v>
      </c>
      <c r="D207" s="19" t="str">
        <f t="shared" si="53"/>
        <v>有勇有谋</v>
      </c>
      <c r="E207" s="25" t="s">
        <v>367</v>
      </c>
      <c r="F207" s="20" t="str">
        <f t="shared" si="49"/>
        <v>、马超</v>
      </c>
      <c r="G207" s="20" t="str">
        <f t="shared" si="50"/>
        <v/>
      </c>
      <c r="H207" s="20" t="str">
        <f t="shared" si="51"/>
        <v/>
      </c>
      <c r="I207" s="20" t="str">
        <f t="shared" si="52"/>
        <v/>
      </c>
      <c r="J207" s="12">
        <f t="shared" si="58"/>
        <v>0</v>
      </c>
      <c r="K207" s="12">
        <f t="shared" si="59"/>
        <v>110</v>
      </c>
      <c r="L207" s="12">
        <f t="shared" si="60"/>
        <v>30</v>
      </c>
      <c r="M207" s="36">
        <v>0</v>
      </c>
      <c r="N207" s="28" t="s">
        <v>140</v>
      </c>
      <c r="O207" s="12">
        <f>VLOOKUP(E207,[3]Sheet1!$B$20:$K$190,9,0)</f>
        <v>3</v>
      </c>
      <c r="P207" s="12" t="str">
        <f>VLOOKUP(O207,武将ID!L$1:$M210,2,0)</f>
        <v>攻击型</v>
      </c>
      <c r="R207" s="12">
        <v>2</v>
      </c>
      <c r="T207" s="12">
        <f t="shared" si="55"/>
        <v>0</v>
      </c>
      <c r="U207" s="12">
        <f t="shared" si="56"/>
        <v>11</v>
      </c>
      <c r="V207" s="12">
        <f t="shared" si="61"/>
        <v>3</v>
      </c>
      <c r="W207" s="12">
        <f t="shared" si="63"/>
        <v>0</v>
      </c>
      <c r="X207" s="12">
        <f t="shared" si="64"/>
        <v>14</v>
      </c>
      <c r="Y207" s="12">
        <f t="shared" si="65"/>
        <v>0</v>
      </c>
      <c r="AB207" s="18">
        <v>0</v>
      </c>
      <c r="AC207" s="18">
        <v>180</v>
      </c>
      <c r="AD207" s="18">
        <v>0</v>
      </c>
      <c r="AH207" s="25" t="s">
        <v>368</v>
      </c>
      <c r="AI207" s="17" t="str">
        <f>IFERROR(VLOOKUP(AH207,[4]缘分填表用!$A:$J,4,FALSE),VLOOKUP(AH207,[4]Sheet3!$AH:$AM,6,0))</f>
        <v>有勇有谋</v>
      </c>
      <c r="AJ207" s="30" t="str">
        <f>IFERROR(VLOOKUP(AH207,[4]缘分填表用!$A:$M,8,FALSE),VLOOKUP(AH207,[4]Sheet3!$AH:$AL,2,0))</f>
        <v>马超</v>
      </c>
      <c r="AK207" s="30">
        <f>IFERROR(VLOOKUP(AH207,[4]缘分填表用!$A:$M,9,FALSE),VLOOKUP(AH207,[4]Sheet3!$AH:$AL,3,0))</f>
        <v>0</v>
      </c>
      <c r="AL207" s="30">
        <f>IFERROR(VLOOKUP(AH207,[4]缘分填表用!$A:$M,10,FALSE),VLOOKUP(AH207,[4]Sheet3!$AH:$AL,4,0))</f>
        <v>0</v>
      </c>
      <c r="AM207" s="30"/>
      <c r="AN207" s="12" t="str">
        <f>IFERROR(VLOOKUP(D207,[5]Sheet1!$B$2:$C$47,2,FALSE),"")</f>
        <v/>
      </c>
    </row>
    <row r="208" spans="1:40" ht="17.399999999999999" customHeight="1" x14ac:dyDescent="0.35">
      <c r="A208" s="16" t="str">
        <f t="shared" si="57"/>
        <v>赵云2</v>
      </c>
      <c r="B208" s="17">
        <v>2</v>
      </c>
      <c r="C208" s="18">
        <v>50</v>
      </c>
      <c r="D208" s="19" t="str">
        <f t="shared" si="53"/>
        <v>恩德如山</v>
      </c>
      <c r="E208" s="25" t="s">
        <v>367</v>
      </c>
      <c r="F208" s="20" t="str">
        <f t="shared" si="49"/>
        <v>、刘备</v>
      </c>
      <c r="G208" s="20" t="str">
        <f t="shared" si="50"/>
        <v/>
      </c>
      <c r="H208" s="20" t="str">
        <f t="shared" si="51"/>
        <v/>
      </c>
      <c r="I208" s="20" t="str">
        <f t="shared" si="52"/>
        <v/>
      </c>
      <c r="J208" s="12">
        <f t="shared" si="58"/>
        <v>0</v>
      </c>
      <c r="K208" s="12">
        <f t="shared" si="59"/>
        <v>110</v>
      </c>
      <c r="L208" s="12">
        <f t="shared" si="60"/>
        <v>30</v>
      </c>
      <c r="M208" s="36">
        <v>0</v>
      </c>
      <c r="N208" s="28" t="s">
        <v>140</v>
      </c>
      <c r="O208" s="12">
        <f>VLOOKUP(E208,[3]Sheet1!$B$20:$K$190,9,0)</f>
        <v>3</v>
      </c>
      <c r="P208" s="12" t="str">
        <f>VLOOKUP(O208,武将ID!L$1:$M211,2,0)</f>
        <v>攻击型</v>
      </c>
      <c r="R208" s="12">
        <v>2</v>
      </c>
      <c r="T208" s="12">
        <f t="shared" si="55"/>
        <v>0</v>
      </c>
      <c r="U208" s="12">
        <f t="shared" si="56"/>
        <v>11</v>
      </c>
      <c r="V208" s="12">
        <f t="shared" si="61"/>
        <v>3</v>
      </c>
      <c r="W208" s="12">
        <f t="shared" si="63"/>
        <v>0</v>
      </c>
      <c r="X208" s="12">
        <f t="shared" si="64"/>
        <v>14</v>
      </c>
      <c r="Y208" s="12">
        <f t="shared" si="65"/>
        <v>0</v>
      </c>
      <c r="AB208" s="18">
        <v>0</v>
      </c>
      <c r="AC208" s="18">
        <v>180</v>
      </c>
      <c r="AD208" s="18">
        <v>0</v>
      </c>
      <c r="AH208" s="25" t="s">
        <v>369</v>
      </c>
      <c r="AI208" s="17" t="str">
        <f>IFERROR(VLOOKUP(AH208,[4]缘分填表用!$A:$J,4,FALSE),VLOOKUP(AH208,[4]Sheet3!$AH:$AM,6,0))</f>
        <v>恩德如山</v>
      </c>
      <c r="AJ208" s="30" t="str">
        <f>IFERROR(VLOOKUP(AH208,[4]缘分填表用!$A:$M,8,FALSE),VLOOKUP(AH208,[4]Sheet3!$AH:$AL,2,0))</f>
        <v>刘备</v>
      </c>
      <c r="AK208" s="30">
        <f>IFERROR(VLOOKUP(AH208,[4]缘分填表用!$A:$M,9,FALSE),VLOOKUP(AH208,[4]Sheet3!$AH:$AL,3,0))</f>
        <v>0</v>
      </c>
      <c r="AL208" s="30">
        <f>IFERROR(VLOOKUP(AH208,[4]缘分填表用!$A:$M,10,FALSE),VLOOKUP(AH208,[4]Sheet3!$AH:$AL,4,0))</f>
        <v>0</v>
      </c>
      <c r="AM208" s="30"/>
      <c r="AN208" s="12" t="str">
        <f>IFERROR(VLOOKUP(D208,[5]Sheet1!$B$2:$C$47,2,FALSE),"")</f>
        <v/>
      </c>
    </row>
    <row r="209" spans="1:40" ht="17.399999999999999" customHeight="1" x14ac:dyDescent="0.35">
      <c r="A209" s="16" t="str">
        <f t="shared" si="57"/>
        <v>赵云3</v>
      </c>
      <c r="B209" s="17">
        <v>3</v>
      </c>
      <c r="C209" s="18">
        <v>51</v>
      </c>
      <c r="D209" s="19" t="str">
        <f t="shared" si="53"/>
        <v>英姿飒爽</v>
      </c>
      <c r="E209" s="25" t="s">
        <v>367</v>
      </c>
      <c r="F209" s="20" t="str">
        <f t="shared" si="49"/>
        <v>、罗成</v>
      </c>
      <c r="G209" s="20" t="str">
        <f t="shared" si="50"/>
        <v/>
      </c>
      <c r="H209" s="20" t="str">
        <f t="shared" si="51"/>
        <v/>
      </c>
      <c r="I209" s="20" t="str">
        <f t="shared" si="52"/>
        <v/>
      </c>
      <c r="J209" s="12">
        <f t="shared" si="58"/>
        <v>0</v>
      </c>
      <c r="K209" s="12">
        <f t="shared" si="59"/>
        <v>110</v>
      </c>
      <c r="L209" s="12">
        <f t="shared" si="60"/>
        <v>30</v>
      </c>
      <c r="M209" s="36">
        <v>0</v>
      </c>
      <c r="N209" s="28" t="s">
        <v>140</v>
      </c>
      <c r="O209" s="12">
        <f>VLOOKUP(E209,[3]Sheet1!$B$20:$K$190,9,0)</f>
        <v>3</v>
      </c>
      <c r="P209" s="12" t="str">
        <f>VLOOKUP(O209,武将ID!L$1:$M212,2,0)</f>
        <v>攻击型</v>
      </c>
      <c r="R209" s="12">
        <v>2</v>
      </c>
      <c r="T209" s="12">
        <f t="shared" si="55"/>
        <v>0</v>
      </c>
      <c r="U209" s="12">
        <f t="shared" si="56"/>
        <v>11</v>
      </c>
      <c r="V209" s="12">
        <f t="shared" si="61"/>
        <v>3</v>
      </c>
      <c r="W209" s="12">
        <f t="shared" si="63"/>
        <v>0</v>
      </c>
      <c r="X209" s="12">
        <f t="shared" si="64"/>
        <v>14</v>
      </c>
      <c r="Y209" s="12">
        <f t="shared" si="65"/>
        <v>0</v>
      </c>
      <c r="AB209" s="18">
        <v>0</v>
      </c>
      <c r="AC209" s="18">
        <v>180</v>
      </c>
      <c r="AD209" s="18">
        <v>0</v>
      </c>
      <c r="AH209" s="25" t="s">
        <v>370</v>
      </c>
      <c r="AI209" s="17" t="str">
        <f>IFERROR(VLOOKUP(AH209,[4]缘分填表用!$A:$J,4,FALSE),VLOOKUP(AH209,[4]Sheet3!$AH:$AM,6,0))</f>
        <v>英姿飒爽</v>
      </c>
      <c r="AJ209" s="30" t="str">
        <f>IFERROR(VLOOKUP(AH209,[4]缘分填表用!$A:$M,8,FALSE),VLOOKUP(AH209,[4]Sheet3!$AH:$AL,2,0))</f>
        <v>罗成</v>
      </c>
      <c r="AK209" s="30">
        <f>IFERROR(VLOOKUP(AH209,[4]缘分填表用!$A:$M,9,FALSE),VLOOKUP(AH209,[4]Sheet3!$AH:$AL,3,0))</f>
        <v>0</v>
      </c>
      <c r="AL209" s="30">
        <f>IFERROR(VLOOKUP(AH209,[4]缘分填表用!$A:$M,10,FALSE),VLOOKUP(AH209,[4]Sheet3!$AH:$AL,4,0))</f>
        <v>0</v>
      </c>
      <c r="AM209" s="30"/>
      <c r="AN209" s="12" t="str">
        <f>IFERROR(VLOOKUP(D209,[5]Sheet1!$B$2:$C$47,2,FALSE),"")</f>
        <v/>
      </c>
    </row>
    <row r="210" spans="1:40" ht="17.399999999999999" customHeight="1" x14ac:dyDescent="0.35">
      <c r="A210" s="16" t="str">
        <f t="shared" si="57"/>
        <v>赵云4</v>
      </c>
      <c r="B210" s="17">
        <v>4</v>
      </c>
      <c r="C210" s="18">
        <v>52</v>
      </c>
      <c r="D210" s="19" t="str">
        <f t="shared" si="53"/>
        <v>挺身而出</v>
      </c>
      <c r="E210" s="25" t="s">
        <v>367</v>
      </c>
      <c r="F210" s="20" t="str">
        <f t="shared" si="49"/>
        <v>、宇文成都</v>
      </c>
      <c r="G210" s="20" t="str">
        <f t="shared" si="50"/>
        <v>、霍去病</v>
      </c>
      <c r="H210" s="20" t="str">
        <f t="shared" si="51"/>
        <v/>
      </c>
      <c r="I210" s="20" t="str">
        <f t="shared" si="52"/>
        <v/>
      </c>
      <c r="J210" s="12">
        <f t="shared" si="58"/>
        <v>150</v>
      </c>
      <c r="K210" s="12">
        <f t="shared" si="59"/>
        <v>120</v>
      </c>
      <c r="L210" s="12">
        <f t="shared" si="60"/>
        <v>30</v>
      </c>
      <c r="M210" s="36">
        <v>0</v>
      </c>
      <c r="N210" s="28" t="s">
        <v>140</v>
      </c>
      <c r="O210" s="12">
        <f>VLOOKUP(E210,[3]Sheet1!$B$20:$K$190,9,0)</f>
        <v>3</v>
      </c>
      <c r="P210" s="12" t="str">
        <f>VLOOKUP(O210,武将ID!L$1:$M213,2,0)</f>
        <v>攻击型</v>
      </c>
      <c r="R210" s="12">
        <v>2</v>
      </c>
      <c r="T210" s="12">
        <f t="shared" si="55"/>
        <v>15</v>
      </c>
      <c r="U210" s="12">
        <f t="shared" si="56"/>
        <v>12</v>
      </c>
      <c r="V210" s="12">
        <f t="shared" si="61"/>
        <v>3</v>
      </c>
      <c r="W210" s="12">
        <f t="shared" si="63"/>
        <v>15</v>
      </c>
      <c r="X210" s="12">
        <f t="shared" si="64"/>
        <v>15</v>
      </c>
      <c r="Y210" s="12">
        <f t="shared" si="65"/>
        <v>0</v>
      </c>
      <c r="AB210" s="18">
        <v>200</v>
      </c>
      <c r="AC210" s="18">
        <v>200</v>
      </c>
      <c r="AD210" s="18">
        <v>0</v>
      </c>
      <c r="AH210" s="25" t="s">
        <v>371</v>
      </c>
      <c r="AI210" s="17" t="str">
        <f>IFERROR(VLOOKUP(AH210,[4]缘分填表用!$A:$J,4,FALSE),VLOOKUP(AH210,[4]Sheet3!$AH:$AM,6,0))</f>
        <v>挺身而出</v>
      </c>
      <c r="AJ210" s="30" t="str">
        <f>IFERROR(VLOOKUP(AH210,[4]缘分填表用!$A:$M,8,FALSE),VLOOKUP(AH210,[4]Sheet3!$AH:$AL,2,0))</f>
        <v>宇文成都</v>
      </c>
      <c r="AK210" s="30" t="str">
        <f>IFERROR(VLOOKUP(AH210,[4]缘分填表用!$A:$M,9,FALSE),VLOOKUP(AH210,[4]Sheet3!$AH:$AL,3,0))</f>
        <v>霍去病</v>
      </c>
      <c r="AL210" s="30">
        <f>IFERROR(VLOOKUP(AH210,[4]缘分填表用!$A:$M,10,FALSE),VLOOKUP(AH210,[4]Sheet3!$AH:$AL,4,0))</f>
        <v>0</v>
      </c>
      <c r="AM210" s="30"/>
      <c r="AN210" s="12" t="str">
        <f>IFERROR(VLOOKUP(D210,[5]Sheet1!$B$2:$C$47,2,FALSE),"")</f>
        <v/>
      </c>
    </row>
    <row r="211" spans="1:40" ht="17.399999999999999" customHeight="1" x14ac:dyDescent="0.35">
      <c r="A211" s="16" t="str">
        <f t="shared" si="57"/>
        <v>赵云5</v>
      </c>
      <c r="B211" s="17">
        <v>5</v>
      </c>
      <c r="C211" s="18">
        <v>53</v>
      </c>
      <c r="D211" s="19" t="str">
        <f t="shared" si="53"/>
        <v>浑身是胆</v>
      </c>
      <c r="E211" s="25" t="s">
        <v>367</v>
      </c>
      <c r="F211" s="20" t="str">
        <f t="shared" si="49"/>
        <v>、龙且</v>
      </c>
      <c r="G211" s="20" t="str">
        <f t="shared" si="50"/>
        <v>、樊哙</v>
      </c>
      <c r="H211" s="20" t="str">
        <f t="shared" si="51"/>
        <v>、典韦</v>
      </c>
      <c r="I211" s="20" t="str">
        <f t="shared" si="52"/>
        <v/>
      </c>
      <c r="J211" s="12">
        <f t="shared" si="58"/>
        <v>180</v>
      </c>
      <c r="K211" s="12">
        <f t="shared" si="59"/>
        <v>140</v>
      </c>
      <c r="L211" s="12">
        <f t="shared" si="60"/>
        <v>40</v>
      </c>
      <c r="M211" s="36">
        <v>0</v>
      </c>
      <c r="N211" s="28" t="s">
        <v>140</v>
      </c>
      <c r="O211" s="12">
        <f>VLOOKUP(E211,[3]Sheet1!$B$20:$K$190,9,0)</f>
        <v>3</v>
      </c>
      <c r="P211" s="12" t="str">
        <f>VLOOKUP(O211,武将ID!L$1:$M214,2,0)</f>
        <v>攻击型</v>
      </c>
      <c r="R211" s="12">
        <v>2</v>
      </c>
      <c r="T211" s="12">
        <f t="shared" si="55"/>
        <v>18</v>
      </c>
      <c r="U211" s="12">
        <f t="shared" si="56"/>
        <v>14</v>
      </c>
      <c r="V211" s="12">
        <f t="shared" si="61"/>
        <v>4</v>
      </c>
      <c r="W211" s="12">
        <f t="shared" si="63"/>
        <v>18</v>
      </c>
      <c r="X211" s="12">
        <f t="shared" si="64"/>
        <v>18</v>
      </c>
      <c r="Y211" s="12">
        <f t="shared" si="65"/>
        <v>0</v>
      </c>
      <c r="AB211" s="18">
        <v>240</v>
      </c>
      <c r="AC211" s="18">
        <v>240</v>
      </c>
      <c r="AD211" s="18">
        <v>0</v>
      </c>
      <c r="AH211" s="25" t="s">
        <v>372</v>
      </c>
      <c r="AI211" s="17" t="str">
        <f>IFERROR(VLOOKUP(AH211,[4]缘分填表用!$A:$J,4,FALSE),VLOOKUP(AH211,[4]Sheet3!$AH:$AM,6,0))</f>
        <v>浑身是胆</v>
      </c>
      <c r="AJ211" s="30" t="str">
        <f>IFERROR(VLOOKUP(AH211,[4]缘分填表用!$A:$M,8,FALSE),VLOOKUP(AH211,[4]Sheet3!$AH:$AL,2,0))</f>
        <v>龙且</v>
      </c>
      <c r="AK211" s="30" t="str">
        <f>IFERROR(VLOOKUP(AH211,[4]缘分填表用!$A:$M,9,FALSE),VLOOKUP(AH211,[4]Sheet3!$AH:$AL,3,0))</f>
        <v>樊哙</v>
      </c>
      <c r="AL211" s="30" t="str">
        <f>IFERROR(VLOOKUP(AH211,[4]缘分填表用!$A:$M,10,FALSE),VLOOKUP(AH211,[4]Sheet3!$AH:$AL,4,0))</f>
        <v>典韦</v>
      </c>
      <c r="AM211" s="30"/>
      <c r="AN211" s="12" t="str">
        <f>IFERROR(VLOOKUP(D211,[5]Sheet1!$B$2:$C$47,2,FALSE),"")</f>
        <v/>
      </c>
    </row>
    <row r="212" spans="1:40" ht="17.399999999999999" customHeight="1" x14ac:dyDescent="0.35">
      <c r="A212" s="16" t="str">
        <f t="shared" si="57"/>
        <v>赵云6</v>
      </c>
      <c r="B212" s="17">
        <v>6</v>
      </c>
      <c r="C212" s="18">
        <v>54</v>
      </c>
      <c r="D212" s="19" t="str">
        <f t="shared" si="53"/>
        <v>出其不意</v>
      </c>
      <c r="E212" s="25" t="s">
        <v>367</v>
      </c>
      <c r="F212" s="20" t="str">
        <f t="shared" si="49"/>
        <v>、韩信</v>
      </c>
      <c r="G212" s="20" t="str">
        <f t="shared" si="50"/>
        <v>、程咬金</v>
      </c>
      <c r="H212" s="20" t="str">
        <f t="shared" si="51"/>
        <v>、岳飞</v>
      </c>
      <c r="I212" s="20" t="str">
        <f t="shared" si="52"/>
        <v/>
      </c>
      <c r="J212" s="12">
        <f t="shared" si="58"/>
        <v>180</v>
      </c>
      <c r="K212" s="12">
        <f t="shared" si="59"/>
        <v>140</v>
      </c>
      <c r="L212" s="12">
        <f t="shared" si="60"/>
        <v>40</v>
      </c>
      <c r="M212" s="36">
        <v>0</v>
      </c>
      <c r="N212" s="28" t="s">
        <v>140</v>
      </c>
      <c r="O212" s="12">
        <f>VLOOKUP(E212,[3]Sheet1!$B$20:$K$190,9,0)</f>
        <v>3</v>
      </c>
      <c r="P212" s="12" t="str">
        <f>VLOOKUP(O212,武将ID!L$1:$M215,2,0)</f>
        <v>攻击型</v>
      </c>
      <c r="R212" s="12">
        <v>2</v>
      </c>
      <c r="T212" s="12">
        <f t="shared" si="55"/>
        <v>18</v>
      </c>
      <c r="U212" s="12">
        <f t="shared" si="56"/>
        <v>14</v>
      </c>
      <c r="V212" s="12">
        <f t="shared" si="61"/>
        <v>4</v>
      </c>
      <c r="W212" s="12">
        <f t="shared" si="63"/>
        <v>18</v>
      </c>
      <c r="X212" s="12">
        <f t="shared" si="64"/>
        <v>18</v>
      </c>
      <c r="Y212" s="12">
        <f t="shared" si="65"/>
        <v>0</v>
      </c>
      <c r="AB212" s="18">
        <v>240</v>
      </c>
      <c r="AC212" s="18">
        <v>240</v>
      </c>
      <c r="AD212" s="18">
        <v>0</v>
      </c>
      <c r="AH212" s="25" t="s">
        <v>373</v>
      </c>
      <c r="AI212" s="17" t="str">
        <f>IFERROR(VLOOKUP(AH212,[4]缘分填表用!$A:$J,4,FALSE),VLOOKUP(AH212,[4]Sheet3!$AH:$AM,6,0))</f>
        <v>出其不意</v>
      </c>
      <c r="AJ212" s="30" t="str">
        <f>IFERROR(VLOOKUP(AH212,[4]缘分填表用!$A:$M,8,FALSE),VLOOKUP(AH212,[4]Sheet3!$AH:$AL,2,0))</f>
        <v>韩信</v>
      </c>
      <c r="AK212" s="30" t="str">
        <f>IFERROR(VLOOKUP(AH212,[4]缘分填表用!$A:$M,9,FALSE),VLOOKUP(AH212,[4]Sheet3!$AH:$AL,3,0))</f>
        <v>程咬金</v>
      </c>
      <c r="AL212" s="30" t="str">
        <f>IFERROR(VLOOKUP(AH212,[4]缘分填表用!$A:$M,10,FALSE),VLOOKUP(AH212,[4]Sheet3!$AH:$AL,4,0))</f>
        <v>岳飞</v>
      </c>
      <c r="AM212" s="30"/>
      <c r="AN212" s="12" t="str">
        <f>IFERROR(VLOOKUP(D212,[5]Sheet1!$B$2:$C$47,2,FALSE),"")</f>
        <v/>
      </c>
    </row>
    <row r="213" spans="1:40" ht="17.399999999999999" customHeight="1" x14ac:dyDescent="0.35">
      <c r="A213" s="16" t="str">
        <f t="shared" si="57"/>
        <v>貂蝉1</v>
      </c>
      <c r="B213" s="17">
        <v>1</v>
      </c>
      <c r="C213" s="18">
        <v>55</v>
      </c>
      <c r="D213" s="19" t="str">
        <f t="shared" si="53"/>
        <v>天生丽质</v>
      </c>
      <c r="E213" s="31" t="s">
        <v>374</v>
      </c>
      <c r="F213" s="20" t="str">
        <f t="shared" si="49"/>
        <v>、大乔</v>
      </c>
      <c r="G213" s="20" t="str">
        <f t="shared" si="50"/>
        <v/>
      </c>
      <c r="H213" s="20" t="str">
        <f t="shared" si="51"/>
        <v/>
      </c>
      <c r="I213" s="20" t="str">
        <f t="shared" si="52"/>
        <v/>
      </c>
      <c r="J213" s="12">
        <f t="shared" si="58"/>
        <v>130</v>
      </c>
      <c r="K213" s="12">
        <f t="shared" si="59"/>
        <v>0</v>
      </c>
      <c r="L213" s="12">
        <f t="shared" si="60"/>
        <v>0</v>
      </c>
      <c r="M213" s="36">
        <v>0</v>
      </c>
      <c r="N213" s="28" t="s">
        <v>140</v>
      </c>
      <c r="O213" s="12">
        <f>VLOOKUP(E213,[3]Sheet1!$B$20:$K$190,9,0)</f>
        <v>4</v>
      </c>
      <c r="P213" s="12" t="str">
        <f>VLOOKUP(O213,武将ID!L$1:$M216,2,0)</f>
        <v>辅助型</v>
      </c>
      <c r="R213" s="12">
        <v>2</v>
      </c>
      <c r="T213" s="12">
        <f t="shared" si="55"/>
        <v>13</v>
      </c>
      <c r="U213" s="12">
        <f t="shared" si="56"/>
        <v>0</v>
      </c>
      <c r="V213" s="12">
        <f t="shared" si="61"/>
        <v>0</v>
      </c>
      <c r="W213" s="12">
        <f t="shared" si="63"/>
        <v>13</v>
      </c>
      <c r="X213" s="12">
        <f t="shared" si="64"/>
        <v>0</v>
      </c>
      <c r="Y213" s="12">
        <f t="shared" si="65"/>
        <v>0</v>
      </c>
      <c r="AB213" s="18">
        <v>170</v>
      </c>
      <c r="AC213" s="18">
        <v>0</v>
      </c>
      <c r="AD213" s="18">
        <v>0</v>
      </c>
      <c r="AH213" s="25" t="s">
        <v>375</v>
      </c>
      <c r="AI213" s="17" t="str">
        <f>IFERROR(VLOOKUP(AH213,[4]缘分填表用!$A:$J,4,FALSE),VLOOKUP(AH213,[4]Sheet3!$AH:$AM,6,0))</f>
        <v>天生丽质</v>
      </c>
      <c r="AJ213" s="30" t="str">
        <f>IFERROR(VLOOKUP(AH213,[4]缘分填表用!$A:$M,8,FALSE),VLOOKUP(AH213,[4]Sheet3!$AH:$AL,2,0))</f>
        <v>大乔</v>
      </c>
      <c r="AK213" s="30">
        <f>IFERROR(VLOOKUP(AH213,[4]缘分填表用!$A:$M,9,FALSE),VLOOKUP(AH213,[4]Sheet3!$AH:$AL,3,0))</f>
        <v>0</v>
      </c>
      <c r="AL213" s="30">
        <f>IFERROR(VLOOKUP(AH213,[4]缘分填表用!$A:$M,10,FALSE),VLOOKUP(AH213,[4]Sheet3!$AH:$AL,4,0))</f>
        <v>0</v>
      </c>
      <c r="AM213" s="30"/>
      <c r="AN213" s="12" t="str">
        <f>IFERROR(VLOOKUP(D213,[5]Sheet1!$B$2:$C$47,2,FALSE),"")</f>
        <v/>
      </c>
    </row>
    <row r="214" spans="1:40" ht="17.399999999999999" customHeight="1" x14ac:dyDescent="0.35">
      <c r="A214" s="16" t="str">
        <f t="shared" si="57"/>
        <v>貂蝉2</v>
      </c>
      <c r="B214" s="17">
        <v>2</v>
      </c>
      <c r="C214" s="18">
        <v>56</v>
      </c>
      <c r="D214" s="19" t="str">
        <f t="shared" si="53"/>
        <v>千娇百媚</v>
      </c>
      <c r="E214" s="31" t="s">
        <v>374</v>
      </c>
      <c r="F214" s="20" t="str">
        <f t="shared" si="49"/>
        <v>、潘金莲</v>
      </c>
      <c r="G214" s="20" t="str">
        <f t="shared" si="50"/>
        <v/>
      </c>
      <c r="H214" s="20" t="str">
        <f t="shared" si="51"/>
        <v/>
      </c>
      <c r="I214" s="20" t="str">
        <f t="shared" si="52"/>
        <v/>
      </c>
      <c r="J214" s="12">
        <f t="shared" si="58"/>
        <v>140</v>
      </c>
      <c r="K214" s="12">
        <f t="shared" si="59"/>
        <v>0</v>
      </c>
      <c r="L214" s="12">
        <f t="shared" si="60"/>
        <v>0</v>
      </c>
      <c r="M214" s="36">
        <v>0</v>
      </c>
      <c r="N214" s="28" t="s">
        <v>140</v>
      </c>
      <c r="O214" s="12">
        <f>VLOOKUP(E214,[3]Sheet1!$B$20:$K$190,9,0)</f>
        <v>4</v>
      </c>
      <c r="P214" s="12" t="str">
        <f>VLOOKUP(O214,武将ID!L$1:$M217,2,0)</f>
        <v>辅助型</v>
      </c>
      <c r="R214" s="12">
        <v>2</v>
      </c>
      <c r="T214" s="12">
        <f t="shared" si="55"/>
        <v>14</v>
      </c>
      <c r="U214" s="12">
        <f t="shared" si="56"/>
        <v>0</v>
      </c>
      <c r="V214" s="12">
        <f t="shared" si="61"/>
        <v>0</v>
      </c>
      <c r="W214" s="12">
        <f t="shared" si="63"/>
        <v>14</v>
      </c>
      <c r="X214" s="12">
        <f t="shared" si="64"/>
        <v>0</v>
      </c>
      <c r="Y214" s="12">
        <f t="shared" si="65"/>
        <v>0</v>
      </c>
      <c r="AB214" s="18">
        <v>180</v>
      </c>
      <c r="AC214" s="18">
        <v>0</v>
      </c>
      <c r="AD214" s="18">
        <v>0</v>
      </c>
      <c r="AH214" s="25" t="s">
        <v>376</v>
      </c>
      <c r="AI214" s="17" t="str">
        <f>IFERROR(VLOOKUP(AH214,[4]缘分填表用!$A:$J,4,FALSE),VLOOKUP(AH214,[4]Sheet3!$AH:$AM,6,0))</f>
        <v>千娇百媚</v>
      </c>
      <c r="AJ214" s="30" t="str">
        <f>IFERROR(VLOOKUP(AH214,[4]缘分填表用!$A:$M,8,FALSE),VLOOKUP(AH214,[4]Sheet3!$AH:$AL,2,0))</f>
        <v>潘金莲</v>
      </c>
      <c r="AK214" s="30">
        <f>IFERROR(VLOOKUP(AH214,[4]缘分填表用!$A:$M,9,FALSE),VLOOKUP(AH214,[4]Sheet3!$AH:$AL,3,0))</f>
        <v>0</v>
      </c>
      <c r="AL214" s="30">
        <f>IFERROR(VLOOKUP(AH214,[4]缘分填表用!$A:$M,10,FALSE),VLOOKUP(AH214,[4]Sheet3!$AH:$AL,4,0))</f>
        <v>0</v>
      </c>
      <c r="AM214" s="30"/>
      <c r="AN214" s="12" t="str">
        <f>IFERROR(VLOOKUP(D214,[5]Sheet1!$B$2:$C$47,2,FALSE),"")</f>
        <v/>
      </c>
    </row>
    <row r="215" spans="1:40" ht="17.399999999999999" customHeight="1" x14ac:dyDescent="0.35">
      <c r="A215" s="16" t="str">
        <f t="shared" si="57"/>
        <v>貂蝉3</v>
      </c>
      <c r="B215" s="17">
        <v>3</v>
      </c>
      <c r="C215" s="18">
        <v>57</v>
      </c>
      <c r="D215" s="19" t="str">
        <f t="shared" si="53"/>
        <v>风姿绰约</v>
      </c>
      <c r="E215" s="31" t="s">
        <v>374</v>
      </c>
      <c r="F215" s="20" t="str">
        <f t="shared" si="49"/>
        <v>、小乔</v>
      </c>
      <c r="G215" s="20" t="str">
        <f t="shared" si="50"/>
        <v/>
      </c>
      <c r="H215" s="20" t="str">
        <f t="shared" si="51"/>
        <v/>
      </c>
      <c r="I215" s="20" t="str">
        <f t="shared" si="52"/>
        <v/>
      </c>
      <c r="J215" s="12">
        <f t="shared" si="58"/>
        <v>140</v>
      </c>
      <c r="K215" s="12">
        <f t="shared" si="59"/>
        <v>0</v>
      </c>
      <c r="L215" s="12">
        <f t="shared" si="60"/>
        <v>0</v>
      </c>
      <c r="M215" s="36">
        <v>0</v>
      </c>
      <c r="N215" s="28" t="s">
        <v>140</v>
      </c>
      <c r="O215" s="12">
        <f>VLOOKUP(E215,[3]Sheet1!$B$20:$K$190,9,0)</f>
        <v>4</v>
      </c>
      <c r="P215" s="12" t="str">
        <f>VLOOKUP(O215,武将ID!L$1:$M218,2,0)</f>
        <v>辅助型</v>
      </c>
      <c r="R215" s="12">
        <v>2</v>
      </c>
      <c r="T215" s="12">
        <f t="shared" si="55"/>
        <v>14</v>
      </c>
      <c r="U215" s="12">
        <f t="shared" si="56"/>
        <v>0</v>
      </c>
      <c r="V215" s="12">
        <f t="shared" si="61"/>
        <v>0</v>
      </c>
      <c r="W215" s="12">
        <f t="shared" si="63"/>
        <v>14</v>
      </c>
      <c r="X215" s="12">
        <f t="shared" si="64"/>
        <v>0</v>
      </c>
      <c r="Y215" s="12">
        <f t="shared" si="65"/>
        <v>0</v>
      </c>
      <c r="AB215" s="18">
        <v>180</v>
      </c>
      <c r="AC215" s="18">
        <v>0</v>
      </c>
      <c r="AD215" s="18">
        <v>0</v>
      </c>
      <c r="AH215" s="25" t="s">
        <v>377</v>
      </c>
      <c r="AI215" s="17" t="str">
        <f>IFERROR(VLOOKUP(AH215,[4]缘分填表用!$A:$J,4,FALSE),VLOOKUP(AH215,[4]Sheet3!$AH:$AM,6,0))</f>
        <v>风姿绰约</v>
      </c>
      <c r="AJ215" s="30" t="str">
        <f>IFERROR(VLOOKUP(AH215,[4]缘分填表用!$A:$M,8,FALSE),VLOOKUP(AH215,[4]Sheet3!$AH:$AL,2,0))</f>
        <v>小乔</v>
      </c>
      <c r="AK215" s="30">
        <f>IFERROR(VLOOKUP(AH215,[4]缘分填表用!$A:$M,9,FALSE),VLOOKUP(AH215,[4]Sheet3!$AH:$AL,3,0))</f>
        <v>0</v>
      </c>
      <c r="AL215" s="30">
        <f>IFERROR(VLOOKUP(AH215,[4]缘分填表用!$A:$M,10,FALSE),VLOOKUP(AH215,[4]Sheet3!$AH:$AL,4,0))</f>
        <v>0</v>
      </c>
      <c r="AM215" s="30"/>
      <c r="AN215" s="12" t="str">
        <f>IFERROR(VLOOKUP(D215,[5]Sheet1!$B$2:$C$47,2,FALSE),"")</f>
        <v/>
      </c>
    </row>
    <row r="216" spans="1:40" ht="17.399999999999999" customHeight="1" x14ac:dyDescent="0.35">
      <c r="A216" s="16" t="str">
        <f t="shared" si="57"/>
        <v>貂蝉4</v>
      </c>
      <c r="B216" s="17">
        <v>4</v>
      </c>
      <c r="C216" s="18">
        <v>58</v>
      </c>
      <c r="D216" s="19" t="str">
        <f t="shared" si="53"/>
        <v>魅惑众生</v>
      </c>
      <c r="E216" s="31" t="s">
        <v>374</v>
      </c>
      <c r="F216" s="20" t="str">
        <f t="shared" si="49"/>
        <v>、苏妲己</v>
      </c>
      <c r="G216" s="20" t="str">
        <f t="shared" si="50"/>
        <v/>
      </c>
      <c r="H216" s="20" t="str">
        <f t="shared" si="51"/>
        <v/>
      </c>
      <c r="I216" s="20" t="str">
        <f t="shared" si="52"/>
        <v/>
      </c>
      <c r="J216" s="12">
        <f t="shared" si="58"/>
        <v>140</v>
      </c>
      <c r="K216" s="12">
        <f t="shared" si="59"/>
        <v>0</v>
      </c>
      <c r="L216" s="12">
        <f t="shared" si="60"/>
        <v>0</v>
      </c>
      <c r="M216" s="36">
        <v>0</v>
      </c>
      <c r="N216" s="28" t="s">
        <v>140</v>
      </c>
      <c r="O216" s="12">
        <f>VLOOKUP(E216,[3]Sheet1!$B$20:$K$190,9,0)</f>
        <v>4</v>
      </c>
      <c r="P216" s="12" t="str">
        <f>VLOOKUP(O216,武将ID!L$1:$M219,2,0)</f>
        <v>辅助型</v>
      </c>
      <c r="R216" s="12">
        <v>2</v>
      </c>
      <c r="T216" s="12">
        <f t="shared" si="55"/>
        <v>14</v>
      </c>
      <c r="U216" s="12">
        <f t="shared" si="56"/>
        <v>0</v>
      </c>
      <c r="V216" s="12">
        <f t="shared" si="61"/>
        <v>0</v>
      </c>
      <c r="W216" s="12">
        <f t="shared" si="63"/>
        <v>14</v>
      </c>
      <c r="X216" s="12">
        <f t="shared" si="64"/>
        <v>0</v>
      </c>
      <c r="Y216" s="12">
        <f t="shared" si="65"/>
        <v>0</v>
      </c>
      <c r="AB216" s="18">
        <v>180</v>
      </c>
      <c r="AC216" s="18">
        <v>0</v>
      </c>
      <c r="AD216" s="18">
        <v>0</v>
      </c>
      <c r="AH216" s="25" t="s">
        <v>378</v>
      </c>
      <c r="AI216" s="17" t="str">
        <f>IFERROR(VLOOKUP(AH216,[4]缘分填表用!$A:$J,4,FALSE),VLOOKUP(AH216,[4]Sheet3!$AH:$AM,6,0))</f>
        <v>魅惑众生</v>
      </c>
      <c r="AJ216" s="30" t="str">
        <f>IFERROR(VLOOKUP(AH216,[4]缘分填表用!$A:$M,8,FALSE),VLOOKUP(AH216,[4]Sheet3!$AH:$AL,2,0))</f>
        <v>苏妲己</v>
      </c>
      <c r="AK216" s="30">
        <f>IFERROR(VLOOKUP(AH216,[4]缘分填表用!$A:$M,9,FALSE),VLOOKUP(AH216,[4]Sheet3!$AH:$AL,3,0))</f>
        <v>0</v>
      </c>
      <c r="AL216" s="30">
        <f>IFERROR(VLOOKUP(AH216,[4]缘分填表用!$A:$M,10,FALSE),VLOOKUP(AH216,[4]Sheet3!$AH:$AL,4,0))</f>
        <v>0</v>
      </c>
      <c r="AM216" s="30"/>
      <c r="AN216" s="12" t="str">
        <f>IFERROR(VLOOKUP(D216,[5]Sheet1!$B$2:$C$47,2,FALSE),"")</f>
        <v/>
      </c>
    </row>
    <row r="217" spans="1:40" ht="17.399999999999999" customHeight="1" x14ac:dyDescent="0.35">
      <c r="A217" s="16" t="str">
        <f t="shared" si="57"/>
        <v>貂蝉5</v>
      </c>
      <c r="B217" s="17">
        <v>5</v>
      </c>
      <c r="C217" s="18">
        <v>59</v>
      </c>
      <c r="D217" s="19" t="str">
        <f t="shared" si="53"/>
        <v>文质彬彬</v>
      </c>
      <c r="E217" s="31" t="s">
        <v>374</v>
      </c>
      <c r="F217" s="20" t="str">
        <f t="shared" ref="F217:F280" si="66">IF(AJ217=0,"","、"&amp;AJ217)</f>
        <v>、虞姬</v>
      </c>
      <c r="G217" s="20" t="str">
        <f t="shared" ref="G217:G280" si="67">IF(AK217=0,"","、"&amp;AK217)</f>
        <v>、孙权</v>
      </c>
      <c r="H217" s="20" t="str">
        <f t="shared" ref="H217:H280" si="68">IF(AL217=0,"","、"&amp;AL217)</f>
        <v/>
      </c>
      <c r="I217" s="20" t="str">
        <f t="shared" ref="I217:I280" si="69">IF(AM217=0,"","、"&amp;AM217)</f>
        <v/>
      </c>
      <c r="J217" s="12">
        <f t="shared" si="58"/>
        <v>150</v>
      </c>
      <c r="K217" s="12">
        <f t="shared" si="59"/>
        <v>120</v>
      </c>
      <c r="L217" s="12">
        <f t="shared" si="60"/>
        <v>30</v>
      </c>
      <c r="M217" s="36">
        <v>0</v>
      </c>
      <c r="N217" s="28" t="s">
        <v>140</v>
      </c>
      <c r="O217" s="12">
        <f>VLOOKUP(E217,[3]Sheet1!$B$20:$K$190,9,0)</f>
        <v>4</v>
      </c>
      <c r="P217" s="12" t="str">
        <f>VLOOKUP(O217,武将ID!L$1:$M220,2,0)</f>
        <v>辅助型</v>
      </c>
      <c r="R217" s="12">
        <v>2</v>
      </c>
      <c r="T217" s="12">
        <f t="shared" si="55"/>
        <v>15</v>
      </c>
      <c r="U217" s="12">
        <f t="shared" si="56"/>
        <v>12</v>
      </c>
      <c r="V217" s="12">
        <f t="shared" si="61"/>
        <v>3</v>
      </c>
      <c r="W217" s="12">
        <f t="shared" si="63"/>
        <v>15</v>
      </c>
      <c r="X217" s="12">
        <f t="shared" si="64"/>
        <v>15</v>
      </c>
      <c r="Y217" s="12">
        <f t="shared" si="65"/>
        <v>0</v>
      </c>
      <c r="AB217" s="18">
        <v>200</v>
      </c>
      <c r="AC217" s="18">
        <v>200</v>
      </c>
      <c r="AD217" s="18">
        <v>0</v>
      </c>
      <c r="AH217" s="25" t="s">
        <v>379</v>
      </c>
      <c r="AI217" s="17" t="str">
        <f>IFERROR(VLOOKUP(AH217,[4]缘分填表用!$A:$J,4,FALSE),VLOOKUP(AH217,[4]Sheet3!$AH:$AM,6,0))</f>
        <v>文质彬彬</v>
      </c>
      <c r="AJ217" s="30" t="str">
        <f>IFERROR(VLOOKUP(AH217,[4]缘分填表用!$A:$M,8,FALSE),VLOOKUP(AH217,[4]Sheet3!$AH:$AL,2,0))</f>
        <v>虞姬</v>
      </c>
      <c r="AK217" s="30" t="str">
        <f>IFERROR(VLOOKUP(AH217,[4]缘分填表用!$A:$M,9,FALSE),VLOOKUP(AH217,[4]Sheet3!$AH:$AL,3,0))</f>
        <v>孙权</v>
      </c>
      <c r="AL217" s="30">
        <f>IFERROR(VLOOKUP(AH217,[4]缘分填表用!$A:$M,10,FALSE),VLOOKUP(AH217,[4]Sheet3!$AH:$AL,4,0))</f>
        <v>0</v>
      </c>
      <c r="AM217" s="30"/>
      <c r="AN217" s="12" t="str">
        <f>IFERROR(VLOOKUP(D217,[5]Sheet1!$B$2:$C$47,2,FALSE),"")</f>
        <v/>
      </c>
    </row>
    <row r="218" spans="1:40" ht="17.399999999999999" customHeight="1" x14ac:dyDescent="0.35">
      <c r="A218" s="16" t="str">
        <f t="shared" si="57"/>
        <v>貂蝉6</v>
      </c>
      <c r="B218" s="17">
        <v>6</v>
      </c>
      <c r="C218" s="18">
        <v>60</v>
      </c>
      <c r="D218" s="19" t="str">
        <f t="shared" si="53"/>
        <v>四大美女</v>
      </c>
      <c r="E218" s="31" t="s">
        <v>374</v>
      </c>
      <c r="F218" s="20" t="str">
        <f t="shared" si="66"/>
        <v>、王昭君</v>
      </c>
      <c r="G218" s="20" t="str">
        <f t="shared" si="67"/>
        <v>、杨玉环</v>
      </c>
      <c r="H218" s="20" t="str">
        <f t="shared" si="68"/>
        <v>、西施</v>
      </c>
      <c r="I218" s="20" t="str">
        <f t="shared" si="69"/>
        <v/>
      </c>
      <c r="J218" s="12">
        <f t="shared" si="58"/>
        <v>180</v>
      </c>
      <c r="K218" s="12">
        <f t="shared" si="59"/>
        <v>140</v>
      </c>
      <c r="L218" s="12">
        <f t="shared" si="60"/>
        <v>40</v>
      </c>
      <c r="M218" s="36">
        <v>0</v>
      </c>
      <c r="N218" s="28" t="s">
        <v>140</v>
      </c>
      <c r="O218" s="12">
        <f>VLOOKUP(E218,[3]Sheet1!$B$20:$K$190,9,0)</f>
        <v>4</v>
      </c>
      <c r="P218" s="12" t="str">
        <f>VLOOKUP(O218,武将ID!L$1:$M221,2,0)</f>
        <v>辅助型</v>
      </c>
      <c r="R218" s="12">
        <v>2</v>
      </c>
      <c r="T218" s="12">
        <f t="shared" si="55"/>
        <v>18</v>
      </c>
      <c r="U218" s="12">
        <f t="shared" si="56"/>
        <v>14</v>
      </c>
      <c r="V218" s="12">
        <f t="shared" si="61"/>
        <v>4</v>
      </c>
      <c r="W218" s="12">
        <f t="shared" si="63"/>
        <v>18</v>
      </c>
      <c r="X218" s="12">
        <f t="shared" si="64"/>
        <v>18</v>
      </c>
      <c r="Y218" s="12">
        <f t="shared" si="65"/>
        <v>0</v>
      </c>
      <c r="AB218" s="18">
        <v>240</v>
      </c>
      <c r="AC218" s="18">
        <v>240</v>
      </c>
      <c r="AD218" s="18">
        <v>0</v>
      </c>
      <c r="AH218" s="25" t="s">
        <v>380</v>
      </c>
      <c r="AI218" s="17" t="str">
        <f>IFERROR(VLOOKUP(AH218,[4]缘分填表用!$A:$J,4,FALSE),VLOOKUP(AH218,[4]Sheet3!$AH:$AM,6,0))</f>
        <v>四大美女</v>
      </c>
      <c r="AJ218" s="30" t="str">
        <f>IFERROR(VLOOKUP(AH218,[4]缘分填表用!$A:$M,8,FALSE),VLOOKUP(AH218,[4]Sheet3!$AH:$AL,2,0))</f>
        <v>王昭君</v>
      </c>
      <c r="AK218" s="30" t="str">
        <f>IFERROR(VLOOKUP(AH218,[4]缘分填表用!$A:$M,9,FALSE),VLOOKUP(AH218,[4]Sheet3!$AH:$AL,3,0))</f>
        <v>杨玉环</v>
      </c>
      <c r="AL218" s="30" t="str">
        <f>IFERROR(VLOOKUP(AH218,[4]缘分填表用!$A:$M,10,FALSE),VLOOKUP(AH218,[4]Sheet3!$AH:$AL,4,0))</f>
        <v>西施</v>
      </c>
      <c r="AM218" s="30"/>
      <c r="AN218" s="12" t="str">
        <f>IFERROR(VLOOKUP(D218,[5]Sheet1!$B$2:$C$47,2,FALSE),"")</f>
        <v/>
      </c>
    </row>
    <row r="219" spans="1:40" ht="17.399999999999999" customHeight="1" x14ac:dyDescent="0.35">
      <c r="A219" s="16" t="str">
        <f t="shared" si="57"/>
        <v>张飞1</v>
      </c>
      <c r="B219" s="17">
        <v>1</v>
      </c>
      <c r="C219" s="18">
        <v>61</v>
      </c>
      <c r="D219" s="19" t="str">
        <f t="shared" si="53"/>
        <v>汗马功劳</v>
      </c>
      <c r="E219" s="25" t="s">
        <v>381</v>
      </c>
      <c r="F219" s="20" t="str">
        <f t="shared" si="66"/>
        <v>、张辽</v>
      </c>
      <c r="G219" s="20" t="str">
        <f t="shared" si="67"/>
        <v/>
      </c>
      <c r="H219" s="20" t="str">
        <f t="shared" si="68"/>
        <v/>
      </c>
      <c r="I219" s="20" t="str">
        <f t="shared" si="69"/>
        <v/>
      </c>
      <c r="J219" s="12">
        <f t="shared" si="58"/>
        <v>0</v>
      </c>
      <c r="K219" s="12">
        <f t="shared" si="59"/>
        <v>110</v>
      </c>
      <c r="L219" s="12">
        <f t="shared" si="60"/>
        <v>30</v>
      </c>
      <c r="M219" s="36">
        <v>0</v>
      </c>
      <c r="N219" s="28" t="s">
        <v>140</v>
      </c>
      <c r="O219" s="12">
        <f>VLOOKUP(E219,[3]Sheet1!$B$20:$K$190,9,0)</f>
        <v>3</v>
      </c>
      <c r="P219" s="12" t="str">
        <f>VLOOKUP(O219,武将ID!L$1:$M222,2,0)</f>
        <v>攻击型</v>
      </c>
      <c r="R219" s="12">
        <v>2</v>
      </c>
      <c r="T219" s="12">
        <f t="shared" si="55"/>
        <v>0</v>
      </c>
      <c r="U219" s="12">
        <f t="shared" si="56"/>
        <v>11</v>
      </c>
      <c r="V219" s="12">
        <f t="shared" si="61"/>
        <v>3</v>
      </c>
      <c r="W219" s="12">
        <f t="shared" si="63"/>
        <v>0</v>
      </c>
      <c r="X219" s="12">
        <f t="shared" si="64"/>
        <v>14</v>
      </c>
      <c r="Y219" s="12">
        <f t="shared" si="65"/>
        <v>0</v>
      </c>
      <c r="AB219" s="18">
        <v>0</v>
      </c>
      <c r="AC219" s="18">
        <v>180</v>
      </c>
      <c r="AD219" s="18">
        <v>0</v>
      </c>
      <c r="AH219" s="31" t="s">
        <v>382</v>
      </c>
      <c r="AI219" s="17" t="str">
        <f>IFERROR(VLOOKUP(AH219,[4]缘分填表用!$A:$J,4,FALSE),VLOOKUP(AH219,[4]Sheet3!$AH:$AM,6,0))</f>
        <v>汗马功劳</v>
      </c>
      <c r="AJ219" s="30" t="str">
        <f>IFERROR(VLOOKUP(AH219,[4]缘分填表用!$A:$M,8,FALSE),VLOOKUP(AH219,[4]Sheet3!$AH:$AL,2,0))</f>
        <v>张辽</v>
      </c>
      <c r="AK219" s="30">
        <f>IFERROR(VLOOKUP(AH219,[4]缘分填表用!$A:$M,9,FALSE),VLOOKUP(AH219,[4]Sheet3!$AH:$AL,3,0))</f>
        <v>0</v>
      </c>
      <c r="AL219" s="30">
        <f>IFERROR(VLOOKUP(AH219,[4]缘分填表用!$A:$M,10,FALSE),VLOOKUP(AH219,[4]Sheet3!$AH:$AL,4,0))</f>
        <v>0</v>
      </c>
      <c r="AM219" s="30"/>
      <c r="AN219" s="12" t="str">
        <f>IFERROR(VLOOKUP(D219,[5]Sheet1!$B$2:$C$47,2,FALSE),"")</f>
        <v/>
      </c>
    </row>
    <row r="220" spans="1:40" ht="17.399999999999999" customHeight="1" x14ac:dyDescent="0.35">
      <c r="A220" s="16" t="str">
        <f t="shared" si="57"/>
        <v>张飞2</v>
      </c>
      <c r="B220" s="17">
        <v>2</v>
      </c>
      <c r="C220" s="18">
        <v>62</v>
      </c>
      <c r="D220" s="19" t="str">
        <f t="shared" si="53"/>
        <v>兄弟情深</v>
      </c>
      <c r="E220" s="25" t="s">
        <v>381</v>
      </c>
      <c r="F220" s="20" t="str">
        <f t="shared" si="66"/>
        <v>、刘备</v>
      </c>
      <c r="G220" s="20" t="str">
        <f t="shared" si="67"/>
        <v/>
      </c>
      <c r="H220" s="20" t="str">
        <f t="shared" si="68"/>
        <v/>
      </c>
      <c r="I220" s="20" t="str">
        <f t="shared" si="69"/>
        <v/>
      </c>
      <c r="J220" s="12">
        <f t="shared" si="58"/>
        <v>0</v>
      </c>
      <c r="K220" s="12">
        <f t="shared" si="59"/>
        <v>110</v>
      </c>
      <c r="L220" s="12">
        <f t="shared" si="60"/>
        <v>30</v>
      </c>
      <c r="M220" s="36">
        <v>0</v>
      </c>
      <c r="N220" s="28" t="s">
        <v>140</v>
      </c>
      <c r="O220" s="12">
        <f>VLOOKUP(E220,[3]Sheet1!$B$20:$K$190,9,0)</f>
        <v>3</v>
      </c>
      <c r="P220" s="12" t="str">
        <f>VLOOKUP(O220,武将ID!L$1:$M223,2,0)</f>
        <v>攻击型</v>
      </c>
      <c r="R220" s="12">
        <v>2</v>
      </c>
      <c r="T220" s="12">
        <f t="shared" si="55"/>
        <v>0</v>
      </c>
      <c r="U220" s="12">
        <f t="shared" si="56"/>
        <v>11</v>
      </c>
      <c r="V220" s="12">
        <f t="shared" si="61"/>
        <v>3</v>
      </c>
      <c r="W220" s="12">
        <f t="shared" si="63"/>
        <v>0</v>
      </c>
      <c r="X220" s="12">
        <f t="shared" si="64"/>
        <v>14</v>
      </c>
      <c r="Y220" s="12">
        <f t="shared" si="65"/>
        <v>0</v>
      </c>
      <c r="AB220" s="18">
        <v>0</v>
      </c>
      <c r="AC220" s="18">
        <v>180</v>
      </c>
      <c r="AD220" s="18">
        <v>0</v>
      </c>
      <c r="AH220" s="31" t="s">
        <v>383</v>
      </c>
      <c r="AI220" s="17" t="str">
        <f>IFERROR(VLOOKUP(AH220,[4]缘分填表用!$A:$J,4,FALSE),VLOOKUP(AH220,[4]Sheet3!$AH:$AM,6,0))</f>
        <v>兄弟情深</v>
      </c>
      <c r="AJ220" s="30" t="str">
        <f>IFERROR(VLOOKUP(AH220,[4]缘分填表用!$A:$M,8,FALSE),VLOOKUP(AH220,[4]Sheet3!$AH:$AL,2,0))</f>
        <v>刘备</v>
      </c>
      <c r="AK220" s="30">
        <f>IFERROR(VLOOKUP(AH220,[4]缘分填表用!$A:$M,9,FALSE),VLOOKUP(AH220,[4]Sheet3!$AH:$AL,3,0))</f>
        <v>0</v>
      </c>
      <c r="AL220" s="30">
        <f>IFERROR(VLOOKUP(AH220,[4]缘分填表用!$A:$M,10,FALSE),VLOOKUP(AH220,[4]Sheet3!$AH:$AL,4,0))</f>
        <v>0</v>
      </c>
      <c r="AM220" s="30"/>
      <c r="AN220" s="12" t="str">
        <f>IFERROR(VLOOKUP(D220,[5]Sheet1!$B$2:$C$47,2,FALSE),"")</f>
        <v/>
      </c>
    </row>
    <row r="221" spans="1:40" ht="17.399999999999999" customHeight="1" x14ac:dyDescent="0.35">
      <c r="A221" s="16" t="str">
        <f t="shared" si="57"/>
        <v>张飞3</v>
      </c>
      <c r="B221" s="17">
        <v>3</v>
      </c>
      <c r="C221" s="18">
        <v>63</v>
      </c>
      <c r="D221" s="19" t="str">
        <f t="shared" si="53"/>
        <v>豪情万丈</v>
      </c>
      <c r="E221" s="25" t="s">
        <v>381</v>
      </c>
      <c r="F221" s="20" t="str">
        <f t="shared" si="66"/>
        <v>、武松</v>
      </c>
      <c r="G221" s="20" t="str">
        <f t="shared" si="67"/>
        <v/>
      </c>
      <c r="H221" s="20" t="str">
        <f t="shared" si="68"/>
        <v/>
      </c>
      <c r="I221" s="20" t="str">
        <f t="shared" si="69"/>
        <v/>
      </c>
      <c r="J221" s="12">
        <f t="shared" si="58"/>
        <v>0</v>
      </c>
      <c r="K221" s="12">
        <f t="shared" si="59"/>
        <v>110</v>
      </c>
      <c r="L221" s="12">
        <f t="shared" si="60"/>
        <v>30</v>
      </c>
      <c r="M221" s="36">
        <v>0</v>
      </c>
      <c r="N221" s="28" t="s">
        <v>140</v>
      </c>
      <c r="O221" s="12">
        <f>VLOOKUP(E221,[3]Sheet1!$B$20:$K$190,9,0)</f>
        <v>3</v>
      </c>
      <c r="P221" s="12" t="str">
        <f>VLOOKUP(O221,武将ID!L$1:$M224,2,0)</f>
        <v>攻击型</v>
      </c>
      <c r="R221" s="12">
        <v>2</v>
      </c>
      <c r="T221" s="12">
        <f t="shared" si="55"/>
        <v>0</v>
      </c>
      <c r="U221" s="12">
        <f t="shared" si="56"/>
        <v>11</v>
      </c>
      <c r="V221" s="12">
        <f t="shared" si="61"/>
        <v>3</v>
      </c>
      <c r="W221" s="12">
        <f t="shared" si="63"/>
        <v>0</v>
      </c>
      <c r="X221" s="12">
        <f t="shared" si="64"/>
        <v>14</v>
      </c>
      <c r="Y221" s="12">
        <f t="shared" si="65"/>
        <v>0</v>
      </c>
      <c r="AB221" s="18">
        <v>0</v>
      </c>
      <c r="AC221" s="18">
        <v>180</v>
      </c>
      <c r="AD221" s="18">
        <v>0</v>
      </c>
      <c r="AH221" s="31" t="s">
        <v>384</v>
      </c>
      <c r="AI221" s="17" t="str">
        <f>IFERROR(VLOOKUP(AH221,[4]缘分填表用!$A:$J,4,FALSE),VLOOKUP(AH221,[4]Sheet3!$AH:$AM,6,0))</f>
        <v>豪情万丈</v>
      </c>
      <c r="AJ221" s="30" t="str">
        <f>IFERROR(VLOOKUP(AH221,[4]缘分填表用!$A:$M,8,FALSE),VLOOKUP(AH221,[4]Sheet3!$AH:$AL,2,0))</f>
        <v>武松</v>
      </c>
      <c r="AK221" s="30">
        <f>IFERROR(VLOOKUP(AH221,[4]缘分填表用!$A:$M,9,FALSE),VLOOKUP(AH221,[4]Sheet3!$AH:$AL,3,0))</f>
        <v>0</v>
      </c>
      <c r="AL221" s="30">
        <f>IFERROR(VLOOKUP(AH221,[4]缘分填表用!$A:$M,10,FALSE),VLOOKUP(AH221,[4]Sheet3!$AH:$AL,4,0))</f>
        <v>0</v>
      </c>
      <c r="AM221" s="30"/>
      <c r="AN221" s="12" t="str">
        <f>IFERROR(VLOOKUP(D221,[5]Sheet1!$B$2:$C$47,2,FALSE),"")</f>
        <v/>
      </c>
    </row>
    <row r="222" spans="1:40" ht="17.399999999999999" customHeight="1" x14ac:dyDescent="0.35">
      <c r="A222" s="16" t="str">
        <f t="shared" si="57"/>
        <v>张飞4</v>
      </c>
      <c r="B222" s="17">
        <v>4</v>
      </c>
      <c r="C222" s="21">
        <v>64</v>
      </c>
      <c r="D222" s="19" t="str">
        <f t="shared" ref="D222:D285" si="70">AI222</f>
        <v>横冲直撞</v>
      </c>
      <c r="E222" s="25" t="s">
        <v>381</v>
      </c>
      <c r="F222" s="20" t="str">
        <f t="shared" si="66"/>
        <v>、樊哙</v>
      </c>
      <c r="G222" s="20" t="str">
        <f t="shared" si="67"/>
        <v>、程咬金</v>
      </c>
      <c r="H222" s="20" t="str">
        <f t="shared" si="68"/>
        <v/>
      </c>
      <c r="I222" s="20" t="str">
        <f t="shared" si="69"/>
        <v/>
      </c>
      <c r="J222" s="12">
        <f t="shared" si="58"/>
        <v>150</v>
      </c>
      <c r="K222" s="12">
        <f t="shared" si="59"/>
        <v>120</v>
      </c>
      <c r="L222" s="12">
        <f t="shared" si="60"/>
        <v>30</v>
      </c>
      <c r="M222" s="36">
        <v>0</v>
      </c>
      <c r="N222" s="28" t="s">
        <v>140</v>
      </c>
      <c r="O222" s="12">
        <f>VLOOKUP(E222,[3]Sheet1!$B$20:$K$190,9,0)</f>
        <v>3</v>
      </c>
      <c r="P222" s="12" t="str">
        <f>VLOOKUP(O222,武将ID!L$1:$M225,2,0)</f>
        <v>攻击型</v>
      </c>
      <c r="R222" s="12">
        <v>2</v>
      </c>
      <c r="T222" s="12">
        <f t="shared" si="55"/>
        <v>15</v>
      </c>
      <c r="U222" s="12">
        <f t="shared" si="56"/>
        <v>12</v>
      </c>
      <c r="V222" s="12">
        <f t="shared" si="61"/>
        <v>3</v>
      </c>
      <c r="W222" s="12">
        <f t="shared" si="63"/>
        <v>15</v>
      </c>
      <c r="X222" s="12">
        <f t="shared" si="64"/>
        <v>15</v>
      </c>
      <c r="Y222" s="12">
        <f t="shared" si="65"/>
        <v>0</v>
      </c>
      <c r="AB222" s="18">
        <v>200</v>
      </c>
      <c r="AC222" s="18">
        <v>200</v>
      </c>
      <c r="AD222" s="18">
        <v>0</v>
      </c>
      <c r="AH222" s="31" t="s">
        <v>385</v>
      </c>
      <c r="AI222" s="17" t="str">
        <f>IFERROR(VLOOKUP(AH222,[4]缘分填表用!$A:$J,4,FALSE),VLOOKUP(AH222,[4]Sheet3!$AH:$AM,6,0))</f>
        <v>横冲直撞</v>
      </c>
      <c r="AJ222" s="30" t="str">
        <f>IFERROR(VLOOKUP(AH222,[4]缘分填表用!$A:$M,8,FALSE),VLOOKUP(AH222,[4]Sheet3!$AH:$AL,2,0))</f>
        <v>樊哙</v>
      </c>
      <c r="AK222" s="30" t="str">
        <f>IFERROR(VLOOKUP(AH222,[4]缘分填表用!$A:$M,9,FALSE),VLOOKUP(AH222,[4]Sheet3!$AH:$AL,3,0))</f>
        <v>程咬金</v>
      </c>
      <c r="AL222" s="30">
        <f>IFERROR(VLOOKUP(AH222,[4]缘分填表用!$A:$M,10,FALSE),VLOOKUP(AH222,[4]Sheet3!$AH:$AL,4,0))</f>
        <v>0</v>
      </c>
      <c r="AM222" s="30"/>
      <c r="AN222" s="12" t="str">
        <f>IFERROR(VLOOKUP(D222,[5]Sheet1!$B$2:$C$47,2,FALSE),"")</f>
        <v/>
      </c>
    </row>
    <row r="223" spans="1:40" ht="17.399999999999999" customHeight="1" x14ac:dyDescent="0.35">
      <c r="A223" s="16" t="str">
        <f t="shared" ref="A223:A255" si="71">E223&amp;B223</f>
        <v>张飞5</v>
      </c>
      <c r="B223" s="17">
        <v>5</v>
      </c>
      <c r="C223" s="18">
        <v>65</v>
      </c>
      <c r="D223" s="19" t="str">
        <f t="shared" si="70"/>
        <v>兵强将勇</v>
      </c>
      <c r="E223" s="25" t="s">
        <v>381</v>
      </c>
      <c r="F223" s="20" t="str">
        <f t="shared" si="66"/>
        <v>、典韦</v>
      </c>
      <c r="G223" s="20" t="str">
        <f t="shared" si="67"/>
        <v>、单雄信</v>
      </c>
      <c r="H223" s="20" t="str">
        <f t="shared" si="68"/>
        <v>、霍去病</v>
      </c>
      <c r="I223" s="20" t="str">
        <f t="shared" si="69"/>
        <v/>
      </c>
      <c r="J223" s="12">
        <f t="shared" si="58"/>
        <v>180</v>
      </c>
      <c r="K223" s="12">
        <f t="shared" si="59"/>
        <v>140</v>
      </c>
      <c r="L223" s="12">
        <f t="shared" si="60"/>
        <v>40</v>
      </c>
      <c r="M223" s="36">
        <v>0</v>
      </c>
      <c r="N223" s="28" t="s">
        <v>140</v>
      </c>
      <c r="O223" s="12">
        <f>VLOOKUP(E223,[3]Sheet1!$B$20:$K$190,9,0)</f>
        <v>3</v>
      </c>
      <c r="P223" s="12" t="str">
        <f>VLOOKUP(O223,武将ID!L$1:$M226,2,0)</f>
        <v>攻击型</v>
      </c>
      <c r="R223" s="12">
        <v>2</v>
      </c>
      <c r="T223" s="12">
        <f t="shared" si="55"/>
        <v>18</v>
      </c>
      <c r="U223" s="12">
        <f t="shared" si="56"/>
        <v>14</v>
      </c>
      <c r="V223" s="12">
        <f t="shared" si="61"/>
        <v>4</v>
      </c>
      <c r="W223" s="12">
        <f t="shared" si="63"/>
        <v>18</v>
      </c>
      <c r="X223" s="12">
        <f t="shared" si="64"/>
        <v>18</v>
      </c>
      <c r="Y223" s="12">
        <f t="shared" si="65"/>
        <v>0</v>
      </c>
      <c r="AB223" s="18">
        <v>240</v>
      </c>
      <c r="AC223" s="18">
        <v>240</v>
      </c>
      <c r="AD223" s="18">
        <v>0</v>
      </c>
      <c r="AH223" s="31" t="s">
        <v>386</v>
      </c>
      <c r="AI223" s="17" t="str">
        <f>IFERROR(VLOOKUP(AH223,[4]缘分填表用!$A:$J,4,FALSE),VLOOKUP(AH223,[4]Sheet3!$AH:$AM,6,0))</f>
        <v>兵强将勇</v>
      </c>
      <c r="AJ223" s="30" t="str">
        <f>IFERROR(VLOOKUP(AH223,[4]缘分填表用!$A:$M,8,FALSE),VLOOKUP(AH223,[4]Sheet3!$AH:$AL,2,0))</f>
        <v>典韦</v>
      </c>
      <c r="AK223" s="30" t="str">
        <f>IFERROR(VLOOKUP(AH223,[4]缘分填表用!$A:$M,9,FALSE),VLOOKUP(AH223,[4]Sheet3!$AH:$AL,3,0))</f>
        <v>单雄信</v>
      </c>
      <c r="AL223" s="30" t="str">
        <f>IFERROR(VLOOKUP(AH223,[4]缘分填表用!$A:$M,10,FALSE),VLOOKUP(AH223,[4]Sheet3!$AH:$AL,4,0))</f>
        <v>霍去病</v>
      </c>
      <c r="AM223" s="30"/>
      <c r="AN223" s="12" t="str">
        <f>IFERROR(VLOOKUP(D223,[5]Sheet1!$B$2:$C$47,2,FALSE),"")</f>
        <v/>
      </c>
    </row>
    <row r="224" spans="1:40" ht="17.399999999999999" customHeight="1" x14ac:dyDescent="0.35">
      <c r="A224" s="16" t="str">
        <f t="shared" si="71"/>
        <v>张飞6</v>
      </c>
      <c r="B224" s="17">
        <v>6</v>
      </c>
      <c r="C224" s="18">
        <v>66</v>
      </c>
      <c r="D224" s="19" t="str">
        <f t="shared" si="70"/>
        <v>冲锋陷阵</v>
      </c>
      <c r="E224" s="25" t="s">
        <v>381</v>
      </c>
      <c r="F224" s="20" t="str">
        <f t="shared" si="66"/>
        <v>、赵云</v>
      </c>
      <c r="G224" s="20" t="str">
        <f t="shared" si="67"/>
        <v>、罗成</v>
      </c>
      <c r="H224" s="20" t="str">
        <f t="shared" si="68"/>
        <v>、岳飞</v>
      </c>
      <c r="I224" s="20" t="str">
        <f t="shared" si="69"/>
        <v/>
      </c>
      <c r="J224" s="12">
        <f t="shared" si="58"/>
        <v>180</v>
      </c>
      <c r="K224" s="12">
        <f t="shared" si="59"/>
        <v>140</v>
      </c>
      <c r="L224" s="12">
        <f t="shared" si="60"/>
        <v>40</v>
      </c>
      <c r="M224" s="36">
        <v>0</v>
      </c>
      <c r="N224" s="28" t="s">
        <v>140</v>
      </c>
      <c r="O224" s="12">
        <f>VLOOKUP(E224,[3]Sheet1!$B$20:$K$190,9,0)</f>
        <v>3</v>
      </c>
      <c r="P224" s="12" t="str">
        <f>VLOOKUP(O224,武将ID!L$1:$M227,2,0)</f>
        <v>攻击型</v>
      </c>
      <c r="R224" s="12">
        <v>2</v>
      </c>
      <c r="T224" s="12">
        <f t="shared" ref="T224:T287" si="72">W224</f>
        <v>18</v>
      </c>
      <c r="U224" s="12">
        <f t="shared" ref="U224:U287" si="73">INT(X224*0.8)</f>
        <v>14</v>
      </c>
      <c r="V224" s="12">
        <f t="shared" si="61"/>
        <v>4</v>
      </c>
      <c r="W224" s="12">
        <f t="shared" si="63"/>
        <v>18</v>
      </c>
      <c r="X224" s="12">
        <f t="shared" si="64"/>
        <v>18</v>
      </c>
      <c r="Y224" s="12">
        <f t="shared" si="65"/>
        <v>0</v>
      </c>
      <c r="AB224" s="18">
        <v>240</v>
      </c>
      <c r="AC224" s="18">
        <v>240</v>
      </c>
      <c r="AD224" s="18">
        <v>0</v>
      </c>
      <c r="AH224" s="31" t="s">
        <v>387</v>
      </c>
      <c r="AI224" s="17" t="str">
        <f>IFERROR(VLOOKUP(AH224,[4]缘分填表用!$A:$J,4,FALSE),VLOOKUP(AH224,[4]Sheet3!$AH:$AM,6,0))</f>
        <v>冲锋陷阵</v>
      </c>
      <c r="AJ224" s="30" t="str">
        <f>IFERROR(VLOOKUP(AH224,[4]缘分填表用!$A:$M,8,FALSE),VLOOKUP(AH224,[4]Sheet3!$AH:$AL,2,0))</f>
        <v>赵云</v>
      </c>
      <c r="AK224" s="30" t="str">
        <f>IFERROR(VLOOKUP(AH224,[4]缘分填表用!$A:$M,9,FALSE),VLOOKUP(AH224,[4]Sheet3!$AH:$AL,3,0))</f>
        <v>罗成</v>
      </c>
      <c r="AL224" s="30" t="str">
        <f>IFERROR(VLOOKUP(AH224,[4]缘分填表用!$A:$M,10,FALSE),VLOOKUP(AH224,[4]Sheet3!$AH:$AL,4,0))</f>
        <v>岳飞</v>
      </c>
      <c r="AM224" s="30"/>
      <c r="AN224" s="12" t="str">
        <f>IFERROR(VLOOKUP(D224,[5]Sheet1!$B$2:$C$47,2,FALSE),"")</f>
        <v/>
      </c>
    </row>
    <row r="225" spans="1:40" ht="17.399999999999999" customHeight="1" x14ac:dyDescent="0.35">
      <c r="A225" s="16" t="str">
        <f t="shared" si="71"/>
        <v>典韦1</v>
      </c>
      <c r="B225" s="17">
        <v>1</v>
      </c>
      <c r="C225" s="18">
        <v>67</v>
      </c>
      <c r="D225" s="19" t="str">
        <f t="shared" si="70"/>
        <v>丰功伟绩</v>
      </c>
      <c r="E225" s="25" t="s">
        <v>388</v>
      </c>
      <c r="F225" s="20" t="str">
        <f t="shared" si="66"/>
        <v>、赵云</v>
      </c>
      <c r="G225" s="20" t="str">
        <f t="shared" si="67"/>
        <v/>
      </c>
      <c r="H225" s="20" t="str">
        <f t="shared" si="68"/>
        <v/>
      </c>
      <c r="I225" s="20" t="str">
        <f t="shared" si="69"/>
        <v/>
      </c>
      <c r="J225" s="12">
        <f t="shared" si="58"/>
        <v>140</v>
      </c>
      <c r="K225" s="12">
        <f t="shared" si="59"/>
        <v>0</v>
      </c>
      <c r="L225" s="12">
        <f t="shared" si="60"/>
        <v>0</v>
      </c>
      <c r="M225" s="36">
        <v>0</v>
      </c>
      <c r="N225" s="28" t="s">
        <v>140</v>
      </c>
      <c r="O225" s="12">
        <f>VLOOKUP(E225,[3]Sheet1!$B$20:$K$190,9,0)</f>
        <v>2</v>
      </c>
      <c r="P225" s="12" t="str">
        <f>VLOOKUP(O225,武将ID!L$1:$M228,2,0)</f>
        <v>防御型</v>
      </c>
      <c r="R225" s="12">
        <v>2</v>
      </c>
      <c r="T225" s="12">
        <f t="shared" si="72"/>
        <v>14</v>
      </c>
      <c r="U225" s="12">
        <f t="shared" si="73"/>
        <v>0</v>
      </c>
      <c r="V225" s="12">
        <f t="shared" si="61"/>
        <v>0</v>
      </c>
      <c r="W225" s="12">
        <f t="shared" si="63"/>
        <v>14</v>
      </c>
      <c r="X225" s="12">
        <f t="shared" si="64"/>
        <v>0</v>
      </c>
      <c r="Y225" s="12">
        <f t="shared" si="65"/>
        <v>0</v>
      </c>
      <c r="AB225" s="18">
        <v>180</v>
      </c>
      <c r="AC225" s="18">
        <v>0</v>
      </c>
      <c r="AD225" s="18">
        <v>0</v>
      </c>
      <c r="AH225" s="31" t="s">
        <v>389</v>
      </c>
      <c r="AI225" s="17" t="str">
        <f>IFERROR(VLOOKUP(AH225,[4]缘分填表用!$A:$J,4,FALSE),VLOOKUP(AH225,[4]Sheet3!$AH:$AM,6,0))</f>
        <v>丰功伟绩</v>
      </c>
      <c r="AJ225" s="30" t="str">
        <f>IFERROR(VLOOKUP(AH225,[4]缘分填表用!$A:$M,8,FALSE),VLOOKUP(AH225,[4]Sheet3!$AH:$AL,2,0))</f>
        <v>赵云</v>
      </c>
      <c r="AK225" s="30">
        <f>IFERROR(VLOOKUP(AH225,[4]缘分填表用!$A:$M,9,FALSE),VLOOKUP(AH225,[4]Sheet3!$AH:$AL,3,0))</f>
        <v>0</v>
      </c>
      <c r="AL225" s="30">
        <f>IFERROR(VLOOKUP(AH225,[4]缘分填表用!$A:$M,10,FALSE),VLOOKUP(AH225,[4]Sheet3!$AH:$AL,4,0))</f>
        <v>0</v>
      </c>
      <c r="AM225" s="30"/>
      <c r="AN225" s="12" t="str">
        <f>IFERROR(VLOOKUP(D225,[5]Sheet1!$B$2:$C$47,2,FALSE),"")</f>
        <v/>
      </c>
    </row>
    <row r="226" spans="1:40" ht="17.399999999999999" customHeight="1" x14ac:dyDescent="0.35">
      <c r="A226" s="16" t="str">
        <f t="shared" si="71"/>
        <v>典韦2</v>
      </c>
      <c r="B226" s="17">
        <v>2</v>
      </c>
      <c r="C226" s="18">
        <v>68</v>
      </c>
      <c r="D226" s="19" t="str">
        <f t="shared" si="70"/>
        <v>勇武过人</v>
      </c>
      <c r="E226" s="25" t="s">
        <v>388</v>
      </c>
      <c r="F226" s="20" t="str">
        <f t="shared" si="66"/>
        <v>、程咬金</v>
      </c>
      <c r="G226" s="20" t="str">
        <f t="shared" si="67"/>
        <v/>
      </c>
      <c r="H226" s="20" t="str">
        <f t="shared" si="68"/>
        <v/>
      </c>
      <c r="I226" s="20" t="str">
        <f t="shared" si="69"/>
        <v/>
      </c>
      <c r="J226" s="12">
        <f t="shared" si="58"/>
        <v>140</v>
      </c>
      <c r="K226" s="12">
        <f t="shared" si="59"/>
        <v>0</v>
      </c>
      <c r="L226" s="12">
        <f t="shared" si="60"/>
        <v>0</v>
      </c>
      <c r="M226" s="36">
        <v>0</v>
      </c>
      <c r="N226" s="28" t="s">
        <v>140</v>
      </c>
      <c r="O226" s="12">
        <f>VLOOKUP(E226,[3]Sheet1!$B$20:$K$190,9,0)</f>
        <v>2</v>
      </c>
      <c r="P226" s="12" t="str">
        <f>VLOOKUP(O226,武将ID!L$1:$M229,2,0)</f>
        <v>防御型</v>
      </c>
      <c r="R226" s="12">
        <v>2</v>
      </c>
      <c r="T226" s="12">
        <f t="shared" si="72"/>
        <v>14</v>
      </c>
      <c r="U226" s="12">
        <f t="shared" si="73"/>
        <v>0</v>
      </c>
      <c r="V226" s="12">
        <f t="shared" si="61"/>
        <v>0</v>
      </c>
      <c r="W226" s="12">
        <f t="shared" si="63"/>
        <v>14</v>
      </c>
      <c r="X226" s="12">
        <f t="shared" si="64"/>
        <v>0</v>
      </c>
      <c r="Y226" s="12">
        <f t="shared" si="65"/>
        <v>0</v>
      </c>
      <c r="AB226" s="18">
        <v>180</v>
      </c>
      <c r="AC226" s="18">
        <v>0</v>
      </c>
      <c r="AD226" s="18">
        <v>0</v>
      </c>
      <c r="AH226" s="31" t="s">
        <v>390</v>
      </c>
      <c r="AI226" s="17" t="str">
        <f>IFERROR(VLOOKUP(AH226,[4]缘分填表用!$A:$J,4,FALSE),VLOOKUP(AH226,[4]Sheet3!$AH:$AM,6,0))</f>
        <v>勇武过人</v>
      </c>
      <c r="AJ226" s="30" t="str">
        <f>IFERROR(VLOOKUP(AH226,[4]缘分填表用!$A:$M,8,FALSE),VLOOKUP(AH226,[4]Sheet3!$AH:$AL,2,0))</f>
        <v>程咬金</v>
      </c>
      <c r="AK226" s="30">
        <f>IFERROR(VLOOKUP(AH226,[4]缘分填表用!$A:$M,9,FALSE),VLOOKUP(AH226,[4]Sheet3!$AH:$AL,3,0))</f>
        <v>0</v>
      </c>
      <c r="AL226" s="30">
        <f>IFERROR(VLOOKUP(AH226,[4]缘分填表用!$A:$M,10,FALSE),VLOOKUP(AH226,[4]Sheet3!$AH:$AL,4,0))</f>
        <v>0</v>
      </c>
      <c r="AM226" s="30"/>
      <c r="AN226" s="12" t="str">
        <f>IFERROR(VLOOKUP(D226,[5]Sheet1!$B$2:$C$47,2,FALSE),"")</f>
        <v/>
      </c>
    </row>
    <row r="227" spans="1:40" ht="17.399999999999999" customHeight="1" x14ac:dyDescent="0.35">
      <c r="A227" s="16" t="str">
        <f t="shared" si="71"/>
        <v>典韦3</v>
      </c>
      <c r="B227" s="17">
        <v>3</v>
      </c>
      <c r="C227" s="18">
        <v>69</v>
      </c>
      <c r="D227" s="19" t="str">
        <f t="shared" si="70"/>
        <v>精忠报国</v>
      </c>
      <c r="E227" s="25" t="s">
        <v>388</v>
      </c>
      <c r="F227" s="20" t="str">
        <f t="shared" si="66"/>
        <v>、岳飞</v>
      </c>
      <c r="G227" s="20" t="str">
        <f t="shared" si="67"/>
        <v/>
      </c>
      <c r="H227" s="20" t="str">
        <f t="shared" si="68"/>
        <v/>
      </c>
      <c r="I227" s="20" t="str">
        <f t="shared" si="69"/>
        <v/>
      </c>
      <c r="J227" s="12">
        <f t="shared" si="58"/>
        <v>140</v>
      </c>
      <c r="K227" s="12">
        <f t="shared" si="59"/>
        <v>0</v>
      </c>
      <c r="L227" s="12">
        <f t="shared" si="60"/>
        <v>0</v>
      </c>
      <c r="M227" s="36">
        <v>0</v>
      </c>
      <c r="N227" s="28" t="s">
        <v>140</v>
      </c>
      <c r="O227" s="12">
        <f>VLOOKUP(E227,[3]Sheet1!$B$20:$K$190,9,0)</f>
        <v>2</v>
      </c>
      <c r="P227" s="12" t="str">
        <f>VLOOKUP(O227,武将ID!L$1:$M230,2,0)</f>
        <v>防御型</v>
      </c>
      <c r="R227" s="12">
        <v>2</v>
      </c>
      <c r="T227" s="12">
        <f t="shared" si="72"/>
        <v>14</v>
      </c>
      <c r="U227" s="12">
        <f t="shared" si="73"/>
        <v>0</v>
      </c>
      <c r="V227" s="12">
        <f t="shared" si="61"/>
        <v>0</v>
      </c>
      <c r="W227" s="12">
        <f t="shared" si="63"/>
        <v>14</v>
      </c>
      <c r="X227" s="12">
        <f t="shared" si="64"/>
        <v>0</v>
      </c>
      <c r="Y227" s="12">
        <f t="shared" si="65"/>
        <v>0</v>
      </c>
      <c r="AB227" s="18">
        <v>180</v>
      </c>
      <c r="AC227" s="18">
        <v>0</v>
      </c>
      <c r="AD227" s="18">
        <v>0</v>
      </c>
      <c r="AH227" s="31" t="s">
        <v>391</v>
      </c>
      <c r="AI227" s="17" t="str">
        <f>IFERROR(VLOOKUP(AH227,[4]缘分填表用!$A:$J,4,FALSE),VLOOKUP(AH227,[4]Sheet3!$AH:$AM,6,0))</f>
        <v>精忠报国</v>
      </c>
      <c r="AJ227" s="30" t="str">
        <f>IFERROR(VLOOKUP(AH227,[4]缘分填表用!$A:$M,8,FALSE),VLOOKUP(AH227,[4]Sheet3!$AH:$AL,2,0))</f>
        <v>岳飞</v>
      </c>
      <c r="AK227" s="30">
        <f>IFERROR(VLOOKUP(AH227,[4]缘分填表用!$A:$M,9,FALSE),VLOOKUP(AH227,[4]Sheet3!$AH:$AL,3,0))</f>
        <v>0</v>
      </c>
      <c r="AL227" s="30">
        <f>IFERROR(VLOOKUP(AH227,[4]缘分填表用!$A:$M,10,FALSE),VLOOKUP(AH227,[4]Sheet3!$AH:$AL,4,0))</f>
        <v>0</v>
      </c>
      <c r="AM227" s="30"/>
      <c r="AN227" s="12" t="str">
        <f>IFERROR(VLOOKUP(D227,[5]Sheet1!$B$2:$C$47,2,FALSE),"")</f>
        <v/>
      </c>
    </row>
    <row r="228" spans="1:40" ht="17.399999999999999" customHeight="1" x14ac:dyDescent="0.35">
      <c r="A228" s="16" t="str">
        <f t="shared" si="71"/>
        <v>典韦4</v>
      </c>
      <c r="B228" s="17">
        <v>4</v>
      </c>
      <c r="C228" s="18">
        <v>70</v>
      </c>
      <c r="D228" s="19" t="str">
        <f t="shared" si="70"/>
        <v>曹魏豪杰</v>
      </c>
      <c r="E228" s="25" t="s">
        <v>388</v>
      </c>
      <c r="F228" s="20" t="str">
        <f t="shared" si="66"/>
        <v>、曹操</v>
      </c>
      <c r="G228" s="20" t="str">
        <f t="shared" si="67"/>
        <v>、张辽</v>
      </c>
      <c r="H228" s="20" t="str">
        <f t="shared" si="68"/>
        <v/>
      </c>
      <c r="I228" s="20" t="str">
        <f t="shared" si="69"/>
        <v/>
      </c>
      <c r="J228" s="12">
        <f t="shared" si="58"/>
        <v>150</v>
      </c>
      <c r="K228" s="12">
        <f t="shared" si="59"/>
        <v>60</v>
      </c>
      <c r="L228" s="12">
        <f t="shared" si="60"/>
        <v>100</v>
      </c>
      <c r="M228" s="36">
        <v>0</v>
      </c>
      <c r="N228" s="28" t="s">
        <v>140</v>
      </c>
      <c r="O228" s="12">
        <f>VLOOKUP(E228,[3]Sheet1!$B$20:$K$190,9,0)</f>
        <v>2</v>
      </c>
      <c r="P228" s="12" t="str">
        <f>VLOOKUP(O228,武将ID!L$1:$M231,2,0)</f>
        <v>防御型</v>
      </c>
      <c r="R228" s="12">
        <v>2</v>
      </c>
      <c r="T228" s="12">
        <f t="shared" si="72"/>
        <v>15</v>
      </c>
      <c r="U228" s="12">
        <f t="shared" si="73"/>
        <v>6</v>
      </c>
      <c r="V228" s="12">
        <f t="shared" si="61"/>
        <v>10</v>
      </c>
      <c r="W228" s="12">
        <f t="shared" si="63"/>
        <v>15</v>
      </c>
      <c r="X228" s="12">
        <f t="shared" si="64"/>
        <v>8</v>
      </c>
      <c r="Y228" s="12">
        <f t="shared" si="65"/>
        <v>8</v>
      </c>
      <c r="AB228" s="18">
        <v>200</v>
      </c>
      <c r="AC228" s="18">
        <v>100</v>
      </c>
      <c r="AD228" s="18">
        <v>100</v>
      </c>
      <c r="AH228" s="31" t="s">
        <v>392</v>
      </c>
      <c r="AI228" s="17" t="str">
        <f>IFERROR(VLOOKUP(AH228,[4]缘分填表用!$A:$J,4,FALSE),VLOOKUP(AH228,[4]Sheet3!$AH:$AM,6,0))</f>
        <v>曹魏豪杰</v>
      </c>
      <c r="AJ228" s="30" t="str">
        <f>IFERROR(VLOOKUP(AH228,[4]缘分填表用!$A:$M,8,FALSE),VLOOKUP(AH228,[4]Sheet3!$AH:$AL,2,0))</f>
        <v>曹操</v>
      </c>
      <c r="AK228" s="30" t="str">
        <f>IFERROR(VLOOKUP(AH228,[4]缘分填表用!$A:$M,9,FALSE),VLOOKUP(AH228,[4]Sheet3!$AH:$AL,3,0))</f>
        <v>张辽</v>
      </c>
      <c r="AL228" s="30">
        <f>IFERROR(VLOOKUP(AH228,[4]缘分填表用!$A:$M,10,FALSE),VLOOKUP(AH228,[4]Sheet3!$AH:$AL,4,0))</f>
        <v>0</v>
      </c>
      <c r="AM228" s="30"/>
      <c r="AN228" s="12" t="str">
        <f>IFERROR(VLOOKUP(D228,[5]Sheet1!$B$2:$C$47,2,FALSE),"")</f>
        <v/>
      </c>
    </row>
    <row r="229" spans="1:40" ht="17.399999999999999" customHeight="1" x14ac:dyDescent="0.35">
      <c r="A229" s="16" t="str">
        <f t="shared" si="71"/>
        <v>典韦5</v>
      </c>
      <c r="B229" s="17">
        <v>5</v>
      </c>
      <c r="C229" s="18">
        <v>71</v>
      </c>
      <c r="D229" s="19" t="str">
        <f t="shared" si="70"/>
        <v>孔武有力</v>
      </c>
      <c r="E229" s="25" t="s">
        <v>388</v>
      </c>
      <c r="F229" s="20" t="str">
        <f t="shared" si="66"/>
        <v>、龙且</v>
      </c>
      <c r="G229" s="20" t="str">
        <f t="shared" si="67"/>
        <v>、张飞</v>
      </c>
      <c r="H229" s="20" t="str">
        <f t="shared" si="68"/>
        <v>、成吉思汗</v>
      </c>
      <c r="I229" s="20" t="str">
        <f t="shared" si="69"/>
        <v/>
      </c>
      <c r="J229" s="12">
        <f t="shared" si="58"/>
        <v>180</v>
      </c>
      <c r="K229" s="12">
        <f t="shared" si="59"/>
        <v>70</v>
      </c>
      <c r="L229" s="12">
        <f t="shared" si="60"/>
        <v>110</v>
      </c>
      <c r="M229" s="36">
        <v>0</v>
      </c>
      <c r="N229" s="28" t="s">
        <v>140</v>
      </c>
      <c r="O229" s="12">
        <f>VLOOKUP(E229,[3]Sheet1!$B$20:$K$190,9,0)</f>
        <v>2</v>
      </c>
      <c r="P229" s="12" t="str">
        <f>VLOOKUP(O229,武将ID!L$1:$M232,2,0)</f>
        <v>防御型</v>
      </c>
      <c r="R229" s="12">
        <v>2</v>
      </c>
      <c r="T229" s="12">
        <f t="shared" si="72"/>
        <v>18</v>
      </c>
      <c r="U229" s="12">
        <f t="shared" si="73"/>
        <v>7</v>
      </c>
      <c r="V229" s="12">
        <f t="shared" si="61"/>
        <v>11</v>
      </c>
      <c r="W229" s="12">
        <f t="shared" si="63"/>
        <v>18</v>
      </c>
      <c r="X229" s="12">
        <f t="shared" si="64"/>
        <v>9</v>
      </c>
      <c r="Y229" s="12">
        <f t="shared" si="65"/>
        <v>9</v>
      </c>
      <c r="AB229" s="18">
        <v>240</v>
      </c>
      <c r="AC229" s="18">
        <v>120</v>
      </c>
      <c r="AD229" s="18">
        <v>120</v>
      </c>
      <c r="AH229" s="31" t="s">
        <v>393</v>
      </c>
      <c r="AI229" s="17" t="str">
        <f>IFERROR(VLOOKUP(AH229,[4]缘分填表用!$A:$J,4,FALSE),VLOOKUP(AH229,[4]Sheet3!$AH:$AM,6,0))</f>
        <v>孔武有力</v>
      </c>
      <c r="AJ229" s="30" t="str">
        <f>IFERROR(VLOOKUP(AH229,[4]缘分填表用!$A:$M,8,FALSE),VLOOKUP(AH229,[4]Sheet3!$AH:$AL,2,0))</f>
        <v>龙且</v>
      </c>
      <c r="AK229" s="30" t="str">
        <f>IFERROR(VLOOKUP(AH229,[4]缘分填表用!$A:$M,9,FALSE),VLOOKUP(AH229,[4]Sheet3!$AH:$AL,3,0))</f>
        <v>张飞</v>
      </c>
      <c r="AL229" s="30" t="str">
        <f>IFERROR(VLOOKUP(AH229,[4]缘分填表用!$A:$M,10,FALSE),VLOOKUP(AH229,[4]Sheet3!$AH:$AL,4,0))</f>
        <v>成吉思汗</v>
      </c>
      <c r="AM229" s="30"/>
      <c r="AN229" s="12" t="str">
        <f>IFERROR(VLOOKUP(D229,[5]Sheet1!$B$2:$C$47,2,FALSE),"")</f>
        <v/>
      </c>
    </row>
    <row r="230" spans="1:40" ht="17.399999999999999" customHeight="1" x14ac:dyDescent="0.35">
      <c r="A230" s="16" t="str">
        <f t="shared" si="71"/>
        <v>典韦6</v>
      </c>
      <c r="B230" s="17">
        <v>6</v>
      </c>
      <c r="C230" s="18">
        <v>72</v>
      </c>
      <c r="D230" s="19" t="str">
        <f t="shared" si="70"/>
        <v>铜墙铁壁</v>
      </c>
      <c r="E230" s="25" t="s">
        <v>388</v>
      </c>
      <c r="F230" s="20" t="str">
        <f t="shared" si="66"/>
        <v>、樊哙</v>
      </c>
      <c r="G230" s="20" t="str">
        <f t="shared" si="67"/>
        <v>、尉迟恭</v>
      </c>
      <c r="H230" s="20" t="str">
        <f t="shared" si="68"/>
        <v>、武松</v>
      </c>
      <c r="I230" s="20" t="str">
        <f t="shared" si="69"/>
        <v/>
      </c>
      <c r="J230" s="12">
        <f t="shared" si="58"/>
        <v>180</v>
      </c>
      <c r="K230" s="12">
        <f t="shared" si="59"/>
        <v>70</v>
      </c>
      <c r="L230" s="12">
        <f t="shared" si="60"/>
        <v>110</v>
      </c>
      <c r="M230" s="36">
        <v>0</v>
      </c>
      <c r="N230" s="28" t="s">
        <v>140</v>
      </c>
      <c r="O230" s="12">
        <f>VLOOKUP(E230,[3]Sheet1!$B$20:$K$190,9,0)</f>
        <v>2</v>
      </c>
      <c r="P230" s="12" t="str">
        <f>VLOOKUP(O230,武将ID!L$1:$M233,2,0)</f>
        <v>防御型</v>
      </c>
      <c r="R230" s="12">
        <v>2</v>
      </c>
      <c r="T230" s="12">
        <f t="shared" si="72"/>
        <v>18</v>
      </c>
      <c r="U230" s="12">
        <f t="shared" si="73"/>
        <v>7</v>
      </c>
      <c r="V230" s="12">
        <f t="shared" si="61"/>
        <v>11</v>
      </c>
      <c r="W230" s="12">
        <f t="shared" si="63"/>
        <v>18</v>
      </c>
      <c r="X230" s="12">
        <f t="shared" si="64"/>
        <v>9</v>
      </c>
      <c r="Y230" s="12">
        <f t="shared" si="65"/>
        <v>9</v>
      </c>
      <c r="AB230" s="18">
        <v>240</v>
      </c>
      <c r="AC230" s="18">
        <v>120</v>
      </c>
      <c r="AD230" s="18">
        <v>120</v>
      </c>
      <c r="AH230" s="31" t="s">
        <v>394</v>
      </c>
      <c r="AI230" s="17" t="str">
        <f>IFERROR(VLOOKUP(AH230,[4]缘分填表用!$A:$J,4,FALSE),VLOOKUP(AH230,[4]Sheet3!$AH:$AM,6,0))</f>
        <v>铜墙铁壁</v>
      </c>
      <c r="AJ230" s="30" t="str">
        <f>IFERROR(VLOOKUP(AH230,[4]缘分填表用!$A:$M,8,FALSE),VLOOKUP(AH230,[4]Sheet3!$AH:$AL,2,0))</f>
        <v>樊哙</v>
      </c>
      <c r="AK230" s="30" t="str">
        <f>IFERROR(VLOOKUP(AH230,[4]缘分填表用!$A:$M,9,FALSE),VLOOKUP(AH230,[4]Sheet3!$AH:$AL,3,0))</f>
        <v>尉迟恭</v>
      </c>
      <c r="AL230" s="30" t="str">
        <f>IFERROR(VLOOKUP(AH230,[4]缘分填表用!$A:$M,10,FALSE),VLOOKUP(AH230,[4]Sheet3!$AH:$AL,4,0))</f>
        <v>武松</v>
      </c>
      <c r="AM230" s="30"/>
      <c r="AN230" s="12" t="str">
        <f>IFERROR(VLOOKUP(D230,[5]Sheet1!$B$2:$C$47,2,FALSE),"")</f>
        <v/>
      </c>
    </row>
    <row r="231" spans="1:40" ht="17.399999999999999" customHeight="1" x14ac:dyDescent="0.35">
      <c r="A231" s="16" t="str">
        <f t="shared" si="71"/>
        <v>郭嘉1</v>
      </c>
      <c r="B231" s="17">
        <v>1</v>
      </c>
      <c r="C231" s="21">
        <v>73</v>
      </c>
      <c r="D231" s="19" t="str">
        <f t="shared" si="70"/>
        <v>佐国之谋</v>
      </c>
      <c r="E231" s="31" t="s">
        <v>331</v>
      </c>
      <c r="F231" s="20" t="str">
        <f t="shared" si="66"/>
        <v>、司马懿</v>
      </c>
      <c r="G231" s="20" t="str">
        <f t="shared" si="67"/>
        <v/>
      </c>
      <c r="H231" s="20" t="str">
        <f t="shared" si="68"/>
        <v/>
      </c>
      <c r="I231" s="20" t="str">
        <f t="shared" si="69"/>
        <v/>
      </c>
      <c r="J231" s="12">
        <f t="shared" si="58"/>
        <v>130</v>
      </c>
      <c r="K231" s="12">
        <f t="shared" si="59"/>
        <v>0</v>
      </c>
      <c r="L231" s="12">
        <f t="shared" si="60"/>
        <v>0</v>
      </c>
      <c r="M231" s="36">
        <v>0</v>
      </c>
      <c r="N231" s="28" t="s">
        <v>140</v>
      </c>
      <c r="O231" s="12">
        <f>VLOOKUP(E231,[3]Sheet1!$B$20:$K$190,9,0)</f>
        <v>4</v>
      </c>
      <c r="P231" s="12" t="str">
        <f>VLOOKUP(O231,武将ID!L$1:$M234,2,0)</f>
        <v>辅助型</v>
      </c>
      <c r="R231" s="12">
        <v>2</v>
      </c>
      <c r="T231" s="12">
        <f t="shared" si="72"/>
        <v>13</v>
      </c>
      <c r="U231" s="12">
        <f t="shared" si="73"/>
        <v>0</v>
      </c>
      <c r="V231" s="12">
        <f t="shared" si="61"/>
        <v>0</v>
      </c>
      <c r="W231" s="12">
        <f t="shared" si="63"/>
        <v>13</v>
      </c>
      <c r="X231" s="12">
        <f t="shared" si="64"/>
        <v>0</v>
      </c>
      <c r="Y231" s="12">
        <f t="shared" si="65"/>
        <v>0</v>
      </c>
      <c r="AB231" s="18">
        <v>170</v>
      </c>
      <c r="AC231" s="18">
        <v>0</v>
      </c>
      <c r="AD231" s="18">
        <v>0</v>
      </c>
      <c r="AH231" s="31" t="s">
        <v>395</v>
      </c>
      <c r="AI231" s="17" t="str">
        <f>IFERROR(VLOOKUP(AH231,[4]缘分填表用!$A:$J,4,FALSE),VLOOKUP(AH231,[4]Sheet3!$AH:$AM,6,0))</f>
        <v>佐国之谋</v>
      </c>
      <c r="AJ231" s="30" t="str">
        <f>IFERROR(VLOOKUP(AH231,[4]缘分填表用!$A:$M,8,FALSE),VLOOKUP(AH231,[4]Sheet3!$AH:$AL,2,0))</f>
        <v>司马懿</v>
      </c>
      <c r="AK231" s="30">
        <f>IFERROR(VLOOKUP(AH231,[4]缘分填表用!$A:$M,9,FALSE),VLOOKUP(AH231,[4]Sheet3!$AH:$AL,3,0))</f>
        <v>0</v>
      </c>
      <c r="AL231" s="30">
        <f>IFERROR(VLOOKUP(AH231,[4]缘分填表用!$A:$M,10,FALSE),VLOOKUP(AH231,[4]Sheet3!$AH:$AL,4,0))</f>
        <v>0</v>
      </c>
      <c r="AM231" s="30"/>
      <c r="AN231" s="12" t="str">
        <f>IFERROR(VLOOKUP(D231,[5]Sheet1!$B$2:$C$47,2,FALSE),"")</f>
        <v/>
      </c>
    </row>
    <row r="232" spans="1:40" ht="17.399999999999999" customHeight="1" x14ac:dyDescent="0.35">
      <c r="A232" s="16" t="str">
        <f t="shared" si="71"/>
        <v>郭嘉2</v>
      </c>
      <c r="B232" s="17">
        <v>2</v>
      </c>
      <c r="C232" s="18">
        <v>74</v>
      </c>
      <c r="D232" s="19" t="str">
        <f t="shared" si="70"/>
        <v>兵贵神速</v>
      </c>
      <c r="E232" s="31" t="s">
        <v>331</v>
      </c>
      <c r="F232" s="20" t="str">
        <f t="shared" si="66"/>
        <v>、张辽</v>
      </c>
      <c r="G232" s="20" t="str">
        <f t="shared" si="67"/>
        <v/>
      </c>
      <c r="H232" s="20" t="str">
        <f t="shared" si="68"/>
        <v/>
      </c>
      <c r="I232" s="20" t="str">
        <f t="shared" si="69"/>
        <v/>
      </c>
      <c r="J232" s="12">
        <f t="shared" si="58"/>
        <v>140</v>
      </c>
      <c r="K232" s="12">
        <f t="shared" si="59"/>
        <v>0</v>
      </c>
      <c r="L232" s="12">
        <f t="shared" si="60"/>
        <v>0</v>
      </c>
      <c r="M232" s="36">
        <v>0</v>
      </c>
      <c r="N232" s="28" t="s">
        <v>140</v>
      </c>
      <c r="O232" s="12">
        <f>VLOOKUP(E232,[3]Sheet1!$B$20:$K$190,9,0)</f>
        <v>4</v>
      </c>
      <c r="P232" s="12" t="str">
        <f>VLOOKUP(O232,武将ID!L$1:$M235,2,0)</f>
        <v>辅助型</v>
      </c>
      <c r="R232" s="12">
        <v>2</v>
      </c>
      <c r="T232" s="12">
        <f t="shared" si="72"/>
        <v>14</v>
      </c>
      <c r="U232" s="12">
        <f t="shared" si="73"/>
        <v>0</v>
      </c>
      <c r="V232" s="12">
        <f t="shared" si="61"/>
        <v>0</v>
      </c>
      <c r="W232" s="12">
        <f t="shared" si="63"/>
        <v>14</v>
      </c>
      <c r="X232" s="12">
        <f t="shared" si="64"/>
        <v>0</v>
      </c>
      <c r="Y232" s="12">
        <f t="shared" si="65"/>
        <v>0</v>
      </c>
      <c r="AB232" s="18">
        <v>180</v>
      </c>
      <c r="AC232" s="18">
        <v>0</v>
      </c>
      <c r="AD232" s="18">
        <v>0</v>
      </c>
      <c r="AH232" s="31" t="s">
        <v>396</v>
      </c>
      <c r="AI232" s="17" t="str">
        <f>IFERROR(VLOOKUP(AH232,[4]缘分填表用!$A:$J,4,FALSE),VLOOKUP(AH232,[4]Sheet3!$AH:$AM,6,0))</f>
        <v>兵贵神速</v>
      </c>
      <c r="AJ232" s="30" t="str">
        <f>IFERROR(VLOOKUP(AH232,[4]缘分填表用!$A:$M,8,FALSE),VLOOKUP(AH232,[4]Sheet3!$AH:$AL,2,0))</f>
        <v>张辽</v>
      </c>
      <c r="AK232" s="30">
        <f>IFERROR(VLOOKUP(AH232,[4]缘分填表用!$A:$M,9,FALSE),VLOOKUP(AH232,[4]Sheet3!$AH:$AL,3,0))</f>
        <v>0</v>
      </c>
      <c r="AL232" s="30">
        <f>IFERROR(VLOOKUP(AH232,[4]缘分填表用!$A:$M,10,FALSE),VLOOKUP(AH232,[4]Sheet3!$AH:$AL,4,0))</f>
        <v>0</v>
      </c>
      <c r="AM232" s="30"/>
      <c r="AN232" s="12" t="str">
        <f>IFERROR(VLOOKUP(D232,[5]Sheet1!$B$2:$C$47,2,FALSE),"")</f>
        <v/>
      </c>
    </row>
    <row r="233" spans="1:40" ht="17.399999999999999" customHeight="1" x14ac:dyDescent="0.35">
      <c r="A233" s="16" t="str">
        <f t="shared" si="71"/>
        <v>郭嘉3</v>
      </c>
      <c r="B233" s="17">
        <v>3</v>
      </c>
      <c r="C233" s="21">
        <v>75</v>
      </c>
      <c r="D233" s="19" t="str">
        <f t="shared" si="70"/>
        <v>出谋划策</v>
      </c>
      <c r="E233" s="31" t="s">
        <v>331</v>
      </c>
      <c r="F233" s="20" t="str">
        <f t="shared" si="66"/>
        <v>、曹操</v>
      </c>
      <c r="G233" s="20" t="str">
        <f t="shared" si="67"/>
        <v/>
      </c>
      <c r="H233" s="20" t="str">
        <f t="shared" si="68"/>
        <v/>
      </c>
      <c r="I233" s="20" t="str">
        <f t="shared" si="69"/>
        <v/>
      </c>
      <c r="J233" s="12">
        <f t="shared" si="58"/>
        <v>140</v>
      </c>
      <c r="K233" s="12">
        <f t="shared" si="59"/>
        <v>0</v>
      </c>
      <c r="L233" s="12">
        <f t="shared" si="60"/>
        <v>0</v>
      </c>
      <c r="M233" s="36">
        <v>0</v>
      </c>
      <c r="N233" s="28" t="s">
        <v>140</v>
      </c>
      <c r="O233" s="12">
        <f>VLOOKUP(E233,[3]Sheet1!$B$20:$K$190,9,0)</f>
        <v>4</v>
      </c>
      <c r="P233" s="12" t="str">
        <f>VLOOKUP(O233,武将ID!L$1:$M236,2,0)</f>
        <v>辅助型</v>
      </c>
      <c r="R233" s="12">
        <v>2</v>
      </c>
      <c r="T233" s="12">
        <f t="shared" si="72"/>
        <v>14</v>
      </c>
      <c r="U233" s="12">
        <f t="shared" si="73"/>
        <v>0</v>
      </c>
      <c r="V233" s="12">
        <f t="shared" si="61"/>
        <v>0</v>
      </c>
      <c r="W233" s="12">
        <f t="shared" si="63"/>
        <v>14</v>
      </c>
      <c r="X233" s="12">
        <f t="shared" si="64"/>
        <v>0</v>
      </c>
      <c r="Y233" s="12">
        <f t="shared" si="65"/>
        <v>0</v>
      </c>
      <c r="AB233" s="18">
        <v>180</v>
      </c>
      <c r="AC233" s="18">
        <v>0</v>
      </c>
      <c r="AD233" s="18">
        <v>0</v>
      </c>
      <c r="AH233" s="31" t="s">
        <v>397</v>
      </c>
      <c r="AI233" s="17" t="str">
        <f>IFERROR(VLOOKUP(AH233,[4]缘分填表用!$A:$J,4,FALSE),VLOOKUP(AH233,[4]Sheet3!$AH:$AM,6,0))</f>
        <v>出谋划策</v>
      </c>
      <c r="AJ233" s="30" t="str">
        <f>IFERROR(VLOOKUP(AH233,[4]缘分填表用!$A:$M,8,FALSE),VLOOKUP(AH233,[4]Sheet3!$AH:$AL,2,0))</f>
        <v>曹操</v>
      </c>
      <c r="AK233" s="30">
        <f>IFERROR(VLOOKUP(AH233,[4]缘分填表用!$A:$M,9,FALSE),VLOOKUP(AH233,[4]Sheet3!$AH:$AL,3,0))</f>
        <v>0</v>
      </c>
      <c r="AL233" s="30">
        <f>IFERROR(VLOOKUP(AH233,[4]缘分填表用!$A:$M,10,FALSE),VLOOKUP(AH233,[4]Sheet3!$AH:$AL,4,0))</f>
        <v>0</v>
      </c>
      <c r="AM233" s="30"/>
      <c r="AN233" s="12" t="str">
        <f>IFERROR(VLOOKUP(D233,[5]Sheet1!$B$2:$C$47,2,FALSE),"")</f>
        <v/>
      </c>
    </row>
    <row r="234" spans="1:40" ht="17.399999999999999" customHeight="1" x14ac:dyDescent="0.35">
      <c r="A234" s="16" t="str">
        <f t="shared" si="71"/>
        <v>郭嘉4</v>
      </c>
      <c r="B234" s="17">
        <v>4</v>
      </c>
      <c r="C234" s="18">
        <v>76</v>
      </c>
      <c r="D234" s="19" t="str">
        <f t="shared" si="70"/>
        <v>百举百全</v>
      </c>
      <c r="E234" s="31" t="s">
        <v>331</v>
      </c>
      <c r="F234" s="20" t="str">
        <f t="shared" si="66"/>
        <v>、周瑜</v>
      </c>
      <c r="G234" s="20" t="str">
        <f t="shared" si="67"/>
        <v/>
      </c>
      <c r="H234" s="20" t="str">
        <f t="shared" si="68"/>
        <v/>
      </c>
      <c r="I234" s="20" t="str">
        <f t="shared" si="69"/>
        <v/>
      </c>
      <c r="J234" s="12">
        <f t="shared" si="58"/>
        <v>140</v>
      </c>
      <c r="K234" s="12">
        <f t="shared" si="59"/>
        <v>0</v>
      </c>
      <c r="L234" s="12">
        <f t="shared" si="60"/>
        <v>0</v>
      </c>
      <c r="M234" s="36">
        <v>0</v>
      </c>
      <c r="N234" s="28" t="s">
        <v>140</v>
      </c>
      <c r="O234" s="12">
        <f>VLOOKUP(E234,[3]Sheet1!$B$20:$K$190,9,0)</f>
        <v>4</v>
      </c>
      <c r="P234" s="12" t="str">
        <f>VLOOKUP(O234,武将ID!L$1:$M237,2,0)</f>
        <v>辅助型</v>
      </c>
      <c r="R234" s="12">
        <v>2</v>
      </c>
      <c r="T234" s="12">
        <f t="shared" si="72"/>
        <v>14</v>
      </c>
      <c r="U234" s="12">
        <f t="shared" si="73"/>
        <v>0</v>
      </c>
      <c r="V234" s="12">
        <f t="shared" si="61"/>
        <v>0</v>
      </c>
      <c r="W234" s="12">
        <f t="shared" si="63"/>
        <v>14</v>
      </c>
      <c r="X234" s="12">
        <f t="shared" si="64"/>
        <v>0</v>
      </c>
      <c r="Y234" s="12">
        <f t="shared" si="65"/>
        <v>0</v>
      </c>
      <c r="AB234" s="18">
        <v>180</v>
      </c>
      <c r="AC234" s="18">
        <v>0</v>
      </c>
      <c r="AD234" s="18">
        <v>0</v>
      </c>
      <c r="AH234" s="31" t="s">
        <v>398</v>
      </c>
      <c r="AI234" s="17" t="str">
        <f>IFERROR(VLOOKUP(AH234,[4]缘分填表用!$A:$J,4,FALSE),VLOOKUP(AH234,[4]Sheet3!$AH:$AM,6,0))</f>
        <v>百举百全</v>
      </c>
      <c r="AJ234" s="30" t="str">
        <f>IFERROR(VLOOKUP(AH234,[4]缘分填表用!$A:$M,8,FALSE),VLOOKUP(AH234,[4]Sheet3!$AH:$AL,2,0))</f>
        <v>周瑜</v>
      </c>
      <c r="AK234" s="30">
        <f>IFERROR(VLOOKUP(AH234,[4]缘分填表用!$A:$M,9,FALSE),VLOOKUP(AH234,[4]Sheet3!$AH:$AL,3,0))</f>
        <v>0</v>
      </c>
      <c r="AL234" s="30">
        <f>IFERROR(VLOOKUP(AH234,[4]缘分填表用!$A:$M,10,FALSE),VLOOKUP(AH234,[4]Sheet3!$AH:$AL,4,0))</f>
        <v>0</v>
      </c>
      <c r="AM234" s="30"/>
      <c r="AN234" s="12" t="str">
        <f>IFERROR(VLOOKUP(D234,[5]Sheet1!$B$2:$C$47,2,FALSE),"")</f>
        <v/>
      </c>
    </row>
    <row r="235" spans="1:40" ht="17.399999999999999" customHeight="1" x14ac:dyDescent="0.35">
      <c r="A235" s="16" t="str">
        <f t="shared" si="71"/>
        <v>郭嘉5</v>
      </c>
      <c r="B235" s="17">
        <v>5</v>
      </c>
      <c r="C235" s="18">
        <v>77</v>
      </c>
      <c r="D235" s="19" t="str">
        <f t="shared" si="70"/>
        <v>才识超群</v>
      </c>
      <c r="E235" s="31" t="s">
        <v>331</v>
      </c>
      <c r="F235" s="20" t="str">
        <f t="shared" si="66"/>
        <v>、狄仁杰</v>
      </c>
      <c r="G235" s="20" t="str">
        <f t="shared" si="67"/>
        <v>、李白</v>
      </c>
      <c r="H235" s="20" t="str">
        <f t="shared" si="68"/>
        <v/>
      </c>
      <c r="I235" s="20" t="str">
        <f t="shared" si="69"/>
        <v/>
      </c>
      <c r="J235" s="12">
        <f t="shared" si="58"/>
        <v>150</v>
      </c>
      <c r="K235" s="12">
        <f t="shared" si="59"/>
        <v>120</v>
      </c>
      <c r="L235" s="12">
        <f t="shared" si="60"/>
        <v>30</v>
      </c>
      <c r="M235" s="36">
        <v>0</v>
      </c>
      <c r="N235" s="28" t="s">
        <v>140</v>
      </c>
      <c r="O235" s="12">
        <f>VLOOKUP(E235,[3]Sheet1!$B$20:$K$190,9,0)</f>
        <v>4</v>
      </c>
      <c r="P235" s="12" t="str">
        <f>VLOOKUP(O235,武将ID!L$1:$M238,2,0)</f>
        <v>辅助型</v>
      </c>
      <c r="R235" s="12">
        <v>2</v>
      </c>
      <c r="T235" s="12">
        <f t="shared" si="72"/>
        <v>15</v>
      </c>
      <c r="U235" s="12">
        <f t="shared" si="73"/>
        <v>12</v>
      </c>
      <c r="V235" s="12">
        <f t="shared" si="61"/>
        <v>3</v>
      </c>
      <c r="W235" s="12">
        <f t="shared" si="63"/>
        <v>15</v>
      </c>
      <c r="X235" s="12">
        <f t="shared" si="64"/>
        <v>15</v>
      </c>
      <c r="Y235" s="12">
        <f t="shared" si="65"/>
        <v>0</v>
      </c>
      <c r="AB235" s="18">
        <v>200</v>
      </c>
      <c r="AC235" s="18">
        <v>200</v>
      </c>
      <c r="AD235" s="18">
        <v>0</v>
      </c>
      <c r="AH235" s="31" t="s">
        <v>399</v>
      </c>
      <c r="AI235" s="17" t="str">
        <f>IFERROR(VLOOKUP(AH235,[4]缘分填表用!$A:$J,4,FALSE),VLOOKUP(AH235,[4]Sheet3!$AH:$AM,6,0))</f>
        <v>才识超群</v>
      </c>
      <c r="AJ235" s="30" t="str">
        <f>IFERROR(VLOOKUP(AH235,[4]缘分填表用!$A:$M,8,FALSE),VLOOKUP(AH235,[4]Sheet3!$AH:$AL,2,0))</f>
        <v>狄仁杰</v>
      </c>
      <c r="AK235" s="30" t="str">
        <f>IFERROR(VLOOKUP(AH235,[4]缘分填表用!$A:$M,9,FALSE),VLOOKUP(AH235,[4]Sheet3!$AH:$AL,3,0))</f>
        <v>李白</v>
      </c>
      <c r="AL235" s="30">
        <f>IFERROR(VLOOKUP(AH235,[4]缘分填表用!$A:$M,10,FALSE),VLOOKUP(AH235,[4]Sheet3!$AH:$AL,4,0))</f>
        <v>0</v>
      </c>
      <c r="AM235" s="30"/>
      <c r="AN235" s="12" t="str">
        <f>IFERROR(VLOOKUP(D235,[5]Sheet1!$B$2:$C$47,2,FALSE),"")</f>
        <v/>
      </c>
    </row>
    <row r="236" spans="1:40" ht="17.399999999999999" customHeight="1" x14ac:dyDescent="0.35">
      <c r="A236" s="16" t="str">
        <f t="shared" si="71"/>
        <v>郭嘉6</v>
      </c>
      <c r="B236" s="17">
        <v>6</v>
      </c>
      <c r="C236" s="21">
        <v>78</v>
      </c>
      <c r="D236" s="19" t="str">
        <f t="shared" si="70"/>
        <v>奇谋良策</v>
      </c>
      <c r="E236" s="31" t="s">
        <v>331</v>
      </c>
      <c r="F236" s="20" t="str">
        <f t="shared" si="66"/>
        <v>、范增</v>
      </c>
      <c r="G236" s="20" t="str">
        <f t="shared" si="67"/>
        <v>、萧何</v>
      </c>
      <c r="H236" s="20" t="str">
        <f t="shared" si="68"/>
        <v>、姜子牙</v>
      </c>
      <c r="I236" s="20" t="str">
        <f t="shared" si="69"/>
        <v/>
      </c>
      <c r="J236" s="12">
        <f t="shared" si="58"/>
        <v>180</v>
      </c>
      <c r="K236" s="12">
        <f t="shared" si="59"/>
        <v>140</v>
      </c>
      <c r="L236" s="12">
        <f t="shared" si="60"/>
        <v>40</v>
      </c>
      <c r="M236" s="36">
        <v>0</v>
      </c>
      <c r="N236" s="28" t="s">
        <v>140</v>
      </c>
      <c r="O236" s="12">
        <f>VLOOKUP(E236,[3]Sheet1!$B$20:$K$190,9,0)</f>
        <v>4</v>
      </c>
      <c r="P236" s="12" t="str">
        <f>VLOOKUP(O236,武将ID!L$1:$M239,2,0)</f>
        <v>辅助型</v>
      </c>
      <c r="R236" s="12">
        <v>2</v>
      </c>
      <c r="T236" s="12">
        <f t="shared" si="72"/>
        <v>18</v>
      </c>
      <c r="U236" s="12">
        <f t="shared" si="73"/>
        <v>14</v>
      </c>
      <c r="V236" s="12">
        <f t="shared" si="61"/>
        <v>4</v>
      </c>
      <c r="W236" s="12">
        <f t="shared" si="63"/>
        <v>18</v>
      </c>
      <c r="X236" s="12">
        <f t="shared" si="64"/>
        <v>18</v>
      </c>
      <c r="Y236" s="12">
        <f t="shared" si="65"/>
        <v>0</v>
      </c>
      <c r="AB236" s="18">
        <v>240</v>
      </c>
      <c r="AC236" s="18">
        <v>240</v>
      </c>
      <c r="AD236" s="18">
        <v>0</v>
      </c>
      <c r="AH236" s="31" t="s">
        <v>400</v>
      </c>
      <c r="AI236" s="17" t="str">
        <f>IFERROR(VLOOKUP(AH236,[4]缘分填表用!$A:$J,4,FALSE),VLOOKUP(AH236,[4]Sheet3!$AH:$AM,6,0))</f>
        <v>奇谋良策</v>
      </c>
      <c r="AJ236" s="30" t="str">
        <f>IFERROR(VLOOKUP(AH236,[4]缘分填表用!$A:$M,8,FALSE),VLOOKUP(AH236,[4]Sheet3!$AH:$AL,2,0))</f>
        <v>范增</v>
      </c>
      <c r="AK236" s="30" t="str">
        <f>IFERROR(VLOOKUP(AH236,[4]缘分填表用!$A:$M,9,FALSE),VLOOKUP(AH236,[4]Sheet3!$AH:$AL,3,0))</f>
        <v>萧何</v>
      </c>
      <c r="AL236" s="30" t="str">
        <f>IFERROR(VLOOKUP(AH236,[4]缘分填表用!$A:$M,10,FALSE),VLOOKUP(AH236,[4]Sheet3!$AH:$AL,4,0))</f>
        <v>姜子牙</v>
      </c>
      <c r="AM236" s="30"/>
      <c r="AN236" s="12" t="str">
        <f>IFERROR(VLOOKUP(D236,[5]Sheet1!$B$2:$C$47,2,FALSE),"")</f>
        <v/>
      </c>
    </row>
    <row r="237" spans="1:40" ht="17.399999999999999" customHeight="1" x14ac:dyDescent="0.35">
      <c r="A237" s="16" t="str">
        <f t="shared" si="71"/>
        <v>小乔1</v>
      </c>
      <c r="B237" s="17">
        <v>1</v>
      </c>
      <c r="C237" s="18">
        <v>79</v>
      </c>
      <c r="D237" s="19" t="str">
        <f t="shared" si="70"/>
        <v>同气连枝</v>
      </c>
      <c r="E237" s="25" t="s">
        <v>401</v>
      </c>
      <c r="F237" s="20" t="str">
        <f t="shared" si="66"/>
        <v>、大乔</v>
      </c>
      <c r="G237" s="20" t="str">
        <f t="shared" si="67"/>
        <v/>
      </c>
      <c r="H237" s="20" t="str">
        <f t="shared" si="68"/>
        <v/>
      </c>
      <c r="I237" s="20" t="str">
        <f t="shared" si="69"/>
        <v/>
      </c>
      <c r="J237" s="12">
        <f t="shared" si="58"/>
        <v>140</v>
      </c>
      <c r="K237" s="12">
        <f t="shared" si="59"/>
        <v>0</v>
      </c>
      <c r="L237" s="12">
        <f t="shared" si="60"/>
        <v>0</v>
      </c>
      <c r="M237" s="36">
        <v>0</v>
      </c>
      <c r="N237" s="28" t="s">
        <v>140</v>
      </c>
      <c r="O237" s="12">
        <f>VLOOKUP(E237,[3]Sheet1!$B$20:$K$190,9,0)</f>
        <v>4</v>
      </c>
      <c r="P237" s="12" t="str">
        <f>VLOOKUP(O237,武将ID!L$1:$M240,2,0)</f>
        <v>辅助型</v>
      </c>
      <c r="R237" s="12">
        <v>2</v>
      </c>
      <c r="T237" s="12">
        <f t="shared" si="72"/>
        <v>14</v>
      </c>
      <c r="U237" s="12">
        <f t="shared" si="73"/>
        <v>0</v>
      </c>
      <c r="V237" s="12">
        <f t="shared" si="61"/>
        <v>0</v>
      </c>
      <c r="W237" s="12">
        <f t="shared" si="63"/>
        <v>14</v>
      </c>
      <c r="X237" s="12">
        <f t="shared" si="64"/>
        <v>0</v>
      </c>
      <c r="Y237" s="12">
        <f t="shared" si="65"/>
        <v>0</v>
      </c>
      <c r="AB237" s="18">
        <v>180</v>
      </c>
      <c r="AC237" s="18">
        <v>0</v>
      </c>
      <c r="AD237" s="18">
        <v>0</v>
      </c>
      <c r="AH237" s="31" t="s">
        <v>402</v>
      </c>
      <c r="AI237" s="17" t="str">
        <f>IFERROR(VLOOKUP(AH237,[4]缘分填表用!$A:$J,4,FALSE),VLOOKUP(AH237,[4]Sheet3!$AH:$AM,6,0))</f>
        <v>同气连枝</v>
      </c>
      <c r="AJ237" s="30" t="str">
        <f>IFERROR(VLOOKUP(AH237,[4]缘分填表用!$A:$M,8,FALSE),VLOOKUP(AH237,[4]Sheet3!$AH:$AL,2,0))</f>
        <v>大乔</v>
      </c>
      <c r="AK237" s="30">
        <f>IFERROR(VLOOKUP(AH237,[4]缘分填表用!$A:$M,9,FALSE),VLOOKUP(AH237,[4]Sheet3!$AH:$AL,3,0))</f>
        <v>0</v>
      </c>
      <c r="AL237" s="30">
        <f>IFERROR(VLOOKUP(AH237,[4]缘分填表用!$A:$M,10,FALSE),VLOOKUP(AH237,[4]Sheet3!$AH:$AL,4,0))</f>
        <v>0</v>
      </c>
      <c r="AM237" s="30"/>
      <c r="AN237" s="12" t="str">
        <f>IFERROR(VLOOKUP(D237,[5]Sheet1!$B$2:$C$47,2,FALSE),"")</f>
        <v/>
      </c>
    </row>
    <row r="238" spans="1:40" ht="17.399999999999999" customHeight="1" x14ac:dyDescent="0.35">
      <c r="A238" s="16" t="str">
        <f t="shared" si="71"/>
        <v>小乔2</v>
      </c>
      <c r="B238" s="17">
        <v>2</v>
      </c>
      <c r="C238" s="18">
        <v>80</v>
      </c>
      <c r="D238" s="19" t="str">
        <f t="shared" si="70"/>
        <v>江山美人</v>
      </c>
      <c r="E238" s="25" t="s">
        <v>401</v>
      </c>
      <c r="F238" s="20" t="str">
        <f t="shared" si="66"/>
        <v>、曹操</v>
      </c>
      <c r="G238" s="20" t="str">
        <f t="shared" si="67"/>
        <v/>
      </c>
      <c r="H238" s="20" t="str">
        <f t="shared" si="68"/>
        <v/>
      </c>
      <c r="I238" s="20" t="str">
        <f t="shared" si="69"/>
        <v/>
      </c>
      <c r="J238" s="12">
        <f t="shared" si="58"/>
        <v>140</v>
      </c>
      <c r="K238" s="12">
        <f t="shared" si="59"/>
        <v>0</v>
      </c>
      <c r="L238" s="12">
        <f t="shared" si="60"/>
        <v>0</v>
      </c>
      <c r="M238" s="36">
        <v>0</v>
      </c>
      <c r="N238" s="28" t="s">
        <v>140</v>
      </c>
      <c r="O238" s="12">
        <f>VLOOKUP(E238,[3]Sheet1!$B$20:$K$190,9,0)</f>
        <v>4</v>
      </c>
      <c r="P238" s="12" t="str">
        <f>VLOOKUP(O238,武将ID!L$1:$M241,2,0)</f>
        <v>辅助型</v>
      </c>
      <c r="R238" s="12">
        <v>2</v>
      </c>
      <c r="T238" s="12">
        <f t="shared" si="72"/>
        <v>14</v>
      </c>
      <c r="U238" s="12">
        <f t="shared" si="73"/>
        <v>0</v>
      </c>
      <c r="V238" s="12">
        <f t="shared" si="61"/>
        <v>0</v>
      </c>
      <c r="W238" s="12">
        <f t="shared" si="63"/>
        <v>14</v>
      </c>
      <c r="X238" s="12">
        <f t="shared" si="64"/>
        <v>0</v>
      </c>
      <c r="Y238" s="12">
        <f t="shared" si="65"/>
        <v>0</v>
      </c>
      <c r="AB238" s="18">
        <v>180</v>
      </c>
      <c r="AC238" s="18">
        <v>0</v>
      </c>
      <c r="AD238" s="18">
        <v>0</v>
      </c>
      <c r="AH238" s="31" t="s">
        <v>403</v>
      </c>
      <c r="AI238" s="17" t="str">
        <f>IFERROR(VLOOKUP(AH238,[4]缘分填表用!$A:$J,4,FALSE),VLOOKUP(AH238,[4]Sheet3!$AH:$AM,6,0))</f>
        <v>江山美人</v>
      </c>
      <c r="AJ238" s="30" t="str">
        <f>IFERROR(VLOOKUP(AH238,[4]缘分填表用!$A:$M,8,FALSE),VLOOKUP(AH238,[4]Sheet3!$AH:$AL,2,0))</f>
        <v>曹操</v>
      </c>
      <c r="AK238" s="30">
        <f>IFERROR(VLOOKUP(AH238,[4]缘分填表用!$A:$M,9,FALSE),VLOOKUP(AH238,[4]Sheet3!$AH:$AL,3,0))</f>
        <v>0</v>
      </c>
      <c r="AL238" s="30">
        <f>IFERROR(VLOOKUP(AH238,[4]缘分填表用!$A:$M,10,FALSE),VLOOKUP(AH238,[4]Sheet3!$AH:$AL,4,0))</f>
        <v>0</v>
      </c>
      <c r="AM238" s="30"/>
      <c r="AN238" s="12" t="str">
        <f>IFERROR(VLOOKUP(D238,[5]Sheet1!$B$2:$C$47,2,FALSE),"")</f>
        <v/>
      </c>
    </row>
    <row r="239" spans="1:40" ht="17.399999999999999" customHeight="1" x14ac:dyDescent="0.35">
      <c r="A239" s="16" t="str">
        <f t="shared" si="71"/>
        <v>小乔3</v>
      </c>
      <c r="B239" s="17">
        <v>3</v>
      </c>
      <c r="C239" s="18">
        <v>81</v>
      </c>
      <c r="D239" s="19" t="str">
        <f t="shared" si="70"/>
        <v>郎才女貌</v>
      </c>
      <c r="E239" s="25" t="s">
        <v>401</v>
      </c>
      <c r="F239" s="20" t="str">
        <f t="shared" si="66"/>
        <v>、周瑜</v>
      </c>
      <c r="G239" s="20" t="str">
        <f t="shared" si="67"/>
        <v/>
      </c>
      <c r="H239" s="20" t="str">
        <f t="shared" si="68"/>
        <v/>
      </c>
      <c r="I239" s="20" t="str">
        <f t="shared" si="69"/>
        <v/>
      </c>
      <c r="J239" s="12">
        <f t="shared" si="58"/>
        <v>140</v>
      </c>
      <c r="K239" s="12">
        <f t="shared" si="59"/>
        <v>0</v>
      </c>
      <c r="L239" s="12">
        <f t="shared" si="60"/>
        <v>0</v>
      </c>
      <c r="M239" s="36">
        <v>0</v>
      </c>
      <c r="N239" s="28" t="s">
        <v>140</v>
      </c>
      <c r="O239" s="12">
        <f>VLOOKUP(E239,[3]Sheet1!$B$20:$K$190,9,0)</f>
        <v>4</v>
      </c>
      <c r="P239" s="12" t="str">
        <f>VLOOKUP(O239,武将ID!L$1:$M242,2,0)</f>
        <v>辅助型</v>
      </c>
      <c r="R239" s="12">
        <v>2</v>
      </c>
      <c r="T239" s="12">
        <f t="shared" si="72"/>
        <v>14</v>
      </c>
      <c r="U239" s="12">
        <f t="shared" si="73"/>
        <v>0</v>
      </c>
      <c r="V239" s="12">
        <f t="shared" si="61"/>
        <v>0</v>
      </c>
      <c r="W239" s="12">
        <f t="shared" si="63"/>
        <v>14</v>
      </c>
      <c r="X239" s="12">
        <f t="shared" si="64"/>
        <v>0</v>
      </c>
      <c r="Y239" s="12">
        <f t="shared" si="65"/>
        <v>0</v>
      </c>
      <c r="AB239" s="18">
        <v>180</v>
      </c>
      <c r="AC239" s="18">
        <v>0</v>
      </c>
      <c r="AD239" s="18">
        <v>0</v>
      </c>
      <c r="AH239" s="31" t="s">
        <v>404</v>
      </c>
      <c r="AI239" s="17" t="str">
        <f>IFERROR(VLOOKUP(AH239,[4]缘分填表用!$A:$J,4,FALSE),VLOOKUP(AH239,[4]Sheet3!$AH:$AM,6,0))</f>
        <v>郎才女貌</v>
      </c>
      <c r="AJ239" s="30" t="str">
        <f>IFERROR(VLOOKUP(AH239,[4]缘分填表用!$A:$M,8,FALSE),VLOOKUP(AH239,[4]Sheet3!$AH:$AL,2,0))</f>
        <v>周瑜</v>
      </c>
      <c r="AK239" s="30">
        <f>IFERROR(VLOOKUP(AH239,[4]缘分填表用!$A:$M,9,FALSE),VLOOKUP(AH239,[4]Sheet3!$AH:$AL,3,0))</f>
        <v>0</v>
      </c>
      <c r="AL239" s="30">
        <f>IFERROR(VLOOKUP(AH239,[4]缘分填表用!$A:$M,10,FALSE),VLOOKUP(AH239,[4]Sheet3!$AH:$AL,4,0))</f>
        <v>0</v>
      </c>
      <c r="AM239" s="30"/>
      <c r="AN239" s="12" t="str">
        <f>IFERROR(VLOOKUP(D239,[5]Sheet1!$B$2:$C$47,2,FALSE),"")</f>
        <v/>
      </c>
    </row>
    <row r="240" spans="1:40" ht="17.399999999999999" x14ac:dyDescent="0.35">
      <c r="A240" s="16" t="str">
        <f t="shared" si="71"/>
        <v>小乔4</v>
      </c>
      <c r="B240" s="17">
        <v>4</v>
      </c>
      <c r="C240" s="18">
        <v>82</v>
      </c>
      <c r="D240" s="19" t="str">
        <f t="shared" si="70"/>
        <v>风度翩翩</v>
      </c>
      <c r="E240" s="25" t="s">
        <v>401</v>
      </c>
      <c r="F240" s="20" t="str">
        <f t="shared" si="66"/>
        <v>、貂蝉</v>
      </c>
      <c r="G240" s="20" t="str">
        <f t="shared" si="67"/>
        <v>、裴元庆</v>
      </c>
      <c r="H240" s="20" t="str">
        <f t="shared" si="68"/>
        <v/>
      </c>
      <c r="I240" s="20" t="str">
        <f t="shared" si="69"/>
        <v/>
      </c>
      <c r="J240" s="12">
        <f t="shared" si="58"/>
        <v>150</v>
      </c>
      <c r="K240" s="12">
        <f t="shared" si="59"/>
        <v>120</v>
      </c>
      <c r="L240" s="12">
        <f t="shared" si="60"/>
        <v>30</v>
      </c>
      <c r="M240" s="24">
        <v>0</v>
      </c>
      <c r="N240" s="28" t="s">
        <v>140</v>
      </c>
      <c r="O240" s="12">
        <f>VLOOKUP(E240,[3]Sheet1!$B$20:$K$190,9,0)</f>
        <v>4</v>
      </c>
      <c r="P240" s="12" t="str">
        <f>VLOOKUP(O240,武将ID!L$1:$M243,2,0)</f>
        <v>辅助型</v>
      </c>
      <c r="R240" s="12">
        <v>1</v>
      </c>
      <c r="T240" s="12">
        <f t="shared" si="72"/>
        <v>15</v>
      </c>
      <c r="U240" s="12">
        <f t="shared" si="73"/>
        <v>12</v>
      </c>
      <c r="V240" s="12">
        <f t="shared" si="61"/>
        <v>3</v>
      </c>
      <c r="W240" s="12">
        <f t="shared" si="63"/>
        <v>15</v>
      </c>
      <c r="X240" s="12">
        <f t="shared" si="64"/>
        <v>15</v>
      </c>
      <c r="Y240" s="12">
        <f t="shared" si="65"/>
        <v>0</v>
      </c>
      <c r="AB240" s="18">
        <v>200</v>
      </c>
      <c r="AC240" s="18">
        <v>200</v>
      </c>
      <c r="AD240" s="18">
        <v>0</v>
      </c>
      <c r="AH240" s="31" t="s">
        <v>405</v>
      </c>
      <c r="AI240" s="17" t="str">
        <f>IFERROR(VLOOKUP(AH240,[4]缘分填表用!$A:$J,4,FALSE),VLOOKUP(AH240,[4]Sheet3!$AH:$AM,6,0))</f>
        <v>风度翩翩</v>
      </c>
      <c r="AJ240" s="30" t="str">
        <f>IFERROR(VLOOKUP(AH240,[4]缘分填表用!$A:$M,8,FALSE),VLOOKUP(AH240,[4]Sheet3!$AH:$AL,2,0))</f>
        <v>貂蝉</v>
      </c>
      <c r="AK240" s="30" t="str">
        <f>IFERROR(VLOOKUP(AH240,[4]缘分填表用!$A:$M,9,FALSE),VLOOKUP(AH240,[4]Sheet3!$AH:$AL,3,0))</f>
        <v>裴元庆</v>
      </c>
      <c r="AL240" s="30">
        <f>IFERROR(VLOOKUP(AH240,[4]缘分填表用!$A:$M,10,FALSE),VLOOKUP(AH240,[4]Sheet3!$AH:$AL,4,0))</f>
        <v>0</v>
      </c>
      <c r="AM240" s="30"/>
      <c r="AN240" s="12" t="str">
        <f>IFERROR(VLOOKUP(D240,[5]Sheet1!$B$2:$C$47,2,FALSE),"")</f>
        <v/>
      </c>
    </row>
    <row r="241" spans="1:40" ht="17.399999999999999" customHeight="1" x14ac:dyDescent="0.35">
      <c r="A241" s="16" t="str">
        <f t="shared" si="71"/>
        <v>小乔5</v>
      </c>
      <c r="B241" s="17">
        <v>5</v>
      </c>
      <c r="C241" s="21">
        <v>83</v>
      </c>
      <c r="D241" s="19" t="str">
        <f t="shared" si="70"/>
        <v>风情万种</v>
      </c>
      <c r="E241" s="25" t="s">
        <v>401</v>
      </c>
      <c r="F241" s="20" t="str">
        <f t="shared" si="66"/>
        <v>、吕雉</v>
      </c>
      <c r="G241" s="20" t="str">
        <f t="shared" si="67"/>
        <v>、独孤伽罗</v>
      </c>
      <c r="H241" s="20" t="str">
        <f t="shared" si="68"/>
        <v>、苏妲己</v>
      </c>
      <c r="I241" s="20" t="str">
        <f t="shared" si="69"/>
        <v/>
      </c>
      <c r="J241" s="12">
        <f t="shared" si="58"/>
        <v>180</v>
      </c>
      <c r="K241" s="12">
        <f t="shared" si="59"/>
        <v>140</v>
      </c>
      <c r="L241" s="12">
        <f t="shared" si="60"/>
        <v>40</v>
      </c>
      <c r="M241" s="36">
        <v>0</v>
      </c>
      <c r="N241" s="28" t="s">
        <v>140</v>
      </c>
      <c r="O241" s="12">
        <f>VLOOKUP(E241,[3]Sheet1!$B$20:$K$190,9,0)</f>
        <v>4</v>
      </c>
      <c r="P241" s="12" t="str">
        <f>VLOOKUP(O241,武将ID!L$1:$M244,2,0)</f>
        <v>辅助型</v>
      </c>
      <c r="R241" s="12">
        <v>2</v>
      </c>
      <c r="T241" s="12">
        <f t="shared" si="72"/>
        <v>18</v>
      </c>
      <c r="U241" s="12">
        <f t="shared" si="73"/>
        <v>14</v>
      </c>
      <c r="V241" s="12">
        <f t="shared" si="61"/>
        <v>4</v>
      </c>
      <c r="W241" s="12">
        <f t="shared" si="63"/>
        <v>18</v>
      </c>
      <c r="X241" s="12">
        <f t="shared" si="64"/>
        <v>18</v>
      </c>
      <c r="Y241" s="12">
        <f t="shared" si="65"/>
        <v>0</v>
      </c>
      <c r="AB241" s="18">
        <v>240</v>
      </c>
      <c r="AC241" s="18">
        <v>240</v>
      </c>
      <c r="AD241" s="18">
        <v>0</v>
      </c>
      <c r="AH241" s="31" t="s">
        <v>406</v>
      </c>
      <c r="AI241" s="17" t="str">
        <f>IFERROR(VLOOKUP(AH241,[4]缘分填表用!$A:$J,4,FALSE),VLOOKUP(AH241,[4]Sheet3!$AH:$AM,6,0))</f>
        <v>风情万种</v>
      </c>
      <c r="AJ241" s="30" t="str">
        <f>IFERROR(VLOOKUP(AH241,[4]缘分填表用!$A:$M,8,FALSE),VLOOKUP(AH241,[4]Sheet3!$AH:$AL,2,0))</f>
        <v>吕雉</v>
      </c>
      <c r="AK241" s="30" t="str">
        <f>IFERROR(VLOOKUP(AH241,[4]缘分填表用!$A:$M,9,FALSE),VLOOKUP(AH241,[4]Sheet3!$AH:$AL,3,0))</f>
        <v>独孤伽罗</v>
      </c>
      <c r="AL241" s="30" t="str">
        <f>IFERROR(VLOOKUP(AH241,[4]缘分填表用!$A:$M,10,FALSE),VLOOKUP(AH241,[4]Sheet3!$AH:$AL,4,0))</f>
        <v>苏妲己</v>
      </c>
      <c r="AM241" s="30"/>
      <c r="AN241" s="12" t="str">
        <f>IFERROR(VLOOKUP(D241,[5]Sheet1!$B$2:$C$47,2,FALSE),"")</f>
        <v/>
      </c>
    </row>
    <row r="242" spans="1:40" ht="17.399999999999999" customHeight="1" x14ac:dyDescent="0.35">
      <c r="A242" s="16" t="str">
        <f t="shared" si="71"/>
        <v>小乔6</v>
      </c>
      <c r="B242" s="17">
        <v>6</v>
      </c>
      <c r="C242" s="18">
        <v>84</v>
      </c>
      <c r="D242" s="19" t="str">
        <f t="shared" si="70"/>
        <v>妙手回春</v>
      </c>
      <c r="E242" s="25" t="s">
        <v>401</v>
      </c>
      <c r="F242" s="20" t="str">
        <f t="shared" si="66"/>
        <v>、虞姬</v>
      </c>
      <c r="G242" s="20" t="str">
        <f t="shared" si="67"/>
        <v>、狄仁杰</v>
      </c>
      <c r="H242" s="20" t="str">
        <f t="shared" si="68"/>
        <v>、孔子</v>
      </c>
      <c r="I242" s="20" t="str">
        <f t="shared" si="69"/>
        <v/>
      </c>
      <c r="J242" s="12">
        <f t="shared" si="58"/>
        <v>180</v>
      </c>
      <c r="K242" s="12">
        <f t="shared" si="59"/>
        <v>140</v>
      </c>
      <c r="L242" s="12">
        <f t="shared" si="60"/>
        <v>40</v>
      </c>
      <c r="M242" s="36">
        <v>0</v>
      </c>
      <c r="N242" s="28" t="s">
        <v>140</v>
      </c>
      <c r="O242" s="12">
        <f>VLOOKUP(E242,[3]Sheet1!$B$20:$K$190,9,0)</f>
        <v>4</v>
      </c>
      <c r="P242" s="12" t="str">
        <f>VLOOKUP(O242,武将ID!L$1:$M245,2,0)</f>
        <v>辅助型</v>
      </c>
      <c r="R242" s="12">
        <v>2</v>
      </c>
      <c r="T242" s="12">
        <f t="shared" si="72"/>
        <v>18</v>
      </c>
      <c r="U242" s="12">
        <f t="shared" si="73"/>
        <v>14</v>
      </c>
      <c r="V242" s="12">
        <f t="shared" si="61"/>
        <v>4</v>
      </c>
      <c r="W242" s="12">
        <f t="shared" si="63"/>
        <v>18</v>
      </c>
      <c r="X242" s="12">
        <f t="shared" si="64"/>
        <v>18</v>
      </c>
      <c r="Y242" s="12">
        <f t="shared" si="65"/>
        <v>0</v>
      </c>
      <c r="AB242" s="18">
        <v>240</v>
      </c>
      <c r="AC242" s="18">
        <v>240</v>
      </c>
      <c r="AD242" s="18">
        <v>0</v>
      </c>
      <c r="AH242" s="31" t="s">
        <v>407</v>
      </c>
      <c r="AI242" s="17" t="str">
        <f>IFERROR(VLOOKUP(AH242,[4]缘分填表用!$A:$J,4,FALSE),VLOOKUP(AH242,[4]Sheet3!$AH:$AM,6,0))</f>
        <v>妙手回春</v>
      </c>
      <c r="AJ242" s="30" t="str">
        <f>IFERROR(VLOOKUP(AH242,[4]缘分填表用!$A:$M,8,FALSE),VLOOKUP(AH242,[4]Sheet3!$AH:$AL,2,0))</f>
        <v>虞姬</v>
      </c>
      <c r="AK242" s="30" t="str">
        <f>IFERROR(VLOOKUP(AH242,[4]缘分填表用!$A:$M,9,FALSE),VLOOKUP(AH242,[4]Sheet3!$AH:$AL,3,0))</f>
        <v>狄仁杰</v>
      </c>
      <c r="AL242" s="30" t="str">
        <f>IFERROR(VLOOKUP(AH242,[4]缘分填表用!$A:$M,10,FALSE),VLOOKUP(AH242,[4]Sheet3!$AH:$AL,4,0))</f>
        <v>孔子</v>
      </c>
      <c r="AM242" s="30"/>
      <c r="AN242" s="12" t="str">
        <f>IFERROR(VLOOKUP(D242,[5]Sheet1!$B$2:$C$47,2,FALSE),"")</f>
        <v/>
      </c>
    </row>
    <row r="243" spans="1:40" ht="17.399999999999999" customHeight="1" x14ac:dyDescent="0.35">
      <c r="A243" s="16" t="str">
        <f t="shared" si="71"/>
        <v>张辽1</v>
      </c>
      <c r="B243" s="17">
        <v>1</v>
      </c>
      <c r="C243" s="18">
        <v>85</v>
      </c>
      <c r="D243" s="19" t="str">
        <f t="shared" si="70"/>
        <v>中军而立</v>
      </c>
      <c r="E243" s="31" t="s">
        <v>408</v>
      </c>
      <c r="F243" s="20" t="str">
        <f t="shared" si="66"/>
        <v>、夏侯惇</v>
      </c>
      <c r="G243" s="20" t="str">
        <f t="shared" si="67"/>
        <v/>
      </c>
      <c r="H243" s="20" t="str">
        <f t="shared" si="68"/>
        <v/>
      </c>
      <c r="I243" s="20" t="str">
        <f t="shared" si="69"/>
        <v/>
      </c>
      <c r="J243" s="12">
        <f t="shared" si="58"/>
        <v>0</v>
      </c>
      <c r="K243" s="12">
        <f t="shared" si="59"/>
        <v>100</v>
      </c>
      <c r="L243" s="12">
        <f t="shared" si="60"/>
        <v>30</v>
      </c>
      <c r="M243" s="36">
        <v>0</v>
      </c>
      <c r="N243" s="28" t="s">
        <v>140</v>
      </c>
      <c r="O243" s="12">
        <f>VLOOKUP(E243,[3]Sheet1!$B$20:$K$190,9,0)</f>
        <v>3</v>
      </c>
      <c r="P243" s="12" t="str">
        <f>VLOOKUP(O243,武将ID!L$1:$M246,2,0)</f>
        <v>攻击型</v>
      </c>
      <c r="R243" s="12">
        <v>2</v>
      </c>
      <c r="T243" s="12">
        <f t="shared" si="72"/>
        <v>0</v>
      </c>
      <c r="U243" s="12">
        <f t="shared" si="73"/>
        <v>10</v>
      </c>
      <c r="V243" s="12">
        <f t="shared" si="61"/>
        <v>3</v>
      </c>
      <c r="W243" s="12">
        <f t="shared" si="63"/>
        <v>0</v>
      </c>
      <c r="X243" s="12">
        <f t="shared" si="64"/>
        <v>13</v>
      </c>
      <c r="Y243" s="12">
        <f t="shared" si="65"/>
        <v>0</v>
      </c>
      <c r="AB243" s="18">
        <v>0</v>
      </c>
      <c r="AC243" s="18">
        <v>170</v>
      </c>
      <c r="AD243" s="18">
        <v>0</v>
      </c>
      <c r="AH243" s="31" t="s">
        <v>409</v>
      </c>
      <c r="AI243" s="17" t="str">
        <f>IFERROR(VLOOKUP(AH243,[4]缘分填表用!$A:$J,4,FALSE),VLOOKUP(AH243,[4]Sheet3!$AH:$AM,6,0))</f>
        <v>中军而立</v>
      </c>
      <c r="AJ243" s="30" t="str">
        <f>IFERROR(VLOOKUP(AH243,[4]缘分填表用!$A:$M,8,FALSE),VLOOKUP(AH243,[4]Sheet3!$AH:$AL,2,0))</f>
        <v>夏侯惇</v>
      </c>
      <c r="AK243" s="30">
        <f>IFERROR(VLOOKUP(AH243,[4]缘分填表用!$A:$M,9,FALSE),VLOOKUP(AH243,[4]Sheet3!$AH:$AL,3,0))</f>
        <v>0</v>
      </c>
      <c r="AL243" s="30">
        <f>IFERROR(VLOOKUP(AH243,[4]缘分填表用!$A:$M,10,FALSE),VLOOKUP(AH243,[4]Sheet3!$AH:$AL,4,0))</f>
        <v>0</v>
      </c>
      <c r="AM243" s="30"/>
      <c r="AN243" s="12" t="str">
        <f>IFERROR(VLOOKUP(D243,[5]Sheet1!$B$2:$C$47,2,FALSE),"")</f>
        <v/>
      </c>
    </row>
    <row r="244" spans="1:40" ht="17.399999999999999" customHeight="1" x14ac:dyDescent="0.35">
      <c r="A244" s="16" t="str">
        <f t="shared" si="71"/>
        <v>张辽2</v>
      </c>
      <c r="B244" s="17">
        <v>2</v>
      </c>
      <c r="C244" s="18">
        <v>86</v>
      </c>
      <c r="D244" s="19" t="str">
        <f t="shared" si="70"/>
        <v>兵贵神速</v>
      </c>
      <c r="E244" s="31" t="s">
        <v>408</v>
      </c>
      <c r="F244" s="20" t="str">
        <f t="shared" si="66"/>
        <v>、郭嘉</v>
      </c>
      <c r="G244" s="20" t="str">
        <f t="shared" si="67"/>
        <v/>
      </c>
      <c r="H244" s="20" t="str">
        <f t="shared" si="68"/>
        <v/>
      </c>
      <c r="I244" s="20" t="str">
        <f t="shared" si="69"/>
        <v/>
      </c>
      <c r="J244" s="12">
        <f t="shared" si="58"/>
        <v>0</v>
      </c>
      <c r="K244" s="12">
        <f t="shared" si="59"/>
        <v>110</v>
      </c>
      <c r="L244" s="12">
        <f t="shared" si="60"/>
        <v>30</v>
      </c>
      <c r="M244" s="36">
        <v>0</v>
      </c>
      <c r="N244" s="28" t="s">
        <v>140</v>
      </c>
      <c r="O244" s="12">
        <f>VLOOKUP(E244,[3]Sheet1!$B$20:$K$190,9,0)</f>
        <v>3</v>
      </c>
      <c r="P244" s="12" t="str">
        <f>VLOOKUP(O244,武将ID!L$1:$M247,2,0)</f>
        <v>攻击型</v>
      </c>
      <c r="R244" s="12">
        <v>2</v>
      </c>
      <c r="T244" s="12">
        <f t="shared" si="72"/>
        <v>0</v>
      </c>
      <c r="U244" s="12">
        <f t="shared" si="73"/>
        <v>11</v>
      </c>
      <c r="V244" s="12">
        <f t="shared" si="61"/>
        <v>3</v>
      </c>
      <c r="W244" s="12">
        <f t="shared" si="63"/>
        <v>0</v>
      </c>
      <c r="X244" s="12">
        <f t="shared" si="64"/>
        <v>14</v>
      </c>
      <c r="Y244" s="12">
        <f t="shared" si="65"/>
        <v>0</v>
      </c>
      <c r="AB244" s="18">
        <v>0</v>
      </c>
      <c r="AC244" s="18">
        <v>180</v>
      </c>
      <c r="AD244" s="18">
        <v>0</v>
      </c>
      <c r="AH244" s="31" t="s">
        <v>410</v>
      </c>
      <c r="AI244" s="17" t="str">
        <f>IFERROR(VLOOKUP(AH244,[4]缘分填表用!$A:$J,4,FALSE),VLOOKUP(AH244,[4]Sheet3!$AH:$AM,6,0))</f>
        <v>兵贵神速</v>
      </c>
      <c r="AJ244" s="30" t="str">
        <f>IFERROR(VLOOKUP(AH244,[4]缘分填表用!$A:$M,8,FALSE),VLOOKUP(AH244,[4]Sheet3!$AH:$AL,2,0))</f>
        <v>郭嘉</v>
      </c>
      <c r="AK244" s="30">
        <f>IFERROR(VLOOKUP(AH244,[4]缘分填表用!$A:$M,9,FALSE),VLOOKUP(AH244,[4]Sheet3!$AH:$AL,3,0))</f>
        <v>0</v>
      </c>
      <c r="AL244" s="30">
        <f>IFERROR(VLOOKUP(AH244,[4]缘分填表用!$A:$M,10,FALSE),VLOOKUP(AH244,[4]Sheet3!$AH:$AL,4,0))</f>
        <v>0</v>
      </c>
      <c r="AM244" s="30"/>
      <c r="AN244" s="12" t="str">
        <f>IFERROR(VLOOKUP(D244,[5]Sheet1!$B$2:$C$47,2,FALSE),"")</f>
        <v/>
      </c>
    </row>
    <row r="245" spans="1:40" ht="17.399999999999999" customHeight="1" x14ac:dyDescent="0.35">
      <c r="A245" s="16" t="str">
        <f t="shared" si="71"/>
        <v>张辽3</v>
      </c>
      <c r="B245" s="17">
        <v>3</v>
      </c>
      <c r="C245" s="18">
        <v>87</v>
      </c>
      <c r="D245" s="19" t="str">
        <f t="shared" si="70"/>
        <v>势不可挡</v>
      </c>
      <c r="E245" s="31" t="s">
        <v>408</v>
      </c>
      <c r="F245" s="20" t="str">
        <f t="shared" si="66"/>
        <v>、虞子期</v>
      </c>
      <c r="G245" s="20" t="str">
        <f t="shared" si="67"/>
        <v/>
      </c>
      <c r="H245" s="20" t="str">
        <f t="shared" si="68"/>
        <v/>
      </c>
      <c r="I245" s="20" t="str">
        <f t="shared" si="69"/>
        <v/>
      </c>
      <c r="J245" s="12">
        <f t="shared" si="58"/>
        <v>0</v>
      </c>
      <c r="K245" s="12">
        <f t="shared" si="59"/>
        <v>110</v>
      </c>
      <c r="L245" s="12">
        <f t="shared" si="60"/>
        <v>30</v>
      </c>
      <c r="M245" s="36">
        <v>0</v>
      </c>
      <c r="N245" s="28" t="s">
        <v>140</v>
      </c>
      <c r="O245" s="12">
        <f>VLOOKUP(E245,[3]Sheet1!$B$20:$K$190,9,0)</f>
        <v>3</v>
      </c>
      <c r="P245" s="12" t="str">
        <f>VLOOKUP(O245,武将ID!L$1:$M248,2,0)</f>
        <v>攻击型</v>
      </c>
      <c r="R245" s="12">
        <v>2</v>
      </c>
      <c r="T245" s="12">
        <f t="shared" si="72"/>
        <v>0</v>
      </c>
      <c r="U245" s="12">
        <f t="shared" si="73"/>
        <v>11</v>
      </c>
      <c r="V245" s="12">
        <f t="shared" si="61"/>
        <v>3</v>
      </c>
      <c r="W245" s="12">
        <f t="shared" si="63"/>
        <v>0</v>
      </c>
      <c r="X245" s="12">
        <f t="shared" si="64"/>
        <v>14</v>
      </c>
      <c r="Y245" s="12">
        <f t="shared" si="65"/>
        <v>0</v>
      </c>
      <c r="AB245" s="18">
        <v>0</v>
      </c>
      <c r="AC245" s="18">
        <v>180</v>
      </c>
      <c r="AD245" s="18">
        <v>0</v>
      </c>
      <c r="AH245" s="31" t="s">
        <v>411</v>
      </c>
      <c r="AI245" s="17" t="str">
        <f>IFERROR(VLOOKUP(AH245,[4]缘分填表用!$A:$J,4,FALSE),VLOOKUP(AH245,[4]Sheet3!$AH:$AM,6,0))</f>
        <v>势不可挡</v>
      </c>
      <c r="AJ245" s="30" t="str">
        <f>IFERROR(VLOOKUP(AH245,[4]缘分填表用!$A:$M,8,FALSE),VLOOKUP(AH245,[4]Sheet3!$AH:$AL,2,0))</f>
        <v>虞子期</v>
      </c>
      <c r="AK245" s="30">
        <f>IFERROR(VLOOKUP(AH245,[4]缘分填表用!$A:$M,9,FALSE),VLOOKUP(AH245,[4]Sheet3!$AH:$AL,3,0))</f>
        <v>0</v>
      </c>
      <c r="AL245" s="30">
        <f>IFERROR(VLOOKUP(AH245,[4]缘分填表用!$A:$M,10,FALSE),VLOOKUP(AH245,[4]Sheet3!$AH:$AL,4,0))</f>
        <v>0</v>
      </c>
      <c r="AM245" s="30"/>
      <c r="AN245" s="12" t="str">
        <f>IFERROR(VLOOKUP(D245,[5]Sheet1!$B$2:$C$47,2,FALSE),"")</f>
        <v/>
      </c>
    </row>
    <row r="246" spans="1:40" ht="17.399999999999999" customHeight="1" x14ac:dyDescent="0.35">
      <c r="A246" s="16" t="str">
        <f t="shared" si="71"/>
        <v>张辽4</v>
      </c>
      <c r="B246" s="17">
        <v>4</v>
      </c>
      <c r="C246" s="18">
        <v>88</v>
      </c>
      <c r="D246" s="19" t="str">
        <f t="shared" si="70"/>
        <v>汗马功劳</v>
      </c>
      <c r="E246" s="31" t="s">
        <v>408</v>
      </c>
      <c r="F246" s="20" t="str">
        <f t="shared" si="66"/>
        <v>、张飞</v>
      </c>
      <c r="G246" s="20" t="str">
        <f t="shared" si="67"/>
        <v/>
      </c>
      <c r="H246" s="20" t="str">
        <f t="shared" si="68"/>
        <v/>
      </c>
      <c r="I246" s="20" t="str">
        <f t="shared" si="69"/>
        <v/>
      </c>
      <c r="J246" s="12">
        <f t="shared" si="58"/>
        <v>0</v>
      </c>
      <c r="K246" s="12">
        <f t="shared" si="59"/>
        <v>110</v>
      </c>
      <c r="L246" s="12">
        <f t="shared" si="60"/>
        <v>30</v>
      </c>
      <c r="M246" s="36">
        <v>0</v>
      </c>
      <c r="N246" s="28" t="s">
        <v>140</v>
      </c>
      <c r="O246" s="12">
        <f>VLOOKUP(E246,[3]Sheet1!$B$20:$K$190,9,0)</f>
        <v>3</v>
      </c>
      <c r="P246" s="12" t="str">
        <f>VLOOKUP(O246,武将ID!L$1:$M249,2,0)</f>
        <v>攻击型</v>
      </c>
      <c r="R246" s="12">
        <v>2</v>
      </c>
      <c r="T246" s="12">
        <f t="shared" si="72"/>
        <v>0</v>
      </c>
      <c r="U246" s="12">
        <f t="shared" si="73"/>
        <v>11</v>
      </c>
      <c r="V246" s="12">
        <f t="shared" si="61"/>
        <v>3</v>
      </c>
      <c r="W246" s="12">
        <f t="shared" si="63"/>
        <v>0</v>
      </c>
      <c r="X246" s="12">
        <f t="shared" si="64"/>
        <v>14</v>
      </c>
      <c r="Y246" s="12">
        <f t="shared" si="65"/>
        <v>0</v>
      </c>
      <c r="AB246" s="18">
        <v>0</v>
      </c>
      <c r="AC246" s="18">
        <v>180</v>
      </c>
      <c r="AD246" s="18">
        <v>0</v>
      </c>
      <c r="AH246" s="31" t="s">
        <v>412</v>
      </c>
      <c r="AI246" s="17" t="str">
        <f>IFERROR(VLOOKUP(AH246,[4]缘分填表用!$A:$J,4,FALSE),VLOOKUP(AH246,[4]Sheet3!$AH:$AM,6,0))</f>
        <v>汗马功劳</v>
      </c>
      <c r="AJ246" s="30" t="str">
        <f>IFERROR(VLOOKUP(AH246,[4]缘分填表用!$A:$M,8,FALSE),VLOOKUP(AH246,[4]Sheet3!$AH:$AL,2,0))</f>
        <v>张飞</v>
      </c>
      <c r="AK246" s="30">
        <f>IFERROR(VLOOKUP(AH246,[4]缘分填表用!$A:$M,9,FALSE),VLOOKUP(AH246,[4]Sheet3!$AH:$AL,3,0))</f>
        <v>0</v>
      </c>
      <c r="AL246" s="30">
        <f>IFERROR(VLOOKUP(AH246,[4]缘分填表用!$A:$M,10,FALSE),VLOOKUP(AH246,[4]Sheet3!$AH:$AL,4,0))</f>
        <v>0</v>
      </c>
      <c r="AM246" s="30"/>
      <c r="AN246" s="12" t="str">
        <f>IFERROR(VLOOKUP(D246,[5]Sheet1!$B$2:$C$47,2,FALSE),"")</f>
        <v/>
      </c>
    </row>
    <row r="247" spans="1:40" ht="17.399999999999999" customHeight="1" x14ac:dyDescent="0.35">
      <c r="A247" s="16" t="str">
        <f t="shared" si="71"/>
        <v>张辽5</v>
      </c>
      <c r="B247" s="17">
        <v>5</v>
      </c>
      <c r="C247" s="18">
        <v>89</v>
      </c>
      <c r="D247" s="19" t="str">
        <f t="shared" si="70"/>
        <v>横刀跃马</v>
      </c>
      <c r="E247" s="31" t="s">
        <v>408</v>
      </c>
      <c r="F247" s="20" t="str">
        <f t="shared" si="66"/>
        <v>、龙且</v>
      </c>
      <c r="G247" s="20" t="str">
        <f t="shared" si="67"/>
        <v>、李靖</v>
      </c>
      <c r="H247" s="20" t="str">
        <f t="shared" si="68"/>
        <v/>
      </c>
      <c r="I247" s="20" t="str">
        <f t="shared" si="69"/>
        <v/>
      </c>
      <c r="J247" s="12">
        <f t="shared" si="58"/>
        <v>150</v>
      </c>
      <c r="K247" s="12">
        <f t="shared" si="59"/>
        <v>120</v>
      </c>
      <c r="L247" s="12">
        <f t="shared" si="60"/>
        <v>30</v>
      </c>
      <c r="M247" s="36">
        <v>0</v>
      </c>
      <c r="N247" s="28" t="s">
        <v>140</v>
      </c>
      <c r="O247" s="12">
        <f>VLOOKUP(E247,[3]Sheet1!$B$20:$K$190,9,0)</f>
        <v>3</v>
      </c>
      <c r="P247" s="12" t="str">
        <f>VLOOKUP(O247,武将ID!L$1:$M250,2,0)</f>
        <v>攻击型</v>
      </c>
      <c r="R247" s="12">
        <v>2</v>
      </c>
      <c r="T247" s="12">
        <f t="shared" si="72"/>
        <v>15</v>
      </c>
      <c r="U247" s="12">
        <f t="shared" si="73"/>
        <v>12</v>
      </c>
      <c r="V247" s="12">
        <f t="shared" si="61"/>
        <v>3</v>
      </c>
      <c r="W247" s="12">
        <f t="shared" si="63"/>
        <v>15</v>
      </c>
      <c r="X247" s="12">
        <f t="shared" si="64"/>
        <v>15</v>
      </c>
      <c r="Y247" s="12">
        <f t="shared" si="65"/>
        <v>0</v>
      </c>
      <c r="AB247" s="18">
        <v>200</v>
      </c>
      <c r="AC247" s="18">
        <v>200</v>
      </c>
      <c r="AD247" s="18">
        <v>0</v>
      </c>
      <c r="AH247" s="31" t="s">
        <v>413</v>
      </c>
      <c r="AI247" s="17" t="str">
        <f>IFERROR(VLOOKUP(AH247,[4]缘分填表用!$A:$J,4,FALSE),VLOOKUP(AH247,[4]Sheet3!$AH:$AM,6,0))</f>
        <v>横刀跃马</v>
      </c>
      <c r="AJ247" s="30" t="str">
        <f>IFERROR(VLOOKUP(AH247,[4]缘分填表用!$A:$M,8,FALSE),VLOOKUP(AH247,[4]Sheet3!$AH:$AL,2,0))</f>
        <v>龙且</v>
      </c>
      <c r="AK247" s="30" t="str">
        <f>IFERROR(VLOOKUP(AH247,[4]缘分填表用!$A:$M,9,FALSE),VLOOKUP(AH247,[4]Sheet3!$AH:$AL,3,0))</f>
        <v>李靖</v>
      </c>
      <c r="AL247" s="30">
        <f>IFERROR(VLOOKUP(AH247,[4]缘分填表用!$A:$M,10,FALSE),VLOOKUP(AH247,[4]Sheet3!$AH:$AL,4,0))</f>
        <v>0</v>
      </c>
      <c r="AM247" s="30"/>
      <c r="AN247" s="12" t="str">
        <f>IFERROR(VLOOKUP(D247,[5]Sheet1!$B$2:$C$47,2,FALSE),"")</f>
        <v/>
      </c>
    </row>
    <row r="248" spans="1:40" ht="17.399999999999999" customHeight="1" x14ac:dyDescent="0.35">
      <c r="A248" s="16" t="str">
        <f t="shared" si="71"/>
        <v>张辽6</v>
      </c>
      <c r="B248" s="17">
        <v>6</v>
      </c>
      <c r="C248" s="18">
        <v>90</v>
      </c>
      <c r="D248" s="19" t="str">
        <f t="shared" si="70"/>
        <v>无坚不陷</v>
      </c>
      <c r="E248" s="31" t="s">
        <v>408</v>
      </c>
      <c r="F248" s="20" t="str">
        <f t="shared" si="66"/>
        <v>、赵云</v>
      </c>
      <c r="G248" s="20" t="str">
        <f t="shared" si="67"/>
        <v>、程咬金</v>
      </c>
      <c r="H248" s="20" t="str">
        <f t="shared" si="68"/>
        <v>、霍去病</v>
      </c>
      <c r="I248" s="20" t="str">
        <f t="shared" si="69"/>
        <v/>
      </c>
      <c r="J248" s="12">
        <f t="shared" si="58"/>
        <v>180</v>
      </c>
      <c r="K248" s="12">
        <f t="shared" si="59"/>
        <v>140</v>
      </c>
      <c r="L248" s="12">
        <f t="shared" si="60"/>
        <v>40</v>
      </c>
      <c r="M248" s="36">
        <v>0</v>
      </c>
      <c r="N248" s="28" t="s">
        <v>140</v>
      </c>
      <c r="O248" s="12">
        <f>VLOOKUP(E248,[3]Sheet1!$B$20:$K$190,9,0)</f>
        <v>3</v>
      </c>
      <c r="P248" s="12" t="str">
        <f>VLOOKUP(O248,武将ID!L$1:$M251,2,0)</f>
        <v>攻击型</v>
      </c>
      <c r="R248" s="12">
        <v>2</v>
      </c>
      <c r="T248" s="12">
        <f t="shared" si="72"/>
        <v>18</v>
      </c>
      <c r="U248" s="12">
        <f t="shared" si="73"/>
        <v>14</v>
      </c>
      <c r="V248" s="12">
        <f t="shared" si="61"/>
        <v>4</v>
      </c>
      <c r="W248" s="12">
        <f t="shared" si="63"/>
        <v>18</v>
      </c>
      <c r="X248" s="12">
        <f t="shared" si="64"/>
        <v>18</v>
      </c>
      <c r="Y248" s="12">
        <f t="shared" si="65"/>
        <v>0</v>
      </c>
      <c r="AB248" s="18">
        <v>240</v>
      </c>
      <c r="AC248" s="18">
        <v>240</v>
      </c>
      <c r="AD248" s="19">
        <v>0</v>
      </c>
      <c r="AH248" s="31" t="s">
        <v>414</v>
      </c>
      <c r="AI248" s="17" t="str">
        <f>IFERROR(VLOOKUP(AH248,[4]缘分填表用!$A:$J,4,FALSE),VLOOKUP(AH248,[4]Sheet3!$AH:$AM,6,0))</f>
        <v>无坚不陷</v>
      </c>
      <c r="AJ248" s="30" t="str">
        <f>IFERROR(VLOOKUP(AH248,[4]缘分填表用!$A:$M,8,FALSE),VLOOKUP(AH248,[4]Sheet3!$AH:$AL,2,0))</f>
        <v>赵云</v>
      </c>
      <c r="AK248" s="30" t="str">
        <f>IFERROR(VLOOKUP(AH248,[4]缘分填表用!$A:$M,9,FALSE),VLOOKUP(AH248,[4]Sheet3!$AH:$AL,3,0))</f>
        <v>程咬金</v>
      </c>
      <c r="AL248" s="30" t="str">
        <f>IFERROR(VLOOKUP(AH248,[4]缘分填表用!$A:$M,10,FALSE),VLOOKUP(AH248,[4]Sheet3!$AH:$AL,4,0))</f>
        <v>霍去病</v>
      </c>
      <c r="AM248" s="19"/>
      <c r="AN248" s="12" t="str">
        <f>IFERROR(VLOOKUP(D248,[5]Sheet1!$B$2:$C$47,2,FALSE),"")</f>
        <v/>
      </c>
    </row>
    <row r="249" spans="1:40" ht="17.399999999999999" customHeight="1" x14ac:dyDescent="0.35">
      <c r="A249" s="16" t="str">
        <f t="shared" si="71"/>
        <v>马超1</v>
      </c>
      <c r="B249" s="17">
        <v>1</v>
      </c>
      <c r="C249" s="18">
        <v>91</v>
      </c>
      <c r="D249" s="19" t="str">
        <f t="shared" si="70"/>
        <v>蜀之上将</v>
      </c>
      <c r="E249" s="31" t="s">
        <v>415</v>
      </c>
      <c r="F249" s="20" t="str">
        <f t="shared" si="66"/>
        <v>、黄忠</v>
      </c>
      <c r="G249" s="20" t="str">
        <f t="shared" si="67"/>
        <v/>
      </c>
      <c r="H249" s="20" t="str">
        <f t="shared" si="68"/>
        <v/>
      </c>
      <c r="I249" s="20" t="str">
        <f t="shared" si="69"/>
        <v/>
      </c>
      <c r="J249" s="12">
        <f t="shared" si="58"/>
        <v>130</v>
      </c>
      <c r="K249" s="12">
        <f t="shared" si="59"/>
        <v>0</v>
      </c>
      <c r="L249" s="12">
        <f t="shared" si="60"/>
        <v>0</v>
      </c>
      <c r="M249" s="36">
        <v>0</v>
      </c>
      <c r="N249" s="28" t="s">
        <v>140</v>
      </c>
      <c r="O249" s="12">
        <v>2</v>
      </c>
      <c r="P249" s="12" t="str">
        <f>VLOOKUP(O249,武将ID!L$1:$M252,2,0)</f>
        <v>防御型</v>
      </c>
      <c r="R249" s="12">
        <v>2</v>
      </c>
      <c r="T249" s="12">
        <f t="shared" si="72"/>
        <v>13</v>
      </c>
      <c r="U249" s="12">
        <f t="shared" si="73"/>
        <v>0</v>
      </c>
      <c r="V249" s="12">
        <f t="shared" si="61"/>
        <v>0</v>
      </c>
      <c r="W249" s="12">
        <f t="shared" si="63"/>
        <v>13</v>
      </c>
      <c r="X249" s="12">
        <f t="shared" si="64"/>
        <v>0</v>
      </c>
      <c r="Y249" s="12">
        <f t="shared" si="65"/>
        <v>0</v>
      </c>
      <c r="AB249" s="18">
        <v>170</v>
      </c>
      <c r="AC249" s="18">
        <v>0</v>
      </c>
      <c r="AD249" s="18">
        <v>0</v>
      </c>
      <c r="AH249" s="31" t="s">
        <v>416</v>
      </c>
      <c r="AI249" s="17" t="str">
        <f>IFERROR(VLOOKUP(AH249,[4]缘分填表用!$A:$J,4,FALSE),VLOOKUP(AH249,[4]Sheet3!$AH:$AM,6,0))</f>
        <v>蜀之上将</v>
      </c>
      <c r="AJ249" s="30" t="str">
        <f>IFERROR(VLOOKUP(AH249,[4]缘分填表用!$A:$M,8,FALSE),VLOOKUP(AH249,[4]Sheet3!$AH:$AL,2,0))</f>
        <v>黄忠</v>
      </c>
      <c r="AK249" s="30">
        <f>IFERROR(VLOOKUP(AH249,[4]缘分填表用!$A:$M,9,FALSE),VLOOKUP(AH249,[4]Sheet3!$AH:$AL,3,0))</f>
        <v>0</v>
      </c>
      <c r="AL249" s="30">
        <f>IFERROR(VLOOKUP(AH249,[4]缘分填表用!$A:$M,10,FALSE),VLOOKUP(AH249,[4]Sheet3!$AH:$AL,4,0))</f>
        <v>0</v>
      </c>
      <c r="AM249" s="30"/>
      <c r="AN249" s="12" t="str">
        <f>IFERROR(VLOOKUP(D249,[5]Sheet1!$B$2:$C$47,2,FALSE),"")</f>
        <v/>
      </c>
    </row>
    <row r="250" spans="1:40" ht="17.399999999999999" customHeight="1" x14ac:dyDescent="0.35">
      <c r="A250" s="16" t="str">
        <f t="shared" si="71"/>
        <v>马超2</v>
      </c>
      <c r="B250" s="17">
        <v>2</v>
      </c>
      <c r="C250" s="18">
        <v>92</v>
      </c>
      <c r="D250" s="19" t="str">
        <f t="shared" si="70"/>
        <v>智勇超群</v>
      </c>
      <c r="E250" s="31" t="s">
        <v>415</v>
      </c>
      <c r="F250" s="20" t="str">
        <f t="shared" si="66"/>
        <v>、张辽</v>
      </c>
      <c r="G250" s="20" t="str">
        <f t="shared" si="67"/>
        <v/>
      </c>
      <c r="H250" s="20" t="str">
        <f t="shared" si="68"/>
        <v/>
      </c>
      <c r="I250" s="20" t="str">
        <f t="shared" si="69"/>
        <v/>
      </c>
      <c r="J250" s="12">
        <f t="shared" si="58"/>
        <v>140</v>
      </c>
      <c r="K250" s="12">
        <f t="shared" si="59"/>
        <v>0</v>
      </c>
      <c r="L250" s="12">
        <f t="shared" si="60"/>
        <v>0</v>
      </c>
      <c r="M250" s="36">
        <v>0</v>
      </c>
      <c r="N250" s="28" t="s">
        <v>140</v>
      </c>
      <c r="O250" s="12">
        <v>2</v>
      </c>
      <c r="P250" s="12" t="str">
        <f>VLOOKUP(O250,武将ID!L$1:$M253,2,0)</f>
        <v>防御型</v>
      </c>
      <c r="R250" s="12">
        <v>2</v>
      </c>
      <c r="T250" s="12">
        <f t="shared" si="72"/>
        <v>14</v>
      </c>
      <c r="U250" s="12">
        <f t="shared" si="73"/>
        <v>0</v>
      </c>
      <c r="V250" s="12">
        <f t="shared" si="61"/>
        <v>0</v>
      </c>
      <c r="W250" s="12">
        <f t="shared" si="63"/>
        <v>14</v>
      </c>
      <c r="X250" s="12">
        <f t="shared" si="64"/>
        <v>0</v>
      </c>
      <c r="Y250" s="12">
        <f t="shared" si="65"/>
        <v>0</v>
      </c>
      <c r="AB250" s="18">
        <v>180</v>
      </c>
      <c r="AC250" s="18">
        <v>0</v>
      </c>
      <c r="AD250" s="18">
        <v>0</v>
      </c>
      <c r="AH250" s="31" t="s">
        <v>417</v>
      </c>
      <c r="AI250" s="17" t="str">
        <f>IFERROR(VLOOKUP(AH250,[4]缘分填表用!$A:$J,4,FALSE),VLOOKUP(AH250,[4]Sheet3!$AH:$AM,6,0))</f>
        <v>智勇超群</v>
      </c>
      <c r="AJ250" s="30" t="str">
        <f>IFERROR(VLOOKUP(AH250,[4]缘分填表用!$A:$M,8,FALSE),VLOOKUP(AH250,[4]Sheet3!$AH:$AL,2,0))</f>
        <v>张辽</v>
      </c>
      <c r="AK250" s="30">
        <f>IFERROR(VLOOKUP(AH250,[4]缘分填表用!$A:$M,9,FALSE),VLOOKUP(AH250,[4]Sheet3!$AH:$AL,3,0))</f>
        <v>0</v>
      </c>
      <c r="AL250" s="30">
        <f>IFERROR(VLOOKUP(AH250,[4]缘分填表用!$A:$M,10,FALSE),VLOOKUP(AH250,[4]Sheet3!$AH:$AL,4,0))</f>
        <v>0</v>
      </c>
      <c r="AM250" s="30"/>
      <c r="AN250" s="12" t="str">
        <f>IFERROR(VLOOKUP(D250,[5]Sheet1!$B$2:$C$47,2,FALSE),"")</f>
        <v/>
      </c>
    </row>
    <row r="251" spans="1:40" ht="17.399999999999999" customHeight="1" x14ac:dyDescent="0.35">
      <c r="A251" s="16" t="str">
        <f t="shared" si="71"/>
        <v>马超3</v>
      </c>
      <c r="B251" s="17">
        <v>3</v>
      </c>
      <c r="C251" s="18">
        <v>93</v>
      </c>
      <c r="D251" s="19" t="str">
        <f t="shared" si="70"/>
        <v>视死如归</v>
      </c>
      <c r="E251" s="31" t="s">
        <v>415</v>
      </c>
      <c r="F251" s="20" t="str">
        <f t="shared" si="66"/>
        <v>、荆轲</v>
      </c>
      <c r="G251" s="20" t="str">
        <f t="shared" si="67"/>
        <v/>
      </c>
      <c r="H251" s="20" t="str">
        <f t="shared" si="68"/>
        <v/>
      </c>
      <c r="I251" s="20" t="str">
        <f t="shared" si="69"/>
        <v/>
      </c>
      <c r="J251" s="12">
        <f t="shared" si="58"/>
        <v>140</v>
      </c>
      <c r="K251" s="12">
        <f t="shared" si="59"/>
        <v>0</v>
      </c>
      <c r="L251" s="12">
        <f t="shared" si="60"/>
        <v>0</v>
      </c>
      <c r="M251" s="36">
        <v>0</v>
      </c>
      <c r="N251" s="28" t="s">
        <v>140</v>
      </c>
      <c r="O251" s="12">
        <v>2</v>
      </c>
      <c r="P251" s="12" t="str">
        <f>VLOOKUP(O251,武将ID!L$1:$M254,2,0)</f>
        <v>防御型</v>
      </c>
      <c r="R251" s="12">
        <v>2</v>
      </c>
      <c r="T251" s="12">
        <f t="shared" si="72"/>
        <v>14</v>
      </c>
      <c r="U251" s="12">
        <f t="shared" si="73"/>
        <v>0</v>
      </c>
      <c r="V251" s="12">
        <f t="shared" si="61"/>
        <v>0</v>
      </c>
      <c r="W251" s="12">
        <f t="shared" si="63"/>
        <v>14</v>
      </c>
      <c r="X251" s="12">
        <f t="shared" si="64"/>
        <v>0</v>
      </c>
      <c r="Y251" s="12">
        <f t="shared" si="65"/>
        <v>0</v>
      </c>
      <c r="AB251" s="18">
        <v>180</v>
      </c>
      <c r="AC251" s="18">
        <v>0</v>
      </c>
      <c r="AD251" s="18">
        <v>0</v>
      </c>
      <c r="AH251" s="31" t="s">
        <v>418</v>
      </c>
      <c r="AI251" s="17" t="str">
        <f>IFERROR(VLOOKUP(AH251,[4]缘分填表用!$A:$J,4,FALSE),VLOOKUP(AH251,[4]Sheet3!$AH:$AM,6,0))</f>
        <v>视死如归</v>
      </c>
      <c r="AJ251" s="30" t="str">
        <f>IFERROR(VLOOKUP(AH251,[4]缘分填表用!$A:$M,8,FALSE),VLOOKUP(AH251,[4]Sheet3!$AH:$AL,2,0))</f>
        <v>荆轲</v>
      </c>
      <c r="AK251" s="30">
        <f>IFERROR(VLOOKUP(AH251,[4]缘分填表用!$A:$M,9,FALSE),VLOOKUP(AH251,[4]Sheet3!$AH:$AL,3,0))</f>
        <v>0</v>
      </c>
      <c r="AL251" s="30">
        <f>IFERROR(VLOOKUP(AH251,[4]缘分填表用!$A:$M,10,FALSE),VLOOKUP(AH251,[4]Sheet3!$AH:$AL,4,0))</f>
        <v>0</v>
      </c>
      <c r="AM251" s="30"/>
      <c r="AN251" s="12" t="str">
        <f>IFERROR(VLOOKUP(D251,[5]Sheet1!$B$2:$C$47,2,FALSE),"")</f>
        <v/>
      </c>
    </row>
    <row r="252" spans="1:40" ht="17.399999999999999" customHeight="1" x14ac:dyDescent="0.35">
      <c r="A252" s="16" t="str">
        <f t="shared" si="71"/>
        <v>马超4</v>
      </c>
      <c r="B252" s="17">
        <v>4</v>
      </c>
      <c r="C252" s="18">
        <v>94</v>
      </c>
      <c r="D252" s="19" t="str">
        <f t="shared" si="70"/>
        <v>赤胆忠心</v>
      </c>
      <c r="E252" s="31" t="s">
        <v>415</v>
      </c>
      <c r="F252" s="20" t="str">
        <f t="shared" si="66"/>
        <v>、刘备</v>
      </c>
      <c r="G252" s="20" t="str">
        <f t="shared" si="67"/>
        <v/>
      </c>
      <c r="H252" s="20" t="str">
        <f t="shared" si="68"/>
        <v/>
      </c>
      <c r="I252" s="20" t="str">
        <f t="shared" si="69"/>
        <v/>
      </c>
      <c r="J252" s="12">
        <f t="shared" si="58"/>
        <v>140</v>
      </c>
      <c r="K252" s="12">
        <f t="shared" si="59"/>
        <v>0</v>
      </c>
      <c r="L252" s="12">
        <f t="shared" si="60"/>
        <v>0</v>
      </c>
      <c r="M252" s="36">
        <v>0</v>
      </c>
      <c r="N252" s="28" t="s">
        <v>140</v>
      </c>
      <c r="O252" s="12">
        <v>2</v>
      </c>
      <c r="P252" s="12" t="str">
        <f>VLOOKUP(O252,武将ID!L$1:$M255,2,0)</f>
        <v>防御型</v>
      </c>
      <c r="R252" s="12">
        <v>2</v>
      </c>
      <c r="T252" s="12">
        <f t="shared" si="72"/>
        <v>14</v>
      </c>
      <c r="U252" s="12">
        <f t="shared" si="73"/>
        <v>0</v>
      </c>
      <c r="V252" s="12">
        <f t="shared" si="61"/>
        <v>0</v>
      </c>
      <c r="W252" s="12">
        <f t="shared" si="63"/>
        <v>14</v>
      </c>
      <c r="X252" s="12">
        <f t="shared" si="64"/>
        <v>0</v>
      </c>
      <c r="Y252" s="12">
        <f t="shared" si="65"/>
        <v>0</v>
      </c>
      <c r="AB252" s="18">
        <v>180</v>
      </c>
      <c r="AC252" s="18">
        <v>0</v>
      </c>
      <c r="AD252" s="18">
        <v>0</v>
      </c>
      <c r="AH252" s="31" t="s">
        <v>419</v>
      </c>
      <c r="AI252" s="17" t="str">
        <f>IFERROR(VLOOKUP(AH252,[4]缘分填表用!$A:$J,4,FALSE),VLOOKUP(AH252,[4]Sheet3!$AH:$AM,6,0))</f>
        <v>赤胆忠心</v>
      </c>
      <c r="AJ252" s="30" t="str">
        <f>IFERROR(VLOOKUP(AH252,[4]缘分填表用!$A:$M,8,FALSE),VLOOKUP(AH252,[4]Sheet3!$AH:$AL,2,0))</f>
        <v>刘备</v>
      </c>
      <c r="AK252" s="30">
        <f>IFERROR(VLOOKUP(AH252,[4]缘分填表用!$A:$M,9,FALSE),VLOOKUP(AH252,[4]Sheet3!$AH:$AL,3,0))</f>
        <v>0</v>
      </c>
      <c r="AL252" s="30">
        <f>IFERROR(VLOOKUP(AH252,[4]缘分填表用!$A:$M,10,FALSE),VLOOKUP(AH252,[4]Sheet3!$AH:$AL,4,0))</f>
        <v>0</v>
      </c>
      <c r="AM252" s="30"/>
      <c r="AN252" s="12" t="str">
        <f>IFERROR(VLOOKUP(D252,[5]Sheet1!$B$2:$C$47,2,FALSE),"")</f>
        <v/>
      </c>
    </row>
    <row r="253" spans="1:40" ht="17.399999999999999" customHeight="1" x14ac:dyDescent="0.35">
      <c r="A253" s="16" t="str">
        <f t="shared" si="71"/>
        <v>马超5</v>
      </c>
      <c r="B253" s="17">
        <v>5</v>
      </c>
      <c r="C253" s="18">
        <v>95</v>
      </c>
      <c r="D253" s="19" t="str">
        <f t="shared" si="70"/>
        <v>戎马生涯</v>
      </c>
      <c r="E253" s="31" t="s">
        <v>415</v>
      </c>
      <c r="F253" s="20" t="str">
        <f t="shared" si="66"/>
        <v>、赵云</v>
      </c>
      <c r="G253" s="20" t="str">
        <f t="shared" si="67"/>
        <v>、宇文成都</v>
      </c>
      <c r="H253" s="20" t="str">
        <f t="shared" si="68"/>
        <v/>
      </c>
      <c r="I253" s="20" t="str">
        <f t="shared" si="69"/>
        <v/>
      </c>
      <c r="J253" s="12">
        <f t="shared" si="58"/>
        <v>150</v>
      </c>
      <c r="K253" s="12">
        <f t="shared" si="59"/>
        <v>60</v>
      </c>
      <c r="L253" s="12">
        <f t="shared" si="60"/>
        <v>100</v>
      </c>
      <c r="M253" s="36">
        <v>0</v>
      </c>
      <c r="N253" s="28" t="s">
        <v>140</v>
      </c>
      <c r="O253" s="12">
        <v>2</v>
      </c>
      <c r="P253" s="12" t="str">
        <f>VLOOKUP(O253,武将ID!L$1:$M256,2,0)</f>
        <v>防御型</v>
      </c>
      <c r="R253" s="12">
        <v>2</v>
      </c>
      <c r="T253" s="12">
        <f t="shared" si="72"/>
        <v>15</v>
      </c>
      <c r="U253" s="12">
        <f t="shared" si="73"/>
        <v>6</v>
      </c>
      <c r="V253" s="12">
        <f t="shared" si="61"/>
        <v>10</v>
      </c>
      <c r="W253" s="12">
        <f t="shared" si="63"/>
        <v>15</v>
      </c>
      <c r="X253" s="12">
        <f t="shared" si="64"/>
        <v>8</v>
      </c>
      <c r="Y253" s="12">
        <f t="shared" si="65"/>
        <v>8</v>
      </c>
      <c r="AB253" s="18">
        <v>200</v>
      </c>
      <c r="AC253" s="18">
        <v>100</v>
      </c>
      <c r="AD253" s="18">
        <v>100</v>
      </c>
      <c r="AH253" s="31" t="s">
        <v>420</v>
      </c>
      <c r="AI253" s="17" t="str">
        <f>IFERROR(VLOOKUP(AH253,[4]缘分填表用!$A:$J,4,FALSE),VLOOKUP(AH253,[4]Sheet3!$AH:$AM,6,0))</f>
        <v>戎马生涯</v>
      </c>
      <c r="AJ253" s="30" t="str">
        <f>IFERROR(VLOOKUP(AH253,[4]缘分填表用!$A:$M,8,FALSE),VLOOKUP(AH253,[4]Sheet3!$AH:$AL,2,0))</f>
        <v>赵云</v>
      </c>
      <c r="AK253" s="30" t="str">
        <f>IFERROR(VLOOKUP(AH253,[4]缘分填表用!$A:$M,9,FALSE),VLOOKUP(AH253,[4]Sheet3!$AH:$AL,3,0))</f>
        <v>宇文成都</v>
      </c>
      <c r="AL253" s="30">
        <f>IFERROR(VLOOKUP(AH253,[4]缘分填表用!$A:$M,10,FALSE),VLOOKUP(AH253,[4]Sheet3!$AH:$AL,4,0))</f>
        <v>0</v>
      </c>
      <c r="AM253" s="30"/>
      <c r="AN253" s="12" t="str">
        <f>IFERROR(VLOOKUP(D253,[5]Sheet1!$B$2:$C$47,2,FALSE),"")</f>
        <v/>
      </c>
    </row>
    <row r="254" spans="1:40" ht="17.399999999999999" customHeight="1" x14ac:dyDescent="0.35">
      <c r="A254" s="16" t="str">
        <f t="shared" si="71"/>
        <v>马超6</v>
      </c>
      <c r="B254" s="17">
        <v>6</v>
      </c>
      <c r="C254" s="18">
        <v>96</v>
      </c>
      <c r="D254" s="19" t="str">
        <f t="shared" si="70"/>
        <v>势如破竹</v>
      </c>
      <c r="E254" s="31" t="s">
        <v>415</v>
      </c>
      <c r="F254" s="20" t="str">
        <f t="shared" si="66"/>
        <v>、樊哙</v>
      </c>
      <c r="G254" s="20" t="str">
        <f t="shared" si="67"/>
        <v>、张飞</v>
      </c>
      <c r="H254" s="20" t="str">
        <f t="shared" si="68"/>
        <v>、典韦</v>
      </c>
      <c r="I254" s="20" t="str">
        <f t="shared" si="69"/>
        <v/>
      </c>
      <c r="J254" s="12">
        <f t="shared" si="58"/>
        <v>180</v>
      </c>
      <c r="K254" s="12">
        <f t="shared" si="59"/>
        <v>70</v>
      </c>
      <c r="L254" s="12">
        <f t="shared" si="60"/>
        <v>110</v>
      </c>
      <c r="M254" s="36">
        <v>0</v>
      </c>
      <c r="N254" s="28" t="s">
        <v>140</v>
      </c>
      <c r="O254" s="12">
        <v>2</v>
      </c>
      <c r="P254" s="12" t="str">
        <f>VLOOKUP(O254,武将ID!L$1:$M257,2,0)</f>
        <v>防御型</v>
      </c>
      <c r="R254" s="12">
        <v>2</v>
      </c>
      <c r="T254" s="12">
        <f t="shared" si="72"/>
        <v>18</v>
      </c>
      <c r="U254" s="12">
        <f t="shared" si="73"/>
        <v>7</v>
      </c>
      <c r="V254" s="12">
        <f t="shared" si="61"/>
        <v>11</v>
      </c>
      <c r="W254" s="12">
        <f t="shared" si="63"/>
        <v>18</v>
      </c>
      <c r="X254" s="12">
        <f t="shared" si="64"/>
        <v>9</v>
      </c>
      <c r="Y254" s="12">
        <f t="shared" si="65"/>
        <v>9</v>
      </c>
      <c r="AB254" s="19">
        <v>240</v>
      </c>
      <c r="AC254" s="19">
        <v>120</v>
      </c>
      <c r="AD254" s="19">
        <v>120</v>
      </c>
      <c r="AH254" s="31" t="s">
        <v>421</v>
      </c>
      <c r="AI254" s="17" t="str">
        <f>IFERROR(VLOOKUP(AH254,[4]缘分填表用!$A:$J,4,FALSE),VLOOKUP(AH254,[4]Sheet3!$AH:$AM,6,0))</f>
        <v>势如破竹</v>
      </c>
      <c r="AJ254" s="30" t="str">
        <f>IFERROR(VLOOKUP(AH254,[4]缘分填表用!$A:$M,8,FALSE),VLOOKUP(AH254,[4]Sheet3!$AH:$AL,2,0))</f>
        <v>樊哙</v>
      </c>
      <c r="AK254" s="30" t="str">
        <f>IFERROR(VLOOKUP(AH254,[4]缘分填表用!$A:$M,9,FALSE),VLOOKUP(AH254,[4]Sheet3!$AH:$AL,3,0))</f>
        <v>张飞</v>
      </c>
      <c r="AL254" s="30" t="str">
        <f>IFERROR(VLOOKUP(AH254,[4]缘分填表用!$A:$M,10,FALSE),VLOOKUP(AH254,[4]Sheet3!$AH:$AL,4,0))</f>
        <v>典韦</v>
      </c>
      <c r="AM254" s="30"/>
      <c r="AN254" s="12" t="str">
        <f>IFERROR(VLOOKUP(D254,[5]Sheet1!$B$2:$C$47,2,FALSE),"")</f>
        <v/>
      </c>
    </row>
    <row r="255" spans="1:40" ht="17.399999999999999" customHeight="1" x14ac:dyDescent="0.35">
      <c r="A255" s="16" t="str">
        <f t="shared" si="71"/>
        <v>陆逊1</v>
      </c>
      <c r="B255" s="17">
        <v>1</v>
      </c>
      <c r="C255" s="18">
        <v>97</v>
      </c>
      <c r="D255" s="19" t="str">
        <f t="shared" si="70"/>
        <v>用兵如神</v>
      </c>
      <c r="E255" s="32" t="s">
        <v>422</v>
      </c>
      <c r="F255" s="20" t="str">
        <f t="shared" si="66"/>
        <v>、周瑜</v>
      </c>
      <c r="G255" s="20" t="str">
        <f t="shared" si="67"/>
        <v/>
      </c>
      <c r="H255" s="20" t="str">
        <f t="shared" si="68"/>
        <v/>
      </c>
      <c r="I255" s="20" t="str">
        <f t="shared" si="69"/>
        <v/>
      </c>
      <c r="J255" s="12">
        <f t="shared" si="58"/>
        <v>0</v>
      </c>
      <c r="K255" s="12">
        <f t="shared" si="59"/>
        <v>100</v>
      </c>
      <c r="L255" s="12">
        <f t="shared" si="60"/>
        <v>30</v>
      </c>
      <c r="M255" s="36">
        <v>0</v>
      </c>
      <c r="N255" s="28" t="s">
        <v>218</v>
      </c>
      <c r="O255" s="12">
        <f>VLOOKUP(E255,[3]Sheet1!$B$20:$K$190,9,0)</f>
        <v>3</v>
      </c>
      <c r="P255" s="12" t="str">
        <f>VLOOKUP(O255,武将ID!L$1:$M258,2,0)</f>
        <v>攻击型</v>
      </c>
      <c r="R255" s="12">
        <v>2</v>
      </c>
      <c r="T255" s="12">
        <f t="shared" si="72"/>
        <v>0</v>
      </c>
      <c r="U255" s="12">
        <f t="shared" si="73"/>
        <v>10</v>
      </c>
      <c r="V255" s="12">
        <f t="shared" si="61"/>
        <v>3</v>
      </c>
      <c r="W255" s="12">
        <f t="shared" si="63"/>
        <v>0</v>
      </c>
      <c r="X255" s="12">
        <f t="shared" si="64"/>
        <v>13</v>
      </c>
      <c r="Y255" s="12">
        <f t="shared" si="65"/>
        <v>0</v>
      </c>
      <c r="AB255" s="18">
        <v>0</v>
      </c>
      <c r="AC255" s="18">
        <v>170</v>
      </c>
      <c r="AD255" s="18">
        <v>0</v>
      </c>
      <c r="AH255" s="32" t="s">
        <v>423</v>
      </c>
      <c r="AI255" s="17" t="str">
        <f>IFERROR(VLOOKUP(AH255,[4]缘分填表用!$A:$J,4,FALSE),VLOOKUP(AH255,[4]Sheet3!$AH:$AM,6,0))</f>
        <v>用兵如神</v>
      </c>
      <c r="AJ255" s="30" t="str">
        <f>IFERROR(VLOOKUP(AH255,[4]缘分填表用!$A:$M,8,FALSE),VLOOKUP(AH255,[4]Sheet3!$AH:$AL,2,0))</f>
        <v>周瑜</v>
      </c>
      <c r="AK255" s="30">
        <f>IFERROR(VLOOKUP(AH255,[4]缘分填表用!$A:$M,9,FALSE),VLOOKUP(AH255,[4]Sheet3!$AH:$AL,3,0))</f>
        <v>0</v>
      </c>
      <c r="AL255" s="30">
        <f>IFERROR(VLOOKUP(AH255,[4]缘分填表用!$A:$M,10,FALSE),VLOOKUP(AH255,[4]Sheet3!$AH:$AL,4,0))</f>
        <v>0</v>
      </c>
      <c r="AM255" s="30"/>
      <c r="AN255" s="12" t="str">
        <f>IFERROR(VLOOKUP(D255,[5]Sheet1!$B$2:$C$47,2,FALSE),"")</f>
        <v/>
      </c>
    </row>
    <row r="256" spans="1:40" ht="17.399999999999999" customHeight="1" x14ac:dyDescent="0.35">
      <c r="A256" s="16" t="str">
        <f t="shared" ref="A256:A287" si="74">E256&amp;B256</f>
        <v>陆逊2</v>
      </c>
      <c r="B256" s="17">
        <v>2</v>
      </c>
      <c r="C256" s="18">
        <v>98</v>
      </c>
      <c r="D256" s="19" t="str">
        <f t="shared" si="70"/>
        <v>出将入相</v>
      </c>
      <c r="E256" s="32" t="s">
        <v>422</v>
      </c>
      <c r="F256" s="20" t="str">
        <f t="shared" si="66"/>
        <v>、司马懿</v>
      </c>
      <c r="G256" s="20" t="str">
        <f t="shared" si="67"/>
        <v/>
      </c>
      <c r="H256" s="20" t="str">
        <f t="shared" si="68"/>
        <v/>
      </c>
      <c r="I256" s="20" t="str">
        <f t="shared" si="69"/>
        <v/>
      </c>
      <c r="J256" s="12">
        <f t="shared" si="58"/>
        <v>0</v>
      </c>
      <c r="K256" s="12">
        <f t="shared" si="59"/>
        <v>90</v>
      </c>
      <c r="L256" s="12">
        <f t="shared" si="60"/>
        <v>30</v>
      </c>
      <c r="M256" s="36">
        <v>0</v>
      </c>
      <c r="N256" s="28" t="s">
        <v>218</v>
      </c>
      <c r="O256" s="12">
        <f>VLOOKUP(E256,[3]Sheet1!$B$20:$K$190,9,0)</f>
        <v>3</v>
      </c>
      <c r="P256" s="12" t="str">
        <f>VLOOKUP(O256,武将ID!L$1:$M259,2,0)</f>
        <v>攻击型</v>
      </c>
      <c r="R256" s="12">
        <v>2</v>
      </c>
      <c r="T256" s="12">
        <f t="shared" si="72"/>
        <v>0</v>
      </c>
      <c r="U256" s="12">
        <f t="shared" si="73"/>
        <v>9</v>
      </c>
      <c r="V256" s="12">
        <f t="shared" si="61"/>
        <v>3</v>
      </c>
      <c r="W256" s="12">
        <f t="shared" si="63"/>
        <v>0</v>
      </c>
      <c r="X256" s="12">
        <f t="shared" si="64"/>
        <v>12</v>
      </c>
      <c r="Y256" s="12">
        <f t="shared" si="65"/>
        <v>0</v>
      </c>
      <c r="AB256" s="18">
        <v>0</v>
      </c>
      <c r="AC256" s="18">
        <v>160</v>
      </c>
      <c r="AD256" s="18">
        <v>0</v>
      </c>
      <c r="AH256" s="32" t="s">
        <v>424</v>
      </c>
      <c r="AI256" s="17" t="str">
        <f>IFERROR(VLOOKUP(AH256,[4]缘分填表用!$A:$J,4,FALSE),VLOOKUP(AH256,[4]Sheet3!$AH:$AM,6,0))</f>
        <v>出将入相</v>
      </c>
      <c r="AJ256" s="30" t="str">
        <f>IFERROR(VLOOKUP(AH256,[4]缘分填表用!$A:$M,8,FALSE),VLOOKUP(AH256,[4]Sheet3!$AH:$AL,2,0))</f>
        <v>司马懿</v>
      </c>
      <c r="AK256" s="30">
        <f>IFERROR(VLOOKUP(AH256,[4]缘分填表用!$A:$M,9,FALSE),VLOOKUP(AH256,[4]Sheet3!$AH:$AL,3,0))</f>
        <v>0</v>
      </c>
      <c r="AL256" s="30">
        <f>IFERROR(VLOOKUP(AH256,[4]缘分填表用!$A:$M,10,FALSE),VLOOKUP(AH256,[4]Sheet3!$AH:$AL,4,0))</f>
        <v>0</v>
      </c>
      <c r="AM256" s="30"/>
      <c r="AN256" s="12" t="str">
        <f>IFERROR(VLOOKUP(D256,[5]Sheet1!$B$2:$C$47,2,FALSE),"")</f>
        <v/>
      </c>
    </row>
    <row r="257" spans="1:40" ht="17.399999999999999" customHeight="1" x14ac:dyDescent="0.35">
      <c r="A257" s="16" t="str">
        <f t="shared" si="74"/>
        <v>陆逊3</v>
      </c>
      <c r="B257" s="17">
        <v>3</v>
      </c>
      <c r="C257" s="18">
        <v>99</v>
      </c>
      <c r="D257" s="19" t="str">
        <f t="shared" si="70"/>
        <v>勠力同心</v>
      </c>
      <c r="E257" s="32" t="s">
        <v>422</v>
      </c>
      <c r="F257" s="20" t="str">
        <f t="shared" si="66"/>
        <v>、大乔</v>
      </c>
      <c r="G257" s="20" t="str">
        <f t="shared" si="67"/>
        <v/>
      </c>
      <c r="H257" s="20" t="str">
        <f t="shared" si="68"/>
        <v/>
      </c>
      <c r="I257" s="20" t="str">
        <f t="shared" si="69"/>
        <v/>
      </c>
      <c r="J257" s="12">
        <f t="shared" si="58"/>
        <v>0</v>
      </c>
      <c r="K257" s="12">
        <f t="shared" si="59"/>
        <v>90</v>
      </c>
      <c r="L257" s="12">
        <f t="shared" si="60"/>
        <v>30</v>
      </c>
      <c r="M257" s="36">
        <v>0</v>
      </c>
      <c r="N257" s="28" t="s">
        <v>218</v>
      </c>
      <c r="O257" s="12">
        <f>VLOOKUP(E257,[3]Sheet1!$B$20:$K$190,9,0)</f>
        <v>3</v>
      </c>
      <c r="P257" s="12" t="str">
        <f>VLOOKUP(O257,武将ID!L$1:$M260,2,0)</f>
        <v>攻击型</v>
      </c>
      <c r="R257" s="12">
        <v>2</v>
      </c>
      <c r="T257" s="12">
        <f t="shared" si="72"/>
        <v>0</v>
      </c>
      <c r="U257" s="12">
        <f t="shared" si="73"/>
        <v>9</v>
      </c>
      <c r="V257" s="12">
        <f t="shared" si="61"/>
        <v>3</v>
      </c>
      <c r="W257" s="12">
        <f t="shared" si="63"/>
        <v>0</v>
      </c>
      <c r="X257" s="12">
        <f t="shared" si="64"/>
        <v>12</v>
      </c>
      <c r="Y257" s="12">
        <f t="shared" si="65"/>
        <v>0</v>
      </c>
      <c r="AB257" s="18">
        <v>0</v>
      </c>
      <c r="AC257" s="18">
        <v>160</v>
      </c>
      <c r="AD257" s="18">
        <v>0</v>
      </c>
      <c r="AH257" s="32" t="s">
        <v>425</v>
      </c>
      <c r="AI257" s="17" t="str">
        <f>IFERROR(VLOOKUP(AH257,[4]缘分填表用!$A:$J,4,FALSE),VLOOKUP(AH257,[4]Sheet3!$AH:$AM,6,0))</f>
        <v>勠力同心</v>
      </c>
      <c r="AJ257" s="30" t="str">
        <f>IFERROR(VLOOKUP(AH257,[4]缘分填表用!$A:$M,8,FALSE),VLOOKUP(AH257,[4]Sheet3!$AH:$AL,2,0))</f>
        <v>大乔</v>
      </c>
      <c r="AK257" s="30">
        <f>IFERROR(VLOOKUP(AH257,[4]缘分填表用!$A:$M,9,FALSE),VLOOKUP(AH257,[4]Sheet3!$AH:$AL,3,0))</f>
        <v>0</v>
      </c>
      <c r="AL257" s="30">
        <f>IFERROR(VLOOKUP(AH257,[4]缘分填表用!$A:$M,10,FALSE),VLOOKUP(AH257,[4]Sheet3!$AH:$AL,4,0))</f>
        <v>0</v>
      </c>
      <c r="AM257" s="30"/>
      <c r="AN257" s="12" t="str">
        <f>IFERROR(VLOOKUP(D257,[5]Sheet1!$B$2:$C$47,2,FALSE),"")</f>
        <v/>
      </c>
    </row>
    <row r="258" spans="1:40" ht="17.399999999999999" customHeight="1" x14ac:dyDescent="0.35">
      <c r="A258" s="16" t="str">
        <f t="shared" si="74"/>
        <v>陆逊4</v>
      </c>
      <c r="B258" s="17">
        <v>4</v>
      </c>
      <c r="C258" s="18">
        <v>100</v>
      </c>
      <c r="D258" s="19" t="str">
        <f t="shared" si="70"/>
        <v>雄姿英发</v>
      </c>
      <c r="E258" s="32" t="s">
        <v>422</v>
      </c>
      <c r="F258" s="20" t="str">
        <f t="shared" si="66"/>
        <v>、大乔</v>
      </c>
      <c r="G258" s="20" t="str">
        <f t="shared" si="67"/>
        <v>、黄忠</v>
      </c>
      <c r="H258" s="20" t="str">
        <f t="shared" si="68"/>
        <v/>
      </c>
      <c r="I258" s="20" t="str">
        <f t="shared" si="69"/>
        <v/>
      </c>
      <c r="J258" s="12">
        <f t="shared" si="58"/>
        <v>130</v>
      </c>
      <c r="K258" s="12">
        <f t="shared" si="59"/>
        <v>100</v>
      </c>
      <c r="L258" s="12">
        <f t="shared" si="60"/>
        <v>30</v>
      </c>
      <c r="M258" s="36">
        <v>0</v>
      </c>
      <c r="N258" s="28" t="s">
        <v>218</v>
      </c>
      <c r="O258" s="12">
        <f>VLOOKUP(E258,[3]Sheet1!$B$20:$K$190,9,0)</f>
        <v>3</v>
      </c>
      <c r="P258" s="12" t="str">
        <f>VLOOKUP(O258,武将ID!L$1:$M261,2,0)</f>
        <v>攻击型</v>
      </c>
      <c r="R258" s="12">
        <v>2</v>
      </c>
      <c r="T258" s="12">
        <f t="shared" si="72"/>
        <v>13</v>
      </c>
      <c r="U258" s="12">
        <f t="shared" si="73"/>
        <v>10</v>
      </c>
      <c r="V258" s="12">
        <f t="shared" si="61"/>
        <v>3</v>
      </c>
      <c r="W258" s="12">
        <f t="shared" si="63"/>
        <v>13</v>
      </c>
      <c r="X258" s="12">
        <f t="shared" si="64"/>
        <v>13</v>
      </c>
      <c r="Y258" s="12">
        <f t="shared" si="65"/>
        <v>0</v>
      </c>
      <c r="AB258" s="18">
        <v>170</v>
      </c>
      <c r="AC258" s="18">
        <v>170</v>
      </c>
      <c r="AD258" s="18">
        <v>0</v>
      </c>
      <c r="AH258" s="32" t="s">
        <v>426</v>
      </c>
      <c r="AI258" s="17" t="str">
        <f>IFERROR(VLOOKUP(AH258,[4]缘分填表用!$A:$J,4,FALSE),VLOOKUP(AH258,[4]Sheet3!$AH:$AM,6,0))</f>
        <v>雄姿英发</v>
      </c>
      <c r="AJ258" s="30" t="str">
        <f>IFERROR(VLOOKUP(AH258,[4]缘分填表用!$A:$M,8,FALSE),VLOOKUP(AH258,[4]Sheet3!$AH:$AL,2,0))</f>
        <v>大乔</v>
      </c>
      <c r="AK258" s="30" t="str">
        <f>IFERROR(VLOOKUP(AH258,[4]缘分填表用!$A:$M,9,FALSE),VLOOKUP(AH258,[4]Sheet3!$AH:$AL,3,0))</f>
        <v>黄忠</v>
      </c>
      <c r="AL258" s="30">
        <f>IFERROR(VLOOKUP(AH258,[4]缘分填表用!$A:$M,10,FALSE),VLOOKUP(AH258,[4]Sheet3!$AH:$AL,4,0))</f>
        <v>0</v>
      </c>
      <c r="AM258" s="30"/>
      <c r="AN258" s="12" t="str">
        <f>IFERROR(VLOOKUP(D258,[5]Sheet1!$B$2:$C$47,2,FALSE),"")</f>
        <v/>
      </c>
    </row>
    <row r="259" spans="1:40" ht="17.399999999999999" customHeight="1" x14ac:dyDescent="0.35">
      <c r="A259" s="16" t="str">
        <f t="shared" si="74"/>
        <v>陆逊5</v>
      </c>
      <c r="B259" s="17">
        <v>5</v>
      </c>
      <c r="C259" s="18">
        <v>101</v>
      </c>
      <c r="D259" s="19" t="str">
        <f t="shared" si="70"/>
        <v>功勋卓著</v>
      </c>
      <c r="E259" s="32" t="s">
        <v>422</v>
      </c>
      <c r="F259" s="20" t="str">
        <f t="shared" si="66"/>
        <v>、许褚</v>
      </c>
      <c r="G259" s="20" t="str">
        <f t="shared" si="67"/>
        <v>、黄忠</v>
      </c>
      <c r="H259" s="20" t="str">
        <f t="shared" si="68"/>
        <v/>
      </c>
      <c r="I259" s="20" t="str">
        <f t="shared" si="69"/>
        <v/>
      </c>
      <c r="J259" s="12">
        <f t="shared" ref="J259:J322" si="75">T259*10</f>
        <v>130</v>
      </c>
      <c r="K259" s="12">
        <f t="shared" ref="K259:K322" si="76">U259*10</f>
        <v>100</v>
      </c>
      <c r="L259" s="12">
        <f t="shared" ref="L259:L322" si="77">V259*10</f>
        <v>30</v>
      </c>
      <c r="M259" s="36">
        <v>0</v>
      </c>
      <c r="N259" s="28" t="s">
        <v>218</v>
      </c>
      <c r="O259" s="12">
        <f>VLOOKUP(E259,[3]Sheet1!$B$20:$K$190,9,0)</f>
        <v>3</v>
      </c>
      <c r="P259" s="12" t="str">
        <f>VLOOKUP(O259,武将ID!L$1:$M262,2,0)</f>
        <v>攻击型</v>
      </c>
      <c r="R259" s="12">
        <v>2</v>
      </c>
      <c r="T259" s="12">
        <f t="shared" si="72"/>
        <v>13</v>
      </c>
      <c r="U259" s="12">
        <f t="shared" si="73"/>
        <v>10</v>
      </c>
      <c r="V259" s="12">
        <f t="shared" ref="V259:V322" si="78">X259-U259+Y259</f>
        <v>3</v>
      </c>
      <c r="W259" s="12">
        <f t="shared" ref="W259:W322" si="79">ROUNDUP(AB259*0.075,0)</f>
        <v>13</v>
      </c>
      <c r="X259" s="12">
        <f t="shared" ref="X259:X322" si="80">ROUNDUP(AC259*0.075,0)</f>
        <v>13</v>
      </c>
      <c r="Y259" s="12">
        <f t="shared" ref="Y259:Y322" si="81">ROUNDUP(AD259*0.075,0)</f>
        <v>0</v>
      </c>
      <c r="AB259" s="18">
        <v>170</v>
      </c>
      <c r="AC259" s="18">
        <v>170</v>
      </c>
      <c r="AD259" s="18">
        <v>0</v>
      </c>
      <c r="AH259" s="32" t="s">
        <v>427</v>
      </c>
      <c r="AI259" s="17" t="str">
        <f>IFERROR(VLOOKUP(AH259,[4]缘分填表用!$A:$J,4,FALSE),VLOOKUP(AH259,[4]Sheet3!$AH:$AM,6,0))</f>
        <v>功勋卓著</v>
      </c>
      <c r="AJ259" s="30" t="str">
        <f>IFERROR(VLOOKUP(AH259,[4]缘分填表用!$A:$M,8,FALSE),VLOOKUP(AH259,[4]Sheet3!$AH:$AL,2,0))</f>
        <v>许褚</v>
      </c>
      <c r="AK259" s="30" t="str">
        <f>IFERROR(VLOOKUP(AH259,[4]缘分填表用!$A:$M,9,FALSE),VLOOKUP(AH259,[4]Sheet3!$AH:$AL,3,0))</f>
        <v>黄忠</v>
      </c>
      <c r="AL259" s="30">
        <f>IFERROR(VLOOKUP(AH259,[4]缘分填表用!$A:$M,10,FALSE),VLOOKUP(AH259,[4]Sheet3!$AH:$AL,4,0))</f>
        <v>0</v>
      </c>
      <c r="AM259" s="30"/>
      <c r="AN259" s="12" t="str">
        <f>IFERROR(VLOOKUP(D259,[5]Sheet1!$B$2:$C$47,2,FALSE),"")</f>
        <v/>
      </c>
    </row>
    <row r="260" spans="1:40" ht="17.399999999999999" customHeight="1" x14ac:dyDescent="0.35">
      <c r="A260" s="16" t="str">
        <f t="shared" si="74"/>
        <v>陆逊6</v>
      </c>
      <c r="B260" s="17">
        <v>6</v>
      </c>
      <c r="C260" s="21">
        <v>102</v>
      </c>
      <c r="D260" s="19" t="str">
        <f t="shared" si="70"/>
        <v>英姿勃发</v>
      </c>
      <c r="E260" s="32" t="s">
        <v>422</v>
      </c>
      <c r="F260" s="20" t="str">
        <f t="shared" si="66"/>
        <v>、司马懿</v>
      </c>
      <c r="G260" s="20" t="str">
        <f t="shared" si="67"/>
        <v>、大乔</v>
      </c>
      <c r="H260" s="20" t="str">
        <f t="shared" si="68"/>
        <v/>
      </c>
      <c r="I260" s="20" t="str">
        <f t="shared" si="69"/>
        <v/>
      </c>
      <c r="J260" s="12">
        <f t="shared" si="75"/>
        <v>130</v>
      </c>
      <c r="K260" s="12">
        <f t="shared" si="76"/>
        <v>100</v>
      </c>
      <c r="L260" s="12">
        <f t="shared" si="77"/>
        <v>30</v>
      </c>
      <c r="M260" s="36">
        <v>0</v>
      </c>
      <c r="N260" s="28" t="s">
        <v>218</v>
      </c>
      <c r="O260" s="12">
        <f>VLOOKUP(E260,[3]Sheet1!$B$20:$K$190,9,0)</f>
        <v>3</v>
      </c>
      <c r="P260" s="12" t="str">
        <f>VLOOKUP(O260,武将ID!L$1:$M263,2,0)</f>
        <v>攻击型</v>
      </c>
      <c r="R260" s="12">
        <v>2</v>
      </c>
      <c r="T260" s="12">
        <f t="shared" si="72"/>
        <v>13</v>
      </c>
      <c r="U260" s="12">
        <f t="shared" si="73"/>
        <v>10</v>
      </c>
      <c r="V260" s="12">
        <f t="shared" si="78"/>
        <v>3</v>
      </c>
      <c r="W260" s="12">
        <f t="shared" si="79"/>
        <v>13</v>
      </c>
      <c r="X260" s="12">
        <f t="shared" si="80"/>
        <v>13</v>
      </c>
      <c r="Y260" s="12">
        <f t="shared" si="81"/>
        <v>0</v>
      </c>
      <c r="AB260" s="18">
        <v>170</v>
      </c>
      <c r="AC260" s="18">
        <v>170</v>
      </c>
      <c r="AD260" s="19">
        <v>0</v>
      </c>
      <c r="AH260" s="32" t="s">
        <v>428</v>
      </c>
      <c r="AI260" s="17" t="str">
        <f>IFERROR(VLOOKUP(AH260,[4]缘分填表用!$A:$J,4,FALSE),VLOOKUP(AH260,[4]Sheet3!$AH:$AM,6,0))</f>
        <v>英姿勃发</v>
      </c>
      <c r="AJ260" s="30" t="str">
        <f>IFERROR(VLOOKUP(AH260,[4]缘分填表用!$A:$M,8,FALSE),VLOOKUP(AH260,[4]Sheet3!$AH:$AL,2,0))</f>
        <v>司马懿</v>
      </c>
      <c r="AK260" s="30" t="str">
        <f>IFERROR(VLOOKUP(AH260,[4]缘分填表用!$A:$M,9,FALSE),VLOOKUP(AH260,[4]Sheet3!$AH:$AL,3,0))</f>
        <v>大乔</v>
      </c>
      <c r="AL260" s="30">
        <f>IFERROR(VLOOKUP(AH260,[4]缘分填表用!$A:$M,10,FALSE),VLOOKUP(AH260,[4]Sheet3!$AH:$AL,4,0))</f>
        <v>0</v>
      </c>
      <c r="AM260" s="30"/>
      <c r="AN260" s="12" t="str">
        <f>IFERROR(VLOOKUP(D260,[5]Sheet1!$B$2:$C$47,2,FALSE),"")</f>
        <v/>
      </c>
    </row>
    <row r="261" spans="1:40" ht="17.399999999999999" customHeight="1" x14ac:dyDescent="0.35">
      <c r="A261" s="16" t="str">
        <f t="shared" si="74"/>
        <v>司马懿1</v>
      </c>
      <c r="B261" s="17">
        <v>1</v>
      </c>
      <c r="C261" s="18">
        <v>103</v>
      </c>
      <c r="D261" s="19" t="str">
        <f t="shared" si="70"/>
        <v>佐国之谋</v>
      </c>
      <c r="E261" s="32" t="s">
        <v>429</v>
      </c>
      <c r="F261" s="20" t="str">
        <f t="shared" si="66"/>
        <v>、郭嘉</v>
      </c>
      <c r="G261" s="20" t="str">
        <f t="shared" si="67"/>
        <v/>
      </c>
      <c r="H261" s="20" t="str">
        <f t="shared" si="68"/>
        <v/>
      </c>
      <c r="I261" s="20" t="str">
        <f t="shared" si="69"/>
        <v/>
      </c>
      <c r="J261" s="12">
        <f t="shared" si="75"/>
        <v>0</v>
      </c>
      <c r="K261" s="12">
        <f t="shared" si="76"/>
        <v>100</v>
      </c>
      <c r="L261" s="12">
        <f t="shared" si="77"/>
        <v>30</v>
      </c>
      <c r="M261" s="36">
        <v>0</v>
      </c>
      <c r="N261" s="28" t="s">
        <v>218</v>
      </c>
      <c r="O261" s="12">
        <f>VLOOKUP(E261,[3]Sheet1!$B$20:$K$190,9,0)</f>
        <v>3</v>
      </c>
      <c r="P261" s="12" t="str">
        <f>VLOOKUP(O261,武将ID!L$1:$M264,2,0)</f>
        <v>攻击型</v>
      </c>
      <c r="R261" s="12">
        <v>2</v>
      </c>
      <c r="T261" s="12">
        <f t="shared" si="72"/>
        <v>0</v>
      </c>
      <c r="U261" s="12">
        <f t="shared" si="73"/>
        <v>10</v>
      </c>
      <c r="V261" s="12">
        <f t="shared" si="78"/>
        <v>3</v>
      </c>
      <c r="W261" s="12">
        <f t="shared" si="79"/>
        <v>0</v>
      </c>
      <c r="X261" s="12">
        <f t="shared" si="80"/>
        <v>13</v>
      </c>
      <c r="Y261" s="12">
        <f t="shared" si="81"/>
        <v>0</v>
      </c>
      <c r="AB261" s="18">
        <v>0</v>
      </c>
      <c r="AC261" s="18">
        <v>170</v>
      </c>
      <c r="AD261" s="18">
        <v>0</v>
      </c>
      <c r="AH261" s="32" t="s">
        <v>430</v>
      </c>
      <c r="AI261" s="17" t="str">
        <f>IFERROR(VLOOKUP(AH261,[4]缘分填表用!$A:$J,4,FALSE),VLOOKUP(AH261,[4]Sheet3!$AH:$AM,6,0))</f>
        <v>佐国之谋</v>
      </c>
      <c r="AJ261" s="30" t="str">
        <f>IFERROR(VLOOKUP(AH261,[4]缘分填表用!$A:$M,8,FALSE),VLOOKUP(AH261,[4]Sheet3!$AH:$AL,2,0))</f>
        <v>郭嘉</v>
      </c>
      <c r="AK261" s="30">
        <f>IFERROR(VLOOKUP(AH261,[4]缘分填表用!$A:$M,9,FALSE),VLOOKUP(AH261,[4]Sheet3!$AH:$AL,3,0))</f>
        <v>0</v>
      </c>
      <c r="AL261" s="30">
        <f>IFERROR(VLOOKUP(AH261,[4]缘分填表用!$A:$M,10,FALSE),VLOOKUP(AH261,[4]Sheet3!$AH:$AL,4,0))</f>
        <v>0</v>
      </c>
      <c r="AM261" s="30"/>
      <c r="AN261" s="12" t="str">
        <f>IFERROR(VLOOKUP(D261,[5]Sheet1!$B$2:$C$47,2,FALSE),"")</f>
        <v/>
      </c>
    </row>
    <row r="262" spans="1:40" ht="17.399999999999999" customHeight="1" x14ac:dyDescent="0.35">
      <c r="A262" s="16" t="str">
        <f t="shared" si="74"/>
        <v>司马懿2</v>
      </c>
      <c r="B262" s="17">
        <v>2</v>
      </c>
      <c r="C262" s="18">
        <v>104</v>
      </c>
      <c r="D262" s="19" t="str">
        <f t="shared" si="70"/>
        <v>出将入相</v>
      </c>
      <c r="E262" s="32" t="s">
        <v>429</v>
      </c>
      <c r="F262" s="20" t="str">
        <f t="shared" si="66"/>
        <v>、陆逊</v>
      </c>
      <c r="G262" s="20" t="str">
        <f t="shared" si="67"/>
        <v/>
      </c>
      <c r="H262" s="20" t="str">
        <f t="shared" si="68"/>
        <v/>
      </c>
      <c r="I262" s="20" t="str">
        <f t="shared" si="69"/>
        <v/>
      </c>
      <c r="J262" s="12">
        <f t="shared" si="75"/>
        <v>0</v>
      </c>
      <c r="K262" s="12">
        <f t="shared" si="76"/>
        <v>90</v>
      </c>
      <c r="L262" s="12">
        <f t="shared" si="77"/>
        <v>30</v>
      </c>
      <c r="M262" s="36">
        <v>0</v>
      </c>
      <c r="N262" s="28" t="s">
        <v>218</v>
      </c>
      <c r="O262" s="12">
        <f>VLOOKUP(E262,[3]Sheet1!$B$20:$K$190,9,0)</f>
        <v>3</v>
      </c>
      <c r="P262" s="12" t="str">
        <f>VLOOKUP(O262,武将ID!L$1:$M265,2,0)</f>
        <v>攻击型</v>
      </c>
      <c r="R262" s="12">
        <v>2</v>
      </c>
      <c r="T262" s="12">
        <f t="shared" si="72"/>
        <v>0</v>
      </c>
      <c r="U262" s="12">
        <f t="shared" si="73"/>
        <v>9</v>
      </c>
      <c r="V262" s="12">
        <f t="shared" si="78"/>
        <v>3</v>
      </c>
      <c r="W262" s="12">
        <f t="shared" si="79"/>
        <v>0</v>
      </c>
      <c r="X262" s="12">
        <f t="shared" si="80"/>
        <v>12</v>
      </c>
      <c r="Y262" s="12">
        <f t="shared" si="81"/>
        <v>0</v>
      </c>
      <c r="AB262" s="18">
        <v>0</v>
      </c>
      <c r="AC262" s="18">
        <v>160</v>
      </c>
      <c r="AD262" s="18">
        <v>0</v>
      </c>
      <c r="AH262" s="32" t="s">
        <v>431</v>
      </c>
      <c r="AI262" s="17" t="str">
        <f>IFERROR(VLOOKUP(AH262,[4]缘分填表用!$A:$J,4,FALSE),VLOOKUP(AH262,[4]Sheet3!$AH:$AM,6,0))</f>
        <v>出将入相</v>
      </c>
      <c r="AJ262" s="30" t="str">
        <f>IFERROR(VLOOKUP(AH262,[4]缘分填表用!$A:$M,8,FALSE),VLOOKUP(AH262,[4]Sheet3!$AH:$AL,2,0))</f>
        <v>陆逊</v>
      </c>
      <c r="AK262" s="30">
        <f>IFERROR(VLOOKUP(AH262,[4]缘分填表用!$A:$M,9,FALSE),VLOOKUP(AH262,[4]Sheet3!$AH:$AL,3,0))</f>
        <v>0</v>
      </c>
      <c r="AL262" s="30">
        <f>IFERROR(VLOOKUP(AH262,[4]缘分填表用!$A:$M,10,FALSE),VLOOKUP(AH262,[4]Sheet3!$AH:$AL,4,0))</f>
        <v>0</v>
      </c>
      <c r="AM262" s="30"/>
      <c r="AN262" s="12" t="str">
        <f>IFERROR(VLOOKUP(D262,[5]Sheet1!$B$2:$C$47,2,FALSE),"")</f>
        <v/>
      </c>
    </row>
    <row r="263" spans="1:40" ht="17.399999999999999" customHeight="1" x14ac:dyDescent="0.35">
      <c r="A263" s="16" t="str">
        <f t="shared" si="74"/>
        <v>司马懿3</v>
      </c>
      <c r="B263" s="17">
        <v>3</v>
      </c>
      <c r="C263" s="18">
        <v>105</v>
      </c>
      <c r="D263" s="19" t="str">
        <f t="shared" si="70"/>
        <v>谋臣猛将</v>
      </c>
      <c r="E263" s="32" t="s">
        <v>429</v>
      </c>
      <c r="F263" s="20" t="str">
        <f t="shared" si="66"/>
        <v>、许褚</v>
      </c>
      <c r="G263" s="20" t="str">
        <f t="shared" si="67"/>
        <v/>
      </c>
      <c r="H263" s="20" t="str">
        <f t="shared" si="68"/>
        <v/>
      </c>
      <c r="I263" s="20" t="str">
        <f t="shared" si="69"/>
        <v/>
      </c>
      <c r="J263" s="12">
        <f t="shared" si="75"/>
        <v>0</v>
      </c>
      <c r="K263" s="12">
        <f t="shared" si="76"/>
        <v>90</v>
      </c>
      <c r="L263" s="12">
        <f t="shared" si="77"/>
        <v>30</v>
      </c>
      <c r="M263" s="36">
        <v>0</v>
      </c>
      <c r="N263" s="28" t="s">
        <v>218</v>
      </c>
      <c r="O263" s="12">
        <f>VLOOKUP(E263,[3]Sheet1!$B$20:$K$190,9,0)</f>
        <v>3</v>
      </c>
      <c r="P263" s="12" t="str">
        <f>VLOOKUP(O263,武将ID!L$1:$M266,2,0)</f>
        <v>攻击型</v>
      </c>
      <c r="R263" s="12">
        <v>2</v>
      </c>
      <c r="T263" s="12">
        <f t="shared" si="72"/>
        <v>0</v>
      </c>
      <c r="U263" s="12">
        <f t="shared" si="73"/>
        <v>9</v>
      </c>
      <c r="V263" s="12">
        <f t="shared" si="78"/>
        <v>3</v>
      </c>
      <c r="W263" s="12">
        <f t="shared" si="79"/>
        <v>0</v>
      </c>
      <c r="X263" s="12">
        <f t="shared" si="80"/>
        <v>12</v>
      </c>
      <c r="Y263" s="12">
        <f t="shared" si="81"/>
        <v>0</v>
      </c>
      <c r="AB263" s="18">
        <v>0</v>
      </c>
      <c r="AC263" s="18">
        <v>160</v>
      </c>
      <c r="AD263" s="18">
        <v>0</v>
      </c>
      <c r="AH263" s="32" t="s">
        <v>432</v>
      </c>
      <c r="AI263" s="17" t="str">
        <f>IFERROR(VLOOKUP(AH263,[4]缘分填表用!$A:$J,4,FALSE),VLOOKUP(AH263,[4]Sheet3!$AH:$AM,6,0))</f>
        <v>谋臣猛将</v>
      </c>
      <c r="AJ263" s="30" t="str">
        <f>IFERROR(VLOOKUP(AH263,[4]缘分填表用!$A:$M,8,FALSE),VLOOKUP(AH263,[4]Sheet3!$AH:$AL,2,0))</f>
        <v>许褚</v>
      </c>
      <c r="AK263" s="30">
        <f>IFERROR(VLOOKUP(AH263,[4]缘分填表用!$A:$M,9,FALSE),VLOOKUP(AH263,[4]Sheet3!$AH:$AL,3,0))</f>
        <v>0</v>
      </c>
      <c r="AL263" s="30">
        <f>IFERROR(VLOOKUP(AH263,[4]缘分填表用!$A:$M,10,FALSE),VLOOKUP(AH263,[4]Sheet3!$AH:$AL,4,0))</f>
        <v>0</v>
      </c>
      <c r="AM263" s="30"/>
      <c r="AN263" s="12" t="str">
        <f>IFERROR(VLOOKUP(D263,[5]Sheet1!$B$2:$C$47,2,FALSE),"")</f>
        <v/>
      </c>
    </row>
    <row r="264" spans="1:40" ht="17.399999999999999" customHeight="1" x14ac:dyDescent="0.35">
      <c r="A264" s="16" t="str">
        <f t="shared" si="74"/>
        <v>司马懿4</v>
      </c>
      <c r="B264" s="17">
        <v>4</v>
      </c>
      <c r="C264" s="18">
        <v>106</v>
      </c>
      <c r="D264" s="19" t="str">
        <f t="shared" si="70"/>
        <v>魏之肱股</v>
      </c>
      <c r="E264" s="32" t="s">
        <v>429</v>
      </c>
      <c r="F264" s="20" t="str">
        <f t="shared" si="66"/>
        <v>、许褚</v>
      </c>
      <c r="G264" s="20" t="str">
        <f t="shared" si="67"/>
        <v>、夏侯惇</v>
      </c>
      <c r="H264" s="20" t="str">
        <f t="shared" si="68"/>
        <v/>
      </c>
      <c r="I264" s="20" t="str">
        <f t="shared" si="69"/>
        <v/>
      </c>
      <c r="J264" s="12">
        <f t="shared" si="75"/>
        <v>130</v>
      </c>
      <c r="K264" s="12">
        <f t="shared" si="76"/>
        <v>100</v>
      </c>
      <c r="L264" s="12">
        <f t="shared" si="77"/>
        <v>30</v>
      </c>
      <c r="M264" s="36">
        <v>0</v>
      </c>
      <c r="N264" s="28" t="s">
        <v>218</v>
      </c>
      <c r="O264" s="12">
        <f>VLOOKUP(E264,[3]Sheet1!$B$20:$K$190,9,0)</f>
        <v>3</v>
      </c>
      <c r="P264" s="12" t="str">
        <f>VLOOKUP(O264,武将ID!L$1:$M267,2,0)</f>
        <v>攻击型</v>
      </c>
      <c r="R264" s="12">
        <v>2</v>
      </c>
      <c r="T264" s="12">
        <f t="shared" si="72"/>
        <v>13</v>
      </c>
      <c r="U264" s="12">
        <f t="shared" si="73"/>
        <v>10</v>
      </c>
      <c r="V264" s="12">
        <f t="shared" si="78"/>
        <v>3</v>
      </c>
      <c r="W264" s="12">
        <f t="shared" si="79"/>
        <v>13</v>
      </c>
      <c r="X264" s="12">
        <f t="shared" si="80"/>
        <v>13</v>
      </c>
      <c r="Y264" s="12">
        <f t="shared" si="81"/>
        <v>0</v>
      </c>
      <c r="AB264" s="18">
        <v>170</v>
      </c>
      <c r="AC264" s="18">
        <v>170</v>
      </c>
      <c r="AD264" s="18">
        <v>0</v>
      </c>
      <c r="AH264" s="32" t="s">
        <v>433</v>
      </c>
      <c r="AI264" s="17" t="str">
        <f>IFERROR(VLOOKUP(AH264,[4]缘分填表用!$A:$J,4,FALSE),VLOOKUP(AH264,[4]Sheet3!$AH:$AM,6,0))</f>
        <v>魏之肱股</v>
      </c>
      <c r="AJ264" s="30" t="str">
        <f>IFERROR(VLOOKUP(AH264,[4]缘分填表用!$A:$M,8,FALSE),VLOOKUP(AH264,[4]Sheet3!$AH:$AL,2,0))</f>
        <v>许褚</v>
      </c>
      <c r="AK264" s="30" t="str">
        <f>IFERROR(VLOOKUP(AH264,[4]缘分填表用!$A:$M,9,FALSE),VLOOKUP(AH264,[4]Sheet3!$AH:$AL,3,0))</f>
        <v>夏侯惇</v>
      </c>
      <c r="AL264" s="30">
        <f>IFERROR(VLOOKUP(AH264,[4]缘分填表用!$A:$M,10,FALSE),VLOOKUP(AH264,[4]Sheet3!$AH:$AL,4,0))</f>
        <v>0</v>
      </c>
      <c r="AM264" s="30"/>
      <c r="AN264" s="12" t="str">
        <f>IFERROR(VLOOKUP(D264,[5]Sheet1!$B$2:$C$47,2,FALSE),"")</f>
        <v/>
      </c>
    </row>
    <row r="265" spans="1:40" ht="17.399999999999999" customHeight="1" x14ac:dyDescent="0.35">
      <c r="A265" s="16" t="str">
        <f t="shared" si="74"/>
        <v>司马懿5</v>
      </c>
      <c r="B265" s="17">
        <v>5</v>
      </c>
      <c r="C265" s="21">
        <v>107</v>
      </c>
      <c r="D265" s="19" t="str">
        <f t="shared" si="70"/>
        <v>文武双全</v>
      </c>
      <c r="E265" s="32" t="s">
        <v>429</v>
      </c>
      <c r="F265" s="20" t="str">
        <f t="shared" si="66"/>
        <v>、夏侯惇</v>
      </c>
      <c r="G265" s="20" t="str">
        <f t="shared" si="67"/>
        <v>、大乔</v>
      </c>
      <c r="H265" s="20" t="str">
        <f t="shared" si="68"/>
        <v/>
      </c>
      <c r="I265" s="20" t="str">
        <f t="shared" si="69"/>
        <v/>
      </c>
      <c r="J265" s="12">
        <f t="shared" si="75"/>
        <v>130</v>
      </c>
      <c r="K265" s="12">
        <f t="shared" si="76"/>
        <v>100</v>
      </c>
      <c r="L265" s="12">
        <f t="shared" si="77"/>
        <v>30</v>
      </c>
      <c r="M265" s="36">
        <v>0</v>
      </c>
      <c r="N265" s="28" t="s">
        <v>218</v>
      </c>
      <c r="O265" s="12">
        <f>VLOOKUP(E265,[3]Sheet1!$B$20:$K$190,9,0)</f>
        <v>3</v>
      </c>
      <c r="P265" s="12" t="str">
        <f>VLOOKUP(O265,武将ID!L$1:$M268,2,0)</f>
        <v>攻击型</v>
      </c>
      <c r="R265" s="12">
        <v>2</v>
      </c>
      <c r="T265" s="12">
        <f t="shared" si="72"/>
        <v>13</v>
      </c>
      <c r="U265" s="12">
        <f t="shared" si="73"/>
        <v>10</v>
      </c>
      <c r="V265" s="12">
        <f t="shared" si="78"/>
        <v>3</v>
      </c>
      <c r="W265" s="12">
        <f t="shared" si="79"/>
        <v>13</v>
      </c>
      <c r="X265" s="12">
        <f t="shared" si="80"/>
        <v>13</v>
      </c>
      <c r="Y265" s="12">
        <f t="shared" si="81"/>
        <v>0</v>
      </c>
      <c r="AB265" s="18">
        <v>170</v>
      </c>
      <c r="AC265" s="18">
        <v>170</v>
      </c>
      <c r="AD265" s="18">
        <v>0</v>
      </c>
      <c r="AH265" s="32" t="s">
        <v>434</v>
      </c>
      <c r="AI265" s="17" t="str">
        <f>IFERROR(VLOOKUP(AH265,[4]缘分填表用!$A:$J,4,FALSE),VLOOKUP(AH265,[4]Sheet3!$AH:$AM,6,0))</f>
        <v>文武双全</v>
      </c>
      <c r="AJ265" s="30" t="str">
        <f>IFERROR(VLOOKUP(AH265,[4]缘分填表用!$A:$M,8,FALSE),VLOOKUP(AH265,[4]Sheet3!$AH:$AL,2,0))</f>
        <v>夏侯惇</v>
      </c>
      <c r="AK265" s="30" t="str">
        <f>IFERROR(VLOOKUP(AH265,[4]缘分填表用!$A:$M,9,FALSE),VLOOKUP(AH265,[4]Sheet3!$AH:$AL,3,0))</f>
        <v>大乔</v>
      </c>
      <c r="AL265" s="30">
        <f>IFERROR(VLOOKUP(AH265,[4]缘分填表用!$A:$M,10,FALSE),VLOOKUP(AH265,[4]Sheet3!$AH:$AL,4,0))</f>
        <v>0</v>
      </c>
      <c r="AM265" s="30"/>
      <c r="AN265" s="12" t="str">
        <f>IFERROR(VLOOKUP(D265,[5]Sheet1!$B$2:$C$47,2,FALSE),"")</f>
        <v/>
      </c>
    </row>
    <row r="266" spans="1:40" ht="17.399999999999999" customHeight="1" x14ac:dyDescent="0.35">
      <c r="A266" s="16" t="str">
        <f t="shared" si="74"/>
        <v>司马懿6</v>
      </c>
      <c r="B266" s="17">
        <v>6</v>
      </c>
      <c r="C266" s="21">
        <v>108</v>
      </c>
      <c r="D266" s="19" t="str">
        <f t="shared" si="70"/>
        <v>英姿勃发</v>
      </c>
      <c r="E266" s="32" t="s">
        <v>429</v>
      </c>
      <c r="F266" s="20" t="str">
        <f t="shared" si="66"/>
        <v>、陆逊</v>
      </c>
      <c r="G266" s="20" t="str">
        <f t="shared" si="67"/>
        <v>、大乔</v>
      </c>
      <c r="H266" s="20" t="str">
        <f t="shared" si="68"/>
        <v/>
      </c>
      <c r="I266" s="20" t="str">
        <f t="shared" si="69"/>
        <v/>
      </c>
      <c r="J266" s="12">
        <f t="shared" si="75"/>
        <v>130</v>
      </c>
      <c r="K266" s="12">
        <f t="shared" si="76"/>
        <v>100</v>
      </c>
      <c r="L266" s="12">
        <f t="shared" si="77"/>
        <v>30</v>
      </c>
      <c r="M266" s="36">
        <v>0</v>
      </c>
      <c r="N266" s="28" t="s">
        <v>218</v>
      </c>
      <c r="O266" s="12">
        <f>VLOOKUP(E266,[3]Sheet1!$B$20:$K$190,9,0)</f>
        <v>3</v>
      </c>
      <c r="P266" s="12" t="str">
        <f>VLOOKUP(O266,武将ID!L$1:$M269,2,0)</f>
        <v>攻击型</v>
      </c>
      <c r="R266" s="12">
        <v>2</v>
      </c>
      <c r="T266" s="12">
        <f t="shared" si="72"/>
        <v>13</v>
      </c>
      <c r="U266" s="12">
        <f t="shared" si="73"/>
        <v>10</v>
      </c>
      <c r="V266" s="12">
        <f t="shared" si="78"/>
        <v>3</v>
      </c>
      <c r="W266" s="12">
        <f t="shared" si="79"/>
        <v>13</v>
      </c>
      <c r="X266" s="12">
        <f t="shared" si="80"/>
        <v>13</v>
      </c>
      <c r="Y266" s="12">
        <f t="shared" si="81"/>
        <v>0</v>
      </c>
      <c r="AB266" s="18">
        <v>170</v>
      </c>
      <c r="AC266" s="18">
        <v>170</v>
      </c>
      <c r="AD266" s="19">
        <v>0</v>
      </c>
      <c r="AH266" s="32" t="s">
        <v>435</v>
      </c>
      <c r="AI266" s="17" t="str">
        <f>IFERROR(VLOOKUP(AH266,[4]缘分填表用!$A:$J,4,FALSE),VLOOKUP(AH266,[4]Sheet3!$AH:$AM,6,0))</f>
        <v>英姿勃发</v>
      </c>
      <c r="AJ266" s="30" t="str">
        <f>IFERROR(VLOOKUP(AH266,[4]缘分填表用!$A:$M,8,FALSE),VLOOKUP(AH266,[4]Sheet3!$AH:$AL,2,0))</f>
        <v>陆逊</v>
      </c>
      <c r="AK266" s="30" t="str">
        <f>IFERROR(VLOOKUP(AH266,[4]缘分填表用!$A:$M,9,FALSE),VLOOKUP(AH266,[4]Sheet3!$AH:$AL,3,0))</f>
        <v>大乔</v>
      </c>
      <c r="AL266" s="30">
        <f>IFERROR(VLOOKUP(AH266,[4]缘分填表用!$A:$M,10,FALSE),VLOOKUP(AH266,[4]Sheet3!$AH:$AL,4,0))</f>
        <v>0</v>
      </c>
      <c r="AM266" s="30"/>
      <c r="AN266" s="12" t="str">
        <f>IFERROR(VLOOKUP(D266,[5]Sheet1!$B$2:$C$47,2,FALSE),"")</f>
        <v/>
      </c>
    </row>
    <row r="267" spans="1:40" ht="17.399999999999999" customHeight="1" x14ac:dyDescent="0.35">
      <c r="A267" s="16" t="str">
        <f t="shared" si="74"/>
        <v>许褚1</v>
      </c>
      <c r="B267" s="17">
        <v>1</v>
      </c>
      <c r="C267" s="18">
        <v>109</v>
      </c>
      <c r="D267" s="19" t="str">
        <f t="shared" si="70"/>
        <v>骁勇善斗</v>
      </c>
      <c r="E267" s="32" t="s">
        <v>436</v>
      </c>
      <c r="F267" s="20" t="str">
        <f t="shared" si="66"/>
        <v>、张辽</v>
      </c>
      <c r="G267" s="20" t="str">
        <f t="shared" si="67"/>
        <v/>
      </c>
      <c r="H267" s="20" t="str">
        <f t="shared" si="68"/>
        <v/>
      </c>
      <c r="I267" s="20" t="str">
        <f t="shared" si="69"/>
        <v/>
      </c>
      <c r="J267" s="12">
        <f t="shared" si="75"/>
        <v>0</v>
      </c>
      <c r="K267" s="12">
        <f t="shared" si="76"/>
        <v>100</v>
      </c>
      <c r="L267" s="12">
        <f t="shared" si="77"/>
        <v>30</v>
      </c>
      <c r="M267" s="36">
        <v>0</v>
      </c>
      <c r="N267" s="28" t="s">
        <v>218</v>
      </c>
      <c r="O267" s="12">
        <f>VLOOKUP(E267,[3]Sheet1!$B$20:$K$190,9,0)</f>
        <v>3</v>
      </c>
      <c r="P267" s="12" t="str">
        <f>VLOOKUP(O267,武将ID!L$1:$M270,2,0)</f>
        <v>攻击型</v>
      </c>
      <c r="R267" s="12">
        <v>2</v>
      </c>
      <c r="T267" s="12">
        <f t="shared" si="72"/>
        <v>0</v>
      </c>
      <c r="U267" s="12">
        <f t="shared" si="73"/>
        <v>10</v>
      </c>
      <c r="V267" s="12">
        <f t="shared" si="78"/>
        <v>3</v>
      </c>
      <c r="W267" s="12">
        <f t="shared" si="79"/>
        <v>0</v>
      </c>
      <c r="X267" s="12">
        <f t="shared" si="80"/>
        <v>13</v>
      </c>
      <c r="Y267" s="12">
        <f t="shared" si="81"/>
        <v>0</v>
      </c>
      <c r="AB267" s="18">
        <v>0</v>
      </c>
      <c r="AC267" s="18">
        <v>170</v>
      </c>
      <c r="AD267" s="18">
        <v>0</v>
      </c>
      <c r="AH267" s="32" t="s">
        <v>437</v>
      </c>
      <c r="AI267" s="17" t="str">
        <f>IFERROR(VLOOKUP(AH267,[4]缘分填表用!$A:$J,4,FALSE),VLOOKUP(AH267,[4]Sheet3!$AH:$AM,6,0))</f>
        <v>骁勇善斗</v>
      </c>
      <c r="AJ267" s="30" t="str">
        <f>IFERROR(VLOOKUP(AH267,[4]缘分填表用!$A:$M,8,FALSE),VLOOKUP(AH267,[4]Sheet3!$AH:$AL,2,0))</f>
        <v>张辽</v>
      </c>
      <c r="AK267" s="30">
        <f>IFERROR(VLOOKUP(AH267,[4]缘分填表用!$A:$M,9,FALSE),VLOOKUP(AH267,[4]Sheet3!$AH:$AL,3,0))</f>
        <v>0</v>
      </c>
      <c r="AL267" s="30">
        <f>IFERROR(VLOOKUP(AH267,[4]缘分填表用!$A:$M,10,FALSE),VLOOKUP(AH267,[4]Sheet3!$AH:$AL,4,0))</f>
        <v>0</v>
      </c>
      <c r="AM267" s="30"/>
      <c r="AN267" s="12" t="str">
        <f>IFERROR(VLOOKUP(D267,[5]Sheet1!$B$2:$C$47,2,FALSE),"")</f>
        <v/>
      </c>
    </row>
    <row r="268" spans="1:40" ht="17.399999999999999" customHeight="1" x14ac:dyDescent="0.35">
      <c r="A268" s="16" t="str">
        <f t="shared" si="74"/>
        <v>许褚2</v>
      </c>
      <c r="B268" s="17">
        <v>2</v>
      </c>
      <c r="C268" s="18">
        <v>110</v>
      </c>
      <c r="D268" s="19" t="str">
        <f t="shared" si="70"/>
        <v>谋臣猛将</v>
      </c>
      <c r="E268" s="32" t="s">
        <v>436</v>
      </c>
      <c r="F268" s="20" t="str">
        <f t="shared" si="66"/>
        <v>、司马懿</v>
      </c>
      <c r="G268" s="20" t="str">
        <f t="shared" si="67"/>
        <v/>
      </c>
      <c r="H268" s="20" t="str">
        <f t="shared" si="68"/>
        <v/>
      </c>
      <c r="I268" s="20" t="str">
        <f t="shared" si="69"/>
        <v/>
      </c>
      <c r="J268" s="12">
        <f t="shared" si="75"/>
        <v>0</v>
      </c>
      <c r="K268" s="12">
        <f t="shared" si="76"/>
        <v>90</v>
      </c>
      <c r="L268" s="12">
        <f t="shared" si="77"/>
        <v>30</v>
      </c>
      <c r="M268" s="36">
        <v>0</v>
      </c>
      <c r="N268" s="28" t="s">
        <v>218</v>
      </c>
      <c r="O268" s="12">
        <f>VLOOKUP(E268,[3]Sheet1!$B$20:$K$190,9,0)</f>
        <v>3</v>
      </c>
      <c r="P268" s="12" t="str">
        <f>VLOOKUP(O268,武将ID!L$1:$M271,2,0)</f>
        <v>攻击型</v>
      </c>
      <c r="R268" s="12">
        <v>2</v>
      </c>
      <c r="T268" s="12">
        <f t="shared" si="72"/>
        <v>0</v>
      </c>
      <c r="U268" s="12">
        <f t="shared" si="73"/>
        <v>9</v>
      </c>
      <c r="V268" s="12">
        <f t="shared" si="78"/>
        <v>3</v>
      </c>
      <c r="W268" s="12">
        <f t="shared" si="79"/>
        <v>0</v>
      </c>
      <c r="X268" s="12">
        <f t="shared" si="80"/>
        <v>12</v>
      </c>
      <c r="Y268" s="12">
        <f t="shared" si="81"/>
        <v>0</v>
      </c>
      <c r="AB268" s="18">
        <v>0</v>
      </c>
      <c r="AC268" s="18">
        <v>160</v>
      </c>
      <c r="AD268" s="18">
        <v>0</v>
      </c>
      <c r="AH268" s="32" t="s">
        <v>438</v>
      </c>
      <c r="AI268" s="17" t="str">
        <f>IFERROR(VLOOKUP(AH268,[4]缘分填表用!$A:$J,4,FALSE),VLOOKUP(AH268,[4]Sheet3!$AH:$AM,6,0))</f>
        <v>谋臣猛将</v>
      </c>
      <c r="AJ268" s="30" t="str">
        <f>IFERROR(VLOOKUP(AH268,[4]缘分填表用!$A:$M,8,FALSE),VLOOKUP(AH268,[4]Sheet3!$AH:$AL,2,0))</f>
        <v>司马懿</v>
      </c>
      <c r="AK268" s="30">
        <f>IFERROR(VLOOKUP(AH268,[4]缘分填表用!$A:$M,9,FALSE),VLOOKUP(AH268,[4]Sheet3!$AH:$AL,3,0))</f>
        <v>0</v>
      </c>
      <c r="AL268" s="30">
        <f>IFERROR(VLOOKUP(AH268,[4]缘分填表用!$A:$M,10,FALSE),VLOOKUP(AH268,[4]Sheet3!$AH:$AL,4,0))</f>
        <v>0</v>
      </c>
      <c r="AM268" s="30"/>
      <c r="AN268" s="12" t="str">
        <f>IFERROR(VLOOKUP(D268,[5]Sheet1!$B$2:$C$47,2,FALSE),"")</f>
        <v/>
      </c>
    </row>
    <row r="269" spans="1:40" ht="17.399999999999999" customHeight="1" x14ac:dyDescent="0.35">
      <c r="A269" s="16" t="str">
        <f t="shared" si="74"/>
        <v>许褚3</v>
      </c>
      <c r="B269" s="17">
        <v>3</v>
      </c>
      <c r="C269" s="18">
        <v>111</v>
      </c>
      <c r="D269" s="19" t="str">
        <f t="shared" si="70"/>
        <v>勇猛过人</v>
      </c>
      <c r="E269" s="32" t="s">
        <v>436</v>
      </c>
      <c r="F269" s="20" t="str">
        <f t="shared" si="66"/>
        <v>、夏侯惇</v>
      </c>
      <c r="G269" s="20" t="str">
        <f t="shared" si="67"/>
        <v/>
      </c>
      <c r="H269" s="20" t="str">
        <f t="shared" si="68"/>
        <v/>
      </c>
      <c r="I269" s="20" t="str">
        <f t="shared" si="69"/>
        <v/>
      </c>
      <c r="J269" s="12">
        <f t="shared" si="75"/>
        <v>0</v>
      </c>
      <c r="K269" s="12">
        <f t="shared" si="76"/>
        <v>90</v>
      </c>
      <c r="L269" s="12">
        <f t="shared" si="77"/>
        <v>30</v>
      </c>
      <c r="M269" s="36">
        <v>0</v>
      </c>
      <c r="N269" s="28" t="s">
        <v>218</v>
      </c>
      <c r="O269" s="12">
        <f>VLOOKUP(E269,[3]Sheet1!$B$20:$K$190,9,0)</f>
        <v>3</v>
      </c>
      <c r="P269" s="12" t="str">
        <f>VLOOKUP(O269,武将ID!L$1:$M272,2,0)</f>
        <v>攻击型</v>
      </c>
      <c r="R269" s="12">
        <v>2</v>
      </c>
      <c r="T269" s="12">
        <f t="shared" si="72"/>
        <v>0</v>
      </c>
      <c r="U269" s="12">
        <f t="shared" si="73"/>
        <v>9</v>
      </c>
      <c r="V269" s="12">
        <f t="shared" si="78"/>
        <v>3</v>
      </c>
      <c r="W269" s="12">
        <f t="shared" si="79"/>
        <v>0</v>
      </c>
      <c r="X269" s="12">
        <f t="shared" si="80"/>
        <v>12</v>
      </c>
      <c r="Y269" s="12">
        <f t="shared" si="81"/>
        <v>0</v>
      </c>
      <c r="AB269" s="18">
        <v>0</v>
      </c>
      <c r="AC269" s="18">
        <v>160</v>
      </c>
      <c r="AD269" s="18">
        <v>0</v>
      </c>
      <c r="AH269" s="32" t="s">
        <v>439</v>
      </c>
      <c r="AI269" s="17" t="str">
        <f>IFERROR(VLOOKUP(AH269,[4]缘分填表用!$A:$J,4,FALSE),VLOOKUP(AH269,[4]Sheet3!$AH:$AM,6,0))</f>
        <v>勇猛过人</v>
      </c>
      <c r="AJ269" s="30" t="str">
        <f>IFERROR(VLOOKUP(AH269,[4]缘分填表用!$A:$M,8,FALSE),VLOOKUP(AH269,[4]Sheet3!$AH:$AL,2,0))</f>
        <v>夏侯惇</v>
      </c>
      <c r="AK269" s="30">
        <f>IFERROR(VLOOKUP(AH269,[4]缘分填表用!$A:$M,9,FALSE),VLOOKUP(AH269,[4]Sheet3!$AH:$AL,3,0))</f>
        <v>0</v>
      </c>
      <c r="AL269" s="30">
        <f>IFERROR(VLOOKUP(AH269,[4]缘分填表用!$A:$M,10,FALSE),VLOOKUP(AH269,[4]Sheet3!$AH:$AL,4,0))</f>
        <v>0</v>
      </c>
      <c r="AM269" s="30"/>
      <c r="AN269" s="12" t="str">
        <f>IFERROR(VLOOKUP(D269,[5]Sheet1!$B$2:$C$47,2,FALSE),"")</f>
        <v/>
      </c>
    </row>
    <row r="270" spans="1:40" ht="17.399999999999999" customHeight="1" x14ac:dyDescent="0.35">
      <c r="A270" s="16" t="str">
        <f t="shared" si="74"/>
        <v>许褚4</v>
      </c>
      <c r="B270" s="17">
        <v>4</v>
      </c>
      <c r="C270" s="18">
        <v>112</v>
      </c>
      <c r="D270" s="19" t="str">
        <f t="shared" si="70"/>
        <v>魏之肱股</v>
      </c>
      <c r="E270" s="32" t="s">
        <v>436</v>
      </c>
      <c r="F270" s="20" t="str">
        <f t="shared" si="66"/>
        <v>、司马懿</v>
      </c>
      <c r="G270" s="20" t="str">
        <f t="shared" si="67"/>
        <v>、夏侯惇</v>
      </c>
      <c r="H270" s="20" t="str">
        <f t="shared" si="68"/>
        <v/>
      </c>
      <c r="I270" s="20" t="str">
        <f t="shared" si="69"/>
        <v/>
      </c>
      <c r="J270" s="12">
        <f t="shared" si="75"/>
        <v>130</v>
      </c>
      <c r="K270" s="12">
        <f t="shared" si="76"/>
        <v>100</v>
      </c>
      <c r="L270" s="12">
        <f t="shared" si="77"/>
        <v>30</v>
      </c>
      <c r="M270" s="36">
        <v>0</v>
      </c>
      <c r="N270" s="28" t="s">
        <v>218</v>
      </c>
      <c r="O270" s="12">
        <f>VLOOKUP(E270,[3]Sheet1!$B$20:$K$190,9,0)</f>
        <v>3</v>
      </c>
      <c r="P270" s="12" t="str">
        <f>VLOOKUP(O270,武将ID!L$1:$M273,2,0)</f>
        <v>攻击型</v>
      </c>
      <c r="R270" s="12">
        <v>2</v>
      </c>
      <c r="T270" s="12">
        <f t="shared" si="72"/>
        <v>13</v>
      </c>
      <c r="U270" s="12">
        <f t="shared" si="73"/>
        <v>10</v>
      </c>
      <c r="V270" s="12">
        <f t="shared" si="78"/>
        <v>3</v>
      </c>
      <c r="W270" s="12">
        <f t="shared" si="79"/>
        <v>13</v>
      </c>
      <c r="X270" s="12">
        <f t="shared" si="80"/>
        <v>13</v>
      </c>
      <c r="Y270" s="12">
        <f t="shared" si="81"/>
        <v>0</v>
      </c>
      <c r="AB270" s="18">
        <v>170</v>
      </c>
      <c r="AC270" s="18">
        <v>170</v>
      </c>
      <c r="AD270" s="18">
        <v>0</v>
      </c>
      <c r="AH270" s="32" t="s">
        <v>440</v>
      </c>
      <c r="AI270" s="17" t="str">
        <f>IFERROR(VLOOKUP(AH270,[4]缘分填表用!$A:$J,4,FALSE),VLOOKUP(AH270,[4]Sheet3!$AH:$AM,6,0))</f>
        <v>魏之肱股</v>
      </c>
      <c r="AJ270" s="30" t="str">
        <f>IFERROR(VLOOKUP(AH270,[4]缘分填表用!$A:$M,8,FALSE),VLOOKUP(AH270,[4]Sheet3!$AH:$AL,2,0))</f>
        <v>司马懿</v>
      </c>
      <c r="AK270" s="30" t="str">
        <f>IFERROR(VLOOKUP(AH270,[4]缘分填表用!$A:$M,9,FALSE),VLOOKUP(AH270,[4]Sheet3!$AH:$AL,3,0))</f>
        <v>夏侯惇</v>
      </c>
      <c r="AL270" s="30">
        <f>IFERROR(VLOOKUP(AH270,[4]缘分填表用!$A:$M,10,FALSE),VLOOKUP(AH270,[4]Sheet3!$AH:$AL,4,0))</f>
        <v>0</v>
      </c>
      <c r="AM270" s="30"/>
      <c r="AN270" s="12" t="str">
        <f>IFERROR(VLOOKUP(D270,[5]Sheet1!$B$2:$C$47,2,FALSE),"")</f>
        <v/>
      </c>
    </row>
    <row r="271" spans="1:40" ht="17.399999999999999" customHeight="1" x14ac:dyDescent="0.35">
      <c r="A271" s="16" t="str">
        <f t="shared" si="74"/>
        <v>许褚5</v>
      </c>
      <c r="B271" s="17">
        <v>5</v>
      </c>
      <c r="C271" s="18">
        <v>113</v>
      </c>
      <c r="D271" s="19" t="str">
        <f t="shared" si="70"/>
        <v>功勋卓著</v>
      </c>
      <c r="E271" s="32" t="s">
        <v>436</v>
      </c>
      <c r="F271" s="20" t="str">
        <f t="shared" si="66"/>
        <v>、陆逊</v>
      </c>
      <c r="G271" s="20" t="str">
        <f t="shared" si="67"/>
        <v>、黄忠</v>
      </c>
      <c r="H271" s="20" t="str">
        <f t="shared" si="68"/>
        <v/>
      </c>
      <c r="I271" s="20" t="str">
        <f t="shared" si="69"/>
        <v/>
      </c>
      <c r="J271" s="12">
        <f t="shared" si="75"/>
        <v>130</v>
      </c>
      <c r="K271" s="12">
        <f t="shared" si="76"/>
        <v>100</v>
      </c>
      <c r="L271" s="12">
        <f t="shared" si="77"/>
        <v>30</v>
      </c>
      <c r="M271" s="36">
        <v>0</v>
      </c>
      <c r="N271" s="28" t="s">
        <v>218</v>
      </c>
      <c r="O271" s="12">
        <f>VLOOKUP(E271,[3]Sheet1!$B$20:$K$190,9,0)</f>
        <v>3</v>
      </c>
      <c r="P271" s="12" t="str">
        <f>VLOOKUP(O271,武将ID!L$1:$M274,2,0)</f>
        <v>攻击型</v>
      </c>
      <c r="R271" s="12">
        <v>2</v>
      </c>
      <c r="T271" s="12">
        <f t="shared" si="72"/>
        <v>13</v>
      </c>
      <c r="U271" s="12">
        <f t="shared" si="73"/>
        <v>10</v>
      </c>
      <c r="V271" s="12">
        <f t="shared" si="78"/>
        <v>3</v>
      </c>
      <c r="W271" s="12">
        <f t="shared" si="79"/>
        <v>13</v>
      </c>
      <c r="X271" s="12">
        <f t="shared" si="80"/>
        <v>13</v>
      </c>
      <c r="Y271" s="12">
        <f t="shared" si="81"/>
        <v>0</v>
      </c>
      <c r="AB271" s="18">
        <v>170</v>
      </c>
      <c r="AC271" s="18">
        <v>170</v>
      </c>
      <c r="AD271" s="18">
        <v>0</v>
      </c>
      <c r="AH271" s="32" t="s">
        <v>441</v>
      </c>
      <c r="AI271" s="17" t="str">
        <f>IFERROR(VLOOKUP(AH271,[4]缘分填表用!$A:$J,4,FALSE),VLOOKUP(AH271,[4]Sheet3!$AH:$AM,6,0))</f>
        <v>功勋卓著</v>
      </c>
      <c r="AJ271" s="30" t="str">
        <f>IFERROR(VLOOKUP(AH271,[4]缘分填表用!$A:$M,8,FALSE),VLOOKUP(AH271,[4]Sheet3!$AH:$AL,2,0))</f>
        <v>陆逊</v>
      </c>
      <c r="AK271" s="30" t="str">
        <f>IFERROR(VLOOKUP(AH271,[4]缘分填表用!$A:$M,9,FALSE),VLOOKUP(AH271,[4]Sheet3!$AH:$AL,3,0))</f>
        <v>黄忠</v>
      </c>
      <c r="AL271" s="30">
        <f>IFERROR(VLOOKUP(AH271,[4]缘分填表用!$A:$M,10,FALSE),VLOOKUP(AH271,[4]Sheet3!$AH:$AL,4,0))</f>
        <v>0</v>
      </c>
      <c r="AM271" s="30"/>
      <c r="AN271" s="12" t="str">
        <f>IFERROR(VLOOKUP(D271,[5]Sheet1!$B$2:$C$47,2,FALSE),"")</f>
        <v/>
      </c>
    </row>
    <row r="272" spans="1:40" ht="17.399999999999999" customHeight="1" x14ac:dyDescent="0.35">
      <c r="A272" s="16" t="str">
        <f t="shared" si="74"/>
        <v>许褚6</v>
      </c>
      <c r="B272" s="17">
        <v>6</v>
      </c>
      <c r="C272" s="18">
        <v>114</v>
      </c>
      <c r="D272" s="19" t="str">
        <f t="shared" si="70"/>
        <v>出奇制胜</v>
      </c>
      <c r="E272" s="32" t="s">
        <v>436</v>
      </c>
      <c r="F272" s="20" t="str">
        <f t="shared" si="66"/>
        <v>、夏侯惇</v>
      </c>
      <c r="G272" s="20" t="str">
        <f t="shared" si="67"/>
        <v>、黄忠</v>
      </c>
      <c r="H272" s="20" t="str">
        <f t="shared" si="68"/>
        <v/>
      </c>
      <c r="I272" s="20" t="str">
        <f t="shared" si="69"/>
        <v/>
      </c>
      <c r="J272" s="12">
        <f t="shared" si="75"/>
        <v>130</v>
      </c>
      <c r="K272" s="12">
        <f t="shared" si="76"/>
        <v>100</v>
      </c>
      <c r="L272" s="12">
        <f t="shared" si="77"/>
        <v>30</v>
      </c>
      <c r="M272" s="36">
        <v>0</v>
      </c>
      <c r="N272" s="28" t="s">
        <v>218</v>
      </c>
      <c r="O272" s="12">
        <f>VLOOKUP(E272,[3]Sheet1!$B$20:$K$190,9,0)</f>
        <v>3</v>
      </c>
      <c r="P272" s="12" t="str">
        <f>VLOOKUP(O272,武将ID!L$1:$M275,2,0)</f>
        <v>攻击型</v>
      </c>
      <c r="R272" s="12">
        <v>2</v>
      </c>
      <c r="T272" s="12">
        <f t="shared" si="72"/>
        <v>13</v>
      </c>
      <c r="U272" s="12">
        <f t="shared" si="73"/>
        <v>10</v>
      </c>
      <c r="V272" s="12">
        <f t="shared" si="78"/>
        <v>3</v>
      </c>
      <c r="W272" s="12">
        <f t="shared" si="79"/>
        <v>13</v>
      </c>
      <c r="X272" s="12">
        <f t="shared" si="80"/>
        <v>13</v>
      </c>
      <c r="Y272" s="12">
        <f t="shared" si="81"/>
        <v>0</v>
      </c>
      <c r="AB272" s="18">
        <v>170</v>
      </c>
      <c r="AC272" s="18">
        <v>170</v>
      </c>
      <c r="AD272" s="19">
        <v>0</v>
      </c>
      <c r="AH272" s="32" t="s">
        <v>442</v>
      </c>
      <c r="AI272" s="17" t="str">
        <f>IFERROR(VLOOKUP(AH272,[4]缘分填表用!$A:$J,4,FALSE),VLOOKUP(AH272,[4]Sheet3!$AH:$AM,6,0))</f>
        <v>出奇制胜</v>
      </c>
      <c r="AJ272" s="30" t="str">
        <f>IFERROR(VLOOKUP(AH272,[4]缘分填表用!$A:$M,8,FALSE),VLOOKUP(AH272,[4]Sheet3!$AH:$AL,2,0))</f>
        <v>夏侯惇</v>
      </c>
      <c r="AK272" s="30" t="str">
        <f>IFERROR(VLOOKUP(AH272,[4]缘分填表用!$A:$M,9,FALSE),VLOOKUP(AH272,[4]Sheet3!$AH:$AL,3,0))</f>
        <v>黄忠</v>
      </c>
      <c r="AL272" s="30">
        <f>IFERROR(VLOOKUP(AH272,[4]缘分填表用!$A:$M,10,FALSE),VLOOKUP(AH272,[4]Sheet3!$AH:$AL,4,0))</f>
        <v>0</v>
      </c>
      <c r="AM272" s="30"/>
      <c r="AN272" s="12" t="str">
        <f>IFERROR(VLOOKUP(D272,[5]Sheet1!$B$2:$C$47,2,FALSE),"")</f>
        <v/>
      </c>
    </row>
    <row r="273" spans="1:40" ht="17.399999999999999" customHeight="1" x14ac:dyDescent="0.35">
      <c r="A273" s="16" t="str">
        <f t="shared" si="74"/>
        <v>夏侯惇1</v>
      </c>
      <c r="B273" s="17">
        <v>1</v>
      </c>
      <c r="C273" s="18">
        <v>115</v>
      </c>
      <c r="D273" s="19" t="str">
        <f t="shared" si="70"/>
        <v>中军而立</v>
      </c>
      <c r="E273" s="32" t="s">
        <v>443</v>
      </c>
      <c r="F273" s="20" t="str">
        <f t="shared" si="66"/>
        <v>、张辽</v>
      </c>
      <c r="G273" s="20" t="str">
        <f t="shared" si="67"/>
        <v/>
      </c>
      <c r="H273" s="20" t="str">
        <f t="shared" si="68"/>
        <v/>
      </c>
      <c r="I273" s="20" t="str">
        <f t="shared" si="69"/>
        <v/>
      </c>
      <c r="J273" s="12">
        <f t="shared" si="75"/>
        <v>0</v>
      </c>
      <c r="K273" s="12">
        <f t="shared" si="76"/>
        <v>100</v>
      </c>
      <c r="L273" s="12">
        <f t="shared" si="77"/>
        <v>30</v>
      </c>
      <c r="M273" s="36">
        <v>0</v>
      </c>
      <c r="N273" s="28" t="s">
        <v>218</v>
      </c>
      <c r="O273" s="12">
        <f>VLOOKUP(E273,[3]Sheet1!$B$20:$K$190,9,0)</f>
        <v>3</v>
      </c>
      <c r="P273" s="12" t="str">
        <f>VLOOKUP(O273,武将ID!L$1:$M276,2,0)</f>
        <v>攻击型</v>
      </c>
      <c r="R273" s="12">
        <v>2</v>
      </c>
      <c r="T273" s="12">
        <f t="shared" si="72"/>
        <v>0</v>
      </c>
      <c r="U273" s="12">
        <f t="shared" si="73"/>
        <v>10</v>
      </c>
      <c r="V273" s="12">
        <f t="shared" si="78"/>
        <v>3</v>
      </c>
      <c r="W273" s="12">
        <f t="shared" si="79"/>
        <v>0</v>
      </c>
      <c r="X273" s="12">
        <f t="shared" si="80"/>
        <v>13</v>
      </c>
      <c r="Y273" s="12">
        <f t="shared" si="81"/>
        <v>0</v>
      </c>
      <c r="AB273" s="18">
        <v>0</v>
      </c>
      <c r="AC273" s="18">
        <v>170</v>
      </c>
      <c r="AD273" s="18">
        <v>0</v>
      </c>
      <c r="AH273" s="32" t="s">
        <v>444</v>
      </c>
      <c r="AI273" s="17" t="str">
        <f>IFERROR(VLOOKUP(AH273,[4]缘分填表用!$A:$J,4,FALSE),VLOOKUP(AH273,[4]Sheet3!$AH:$AM,6,0))</f>
        <v>中军而立</v>
      </c>
      <c r="AJ273" s="30" t="str">
        <f>IFERROR(VLOOKUP(AH273,[4]缘分填表用!$A:$M,8,FALSE),VLOOKUP(AH273,[4]Sheet3!$AH:$AL,2,0))</f>
        <v>张辽</v>
      </c>
      <c r="AK273" s="30">
        <f>IFERROR(VLOOKUP(AH273,[4]缘分填表用!$A:$M,9,FALSE),VLOOKUP(AH273,[4]Sheet3!$AH:$AL,3,0))</f>
        <v>0</v>
      </c>
      <c r="AL273" s="30">
        <f>IFERROR(VLOOKUP(AH273,[4]缘分填表用!$A:$M,10,FALSE),VLOOKUP(AH273,[4]Sheet3!$AH:$AL,4,0))</f>
        <v>0</v>
      </c>
      <c r="AM273" s="30"/>
      <c r="AN273" s="12" t="str">
        <f>IFERROR(VLOOKUP(D273,[5]Sheet1!$B$2:$C$47,2,FALSE),"")</f>
        <v/>
      </c>
    </row>
    <row r="274" spans="1:40" ht="17.399999999999999" customHeight="1" x14ac:dyDescent="0.35">
      <c r="A274" s="16" t="str">
        <f t="shared" si="74"/>
        <v>夏侯惇2</v>
      </c>
      <c r="B274" s="17">
        <v>2</v>
      </c>
      <c r="C274" s="18">
        <v>116</v>
      </c>
      <c r="D274" s="19" t="str">
        <f t="shared" si="70"/>
        <v>勇猛过人</v>
      </c>
      <c r="E274" s="32" t="s">
        <v>443</v>
      </c>
      <c r="F274" s="20" t="str">
        <f t="shared" si="66"/>
        <v>、许褚</v>
      </c>
      <c r="G274" s="20" t="str">
        <f t="shared" si="67"/>
        <v/>
      </c>
      <c r="H274" s="20" t="str">
        <f t="shared" si="68"/>
        <v/>
      </c>
      <c r="I274" s="20" t="str">
        <f t="shared" si="69"/>
        <v/>
      </c>
      <c r="J274" s="12">
        <f t="shared" si="75"/>
        <v>0</v>
      </c>
      <c r="K274" s="12">
        <f t="shared" si="76"/>
        <v>90</v>
      </c>
      <c r="L274" s="12">
        <f t="shared" si="77"/>
        <v>30</v>
      </c>
      <c r="M274" s="36">
        <v>0</v>
      </c>
      <c r="N274" s="28" t="s">
        <v>218</v>
      </c>
      <c r="O274" s="12">
        <f>VLOOKUP(E274,[3]Sheet1!$B$20:$K$190,9,0)</f>
        <v>3</v>
      </c>
      <c r="P274" s="12" t="str">
        <f>VLOOKUP(O274,武将ID!L$1:$M277,2,0)</f>
        <v>攻击型</v>
      </c>
      <c r="R274" s="12">
        <v>2</v>
      </c>
      <c r="T274" s="12">
        <f t="shared" si="72"/>
        <v>0</v>
      </c>
      <c r="U274" s="12">
        <f t="shared" si="73"/>
        <v>9</v>
      </c>
      <c r="V274" s="12">
        <f t="shared" si="78"/>
        <v>3</v>
      </c>
      <c r="W274" s="12">
        <f t="shared" si="79"/>
        <v>0</v>
      </c>
      <c r="X274" s="12">
        <f t="shared" si="80"/>
        <v>12</v>
      </c>
      <c r="Y274" s="12">
        <f t="shared" si="81"/>
        <v>0</v>
      </c>
      <c r="AB274" s="18">
        <v>0</v>
      </c>
      <c r="AC274" s="18">
        <v>160</v>
      </c>
      <c r="AD274" s="18">
        <v>0</v>
      </c>
      <c r="AH274" s="32" t="s">
        <v>445</v>
      </c>
      <c r="AI274" s="17" t="str">
        <f>IFERROR(VLOOKUP(AH274,[4]缘分填表用!$A:$J,4,FALSE),VLOOKUP(AH274,[4]Sheet3!$AH:$AM,6,0))</f>
        <v>勇猛过人</v>
      </c>
      <c r="AJ274" s="30" t="str">
        <f>IFERROR(VLOOKUP(AH274,[4]缘分填表用!$A:$M,8,FALSE),VLOOKUP(AH274,[4]Sheet3!$AH:$AL,2,0))</f>
        <v>许褚</v>
      </c>
      <c r="AK274" s="30">
        <f>IFERROR(VLOOKUP(AH274,[4]缘分填表用!$A:$M,9,FALSE),VLOOKUP(AH274,[4]Sheet3!$AH:$AL,3,0))</f>
        <v>0</v>
      </c>
      <c r="AL274" s="30">
        <f>IFERROR(VLOOKUP(AH274,[4]缘分填表用!$A:$M,10,FALSE),VLOOKUP(AH274,[4]Sheet3!$AH:$AL,4,0))</f>
        <v>0</v>
      </c>
      <c r="AM274" s="30"/>
      <c r="AN274" s="12" t="str">
        <f>IFERROR(VLOOKUP(D274,[5]Sheet1!$B$2:$C$47,2,FALSE),"")</f>
        <v/>
      </c>
    </row>
    <row r="275" spans="1:40" ht="17.399999999999999" customHeight="1" x14ac:dyDescent="0.35">
      <c r="A275" s="16" t="str">
        <f t="shared" si="74"/>
        <v>夏侯惇3</v>
      </c>
      <c r="B275" s="17">
        <v>3</v>
      </c>
      <c r="C275" s="18">
        <v>117</v>
      </c>
      <c r="D275" s="19" t="str">
        <f t="shared" si="70"/>
        <v>一击必杀</v>
      </c>
      <c r="E275" s="32" t="s">
        <v>443</v>
      </c>
      <c r="F275" s="20" t="str">
        <f t="shared" si="66"/>
        <v>、黄忠</v>
      </c>
      <c r="G275" s="20" t="str">
        <f t="shared" si="67"/>
        <v/>
      </c>
      <c r="H275" s="20" t="str">
        <f t="shared" si="68"/>
        <v/>
      </c>
      <c r="I275" s="20" t="str">
        <f t="shared" si="69"/>
        <v/>
      </c>
      <c r="J275" s="12">
        <f t="shared" si="75"/>
        <v>0</v>
      </c>
      <c r="K275" s="12">
        <f t="shared" si="76"/>
        <v>90</v>
      </c>
      <c r="L275" s="12">
        <f t="shared" si="77"/>
        <v>30</v>
      </c>
      <c r="M275" s="36">
        <v>0</v>
      </c>
      <c r="N275" s="28" t="s">
        <v>218</v>
      </c>
      <c r="O275" s="12">
        <f>VLOOKUP(E275,[3]Sheet1!$B$20:$K$190,9,0)</f>
        <v>3</v>
      </c>
      <c r="P275" s="12" t="str">
        <f>VLOOKUP(O275,武将ID!L$1:$M278,2,0)</f>
        <v>攻击型</v>
      </c>
      <c r="R275" s="12">
        <v>2</v>
      </c>
      <c r="T275" s="12">
        <f t="shared" si="72"/>
        <v>0</v>
      </c>
      <c r="U275" s="12">
        <f t="shared" si="73"/>
        <v>9</v>
      </c>
      <c r="V275" s="12">
        <f t="shared" si="78"/>
        <v>3</v>
      </c>
      <c r="W275" s="12">
        <f t="shared" si="79"/>
        <v>0</v>
      </c>
      <c r="X275" s="12">
        <f t="shared" si="80"/>
        <v>12</v>
      </c>
      <c r="Y275" s="12">
        <f t="shared" si="81"/>
        <v>0</v>
      </c>
      <c r="AB275" s="18">
        <v>0</v>
      </c>
      <c r="AC275" s="18">
        <v>160</v>
      </c>
      <c r="AD275" s="18">
        <v>0</v>
      </c>
      <c r="AH275" s="32" t="s">
        <v>446</v>
      </c>
      <c r="AI275" s="17" t="str">
        <f>IFERROR(VLOOKUP(AH275,[4]缘分填表用!$A:$J,4,FALSE),VLOOKUP(AH275,[4]Sheet3!$AH:$AM,6,0))</f>
        <v>一击必杀</v>
      </c>
      <c r="AJ275" s="30" t="str">
        <f>IFERROR(VLOOKUP(AH275,[4]缘分填表用!$A:$M,8,FALSE),VLOOKUP(AH275,[4]Sheet3!$AH:$AL,2,0))</f>
        <v>黄忠</v>
      </c>
      <c r="AK275" s="30">
        <f>IFERROR(VLOOKUP(AH275,[4]缘分填表用!$A:$M,9,FALSE),VLOOKUP(AH275,[4]Sheet3!$AH:$AL,3,0))</f>
        <v>0</v>
      </c>
      <c r="AL275" s="30">
        <f>IFERROR(VLOOKUP(AH275,[4]缘分填表用!$A:$M,10,FALSE),VLOOKUP(AH275,[4]Sheet3!$AH:$AL,4,0))</f>
        <v>0</v>
      </c>
      <c r="AM275" s="30"/>
      <c r="AN275" s="12" t="str">
        <f>IFERROR(VLOOKUP(D275,[5]Sheet1!$B$2:$C$47,2,FALSE),"")</f>
        <v/>
      </c>
    </row>
    <row r="276" spans="1:40" ht="17.399999999999999" customHeight="1" x14ac:dyDescent="0.35">
      <c r="A276" s="16" t="str">
        <f t="shared" si="74"/>
        <v>夏侯惇4</v>
      </c>
      <c r="B276" s="17">
        <v>4</v>
      </c>
      <c r="C276" s="18">
        <v>118</v>
      </c>
      <c r="D276" s="19" t="str">
        <f t="shared" si="70"/>
        <v>魏之肱股</v>
      </c>
      <c r="E276" s="32" t="s">
        <v>443</v>
      </c>
      <c r="F276" s="20" t="str">
        <f t="shared" si="66"/>
        <v>、司马懿</v>
      </c>
      <c r="G276" s="20" t="str">
        <f t="shared" si="67"/>
        <v>、许褚</v>
      </c>
      <c r="H276" s="20" t="str">
        <f t="shared" si="68"/>
        <v/>
      </c>
      <c r="I276" s="20" t="str">
        <f t="shared" si="69"/>
        <v/>
      </c>
      <c r="J276" s="12">
        <f t="shared" si="75"/>
        <v>130</v>
      </c>
      <c r="K276" s="12">
        <f t="shared" si="76"/>
        <v>100</v>
      </c>
      <c r="L276" s="12">
        <f t="shared" si="77"/>
        <v>30</v>
      </c>
      <c r="M276" s="36">
        <v>0</v>
      </c>
      <c r="N276" s="28" t="s">
        <v>218</v>
      </c>
      <c r="O276" s="12">
        <f>VLOOKUP(E276,[3]Sheet1!$B$20:$K$190,9,0)</f>
        <v>3</v>
      </c>
      <c r="P276" s="12" t="str">
        <f>VLOOKUP(O276,武将ID!L$1:$M279,2,0)</f>
        <v>攻击型</v>
      </c>
      <c r="R276" s="12">
        <v>2</v>
      </c>
      <c r="T276" s="12">
        <f t="shared" si="72"/>
        <v>13</v>
      </c>
      <c r="U276" s="12">
        <f t="shared" si="73"/>
        <v>10</v>
      </c>
      <c r="V276" s="12">
        <f t="shared" si="78"/>
        <v>3</v>
      </c>
      <c r="W276" s="12">
        <f t="shared" si="79"/>
        <v>13</v>
      </c>
      <c r="X276" s="12">
        <f t="shared" si="80"/>
        <v>13</v>
      </c>
      <c r="Y276" s="12">
        <f t="shared" si="81"/>
        <v>0</v>
      </c>
      <c r="AB276" s="18">
        <v>170</v>
      </c>
      <c r="AC276" s="18">
        <v>170</v>
      </c>
      <c r="AD276" s="18">
        <v>0</v>
      </c>
      <c r="AH276" s="32" t="s">
        <v>447</v>
      </c>
      <c r="AI276" s="17" t="str">
        <f>IFERROR(VLOOKUP(AH276,[4]缘分填表用!$A:$J,4,FALSE),VLOOKUP(AH276,[4]Sheet3!$AH:$AM,6,0))</f>
        <v>魏之肱股</v>
      </c>
      <c r="AJ276" s="30" t="str">
        <f>IFERROR(VLOOKUP(AH276,[4]缘分填表用!$A:$M,8,FALSE),VLOOKUP(AH276,[4]Sheet3!$AH:$AL,2,0))</f>
        <v>司马懿</v>
      </c>
      <c r="AK276" s="30" t="str">
        <f>IFERROR(VLOOKUP(AH276,[4]缘分填表用!$A:$M,9,FALSE),VLOOKUP(AH276,[4]Sheet3!$AH:$AL,3,0))</f>
        <v>许褚</v>
      </c>
      <c r="AL276" s="30">
        <f>IFERROR(VLOOKUP(AH276,[4]缘分填表用!$A:$M,10,FALSE),VLOOKUP(AH276,[4]Sheet3!$AH:$AL,4,0))</f>
        <v>0</v>
      </c>
      <c r="AM276" s="30"/>
      <c r="AN276" s="12" t="str">
        <f>IFERROR(VLOOKUP(D276,[5]Sheet1!$B$2:$C$47,2,FALSE),"")</f>
        <v/>
      </c>
    </row>
    <row r="277" spans="1:40" ht="17.399999999999999" customHeight="1" x14ac:dyDescent="0.35">
      <c r="A277" s="16" t="str">
        <f t="shared" si="74"/>
        <v>夏侯惇5</v>
      </c>
      <c r="B277" s="17">
        <v>5</v>
      </c>
      <c r="C277" s="18">
        <v>119</v>
      </c>
      <c r="D277" s="19" t="str">
        <f t="shared" si="70"/>
        <v>文武双全</v>
      </c>
      <c r="E277" s="32" t="s">
        <v>443</v>
      </c>
      <c r="F277" s="20" t="str">
        <f t="shared" si="66"/>
        <v>、司马懿</v>
      </c>
      <c r="G277" s="20" t="str">
        <f t="shared" si="67"/>
        <v>、大乔</v>
      </c>
      <c r="H277" s="20" t="str">
        <f t="shared" si="68"/>
        <v/>
      </c>
      <c r="I277" s="20" t="str">
        <f t="shared" si="69"/>
        <v/>
      </c>
      <c r="J277" s="12">
        <f t="shared" si="75"/>
        <v>130</v>
      </c>
      <c r="K277" s="12">
        <f t="shared" si="76"/>
        <v>100</v>
      </c>
      <c r="L277" s="12">
        <f t="shared" si="77"/>
        <v>30</v>
      </c>
      <c r="M277" s="36">
        <v>0</v>
      </c>
      <c r="N277" s="28" t="s">
        <v>218</v>
      </c>
      <c r="O277" s="12">
        <f>VLOOKUP(E277,[3]Sheet1!$B$20:$K$190,9,0)</f>
        <v>3</v>
      </c>
      <c r="P277" s="12" t="str">
        <f>VLOOKUP(O277,武将ID!L$1:$M280,2,0)</f>
        <v>攻击型</v>
      </c>
      <c r="R277" s="12">
        <v>2</v>
      </c>
      <c r="T277" s="12">
        <f t="shared" si="72"/>
        <v>13</v>
      </c>
      <c r="U277" s="12">
        <f t="shared" si="73"/>
        <v>10</v>
      </c>
      <c r="V277" s="12">
        <f t="shared" si="78"/>
        <v>3</v>
      </c>
      <c r="W277" s="12">
        <f t="shared" si="79"/>
        <v>13</v>
      </c>
      <c r="X277" s="12">
        <f t="shared" si="80"/>
        <v>13</v>
      </c>
      <c r="Y277" s="12">
        <f t="shared" si="81"/>
        <v>0</v>
      </c>
      <c r="AB277" s="18">
        <v>170</v>
      </c>
      <c r="AC277" s="18">
        <v>170</v>
      </c>
      <c r="AD277" s="18">
        <v>0</v>
      </c>
      <c r="AH277" s="32" t="s">
        <v>448</v>
      </c>
      <c r="AI277" s="17" t="str">
        <f>IFERROR(VLOOKUP(AH277,[4]缘分填表用!$A:$J,4,FALSE),VLOOKUP(AH277,[4]Sheet3!$AH:$AM,6,0))</f>
        <v>文武双全</v>
      </c>
      <c r="AJ277" s="30" t="str">
        <f>IFERROR(VLOOKUP(AH277,[4]缘分填表用!$A:$M,8,FALSE),VLOOKUP(AH277,[4]Sheet3!$AH:$AL,2,0))</f>
        <v>司马懿</v>
      </c>
      <c r="AK277" s="30" t="str">
        <f>IFERROR(VLOOKUP(AH277,[4]缘分填表用!$A:$M,9,FALSE),VLOOKUP(AH277,[4]Sheet3!$AH:$AL,3,0))</f>
        <v>大乔</v>
      </c>
      <c r="AL277" s="30">
        <f>IFERROR(VLOOKUP(AH277,[4]缘分填表用!$A:$M,10,FALSE),VLOOKUP(AH277,[4]Sheet3!$AH:$AL,4,0))</f>
        <v>0</v>
      </c>
      <c r="AM277" s="30"/>
      <c r="AN277" s="12" t="str">
        <f>IFERROR(VLOOKUP(D277,[5]Sheet1!$B$2:$C$47,2,FALSE),"")</f>
        <v/>
      </c>
    </row>
    <row r="278" spans="1:40" ht="17.399999999999999" customHeight="1" x14ac:dyDescent="0.35">
      <c r="A278" s="16" t="str">
        <f t="shared" si="74"/>
        <v>夏侯惇6</v>
      </c>
      <c r="B278" s="17">
        <v>6</v>
      </c>
      <c r="C278" s="18">
        <v>120</v>
      </c>
      <c r="D278" s="19" t="str">
        <f t="shared" si="70"/>
        <v>出奇制胜</v>
      </c>
      <c r="E278" s="32" t="s">
        <v>443</v>
      </c>
      <c r="F278" s="20" t="str">
        <f t="shared" si="66"/>
        <v>、许褚</v>
      </c>
      <c r="G278" s="20" t="str">
        <f t="shared" si="67"/>
        <v>、黄忠</v>
      </c>
      <c r="H278" s="20" t="str">
        <f t="shared" si="68"/>
        <v/>
      </c>
      <c r="I278" s="20" t="str">
        <f t="shared" si="69"/>
        <v/>
      </c>
      <c r="J278" s="12">
        <f t="shared" si="75"/>
        <v>130</v>
      </c>
      <c r="K278" s="12">
        <f t="shared" si="76"/>
        <v>100</v>
      </c>
      <c r="L278" s="12">
        <f t="shared" si="77"/>
        <v>30</v>
      </c>
      <c r="M278" s="36">
        <v>0</v>
      </c>
      <c r="N278" s="28" t="s">
        <v>218</v>
      </c>
      <c r="O278" s="12">
        <f>VLOOKUP(E278,[3]Sheet1!$B$20:$K$190,9,0)</f>
        <v>3</v>
      </c>
      <c r="P278" s="12" t="str">
        <f>VLOOKUP(O278,武将ID!L$1:$M281,2,0)</f>
        <v>攻击型</v>
      </c>
      <c r="R278" s="12">
        <v>2</v>
      </c>
      <c r="T278" s="12">
        <f t="shared" si="72"/>
        <v>13</v>
      </c>
      <c r="U278" s="12">
        <f t="shared" si="73"/>
        <v>10</v>
      </c>
      <c r="V278" s="12">
        <f t="shared" si="78"/>
        <v>3</v>
      </c>
      <c r="W278" s="12">
        <f t="shared" si="79"/>
        <v>13</v>
      </c>
      <c r="X278" s="12">
        <f t="shared" si="80"/>
        <v>13</v>
      </c>
      <c r="Y278" s="12">
        <f t="shared" si="81"/>
        <v>0</v>
      </c>
      <c r="AB278" s="18">
        <v>170</v>
      </c>
      <c r="AC278" s="18">
        <v>170</v>
      </c>
      <c r="AD278" s="19">
        <v>0</v>
      </c>
      <c r="AH278" s="32" t="s">
        <v>449</v>
      </c>
      <c r="AI278" s="17" t="str">
        <f>IFERROR(VLOOKUP(AH278,[4]缘分填表用!$A:$J,4,FALSE),VLOOKUP(AH278,[4]Sheet3!$AH:$AM,6,0))</f>
        <v>出奇制胜</v>
      </c>
      <c r="AJ278" s="30" t="str">
        <f>IFERROR(VLOOKUP(AH278,[4]缘分填表用!$A:$M,8,FALSE),VLOOKUP(AH278,[4]Sheet3!$AH:$AL,2,0))</f>
        <v>许褚</v>
      </c>
      <c r="AK278" s="30" t="str">
        <f>IFERROR(VLOOKUP(AH278,[4]缘分填表用!$A:$M,9,FALSE),VLOOKUP(AH278,[4]Sheet3!$AH:$AL,3,0))</f>
        <v>黄忠</v>
      </c>
      <c r="AL278" s="30">
        <f>IFERROR(VLOOKUP(AH278,[4]缘分填表用!$A:$M,10,FALSE),VLOOKUP(AH278,[4]Sheet3!$AH:$AL,4,0))</f>
        <v>0</v>
      </c>
      <c r="AM278" s="30"/>
      <c r="AN278" s="12" t="str">
        <f>IFERROR(VLOOKUP(D278,[5]Sheet1!$B$2:$C$47,2,FALSE),"")</f>
        <v/>
      </c>
    </row>
    <row r="279" spans="1:40" ht="17.399999999999999" customHeight="1" x14ac:dyDescent="0.35">
      <c r="A279" s="16" t="str">
        <f t="shared" si="74"/>
        <v>大乔1</v>
      </c>
      <c r="B279" s="17">
        <v>1</v>
      </c>
      <c r="C279" s="18">
        <v>121</v>
      </c>
      <c r="D279" s="19" t="str">
        <f t="shared" si="70"/>
        <v>天生丽质</v>
      </c>
      <c r="E279" s="32" t="s">
        <v>450</v>
      </c>
      <c r="F279" s="20" t="str">
        <f t="shared" si="66"/>
        <v>、貂蝉</v>
      </c>
      <c r="G279" s="20" t="str">
        <f t="shared" si="67"/>
        <v/>
      </c>
      <c r="H279" s="20" t="str">
        <f t="shared" si="68"/>
        <v/>
      </c>
      <c r="I279" s="20" t="str">
        <f t="shared" si="69"/>
        <v/>
      </c>
      <c r="J279" s="12">
        <f t="shared" si="75"/>
        <v>130</v>
      </c>
      <c r="K279" s="12">
        <f t="shared" si="76"/>
        <v>0</v>
      </c>
      <c r="L279" s="12">
        <f t="shared" si="77"/>
        <v>0</v>
      </c>
      <c r="M279" s="36">
        <v>0</v>
      </c>
      <c r="N279" s="28" t="s">
        <v>218</v>
      </c>
      <c r="O279" s="12">
        <f>VLOOKUP(E279,[3]Sheet1!$B$20:$K$190,9,0)</f>
        <v>4</v>
      </c>
      <c r="P279" s="12" t="str">
        <f>VLOOKUP(O279,武将ID!L$1:$M282,2,0)</f>
        <v>辅助型</v>
      </c>
      <c r="R279" s="12">
        <v>2</v>
      </c>
      <c r="T279" s="12">
        <f t="shared" si="72"/>
        <v>13</v>
      </c>
      <c r="U279" s="12">
        <f t="shared" si="73"/>
        <v>0</v>
      </c>
      <c r="V279" s="12">
        <f t="shared" si="78"/>
        <v>0</v>
      </c>
      <c r="W279" s="12">
        <f t="shared" si="79"/>
        <v>13</v>
      </c>
      <c r="X279" s="12">
        <f t="shared" si="80"/>
        <v>0</v>
      </c>
      <c r="Y279" s="12">
        <f t="shared" si="81"/>
        <v>0</v>
      </c>
      <c r="AB279" s="18">
        <v>170</v>
      </c>
      <c r="AC279" s="29">
        <v>0</v>
      </c>
      <c r="AD279" s="29">
        <v>0</v>
      </c>
      <c r="AH279" s="32" t="s">
        <v>451</v>
      </c>
      <c r="AI279" s="17" t="str">
        <f>IFERROR(VLOOKUP(AH279,[4]缘分填表用!$A:$J,4,FALSE),VLOOKUP(AH279,[4]Sheet3!$AH:$AM,6,0))</f>
        <v>天生丽质</v>
      </c>
      <c r="AJ279" s="30" t="str">
        <f>IFERROR(VLOOKUP(AH279,[4]缘分填表用!$A:$M,8,FALSE),VLOOKUP(AH279,[4]Sheet3!$AH:$AL,2,0))</f>
        <v>貂蝉</v>
      </c>
      <c r="AK279" s="30">
        <f>IFERROR(VLOOKUP(AH279,[4]缘分填表用!$A:$M,9,FALSE),VLOOKUP(AH279,[4]Sheet3!$AH:$AL,3,0))</f>
        <v>0</v>
      </c>
      <c r="AL279" s="30">
        <f>IFERROR(VLOOKUP(AH279,[4]缘分填表用!$A:$M,10,FALSE),VLOOKUP(AH279,[4]Sheet3!$AH:$AL,4,0))</f>
        <v>0</v>
      </c>
      <c r="AM279" s="30"/>
      <c r="AN279" s="12" t="str">
        <f>IFERROR(VLOOKUP(D279,[5]Sheet1!$B$2:$C$47,2,FALSE),"")</f>
        <v/>
      </c>
    </row>
    <row r="280" spans="1:40" ht="17.399999999999999" customHeight="1" x14ac:dyDescent="0.35">
      <c r="A280" s="16" t="str">
        <f t="shared" si="74"/>
        <v>大乔2</v>
      </c>
      <c r="B280" s="17">
        <v>2</v>
      </c>
      <c r="C280" s="18">
        <v>122</v>
      </c>
      <c r="D280" s="19" t="str">
        <f t="shared" si="70"/>
        <v>勠力同心</v>
      </c>
      <c r="E280" s="32" t="s">
        <v>450</v>
      </c>
      <c r="F280" s="20" t="str">
        <f t="shared" si="66"/>
        <v>、陆逊</v>
      </c>
      <c r="G280" s="20" t="str">
        <f t="shared" si="67"/>
        <v/>
      </c>
      <c r="H280" s="20" t="str">
        <f t="shared" si="68"/>
        <v/>
      </c>
      <c r="I280" s="20" t="str">
        <f t="shared" si="69"/>
        <v/>
      </c>
      <c r="J280" s="12">
        <f t="shared" si="75"/>
        <v>120</v>
      </c>
      <c r="K280" s="12">
        <f t="shared" si="76"/>
        <v>0</v>
      </c>
      <c r="L280" s="12">
        <f t="shared" si="77"/>
        <v>0</v>
      </c>
      <c r="M280" s="36">
        <v>0</v>
      </c>
      <c r="N280" s="28" t="s">
        <v>218</v>
      </c>
      <c r="O280" s="12">
        <f>VLOOKUP(E280,[3]Sheet1!$B$20:$K$190,9,0)</f>
        <v>4</v>
      </c>
      <c r="P280" s="12" t="str">
        <f>VLOOKUP(O280,武将ID!L$1:$M283,2,0)</f>
        <v>辅助型</v>
      </c>
      <c r="R280" s="12">
        <v>2</v>
      </c>
      <c r="T280" s="12">
        <f t="shared" si="72"/>
        <v>12</v>
      </c>
      <c r="U280" s="12">
        <f t="shared" si="73"/>
        <v>0</v>
      </c>
      <c r="V280" s="12">
        <f t="shared" si="78"/>
        <v>0</v>
      </c>
      <c r="W280" s="12">
        <f t="shared" si="79"/>
        <v>12</v>
      </c>
      <c r="X280" s="12">
        <f t="shared" si="80"/>
        <v>0</v>
      </c>
      <c r="Y280" s="12">
        <f t="shared" si="81"/>
        <v>0</v>
      </c>
      <c r="AB280" s="18">
        <v>160</v>
      </c>
      <c r="AC280" s="29">
        <v>0</v>
      </c>
      <c r="AD280" s="29">
        <v>0</v>
      </c>
      <c r="AH280" s="32" t="s">
        <v>452</v>
      </c>
      <c r="AI280" s="17" t="str">
        <f>IFERROR(VLOOKUP(AH280,[4]缘分填表用!$A:$J,4,FALSE),VLOOKUP(AH280,[4]Sheet3!$AH:$AM,6,0))</f>
        <v>勠力同心</v>
      </c>
      <c r="AJ280" s="30" t="str">
        <f>IFERROR(VLOOKUP(AH280,[4]缘分填表用!$A:$M,8,FALSE),VLOOKUP(AH280,[4]Sheet3!$AH:$AL,2,0))</f>
        <v>陆逊</v>
      </c>
      <c r="AK280" s="30">
        <f>IFERROR(VLOOKUP(AH280,[4]缘分填表用!$A:$M,9,FALSE),VLOOKUP(AH280,[4]Sheet3!$AH:$AL,3,0))</f>
        <v>0</v>
      </c>
      <c r="AL280" s="30">
        <f>IFERROR(VLOOKUP(AH280,[4]缘分填表用!$A:$M,10,FALSE),VLOOKUP(AH280,[4]Sheet3!$AH:$AL,4,0))</f>
        <v>0</v>
      </c>
      <c r="AM280" s="30"/>
      <c r="AN280" s="12" t="str">
        <f>IFERROR(VLOOKUP(D280,[5]Sheet1!$B$2:$C$47,2,FALSE),"")</f>
        <v/>
      </c>
    </row>
    <row r="281" spans="1:40" ht="17.399999999999999" customHeight="1" x14ac:dyDescent="0.35">
      <c r="A281" s="16" t="str">
        <f t="shared" si="74"/>
        <v>大乔3</v>
      </c>
      <c r="B281" s="17">
        <v>3</v>
      </c>
      <c r="C281" s="21">
        <v>123</v>
      </c>
      <c r="D281" s="19" t="str">
        <f t="shared" si="70"/>
        <v>能文能武</v>
      </c>
      <c r="E281" s="32" t="s">
        <v>450</v>
      </c>
      <c r="F281" s="20" t="str">
        <f t="shared" ref="F281:F344" si="82">IF(AJ281=0,"","、"&amp;AJ281)</f>
        <v>、黄忠</v>
      </c>
      <c r="G281" s="20" t="str">
        <f t="shared" ref="G281:G344" si="83">IF(AK281=0,"","、"&amp;AK281)</f>
        <v/>
      </c>
      <c r="H281" s="20" t="str">
        <f t="shared" ref="H281:H344" si="84">IF(AL281=0,"","、"&amp;AL281)</f>
        <v/>
      </c>
      <c r="I281" s="20" t="str">
        <f t="shared" ref="I281:I344" si="85">IF(AM281=0,"","、"&amp;AM281)</f>
        <v/>
      </c>
      <c r="J281" s="12">
        <f t="shared" si="75"/>
        <v>120</v>
      </c>
      <c r="K281" s="12">
        <f t="shared" si="76"/>
        <v>0</v>
      </c>
      <c r="L281" s="12">
        <f t="shared" si="77"/>
        <v>0</v>
      </c>
      <c r="M281" s="36">
        <v>0</v>
      </c>
      <c r="N281" s="28" t="s">
        <v>218</v>
      </c>
      <c r="O281" s="12">
        <f>VLOOKUP(E281,[3]Sheet1!$B$20:$K$190,9,0)</f>
        <v>4</v>
      </c>
      <c r="P281" s="12" t="str">
        <f>VLOOKUP(O281,武将ID!L$1:$M284,2,0)</f>
        <v>辅助型</v>
      </c>
      <c r="R281" s="12">
        <v>2</v>
      </c>
      <c r="T281" s="12">
        <f t="shared" si="72"/>
        <v>12</v>
      </c>
      <c r="U281" s="12">
        <f t="shared" si="73"/>
        <v>0</v>
      </c>
      <c r="V281" s="12">
        <f t="shared" si="78"/>
        <v>0</v>
      </c>
      <c r="W281" s="12">
        <f t="shared" si="79"/>
        <v>12</v>
      </c>
      <c r="X281" s="12">
        <f t="shared" si="80"/>
        <v>0</v>
      </c>
      <c r="Y281" s="12">
        <f t="shared" si="81"/>
        <v>0</v>
      </c>
      <c r="AB281" s="18">
        <v>160</v>
      </c>
      <c r="AC281" s="29">
        <v>0</v>
      </c>
      <c r="AD281" s="29">
        <v>0</v>
      </c>
      <c r="AH281" s="32" t="s">
        <v>453</v>
      </c>
      <c r="AI281" s="17" t="str">
        <f>IFERROR(VLOOKUP(AH281,[4]缘分填表用!$A:$J,4,FALSE),VLOOKUP(AH281,[4]Sheet3!$AH:$AM,6,0))</f>
        <v>能文能武</v>
      </c>
      <c r="AJ281" s="30" t="str">
        <f>IFERROR(VLOOKUP(AH281,[4]缘分填表用!$A:$M,8,FALSE),VLOOKUP(AH281,[4]Sheet3!$AH:$AL,2,0))</f>
        <v>黄忠</v>
      </c>
      <c r="AK281" s="30">
        <f>IFERROR(VLOOKUP(AH281,[4]缘分填表用!$A:$M,9,FALSE),VLOOKUP(AH281,[4]Sheet3!$AH:$AL,3,0))</f>
        <v>0</v>
      </c>
      <c r="AL281" s="30">
        <f>IFERROR(VLOOKUP(AH281,[4]缘分填表用!$A:$M,10,FALSE),VLOOKUP(AH281,[4]Sheet3!$AH:$AL,4,0))</f>
        <v>0</v>
      </c>
      <c r="AM281" s="30"/>
      <c r="AN281" s="12" t="str">
        <f>IFERROR(VLOOKUP(D281,[5]Sheet1!$B$2:$C$47,2,FALSE),"")</f>
        <v/>
      </c>
    </row>
    <row r="282" spans="1:40" ht="17.399999999999999" customHeight="1" x14ac:dyDescent="0.35">
      <c r="A282" s="16" t="str">
        <f t="shared" si="74"/>
        <v>大乔4</v>
      </c>
      <c r="B282" s="17">
        <v>4</v>
      </c>
      <c r="C282" s="18">
        <v>124</v>
      </c>
      <c r="D282" s="19" t="str">
        <f t="shared" si="70"/>
        <v>雄姿英发</v>
      </c>
      <c r="E282" s="32" t="s">
        <v>450</v>
      </c>
      <c r="F282" s="20" t="str">
        <f t="shared" si="82"/>
        <v>、陆逊</v>
      </c>
      <c r="G282" s="20" t="str">
        <f t="shared" si="83"/>
        <v>、黄忠</v>
      </c>
      <c r="H282" s="20" t="str">
        <f t="shared" si="84"/>
        <v/>
      </c>
      <c r="I282" s="20" t="str">
        <f t="shared" si="85"/>
        <v/>
      </c>
      <c r="J282" s="12">
        <f t="shared" si="75"/>
        <v>130</v>
      </c>
      <c r="K282" s="12">
        <f t="shared" si="76"/>
        <v>100</v>
      </c>
      <c r="L282" s="12">
        <f t="shared" si="77"/>
        <v>30</v>
      </c>
      <c r="M282" s="36">
        <v>0</v>
      </c>
      <c r="N282" s="28" t="s">
        <v>218</v>
      </c>
      <c r="O282" s="12">
        <f>VLOOKUP(E282,[3]Sheet1!$B$20:$K$190,9,0)</f>
        <v>4</v>
      </c>
      <c r="P282" s="12" t="str">
        <f>VLOOKUP(O282,武将ID!L$1:$M285,2,0)</f>
        <v>辅助型</v>
      </c>
      <c r="R282" s="12">
        <v>2</v>
      </c>
      <c r="T282" s="12">
        <f t="shared" si="72"/>
        <v>13</v>
      </c>
      <c r="U282" s="12">
        <f t="shared" si="73"/>
        <v>10</v>
      </c>
      <c r="V282" s="12">
        <f t="shared" si="78"/>
        <v>3</v>
      </c>
      <c r="W282" s="12">
        <f t="shared" si="79"/>
        <v>13</v>
      </c>
      <c r="X282" s="12">
        <f t="shared" si="80"/>
        <v>13</v>
      </c>
      <c r="Y282" s="12">
        <f t="shared" si="81"/>
        <v>0</v>
      </c>
      <c r="AB282" s="18">
        <v>170</v>
      </c>
      <c r="AC282" s="29">
        <v>170</v>
      </c>
      <c r="AD282" s="29">
        <v>0</v>
      </c>
      <c r="AH282" s="32" t="s">
        <v>454</v>
      </c>
      <c r="AI282" s="17" t="str">
        <f>IFERROR(VLOOKUP(AH282,[4]缘分填表用!$A:$J,4,FALSE),VLOOKUP(AH282,[4]Sheet3!$AH:$AM,6,0))</f>
        <v>雄姿英发</v>
      </c>
      <c r="AJ282" s="30" t="str">
        <f>IFERROR(VLOOKUP(AH282,[4]缘分填表用!$A:$M,8,FALSE),VLOOKUP(AH282,[4]Sheet3!$AH:$AL,2,0))</f>
        <v>陆逊</v>
      </c>
      <c r="AK282" s="30" t="str">
        <f>IFERROR(VLOOKUP(AH282,[4]缘分填表用!$A:$M,9,FALSE),VLOOKUP(AH282,[4]Sheet3!$AH:$AL,3,0))</f>
        <v>黄忠</v>
      </c>
      <c r="AL282" s="30">
        <f>IFERROR(VLOOKUP(AH282,[4]缘分填表用!$A:$M,10,FALSE),VLOOKUP(AH282,[4]Sheet3!$AH:$AL,4,0))</f>
        <v>0</v>
      </c>
      <c r="AM282" s="30"/>
      <c r="AN282" s="12" t="str">
        <f>IFERROR(VLOOKUP(D282,[5]Sheet1!$B$2:$C$47,2,FALSE),"")</f>
        <v/>
      </c>
    </row>
    <row r="283" spans="1:40" ht="17.399999999999999" customHeight="1" x14ac:dyDescent="0.35">
      <c r="A283" s="16" t="str">
        <f t="shared" si="74"/>
        <v>大乔5</v>
      </c>
      <c r="B283" s="17">
        <v>5</v>
      </c>
      <c r="C283" s="21">
        <v>125</v>
      </c>
      <c r="D283" s="19" t="str">
        <f t="shared" si="70"/>
        <v>文武双全</v>
      </c>
      <c r="E283" s="32" t="s">
        <v>450</v>
      </c>
      <c r="F283" s="20" t="str">
        <f t="shared" si="82"/>
        <v>、司马懿</v>
      </c>
      <c r="G283" s="20" t="str">
        <f t="shared" si="83"/>
        <v>、夏侯惇</v>
      </c>
      <c r="H283" s="20" t="str">
        <f t="shared" si="84"/>
        <v/>
      </c>
      <c r="I283" s="20" t="str">
        <f t="shared" si="85"/>
        <v/>
      </c>
      <c r="J283" s="12">
        <f t="shared" si="75"/>
        <v>130</v>
      </c>
      <c r="K283" s="12">
        <f t="shared" si="76"/>
        <v>100</v>
      </c>
      <c r="L283" s="12">
        <f t="shared" si="77"/>
        <v>30</v>
      </c>
      <c r="M283" s="36">
        <v>0</v>
      </c>
      <c r="N283" s="28" t="s">
        <v>218</v>
      </c>
      <c r="O283" s="12">
        <f>VLOOKUP(E283,[3]Sheet1!$B$20:$K$190,9,0)</f>
        <v>4</v>
      </c>
      <c r="P283" s="12" t="str">
        <f>VLOOKUP(O283,武将ID!L$1:$M286,2,0)</f>
        <v>辅助型</v>
      </c>
      <c r="R283" s="12">
        <v>2</v>
      </c>
      <c r="T283" s="12">
        <f t="shared" si="72"/>
        <v>13</v>
      </c>
      <c r="U283" s="12">
        <f t="shared" si="73"/>
        <v>10</v>
      </c>
      <c r="V283" s="12">
        <f t="shared" si="78"/>
        <v>3</v>
      </c>
      <c r="W283" s="12">
        <f t="shared" si="79"/>
        <v>13</v>
      </c>
      <c r="X283" s="12">
        <f t="shared" si="80"/>
        <v>13</v>
      </c>
      <c r="Y283" s="12">
        <f t="shared" si="81"/>
        <v>0</v>
      </c>
      <c r="AB283" s="18">
        <v>170</v>
      </c>
      <c r="AC283" s="29">
        <v>170</v>
      </c>
      <c r="AD283" s="29">
        <v>0</v>
      </c>
      <c r="AH283" s="32" t="s">
        <v>455</v>
      </c>
      <c r="AI283" s="17" t="str">
        <f>IFERROR(VLOOKUP(AH283,[4]缘分填表用!$A:$J,4,FALSE),VLOOKUP(AH283,[4]Sheet3!$AH:$AM,6,0))</f>
        <v>文武双全</v>
      </c>
      <c r="AJ283" s="30" t="str">
        <f>IFERROR(VLOOKUP(AH283,[4]缘分填表用!$A:$M,8,FALSE),VLOOKUP(AH283,[4]Sheet3!$AH:$AL,2,0))</f>
        <v>司马懿</v>
      </c>
      <c r="AK283" s="30" t="str">
        <f>IFERROR(VLOOKUP(AH283,[4]缘分填表用!$A:$M,9,FALSE),VLOOKUP(AH283,[4]Sheet3!$AH:$AL,3,0))</f>
        <v>夏侯惇</v>
      </c>
      <c r="AL283" s="30">
        <f>IFERROR(VLOOKUP(AH283,[4]缘分填表用!$A:$M,10,FALSE),VLOOKUP(AH283,[4]Sheet3!$AH:$AL,4,0))</f>
        <v>0</v>
      </c>
      <c r="AM283" s="30"/>
      <c r="AN283" s="12" t="str">
        <f>IFERROR(VLOOKUP(D283,[5]Sheet1!$B$2:$C$47,2,FALSE),"")</f>
        <v/>
      </c>
    </row>
    <row r="284" spans="1:40" ht="17.399999999999999" customHeight="1" x14ac:dyDescent="0.35">
      <c r="A284" s="16" t="str">
        <f t="shared" si="74"/>
        <v>大乔6</v>
      </c>
      <c r="B284" s="17">
        <v>6</v>
      </c>
      <c r="C284" s="18">
        <v>126</v>
      </c>
      <c r="D284" s="19" t="str">
        <f t="shared" si="70"/>
        <v>英姿勃发</v>
      </c>
      <c r="E284" s="32" t="s">
        <v>450</v>
      </c>
      <c r="F284" s="20" t="str">
        <f t="shared" si="82"/>
        <v>、陆逊</v>
      </c>
      <c r="G284" s="20" t="str">
        <f t="shared" si="83"/>
        <v>、司马懿</v>
      </c>
      <c r="H284" s="20" t="str">
        <f t="shared" si="84"/>
        <v/>
      </c>
      <c r="I284" s="20" t="str">
        <f t="shared" si="85"/>
        <v/>
      </c>
      <c r="J284" s="12">
        <f t="shared" si="75"/>
        <v>130</v>
      </c>
      <c r="K284" s="12">
        <f t="shared" si="76"/>
        <v>100</v>
      </c>
      <c r="L284" s="12">
        <f t="shared" si="77"/>
        <v>30</v>
      </c>
      <c r="M284" s="36">
        <v>0</v>
      </c>
      <c r="N284" s="28" t="s">
        <v>218</v>
      </c>
      <c r="O284" s="12">
        <f>VLOOKUP(E284,[3]Sheet1!$B$20:$K$190,9,0)</f>
        <v>4</v>
      </c>
      <c r="P284" s="12" t="str">
        <f>VLOOKUP(O284,武将ID!L$1:$M287,2,0)</f>
        <v>辅助型</v>
      </c>
      <c r="R284" s="12">
        <v>2</v>
      </c>
      <c r="T284" s="12">
        <f t="shared" si="72"/>
        <v>13</v>
      </c>
      <c r="U284" s="12">
        <f t="shared" si="73"/>
        <v>10</v>
      </c>
      <c r="V284" s="12">
        <f t="shared" si="78"/>
        <v>3</v>
      </c>
      <c r="W284" s="12">
        <f t="shared" si="79"/>
        <v>13</v>
      </c>
      <c r="X284" s="12">
        <f t="shared" si="80"/>
        <v>13</v>
      </c>
      <c r="Y284" s="12">
        <f t="shared" si="81"/>
        <v>0</v>
      </c>
      <c r="AB284" s="18">
        <v>170</v>
      </c>
      <c r="AC284" s="29">
        <v>170</v>
      </c>
      <c r="AD284" s="29">
        <v>0</v>
      </c>
      <c r="AH284" s="32" t="s">
        <v>456</v>
      </c>
      <c r="AI284" s="17" t="str">
        <f>IFERROR(VLOOKUP(AH284,[4]缘分填表用!$A:$J,4,FALSE),VLOOKUP(AH284,[4]Sheet3!$AH:$AM,6,0))</f>
        <v>英姿勃发</v>
      </c>
      <c r="AJ284" s="30" t="str">
        <f>IFERROR(VLOOKUP(AH284,[4]缘分填表用!$A:$M,8,FALSE),VLOOKUP(AH284,[4]Sheet3!$AH:$AL,2,0))</f>
        <v>陆逊</v>
      </c>
      <c r="AK284" s="30" t="str">
        <f>IFERROR(VLOOKUP(AH284,[4]缘分填表用!$A:$M,9,FALSE),VLOOKUP(AH284,[4]Sheet3!$AH:$AL,3,0))</f>
        <v>司马懿</v>
      </c>
      <c r="AL284" s="30">
        <f>IFERROR(VLOOKUP(AH284,[4]缘分填表用!$A:$M,10,FALSE),VLOOKUP(AH284,[4]Sheet3!$AH:$AL,4,0))</f>
        <v>0</v>
      </c>
      <c r="AM284" s="30"/>
      <c r="AN284" s="12" t="str">
        <f>IFERROR(VLOOKUP(D284,[5]Sheet1!$B$2:$C$47,2,FALSE),"")</f>
        <v/>
      </c>
    </row>
    <row r="285" spans="1:40" ht="17.399999999999999" customHeight="1" x14ac:dyDescent="0.35">
      <c r="A285" s="16" t="str">
        <f t="shared" si="74"/>
        <v>黄忠1</v>
      </c>
      <c r="B285" s="17">
        <v>1</v>
      </c>
      <c r="C285" s="18">
        <v>127</v>
      </c>
      <c r="D285" s="19" t="str">
        <f t="shared" si="70"/>
        <v>蜀之上将</v>
      </c>
      <c r="E285" s="32" t="s">
        <v>457</v>
      </c>
      <c r="F285" s="20" t="str">
        <f t="shared" si="82"/>
        <v>、马超</v>
      </c>
      <c r="G285" s="20" t="str">
        <f t="shared" si="83"/>
        <v/>
      </c>
      <c r="H285" s="20" t="str">
        <f t="shared" si="84"/>
        <v/>
      </c>
      <c r="I285" s="20" t="str">
        <f t="shared" si="85"/>
        <v/>
      </c>
      <c r="J285" s="12">
        <f t="shared" si="75"/>
        <v>0</v>
      </c>
      <c r="K285" s="12">
        <f t="shared" si="76"/>
        <v>100</v>
      </c>
      <c r="L285" s="12">
        <f t="shared" si="77"/>
        <v>30</v>
      </c>
      <c r="M285" s="36">
        <v>0</v>
      </c>
      <c r="N285" s="28" t="s">
        <v>218</v>
      </c>
      <c r="O285" s="12">
        <f>VLOOKUP(E285,[3]Sheet1!$B$20:$K$190,9,0)</f>
        <v>3</v>
      </c>
      <c r="P285" s="12" t="str">
        <f>VLOOKUP(O285,武将ID!L$1:$M288,2,0)</f>
        <v>攻击型</v>
      </c>
      <c r="R285" s="12">
        <v>2</v>
      </c>
      <c r="T285" s="12">
        <f t="shared" si="72"/>
        <v>0</v>
      </c>
      <c r="U285" s="12">
        <f t="shared" si="73"/>
        <v>10</v>
      </c>
      <c r="V285" s="12">
        <f t="shared" si="78"/>
        <v>3</v>
      </c>
      <c r="W285" s="12">
        <f t="shared" si="79"/>
        <v>0</v>
      </c>
      <c r="X285" s="12">
        <f t="shared" si="80"/>
        <v>13</v>
      </c>
      <c r="Y285" s="12">
        <f t="shared" si="81"/>
        <v>0</v>
      </c>
      <c r="AB285" s="18">
        <v>0</v>
      </c>
      <c r="AC285" s="18">
        <v>170</v>
      </c>
      <c r="AD285" s="18">
        <v>0</v>
      </c>
      <c r="AH285" s="32" t="s">
        <v>458</v>
      </c>
      <c r="AI285" s="17" t="str">
        <f>IFERROR(VLOOKUP(AH285,[4]缘分填表用!$A:$J,4,FALSE),VLOOKUP(AH285,[4]Sheet3!$AH:$AM,6,0))</f>
        <v>蜀之上将</v>
      </c>
      <c r="AJ285" s="30" t="str">
        <f>IFERROR(VLOOKUP(AH285,[4]缘分填表用!$A:$M,8,FALSE),VLOOKUP(AH285,[4]Sheet3!$AH:$AL,2,0))</f>
        <v>马超</v>
      </c>
      <c r="AK285" s="30">
        <f>IFERROR(VLOOKUP(AH285,[4]缘分填表用!$A:$M,9,FALSE),VLOOKUP(AH285,[4]Sheet3!$AH:$AL,3,0))</f>
        <v>0</v>
      </c>
      <c r="AL285" s="30">
        <f>IFERROR(VLOOKUP(AH285,[4]缘分填表用!$A:$M,10,FALSE),VLOOKUP(AH285,[4]Sheet3!$AH:$AL,4,0))</f>
        <v>0</v>
      </c>
      <c r="AM285" s="30"/>
      <c r="AN285" s="12" t="str">
        <f>IFERROR(VLOOKUP(D285,[5]Sheet1!$B$2:$C$47,2,FALSE),"")</f>
        <v/>
      </c>
    </row>
    <row r="286" spans="1:40" ht="17.399999999999999" customHeight="1" x14ac:dyDescent="0.35">
      <c r="A286" s="16" t="str">
        <f t="shared" si="74"/>
        <v>黄忠2</v>
      </c>
      <c r="B286" s="17">
        <v>2</v>
      </c>
      <c r="C286" s="18">
        <v>128</v>
      </c>
      <c r="D286" s="19" t="str">
        <f t="shared" ref="D286:D314" si="86">AI286</f>
        <v>一击必杀</v>
      </c>
      <c r="E286" s="32" t="s">
        <v>457</v>
      </c>
      <c r="F286" s="20" t="str">
        <f t="shared" si="82"/>
        <v>、夏侯惇</v>
      </c>
      <c r="G286" s="20" t="str">
        <f t="shared" si="83"/>
        <v/>
      </c>
      <c r="H286" s="20" t="str">
        <f t="shared" si="84"/>
        <v/>
      </c>
      <c r="I286" s="20" t="str">
        <f t="shared" si="85"/>
        <v/>
      </c>
      <c r="J286" s="12">
        <f t="shared" si="75"/>
        <v>0</v>
      </c>
      <c r="K286" s="12">
        <f t="shared" si="76"/>
        <v>90</v>
      </c>
      <c r="L286" s="12">
        <f t="shared" si="77"/>
        <v>30</v>
      </c>
      <c r="M286" s="36">
        <v>0</v>
      </c>
      <c r="N286" s="28" t="s">
        <v>218</v>
      </c>
      <c r="O286" s="12">
        <f>VLOOKUP(E286,[3]Sheet1!$B$20:$K$190,9,0)</f>
        <v>3</v>
      </c>
      <c r="P286" s="12" t="str">
        <f>VLOOKUP(O286,武将ID!L$1:$M289,2,0)</f>
        <v>攻击型</v>
      </c>
      <c r="R286" s="12">
        <v>2</v>
      </c>
      <c r="T286" s="12">
        <f t="shared" si="72"/>
        <v>0</v>
      </c>
      <c r="U286" s="12">
        <f t="shared" si="73"/>
        <v>9</v>
      </c>
      <c r="V286" s="12">
        <f t="shared" si="78"/>
        <v>3</v>
      </c>
      <c r="W286" s="12">
        <f t="shared" si="79"/>
        <v>0</v>
      </c>
      <c r="X286" s="12">
        <f t="shared" si="80"/>
        <v>12</v>
      </c>
      <c r="Y286" s="12">
        <f t="shared" si="81"/>
        <v>0</v>
      </c>
      <c r="AB286" s="18">
        <v>0</v>
      </c>
      <c r="AC286" s="18">
        <v>160</v>
      </c>
      <c r="AD286" s="18">
        <v>0</v>
      </c>
      <c r="AH286" s="32" t="s">
        <v>459</v>
      </c>
      <c r="AI286" s="17" t="str">
        <f>IFERROR(VLOOKUP(AH286,[4]缘分填表用!$A:$J,4,FALSE),VLOOKUP(AH286,[4]Sheet3!$AH:$AM,6,0))</f>
        <v>一击必杀</v>
      </c>
      <c r="AJ286" s="30" t="str">
        <f>IFERROR(VLOOKUP(AH286,[4]缘分填表用!$A:$M,8,FALSE),VLOOKUP(AH286,[4]Sheet3!$AH:$AL,2,0))</f>
        <v>夏侯惇</v>
      </c>
      <c r="AK286" s="30">
        <f>IFERROR(VLOOKUP(AH286,[4]缘分填表用!$A:$M,9,FALSE),VLOOKUP(AH286,[4]Sheet3!$AH:$AL,3,0))</f>
        <v>0</v>
      </c>
      <c r="AL286" s="30">
        <f>IFERROR(VLOOKUP(AH286,[4]缘分填表用!$A:$M,10,FALSE),VLOOKUP(AH286,[4]Sheet3!$AH:$AL,4,0))</f>
        <v>0</v>
      </c>
      <c r="AM286" s="30"/>
      <c r="AN286" s="12" t="str">
        <f>IFERROR(VLOOKUP(D286,[5]Sheet1!$B$2:$C$47,2,FALSE),"")</f>
        <v/>
      </c>
    </row>
    <row r="287" spans="1:40" ht="17.399999999999999" customHeight="1" x14ac:dyDescent="0.35">
      <c r="A287" s="16" t="str">
        <f t="shared" si="74"/>
        <v>黄忠3</v>
      </c>
      <c r="B287" s="17">
        <v>3</v>
      </c>
      <c r="C287" s="18">
        <v>129</v>
      </c>
      <c r="D287" s="19" t="str">
        <f t="shared" si="86"/>
        <v>能文能武</v>
      </c>
      <c r="E287" s="32" t="s">
        <v>457</v>
      </c>
      <c r="F287" s="20" t="str">
        <f t="shared" si="82"/>
        <v>、大乔</v>
      </c>
      <c r="G287" s="20" t="str">
        <f t="shared" si="83"/>
        <v/>
      </c>
      <c r="H287" s="20" t="str">
        <f t="shared" si="84"/>
        <v/>
      </c>
      <c r="I287" s="20" t="str">
        <f t="shared" si="85"/>
        <v/>
      </c>
      <c r="J287" s="12">
        <f t="shared" si="75"/>
        <v>0</v>
      </c>
      <c r="K287" s="12">
        <f t="shared" si="76"/>
        <v>90</v>
      </c>
      <c r="L287" s="12">
        <f t="shared" si="77"/>
        <v>30</v>
      </c>
      <c r="M287" s="36">
        <v>0</v>
      </c>
      <c r="N287" s="28" t="s">
        <v>218</v>
      </c>
      <c r="O287" s="12">
        <f>VLOOKUP(E287,[3]Sheet1!$B$20:$K$190,9,0)</f>
        <v>3</v>
      </c>
      <c r="P287" s="12" t="str">
        <f>VLOOKUP(O287,武将ID!L$1:$M290,2,0)</f>
        <v>攻击型</v>
      </c>
      <c r="R287" s="12">
        <v>2</v>
      </c>
      <c r="T287" s="12">
        <f t="shared" si="72"/>
        <v>0</v>
      </c>
      <c r="U287" s="12">
        <f t="shared" si="73"/>
        <v>9</v>
      </c>
      <c r="V287" s="12">
        <f t="shared" si="78"/>
        <v>3</v>
      </c>
      <c r="W287" s="12">
        <f t="shared" si="79"/>
        <v>0</v>
      </c>
      <c r="X287" s="12">
        <f t="shared" si="80"/>
        <v>12</v>
      </c>
      <c r="Y287" s="12">
        <f t="shared" si="81"/>
        <v>0</v>
      </c>
      <c r="AB287" s="18">
        <v>0</v>
      </c>
      <c r="AC287" s="18">
        <v>160</v>
      </c>
      <c r="AD287" s="18">
        <v>0</v>
      </c>
      <c r="AH287" s="32" t="s">
        <v>460</v>
      </c>
      <c r="AI287" s="17" t="str">
        <f>IFERROR(VLOOKUP(AH287,[4]缘分填表用!$A:$J,4,FALSE),VLOOKUP(AH287,[4]Sheet3!$AH:$AM,6,0))</f>
        <v>能文能武</v>
      </c>
      <c r="AJ287" s="30" t="str">
        <f>IFERROR(VLOOKUP(AH287,[4]缘分填表用!$A:$M,8,FALSE),VLOOKUP(AH287,[4]Sheet3!$AH:$AL,2,0))</f>
        <v>大乔</v>
      </c>
      <c r="AK287" s="30">
        <f>IFERROR(VLOOKUP(AH287,[4]缘分填表用!$A:$M,9,FALSE),VLOOKUP(AH287,[4]Sheet3!$AH:$AL,3,0))</f>
        <v>0</v>
      </c>
      <c r="AL287" s="30">
        <f>IFERROR(VLOOKUP(AH287,[4]缘分填表用!$A:$M,10,FALSE),VLOOKUP(AH287,[4]Sheet3!$AH:$AL,4,0))</f>
        <v>0</v>
      </c>
      <c r="AM287" s="30"/>
      <c r="AN287" s="12" t="str">
        <f>IFERROR(VLOOKUP(D287,[5]Sheet1!$B$2:$C$47,2,FALSE),"")</f>
        <v/>
      </c>
    </row>
    <row r="288" spans="1:40" ht="17.399999999999999" customHeight="1" x14ac:dyDescent="0.35">
      <c r="A288" s="16" t="str">
        <f t="shared" ref="A288:A315" si="87">E288&amp;B288</f>
        <v>黄忠4</v>
      </c>
      <c r="B288" s="17">
        <v>4</v>
      </c>
      <c r="C288" s="18">
        <v>130</v>
      </c>
      <c r="D288" s="19" t="str">
        <f t="shared" si="86"/>
        <v>雄姿英发</v>
      </c>
      <c r="E288" s="32" t="s">
        <v>457</v>
      </c>
      <c r="F288" s="20" t="str">
        <f t="shared" si="82"/>
        <v>、陆逊</v>
      </c>
      <c r="G288" s="20" t="str">
        <f t="shared" si="83"/>
        <v>、大乔</v>
      </c>
      <c r="H288" s="20" t="str">
        <f t="shared" si="84"/>
        <v/>
      </c>
      <c r="I288" s="20" t="str">
        <f t="shared" si="85"/>
        <v/>
      </c>
      <c r="J288" s="12">
        <f t="shared" si="75"/>
        <v>130</v>
      </c>
      <c r="K288" s="12">
        <f t="shared" si="76"/>
        <v>100</v>
      </c>
      <c r="L288" s="12">
        <f t="shared" si="77"/>
        <v>30</v>
      </c>
      <c r="M288" s="36">
        <v>0</v>
      </c>
      <c r="N288" s="28" t="s">
        <v>218</v>
      </c>
      <c r="O288" s="12">
        <f>VLOOKUP(E288,[3]Sheet1!$B$20:$K$190,9,0)</f>
        <v>3</v>
      </c>
      <c r="P288" s="12" t="str">
        <f>VLOOKUP(O288,武将ID!L$1:$M291,2,0)</f>
        <v>攻击型</v>
      </c>
      <c r="R288" s="12">
        <v>2</v>
      </c>
      <c r="T288" s="12">
        <f t="shared" ref="T288:T351" si="88">W288</f>
        <v>13</v>
      </c>
      <c r="U288" s="12">
        <f t="shared" ref="U288:U351" si="89">INT(X288*0.8)</f>
        <v>10</v>
      </c>
      <c r="V288" s="12">
        <f t="shared" si="78"/>
        <v>3</v>
      </c>
      <c r="W288" s="12">
        <f t="shared" si="79"/>
        <v>13</v>
      </c>
      <c r="X288" s="12">
        <f t="shared" si="80"/>
        <v>13</v>
      </c>
      <c r="Y288" s="12">
        <f t="shared" si="81"/>
        <v>0</v>
      </c>
      <c r="AB288" s="18">
        <v>170</v>
      </c>
      <c r="AC288" s="18">
        <v>170</v>
      </c>
      <c r="AD288" s="18">
        <v>0</v>
      </c>
      <c r="AH288" s="32" t="s">
        <v>461</v>
      </c>
      <c r="AI288" s="17" t="str">
        <f>IFERROR(VLOOKUP(AH288,[4]缘分填表用!$A:$J,4,FALSE),VLOOKUP(AH288,[4]Sheet3!$AH:$AM,6,0))</f>
        <v>雄姿英发</v>
      </c>
      <c r="AJ288" s="30" t="str">
        <f>IFERROR(VLOOKUP(AH288,[4]缘分填表用!$A:$M,8,FALSE),VLOOKUP(AH288,[4]Sheet3!$AH:$AL,2,0))</f>
        <v>陆逊</v>
      </c>
      <c r="AK288" s="30" t="str">
        <f>IFERROR(VLOOKUP(AH288,[4]缘分填表用!$A:$M,9,FALSE),VLOOKUP(AH288,[4]Sheet3!$AH:$AL,3,0))</f>
        <v>大乔</v>
      </c>
      <c r="AL288" s="30">
        <f>IFERROR(VLOOKUP(AH288,[4]缘分填表用!$A:$M,10,FALSE),VLOOKUP(AH288,[4]Sheet3!$AH:$AL,4,0))</f>
        <v>0</v>
      </c>
      <c r="AM288" s="30"/>
      <c r="AN288" s="12" t="str">
        <f>IFERROR(VLOOKUP(D288,[5]Sheet1!$B$2:$C$47,2,FALSE),"")</f>
        <v/>
      </c>
    </row>
    <row r="289" spans="1:40" ht="17.399999999999999" customHeight="1" x14ac:dyDescent="0.35">
      <c r="A289" s="16" t="str">
        <f t="shared" si="87"/>
        <v>黄忠5</v>
      </c>
      <c r="B289" s="17">
        <v>5</v>
      </c>
      <c r="C289" s="18">
        <v>131</v>
      </c>
      <c r="D289" s="19" t="str">
        <f t="shared" si="86"/>
        <v>功勋卓著</v>
      </c>
      <c r="E289" s="32" t="s">
        <v>457</v>
      </c>
      <c r="F289" s="20" t="str">
        <f t="shared" si="82"/>
        <v>、陆逊</v>
      </c>
      <c r="G289" s="20" t="str">
        <f t="shared" si="83"/>
        <v>、许褚</v>
      </c>
      <c r="H289" s="20" t="str">
        <f t="shared" si="84"/>
        <v/>
      </c>
      <c r="I289" s="20" t="str">
        <f t="shared" si="85"/>
        <v/>
      </c>
      <c r="J289" s="12">
        <f t="shared" si="75"/>
        <v>130</v>
      </c>
      <c r="K289" s="12">
        <f t="shared" si="76"/>
        <v>100</v>
      </c>
      <c r="L289" s="12">
        <f t="shared" si="77"/>
        <v>30</v>
      </c>
      <c r="M289" s="36">
        <v>0</v>
      </c>
      <c r="N289" s="28" t="s">
        <v>218</v>
      </c>
      <c r="O289" s="12">
        <f>VLOOKUP(E289,[3]Sheet1!$B$20:$K$190,9,0)</f>
        <v>3</v>
      </c>
      <c r="P289" s="12" t="str">
        <f>VLOOKUP(O289,武将ID!L$1:$M292,2,0)</f>
        <v>攻击型</v>
      </c>
      <c r="R289" s="12">
        <v>2</v>
      </c>
      <c r="T289" s="12">
        <f t="shared" si="88"/>
        <v>13</v>
      </c>
      <c r="U289" s="12">
        <f t="shared" si="89"/>
        <v>10</v>
      </c>
      <c r="V289" s="12">
        <f t="shared" si="78"/>
        <v>3</v>
      </c>
      <c r="W289" s="12">
        <f t="shared" si="79"/>
        <v>13</v>
      </c>
      <c r="X289" s="12">
        <f t="shared" si="80"/>
        <v>13</v>
      </c>
      <c r="Y289" s="12">
        <f t="shared" si="81"/>
        <v>0</v>
      </c>
      <c r="AB289" s="18">
        <v>170</v>
      </c>
      <c r="AC289" s="18">
        <v>170</v>
      </c>
      <c r="AD289" s="18">
        <v>0</v>
      </c>
      <c r="AH289" s="32" t="s">
        <v>462</v>
      </c>
      <c r="AI289" s="17" t="str">
        <f>IFERROR(VLOOKUP(AH289,[4]缘分填表用!$A:$J,4,FALSE),VLOOKUP(AH289,[4]Sheet3!$AH:$AM,6,0))</f>
        <v>功勋卓著</v>
      </c>
      <c r="AJ289" s="30" t="str">
        <f>IFERROR(VLOOKUP(AH289,[4]缘分填表用!$A:$M,8,FALSE),VLOOKUP(AH289,[4]Sheet3!$AH:$AL,2,0))</f>
        <v>陆逊</v>
      </c>
      <c r="AK289" s="30" t="str">
        <f>IFERROR(VLOOKUP(AH289,[4]缘分填表用!$A:$M,9,FALSE),VLOOKUP(AH289,[4]Sheet3!$AH:$AL,3,0))</f>
        <v>许褚</v>
      </c>
      <c r="AL289" s="30">
        <f>IFERROR(VLOOKUP(AH289,[4]缘分填表用!$A:$M,10,FALSE),VLOOKUP(AH289,[4]Sheet3!$AH:$AL,4,0))</f>
        <v>0</v>
      </c>
      <c r="AM289" s="30"/>
      <c r="AN289" s="12" t="str">
        <f>IFERROR(VLOOKUP(D289,[5]Sheet1!$B$2:$C$47,2,FALSE),"")</f>
        <v/>
      </c>
    </row>
    <row r="290" spans="1:40" ht="17.399999999999999" customHeight="1" x14ac:dyDescent="0.35">
      <c r="A290" s="16" t="str">
        <f t="shared" si="87"/>
        <v>黄忠6</v>
      </c>
      <c r="B290" s="17">
        <v>6</v>
      </c>
      <c r="C290" s="18">
        <v>132</v>
      </c>
      <c r="D290" s="19" t="str">
        <f t="shared" si="86"/>
        <v>出奇制胜</v>
      </c>
      <c r="E290" s="32" t="s">
        <v>457</v>
      </c>
      <c r="F290" s="20" t="str">
        <f t="shared" si="82"/>
        <v>、许褚</v>
      </c>
      <c r="G290" s="20" t="str">
        <f t="shared" si="83"/>
        <v>、夏侯惇</v>
      </c>
      <c r="H290" s="20" t="str">
        <f t="shared" si="84"/>
        <v/>
      </c>
      <c r="I290" s="20" t="str">
        <f t="shared" si="85"/>
        <v/>
      </c>
      <c r="J290" s="12">
        <f t="shared" si="75"/>
        <v>130</v>
      </c>
      <c r="K290" s="12">
        <f t="shared" si="76"/>
        <v>100</v>
      </c>
      <c r="L290" s="12">
        <f t="shared" si="77"/>
        <v>30</v>
      </c>
      <c r="M290" s="36">
        <v>0</v>
      </c>
      <c r="N290" s="28" t="s">
        <v>218</v>
      </c>
      <c r="O290" s="12">
        <f>VLOOKUP(E290,[3]Sheet1!$B$20:$K$190,9,0)</f>
        <v>3</v>
      </c>
      <c r="P290" s="12" t="str">
        <f>VLOOKUP(O290,武将ID!L$1:$M293,2,0)</f>
        <v>攻击型</v>
      </c>
      <c r="R290" s="12">
        <v>2</v>
      </c>
      <c r="T290" s="12">
        <f t="shared" si="88"/>
        <v>13</v>
      </c>
      <c r="U290" s="12">
        <f t="shared" si="89"/>
        <v>10</v>
      </c>
      <c r="V290" s="12">
        <f t="shared" si="78"/>
        <v>3</v>
      </c>
      <c r="W290" s="12">
        <f t="shared" si="79"/>
        <v>13</v>
      </c>
      <c r="X290" s="12">
        <f t="shared" si="80"/>
        <v>13</v>
      </c>
      <c r="Y290" s="12">
        <f t="shared" si="81"/>
        <v>0</v>
      </c>
      <c r="AB290" s="18">
        <v>170</v>
      </c>
      <c r="AC290" s="18">
        <v>170</v>
      </c>
      <c r="AD290" s="19">
        <v>0</v>
      </c>
      <c r="AH290" s="32" t="s">
        <v>463</v>
      </c>
      <c r="AI290" s="17" t="str">
        <f>IFERROR(VLOOKUP(AH290,[4]缘分填表用!$A:$J,4,FALSE),VLOOKUP(AH290,[4]Sheet3!$AH:$AM,6,0))</f>
        <v>出奇制胜</v>
      </c>
      <c r="AJ290" s="30" t="str">
        <f>IFERROR(VLOOKUP(AH290,[4]缘分填表用!$A:$M,8,FALSE),VLOOKUP(AH290,[4]Sheet3!$AH:$AL,2,0))</f>
        <v>许褚</v>
      </c>
      <c r="AK290" s="30" t="str">
        <f>IFERROR(VLOOKUP(AH290,[4]缘分填表用!$A:$M,9,FALSE),VLOOKUP(AH290,[4]Sheet3!$AH:$AL,3,0))</f>
        <v>夏侯惇</v>
      </c>
      <c r="AL290" s="30">
        <f>IFERROR(VLOOKUP(AH290,[4]缘分填表用!$A:$M,10,FALSE),VLOOKUP(AH290,[4]Sheet3!$AH:$AL,4,0))</f>
        <v>0</v>
      </c>
      <c r="AM290" s="30"/>
      <c r="AN290" s="12" t="str">
        <f>IFERROR(VLOOKUP(D290,[5]Sheet1!$B$2:$C$47,2,FALSE),"")</f>
        <v/>
      </c>
    </row>
    <row r="291" spans="1:40" ht="17.399999999999999" customHeight="1" x14ac:dyDescent="0.35">
      <c r="A291" s="16" t="str">
        <f t="shared" si="87"/>
        <v>荀彧1</v>
      </c>
      <c r="B291" s="17">
        <v>1</v>
      </c>
      <c r="C291" s="18">
        <v>133</v>
      </c>
      <c r="D291" s="19" t="str">
        <f t="shared" si="86"/>
        <v>用兵之道</v>
      </c>
      <c r="E291" s="33" t="s">
        <v>464</v>
      </c>
      <c r="F291" s="20" t="str">
        <f t="shared" si="82"/>
        <v>、张郃</v>
      </c>
      <c r="G291" s="20" t="str">
        <f t="shared" si="83"/>
        <v/>
      </c>
      <c r="H291" s="20" t="str">
        <f t="shared" si="84"/>
        <v/>
      </c>
      <c r="I291" s="20" t="str">
        <f t="shared" si="85"/>
        <v/>
      </c>
      <c r="J291" s="12">
        <f t="shared" si="75"/>
        <v>0</v>
      </c>
      <c r="K291" s="12">
        <f t="shared" si="76"/>
        <v>80</v>
      </c>
      <c r="L291" s="12">
        <f t="shared" si="77"/>
        <v>30</v>
      </c>
      <c r="M291" s="36">
        <v>0</v>
      </c>
      <c r="N291" s="28" t="s">
        <v>268</v>
      </c>
      <c r="O291" s="12">
        <f>VLOOKUP(E291,[3]Sheet1!$B$20:$K$190,9,0)</f>
        <v>3</v>
      </c>
      <c r="P291" s="12" t="str">
        <f>VLOOKUP(O291,武将ID!L$1:$M294,2,0)</f>
        <v>攻击型</v>
      </c>
      <c r="R291" s="12">
        <v>2</v>
      </c>
      <c r="T291" s="12">
        <f t="shared" si="88"/>
        <v>0</v>
      </c>
      <c r="U291" s="12">
        <f t="shared" si="89"/>
        <v>8</v>
      </c>
      <c r="V291" s="12">
        <f t="shared" si="78"/>
        <v>3</v>
      </c>
      <c r="W291" s="12">
        <f t="shared" si="79"/>
        <v>0</v>
      </c>
      <c r="X291" s="12">
        <f t="shared" si="80"/>
        <v>11</v>
      </c>
      <c r="Y291" s="12">
        <f t="shared" si="81"/>
        <v>0</v>
      </c>
      <c r="AB291" s="18">
        <v>0</v>
      </c>
      <c r="AC291" s="29">
        <v>140</v>
      </c>
      <c r="AD291" s="29">
        <v>0</v>
      </c>
      <c r="AH291" s="33" t="s">
        <v>465</v>
      </c>
      <c r="AI291" s="17" t="str">
        <f>IFERROR(VLOOKUP(AH291,[4]缘分填表用!$A:$J,4,FALSE),VLOOKUP(AH291,[4]Sheet3!$AH:$AM,6,0))</f>
        <v>用兵之道</v>
      </c>
      <c r="AJ291" s="30" t="str">
        <f>IFERROR(VLOOKUP(AH291,[4]缘分填表用!$A:$M,8,FALSE),VLOOKUP(AH291,[4]Sheet3!$AH:$AL,2,0))</f>
        <v>张郃</v>
      </c>
      <c r="AK291" s="30">
        <f>IFERROR(VLOOKUP(AH291,[4]缘分填表用!$A:$M,9,FALSE),VLOOKUP(AH291,[4]Sheet3!$AH:$AL,3,0))</f>
        <v>0</v>
      </c>
      <c r="AL291" s="30">
        <f>IFERROR(VLOOKUP(AH291,[4]缘分填表用!$A:$M,10,FALSE),VLOOKUP(AH291,[4]Sheet3!$AH:$AL,4,0))</f>
        <v>0</v>
      </c>
      <c r="AM291" s="30"/>
      <c r="AN291" s="12" t="str">
        <f>IFERROR(VLOOKUP(D291,[5]Sheet1!$B$2:$C$47,2,FALSE),"")</f>
        <v/>
      </c>
    </row>
    <row r="292" spans="1:40" ht="17.399999999999999" customHeight="1" x14ac:dyDescent="0.35">
      <c r="A292" s="16" t="str">
        <f t="shared" si="87"/>
        <v>荀彧2</v>
      </c>
      <c r="B292" s="17">
        <v>2</v>
      </c>
      <c r="C292" s="18">
        <v>134</v>
      </c>
      <c r="D292" s="19" t="str">
        <f t="shared" si="86"/>
        <v>深谋远虑</v>
      </c>
      <c r="E292" s="33" t="s">
        <v>464</v>
      </c>
      <c r="F292" s="20" t="str">
        <f t="shared" si="82"/>
        <v>、鲁肃</v>
      </c>
      <c r="G292" s="20" t="str">
        <f t="shared" si="83"/>
        <v>、张郃</v>
      </c>
      <c r="H292" s="20" t="str">
        <f t="shared" si="84"/>
        <v/>
      </c>
      <c r="I292" s="20" t="str">
        <f t="shared" si="85"/>
        <v/>
      </c>
      <c r="J292" s="12">
        <f t="shared" si="75"/>
        <v>110</v>
      </c>
      <c r="K292" s="12">
        <f t="shared" si="76"/>
        <v>80</v>
      </c>
      <c r="L292" s="12">
        <f t="shared" si="77"/>
        <v>30</v>
      </c>
      <c r="M292" s="36">
        <v>0</v>
      </c>
      <c r="N292" s="28" t="s">
        <v>268</v>
      </c>
      <c r="O292" s="12">
        <f>VLOOKUP(E292,[3]Sheet1!$B$20:$K$190,9,0)</f>
        <v>3</v>
      </c>
      <c r="P292" s="12" t="str">
        <f>VLOOKUP(O292,武将ID!L$1:$M295,2,0)</f>
        <v>攻击型</v>
      </c>
      <c r="R292" s="12">
        <v>2</v>
      </c>
      <c r="T292" s="12">
        <f t="shared" si="88"/>
        <v>11</v>
      </c>
      <c r="U292" s="12">
        <f t="shared" si="89"/>
        <v>8</v>
      </c>
      <c r="V292" s="12">
        <f t="shared" si="78"/>
        <v>3</v>
      </c>
      <c r="W292" s="12">
        <f t="shared" si="79"/>
        <v>11</v>
      </c>
      <c r="X292" s="12">
        <f t="shared" si="80"/>
        <v>11</v>
      </c>
      <c r="Y292" s="12">
        <f t="shared" si="81"/>
        <v>0</v>
      </c>
      <c r="AB292" s="18">
        <v>140</v>
      </c>
      <c r="AC292" s="29">
        <v>140</v>
      </c>
      <c r="AD292" s="29">
        <v>0</v>
      </c>
      <c r="AH292" s="33" t="s">
        <v>466</v>
      </c>
      <c r="AI292" s="17" t="str">
        <f>IFERROR(VLOOKUP(AH292,[4]缘分填表用!$A:$J,4,FALSE),VLOOKUP(AH292,[4]Sheet3!$AH:$AM,6,0))</f>
        <v>深谋远虑</v>
      </c>
      <c r="AJ292" s="30" t="str">
        <f>IFERROR(VLOOKUP(AH292,[4]缘分填表用!$A:$M,8,FALSE),VLOOKUP(AH292,[4]Sheet3!$AH:$AL,2,0))</f>
        <v>鲁肃</v>
      </c>
      <c r="AK292" s="30" t="str">
        <f>IFERROR(VLOOKUP(AH292,[4]缘分填表用!$A:$M,9,FALSE),VLOOKUP(AH292,[4]Sheet3!$AH:$AL,3,0))</f>
        <v>张郃</v>
      </c>
      <c r="AL292" s="30">
        <f>IFERROR(VLOOKUP(AH292,[4]缘分填表用!$A:$M,10,FALSE),VLOOKUP(AH292,[4]Sheet3!$AH:$AL,4,0))</f>
        <v>0</v>
      </c>
      <c r="AM292" s="30"/>
      <c r="AN292" s="12" t="str">
        <f>IFERROR(VLOOKUP(D292,[5]Sheet1!$B$2:$C$47,2,FALSE),"")</f>
        <v/>
      </c>
    </row>
    <row r="293" spans="1:40" ht="17.399999999999999" customHeight="1" x14ac:dyDescent="0.35">
      <c r="A293" s="16" t="str">
        <f t="shared" si="87"/>
        <v>甘宁1</v>
      </c>
      <c r="B293" s="17">
        <v>1</v>
      </c>
      <c r="C293" s="18">
        <v>135</v>
      </c>
      <c r="D293" s="19" t="str">
        <f t="shared" si="86"/>
        <v>东吴斗将</v>
      </c>
      <c r="E293" s="33" t="s">
        <v>467</v>
      </c>
      <c r="F293" s="20" t="str">
        <f t="shared" si="82"/>
        <v>、黄盖</v>
      </c>
      <c r="G293" s="20" t="str">
        <f t="shared" si="83"/>
        <v/>
      </c>
      <c r="H293" s="20" t="str">
        <f t="shared" si="84"/>
        <v/>
      </c>
      <c r="I293" s="20" t="str">
        <f t="shared" si="85"/>
        <v/>
      </c>
      <c r="J293" s="12">
        <f t="shared" si="75"/>
        <v>0</v>
      </c>
      <c r="K293" s="12">
        <f t="shared" si="76"/>
        <v>90</v>
      </c>
      <c r="L293" s="12">
        <f t="shared" si="77"/>
        <v>30</v>
      </c>
      <c r="M293" s="36">
        <v>0</v>
      </c>
      <c r="N293" s="28" t="s">
        <v>268</v>
      </c>
      <c r="O293" s="12">
        <f>VLOOKUP(E293,[3]Sheet1!$B$20:$K$190,9,0)</f>
        <v>3</v>
      </c>
      <c r="P293" s="12" t="str">
        <f>VLOOKUP(O293,武将ID!L$1:$M296,2,0)</f>
        <v>攻击型</v>
      </c>
      <c r="R293" s="12">
        <v>2</v>
      </c>
      <c r="T293" s="12">
        <f t="shared" si="88"/>
        <v>0</v>
      </c>
      <c r="U293" s="12">
        <f t="shared" si="89"/>
        <v>9</v>
      </c>
      <c r="V293" s="12">
        <f t="shared" si="78"/>
        <v>3</v>
      </c>
      <c r="W293" s="12">
        <f t="shared" si="79"/>
        <v>0</v>
      </c>
      <c r="X293" s="12">
        <f t="shared" si="80"/>
        <v>12</v>
      </c>
      <c r="Y293" s="12">
        <f t="shared" si="81"/>
        <v>0</v>
      </c>
      <c r="AB293" s="18">
        <v>0</v>
      </c>
      <c r="AC293" s="29">
        <v>150</v>
      </c>
      <c r="AD293" s="29">
        <v>0</v>
      </c>
      <c r="AH293" s="33" t="s">
        <v>468</v>
      </c>
      <c r="AI293" s="17" t="str">
        <f>IFERROR(VLOOKUP(AH293,[4]缘分填表用!$A:$J,4,FALSE),VLOOKUP(AH293,[4]Sheet3!$AH:$AM,6,0))</f>
        <v>东吴斗将</v>
      </c>
      <c r="AJ293" s="30" t="str">
        <f>IFERROR(VLOOKUP(AH293,[4]缘分填表用!$A:$M,8,FALSE),VLOOKUP(AH293,[4]Sheet3!$AH:$AL,2,0))</f>
        <v>黄盖</v>
      </c>
      <c r="AK293" s="30">
        <f>IFERROR(VLOOKUP(AH293,[4]缘分填表用!$A:$M,9,FALSE),VLOOKUP(AH293,[4]Sheet3!$AH:$AL,3,0))</f>
        <v>0</v>
      </c>
      <c r="AL293" s="30">
        <f>IFERROR(VLOOKUP(AH293,[4]缘分填表用!$A:$M,10,FALSE),VLOOKUP(AH293,[4]Sheet3!$AH:$AL,4,0))</f>
        <v>0</v>
      </c>
      <c r="AM293" s="30"/>
      <c r="AN293" s="12" t="str">
        <f>IFERROR(VLOOKUP(D293,[5]Sheet1!$B$2:$C$47,2,FALSE),"")</f>
        <v/>
      </c>
    </row>
    <row r="294" spans="1:40" ht="17.399999999999999" customHeight="1" x14ac:dyDescent="0.35">
      <c r="A294" s="16" t="str">
        <f t="shared" si="87"/>
        <v>甘宁2</v>
      </c>
      <c r="B294" s="17">
        <v>2</v>
      </c>
      <c r="C294" s="18">
        <v>136</v>
      </c>
      <c r="D294" s="19" t="str">
        <f t="shared" si="86"/>
        <v>东吴猛将</v>
      </c>
      <c r="E294" s="33" t="s">
        <v>467</v>
      </c>
      <c r="F294" s="20" t="str">
        <f t="shared" si="82"/>
        <v>、太史慈</v>
      </c>
      <c r="G294" s="20" t="str">
        <f t="shared" si="83"/>
        <v>、周泰</v>
      </c>
      <c r="H294" s="20" t="str">
        <f t="shared" si="84"/>
        <v/>
      </c>
      <c r="I294" s="20" t="str">
        <f t="shared" si="85"/>
        <v/>
      </c>
      <c r="J294" s="12">
        <f t="shared" si="75"/>
        <v>120</v>
      </c>
      <c r="K294" s="12">
        <f t="shared" si="76"/>
        <v>90</v>
      </c>
      <c r="L294" s="12">
        <f t="shared" si="77"/>
        <v>30</v>
      </c>
      <c r="M294" s="36">
        <v>0</v>
      </c>
      <c r="N294" s="28" t="s">
        <v>268</v>
      </c>
      <c r="O294" s="12">
        <f>VLOOKUP(E294,[3]Sheet1!$B$20:$K$190,9,0)</f>
        <v>3</v>
      </c>
      <c r="P294" s="12" t="str">
        <f>VLOOKUP(O294,武将ID!L$1:$M297,2,0)</f>
        <v>攻击型</v>
      </c>
      <c r="R294" s="12">
        <v>2</v>
      </c>
      <c r="T294" s="12">
        <f t="shared" si="88"/>
        <v>12</v>
      </c>
      <c r="U294" s="12">
        <f t="shared" si="89"/>
        <v>9</v>
      </c>
      <c r="V294" s="12">
        <f t="shared" si="78"/>
        <v>3</v>
      </c>
      <c r="W294" s="12">
        <f t="shared" si="79"/>
        <v>12</v>
      </c>
      <c r="X294" s="12">
        <f t="shared" si="80"/>
        <v>12</v>
      </c>
      <c r="Y294" s="12">
        <f t="shared" si="81"/>
        <v>0</v>
      </c>
      <c r="AB294" s="18">
        <v>150</v>
      </c>
      <c r="AC294" s="29">
        <v>150</v>
      </c>
      <c r="AD294" s="29">
        <v>0</v>
      </c>
      <c r="AH294" s="33" t="s">
        <v>469</v>
      </c>
      <c r="AI294" s="17" t="str">
        <f>IFERROR(VLOOKUP(AH294,[4]缘分填表用!$A:$J,4,FALSE),VLOOKUP(AH294,[4]Sheet3!$AH:$AM,6,0))</f>
        <v>东吴猛将</v>
      </c>
      <c r="AJ294" s="30" t="str">
        <f>IFERROR(VLOOKUP(AH294,[4]缘分填表用!$A:$M,8,FALSE),VLOOKUP(AH294,[4]Sheet3!$AH:$AL,2,0))</f>
        <v>太史慈</v>
      </c>
      <c r="AK294" s="30" t="str">
        <f>IFERROR(VLOOKUP(AH294,[4]缘分填表用!$A:$M,9,FALSE),VLOOKUP(AH294,[4]Sheet3!$AH:$AL,3,0))</f>
        <v>周泰</v>
      </c>
      <c r="AL294" s="30">
        <f>IFERROR(VLOOKUP(AH294,[4]缘分填表用!$A:$M,10,FALSE),VLOOKUP(AH294,[4]Sheet3!$AH:$AL,4,0))</f>
        <v>0</v>
      </c>
      <c r="AM294" s="30"/>
      <c r="AN294" s="12" t="str">
        <f>IFERROR(VLOOKUP(D294,[5]Sheet1!$B$2:$C$47,2,FALSE),"")</f>
        <v/>
      </c>
    </row>
    <row r="295" spans="1:40" ht="17.399999999999999" customHeight="1" x14ac:dyDescent="0.35">
      <c r="A295" s="16" t="str">
        <f t="shared" si="87"/>
        <v>周泰1</v>
      </c>
      <c r="B295" s="17">
        <v>1</v>
      </c>
      <c r="C295" s="18">
        <v>137</v>
      </c>
      <c r="D295" s="19" t="str">
        <f t="shared" si="86"/>
        <v>舍生忘死</v>
      </c>
      <c r="E295" s="33" t="s">
        <v>470</v>
      </c>
      <c r="F295" s="20" t="str">
        <f t="shared" si="82"/>
        <v>、太史慈</v>
      </c>
      <c r="G295" s="20" t="str">
        <f t="shared" si="83"/>
        <v/>
      </c>
      <c r="H295" s="20" t="str">
        <f t="shared" si="84"/>
        <v/>
      </c>
      <c r="I295" s="20" t="str">
        <f t="shared" si="85"/>
        <v/>
      </c>
      <c r="J295" s="12">
        <f t="shared" si="75"/>
        <v>110</v>
      </c>
      <c r="K295" s="12">
        <f t="shared" si="76"/>
        <v>0</v>
      </c>
      <c r="L295" s="12">
        <f t="shared" si="77"/>
        <v>0</v>
      </c>
      <c r="M295" s="36">
        <v>0</v>
      </c>
      <c r="N295" s="28" t="s">
        <v>268</v>
      </c>
      <c r="O295" s="12">
        <f>VLOOKUP(E295,[3]Sheet1!$B$20:$K$190,9,0)</f>
        <v>2</v>
      </c>
      <c r="P295" s="12" t="str">
        <f>VLOOKUP(O295,武将ID!L$1:$M298,2,0)</f>
        <v>防御型</v>
      </c>
      <c r="R295" s="12">
        <v>2</v>
      </c>
      <c r="T295" s="12">
        <f t="shared" si="88"/>
        <v>11</v>
      </c>
      <c r="U295" s="12">
        <f t="shared" si="89"/>
        <v>0</v>
      </c>
      <c r="V295" s="12">
        <f t="shared" si="78"/>
        <v>0</v>
      </c>
      <c r="W295" s="12">
        <f t="shared" si="79"/>
        <v>11</v>
      </c>
      <c r="X295" s="12">
        <f t="shared" si="80"/>
        <v>0</v>
      </c>
      <c r="Y295" s="12">
        <f t="shared" si="81"/>
        <v>0</v>
      </c>
      <c r="AB295" s="18">
        <v>140</v>
      </c>
      <c r="AC295" s="29">
        <v>0</v>
      </c>
      <c r="AD295" s="29">
        <v>0</v>
      </c>
      <c r="AH295" s="33" t="s">
        <v>471</v>
      </c>
      <c r="AI295" s="17" t="str">
        <f>IFERROR(VLOOKUP(AH295,[4]缘分填表用!$A:$J,4,FALSE),VLOOKUP(AH295,[4]Sheet3!$AH:$AM,6,0))</f>
        <v>舍生忘死</v>
      </c>
      <c r="AJ295" s="30" t="str">
        <f>IFERROR(VLOOKUP(AH295,[4]缘分填表用!$A:$M,8,FALSE),VLOOKUP(AH295,[4]Sheet3!$AH:$AL,2,0))</f>
        <v>太史慈</v>
      </c>
      <c r="AK295" s="30">
        <f>IFERROR(VLOOKUP(AH295,[4]缘分填表用!$A:$M,9,FALSE),VLOOKUP(AH295,[4]Sheet3!$AH:$AL,3,0))</f>
        <v>0</v>
      </c>
      <c r="AL295" s="30">
        <f>IFERROR(VLOOKUP(AH295,[4]缘分填表用!$A:$M,10,FALSE),VLOOKUP(AH295,[4]Sheet3!$AH:$AL,4,0))</f>
        <v>0</v>
      </c>
      <c r="AM295" s="30"/>
      <c r="AN295" s="12" t="str">
        <f>IFERROR(VLOOKUP(D295,[5]Sheet1!$B$2:$C$47,2,FALSE),"")</f>
        <v/>
      </c>
    </row>
    <row r="296" spans="1:40" ht="17.399999999999999" customHeight="1" x14ac:dyDescent="0.35">
      <c r="A296" s="16" t="str">
        <f t="shared" si="87"/>
        <v>周泰2</v>
      </c>
      <c r="B296" s="17">
        <v>2</v>
      </c>
      <c r="C296" s="18">
        <v>138</v>
      </c>
      <c r="D296" s="19" t="str">
        <f t="shared" si="86"/>
        <v>东吴猛将</v>
      </c>
      <c r="E296" s="33" t="s">
        <v>470</v>
      </c>
      <c r="F296" s="20" t="str">
        <f t="shared" si="82"/>
        <v>、甘宁</v>
      </c>
      <c r="G296" s="20" t="str">
        <f t="shared" si="83"/>
        <v>、太史慈</v>
      </c>
      <c r="H296" s="20" t="str">
        <f t="shared" si="84"/>
        <v/>
      </c>
      <c r="I296" s="20" t="str">
        <f t="shared" si="85"/>
        <v/>
      </c>
      <c r="J296" s="12">
        <f t="shared" si="75"/>
        <v>120</v>
      </c>
      <c r="K296" s="12">
        <f t="shared" si="76"/>
        <v>40</v>
      </c>
      <c r="L296" s="12">
        <f t="shared" si="77"/>
        <v>80</v>
      </c>
      <c r="M296" s="36">
        <v>0</v>
      </c>
      <c r="N296" s="28" t="s">
        <v>268</v>
      </c>
      <c r="O296" s="12">
        <f>VLOOKUP(E296,[3]Sheet1!$B$20:$K$190,9,0)</f>
        <v>2</v>
      </c>
      <c r="P296" s="12" t="str">
        <f>VLOOKUP(O296,武将ID!L$1:$M299,2,0)</f>
        <v>防御型</v>
      </c>
      <c r="R296" s="12">
        <v>2</v>
      </c>
      <c r="T296" s="12">
        <f t="shared" si="88"/>
        <v>12</v>
      </c>
      <c r="U296" s="12">
        <f t="shared" si="89"/>
        <v>4</v>
      </c>
      <c r="V296" s="12">
        <f t="shared" si="78"/>
        <v>8</v>
      </c>
      <c r="W296" s="12">
        <f t="shared" si="79"/>
        <v>12</v>
      </c>
      <c r="X296" s="12">
        <f t="shared" si="80"/>
        <v>6</v>
      </c>
      <c r="Y296" s="12">
        <f t="shared" si="81"/>
        <v>6</v>
      </c>
      <c r="AB296" s="18">
        <v>150</v>
      </c>
      <c r="AC296" s="29">
        <v>70</v>
      </c>
      <c r="AD296" s="29">
        <v>70</v>
      </c>
      <c r="AH296" s="33" t="s">
        <v>472</v>
      </c>
      <c r="AI296" s="17" t="str">
        <f>IFERROR(VLOOKUP(AH296,[4]缘分填表用!$A:$J,4,FALSE),VLOOKUP(AH296,[4]Sheet3!$AH:$AM,6,0))</f>
        <v>东吴猛将</v>
      </c>
      <c r="AJ296" s="30" t="str">
        <f>IFERROR(VLOOKUP(AH296,[4]缘分填表用!$A:$M,8,FALSE),VLOOKUP(AH296,[4]Sheet3!$AH:$AL,2,0))</f>
        <v>甘宁</v>
      </c>
      <c r="AK296" s="30" t="str">
        <f>IFERROR(VLOOKUP(AH296,[4]缘分填表用!$A:$M,9,FALSE),VLOOKUP(AH296,[4]Sheet3!$AH:$AL,3,0))</f>
        <v>太史慈</v>
      </c>
      <c r="AL296" s="30">
        <f>IFERROR(VLOOKUP(AH296,[4]缘分填表用!$A:$M,10,FALSE),VLOOKUP(AH296,[4]Sheet3!$AH:$AL,4,0))</f>
        <v>0</v>
      </c>
      <c r="AM296" s="30"/>
      <c r="AN296" s="12" t="str">
        <f>IFERROR(VLOOKUP(D296,[5]Sheet1!$B$2:$C$47,2,FALSE),"")</f>
        <v/>
      </c>
    </row>
    <row r="297" spans="1:40" ht="17.399999999999999" customHeight="1" x14ac:dyDescent="0.35">
      <c r="A297" s="16" t="str">
        <f t="shared" si="87"/>
        <v>太史慈1</v>
      </c>
      <c r="B297" s="17">
        <v>1</v>
      </c>
      <c r="C297" s="18">
        <v>139</v>
      </c>
      <c r="D297" s="19" t="str">
        <f t="shared" si="86"/>
        <v>舍生忘死</v>
      </c>
      <c r="E297" s="33" t="s">
        <v>473</v>
      </c>
      <c r="F297" s="20" t="str">
        <f t="shared" si="82"/>
        <v>、周泰</v>
      </c>
      <c r="G297" s="20" t="str">
        <f t="shared" si="83"/>
        <v/>
      </c>
      <c r="H297" s="20" t="str">
        <f t="shared" si="84"/>
        <v/>
      </c>
      <c r="I297" s="20" t="str">
        <f t="shared" si="85"/>
        <v/>
      </c>
      <c r="J297" s="12">
        <f t="shared" si="75"/>
        <v>0</v>
      </c>
      <c r="K297" s="12">
        <f t="shared" si="76"/>
        <v>90</v>
      </c>
      <c r="L297" s="12">
        <f t="shared" si="77"/>
        <v>30</v>
      </c>
      <c r="M297" s="36">
        <v>0</v>
      </c>
      <c r="N297" s="28" t="s">
        <v>268</v>
      </c>
      <c r="O297" s="12">
        <f>VLOOKUP(E297,[3]Sheet1!$B$20:$K$190,9,0)</f>
        <v>3</v>
      </c>
      <c r="P297" s="12" t="str">
        <f>VLOOKUP(O297,武将ID!L$1:$M300,2,0)</f>
        <v>攻击型</v>
      </c>
      <c r="R297" s="12">
        <v>2</v>
      </c>
      <c r="T297" s="12">
        <f t="shared" si="88"/>
        <v>0</v>
      </c>
      <c r="U297" s="12">
        <f t="shared" si="89"/>
        <v>9</v>
      </c>
      <c r="V297" s="12">
        <f t="shared" si="78"/>
        <v>3</v>
      </c>
      <c r="W297" s="12">
        <f t="shared" si="79"/>
        <v>0</v>
      </c>
      <c r="X297" s="12">
        <f t="shared" si="80"/>
        <v>12</v>
      </c>
      <c r="Y297" s="12">
        <f t="shared" si="81"/>
        <v>0</v>
      </c>
      <c r="AB297" s="18">
        <v>0</v>
      </c>
      <c r="AC297" s="29">
        <v>150</v>
      </c>
      <c r="AD297" s="29">
        <v>0</v>
      </c>
      <c r="AH297" s="33" t="s">
        <v>474</v>
      </c>
      <c r="AI297" s="17" t="str">
        <f>IFERROR(VLOOKUP(AH297,[4]缘分填表用!$A:$J,4,FALSE),VLOOKUP(AH297,[4]Sheet3!$AH:$AM,6,0))</f>
        <v>舍生忘死</v>
      </c>
      <c r="AJ297" s="30" t="str">
        <f>IFERROR(VLOOKUP(AH297,[4]缘分填表用!$A:$M,8,FALSE),VLOOKUP(AH297,[4]Sheet3!$AH:$AL,2,0))</f>
        <v>周泰</v>
      </c>
      <c r="AK297" s="30">
        <f>IFERROR(VLOOKUP(AH297,[4]缘分填表用!$A:$M,9,FALSE),VLOOKUP(AH297,[4]Sheet3!$AH:$AL,3,0))</f>
        <v>0</v>
      </c>
      <c r="AL297" s="30">
        <f>IFERROR(VLOOKUP(AH297,[4]缘分填表用!$A:$M,10,FALSE),VLOOKUP(AH297,[4]Sheet3!$AH:$AL,4,0))</f>
        <v>0</v>
      </c>
      <c r="AM297" s="30"/>
      <c r="AN297" s="12" t="str">
        <f>IFERROR(VLOOKUP(D297,[5]Sheet1!$B$2:$C$47,2,FALSE),"")</f>
        <v/>
      </c>
    </row>
    <row r="298" spans="1:40" ht="17.399999999999999" customHeight="1" x14ac:dyDescent="0.35">
      <c r="A298" s="16" t="str">
        <f t="shared" si="87"/>
        <v>太史慈2</v>
      </c>
      <c r="B298" s="17">
        <v>2</v>
      </c>
      <c r="C298" s="18">
        <v>140</v>
      </c>
      <c r="D298" s="19" t="str">
        <f t="shared" si="86"/>
        <v>东吴猛将</v>
      </c>
      <c r="E298" s="33" t="s">
        <v>473</v>
      </c>
      <c r="F298" s="20" t="str">
        <f t="shared" si="82"/>
        <v>、甘宁</v>
      </c>
      <c r="G298" s="20" t="str">
        <f t="shared" si="83"/>
        <v>、周泰</v>
      </c>
      <c r="H298" s="20" t="str">
        <f t="shared" si="84"/>
        <v/>
      </c>
      <c r="I298" s="20" t="str">
        <f t="shared" si="85"/>
        <v/>
      </c>
      <c r="J298" s="12">
        <f t="shared" si="75"/>
        <v>120</v>
      </c>
      <c r="K298" s="12">
        <f t="shared" si="76"/>
        <v>90</v>
      </c>
      <c r="L298" s="12">
        <f t="shared" si="77"/>
        <v>30</v>
      </c>
      <c r="M298" s="36">
        <v>0</v>
      </c>
      <c r="N298" s="28" t="s">
        <v>268</v>
      </c>
      <c r="O298" s="12">
        <f>VLOOKUP(E298,[3]Sheet1!$B$20:$K$190,9,0)</f>
        <v>3</v>
      </c>
      <c r="P298" s="12" t="str">
        <f>VLOOKUP(O298,武将ID!L$1:$M301,2,0)</f>
        <v>攻击型</v>
      </c>
      <c r="R298" s="12">
        <v>2</v>
      </c>
      <c r="T298" s="12">
        <f t="shared" si="88"/>
        <v>12</v>
      </c>
      <c r="U298" s="12">
        <f t="shared" si="89"/>
        <v>9</v>
      </c>
      <c r="V298" s="12">
        <f t="shared" si="78"/>
        <v>3</v>
      </c>
      <c r="W298" s="12">
        <f t="shared" si="79"/>
        <v>12</v>
      </c>
      <c r="X298" s="12">
        <f t="shared" si="80"/>
        <v>12</v>
      </c>
      <c r="Y298" s="12">
        <f t="shared" si="81"/>
        <v>0</v>
      </c>
      <c r="AB298" s="18">
        <v>150</v>
      </c>
      <c r="AC298" s="29">
        <v>150</v>
      </c>
      <c r="AD298" s="29">
        <v>0</v>
      </c>
      <c r="AH298" s="33" t="s">
        <v>475</v>
      </c>
      <c r="AI298" s="17" t="str">
        <f>IFERROR(VLOOKUP(AH298,[4]缘分填表用!$A:$J,4,FALSE),VLOOKUP(AH298,[4]Sheet3!$AH:$AM,6,0))</f>
        <v>东吴猛将</v>
      </c>
      <c r="AJ298" s="30" t="str">
        <f>IFERROR(VLOOKUP(AH298,[4]缘分填表用!$A:$M,8,FALSE),VLOOKUP(AH298,[4]Sheet3!$AH:$AL,2,0))</f>
        <v>甘宁</v>
      </c>
      <c r="AK298" s="30" t="str">
        <f>IFERROR(VLOOKUP(AH298,[4]缘分填表用!$A:$M,9,FALSE),VLOOKUP(AH298,[4]Sheet3!$AH:$AL,3,0))</f>
        <v>周泰</v>
      </c>
      <c r="AL298" s="30">
        <f>IFERROR(VLOOKUP(AH298,[4]缘分填表用!$A:$M,10,FALSE),VLOOKUP(AH298,[4]Sheet3!$AH:$AL,4,0))</f>
        <v>0</v>
      </c>
      <c r="AM298" s="30"/>
      <c r="AN298" s="12" t="str">
        <f>IFERROR(VLOOKUP(D298,[5]Sheet1!$B$2:$C$47,2,FALSE),"")</f>
        <v/>
      </c>
    </row>
    <row r="299" spans="1:40" ht="17.399999999999999" customHeight="1" x14ac:dyDescent="0.35">
      <c r="A299" s="16" t="str">
        <f t="shared" si="87"/>
        <v>张郃1</v>
      </c>
      <c r="B299" s="17">
        <v>1</v>
      </c>
      <c r="C299" s="18">
        <v>141</v>
      </c>
      <c r="D299" s="19" t="str">
        <f t="shared" si="86"/>
        <v>用兵之道</v>
      </c>
      <c r="E299" s="33" t="s">
        <v>476</v>
      </c>
      <c r="F299" s="20" t="str">
        <f t="shared" si="82"/>
        <v>、荀彧</v>
      </c>
      <c r="G299" s="20" t="str">
        <f t="shared" si="83"/>
        <v/>
      </c>
      <c r="H299" s="20" t="str">
        <f t="shared" si="84"/>
        <v/>
      </c>
      <c r="I299" s="20" t="str">
        <f t="shared" si="85"/>
        <v/>
      </c>
      <c r="J299" s="12">
        <f t="shared" si="75"/>
        <v>0</v>
      </c>
      <c r="K299" s="12">
        <f t="shared" si="76"/>
        <v>80</v>
      </c>
      <c r="L299" s="12">
        <f t="shared" si="77"/>
        <v>30</v>
      </c>
      <c r="M299" s="36">
        <v>0</v>
      </c>
      <c r="N299" s="28" t="s">
        <v>268</v>
      </c>
      <c r="O299" s="12">
        <f>VLOOKUP(E299,[3]Sheet1!$B$20:$K$190,9,0)</f>
        <v>3</v>
      </c>
      <c r="P299" s="12" t="str">
        <f>VLOOKUP(O299,武将ID!L$1:$M302,2,0)</f>
        <v>攻击型</v>
      </c>
      <c r="R299" s="12">
        <v>2</v>
      </c>
      <c r="T299" s="12">
        <f t="shared" si="88"/>
        <v>0</v>
      </c>
      <c r="U299" s="12">
        <f t="shared" si="89"/>
        <v>8</v>
      </c>
      <c r="V299" s="12">
        <f t="shared" si="78"/>
        <v>3</v>
      </c>
      <c r="W299" s="12">
        <f t="shared" si="79"/>
        <v>0</v>
      </c>
      <c r="X299" s="12">
        <f t="shared" si="80"/>
        <v>11</v>
      </c>
      <c r="Y299" s="12">
        <f t="shared" si="81"/>
        <v>0</v>
      </c>
      <c r="AB299" s="18">
        <v>0</v>
      </c>
      <c r="AC299" s="29">
        <v>140</v>
      </c>
      <c r="AD299" s="29">
        <v>0</v>
      </c>
      <c r="AH299" s="33" t="s">
        <v>477</v>
      </c>
      <c r="AI299" s="17" t="str">
        <f>IFERROR(VLOOKUP(AH299,[4]缘分填表用!$A:$J,4,FALSE),VLOOKUP(AH299,[4]Sheet3!$AH:$AM,6,0))</f>
        <v>用兵之道</v>
      </c>
      <c r="AJ299" s="30" t="str">
        <f>IFERROR(VLOOKUP(AH299,[4]缘分填表用!$A:$M,8,FALSE),VLOOKUP(AH299,[4]Sheet3!$AH:$AL,2,0))</f>
        <v>荀彧</v>
      </c>
      <c r="AK299" s="30">
        <f>IFERROR(VLOOKUP(AH299,[4]缘分填表用!$A:$M,9,FALSE),VLOOKUP(AH299,[4]Sheet3!$AH:$AL,3,0))</f>
        <v>0</v>
      </c>
      <c r="AL299" s="30">
        <f>IFERROR(VLOOKUP(AH299,[4]缘分填表用!$A:$M,10,FALSE),VLOOKUP(AH299,[4]Sheet3!$AH:$AL,4,0))</f>
        <v>0</v>
      </c>
      <c r="AM299" s="30"/>
      <c r="AN299" s="12" t="str">
        <f>IFERROR(VLOOKUP(D299,[5]Sheet1!$B$2:$C$47,2,FALSE),"")</f>
        <v/>
      </c>
    </row>
    <row r="300" spans="1:40" ht="17.399999999999999" customHeight="1" x14ac:dyDescent="0.35">
      <c r="A300" s="16" t="str">
        <f t="shared" si="87"/>
        <v>张郃2</v>
      </c>
      <c r="B300" s="17">
        <v>2</v>
      </c>
      <c r="C300" s="18">
        <v>142</v>
      </c>
      <c r="D300" s="19" t="str">
        <f t="shared" si="86"/>
        <v>深谋远虑</v>
      </c>
      <c r="E300" s="33" t="s">
        <v>476</v>
      </c>
      <c r="F300" s="20" t="str">
        <f t="shared" si="82"/>
        <v>、鲁肃</v>
      </c>
      <c r="G300" s="20" t="str">
        <f t="shared" si="83"/>
        <v>、荀彧</v>
      </c>
      <c r="H300" s="20" t="str">
        <f t="shared" si="84"/>
        <v/>
      </c>
      <c r="I300" s="20" t="str">
        <f t="shared" si="85"/>
        <v/>
      </c>
      <c r="J300" s="12">
        <f t="shared" si="75"/>
        <v>120</v>
      </c>
      <c r="K300" s="12">
        <f t="shared" si="76"/>
        <v>90</v>
      </c>
      <c r="L300" s="12">
        <f t="shared" si="77"/>
        <v>30</v>
      </c>
      <c r="M300" s="36">
        <v>0</v>
      </c>
      <c r="N300" s="28" t="s">
        <v>268</v>
      </c>
      <c r="O300" s="12">
        <f>VLOOKUP(E300,[3]Sheet1!$B$20:$K$190,9,0)</f>
        <v>3</v>
      </c>
      <c r="P300" s="12" t="str">
        <f>VLOOKUP(O300,武将ID!L$1:$M303,2,0)</f>
        <v>攻击型</v>
      </c>
      <c r="R300" s="12">
        <v>2</v>
      </c>
      <c r="T300" s="12">
        <f t="shared" si="88"/>
        <v>12</v>
      </c>
      <c r="U300" s="12">
        <f t="shared" si="89"/>
        <v>9</v>
      </c>
      <c r="V300" s="12">
        <f t="shared" si="78"/>
        <v>3</v>
      </c>
      <c r="W300" s="12">
        <f t="shared" si="79"/>
        <v>12</v>
      </c>
      <c r="X300" s="12">
        <f t="shared" si="80"/>
        <v>12</v>
      </c>
      <c r="Y300" s="12">
        <f t="shared" si="81"/>
        <v>0</v>
      </c>
      <c r="AB300" s="18">
        <v>150</v>
      </c>
      <c r="AC300" s="29">
        <v>150</v>
      </c>
      <c r="AD300" s="29">
        <v>0</v>
      </c>
      <c r="AH300" s="33" t="s">
        <v>478</v>
      </c>
      <c r="AI300" s="17" t="str">
        <f>IFERROR(VLOOKUP(AH300,[4]缘分填表用!$A:$J,4,FALSE),VLOOKUP(AH300,[4]Sheet3!$AH:$AM,6,0))</f>
        <v>深谋远虑</v>
      </c>
      <c r="AJ300" s="30" t="str">
        <f>IFERROR(VLOOKUP(AH300,[4]缘分填表用!$A:$M,8,FALSE),VLOOKUP(AH300,[4]Sheet3!$AH:$AL,2,0))</f>
        <v>鲁肃</v>
      </c>
      <c r="AK300" s="30" t="str">
        <f>IFERROR(VLOOKUP(AH300,[4]缘分填表用!$A:$M,9,FALSE),VLOOKUP(AH300,[4]Sheet3!$AH:$AL,3,0))</f>
        <v>荀彧</v>
      </c>
      <c r="AL300" s="30">
        <f>IFERROR(VLOOKUP(AH300,[4]缘分填表用!$A:$M,10,FALSE),VLOOKUP(AH300,[4]Sheet3!$AH:$AL,4,0))</f>
        <v>0</v>
      </c>
      <c r="AM300" s="30"/>
      <c r="AN300" s="12" t="str">
        <f>IFERROR(VLOOKUP(D300,[5]Sheet1!$B$2:$C$47,2,FALSE),"")</f>
        <v/>
      </c>
    </row>
    <row r="301" spans="1:40" ht="17.399999999999999" customHeight="1" x14ac:dyDescent="0.35">
      <c r="A301" s="16" t="str">
        <f t="shared" si="87"/>
        <v>孙尚香1</v>
      </c>
      <c r="B301" s="17">
        <v>1</v>
      </c>
      <c r="C301" s="18">
        <v>143</v>
      </c>
      <c r="D301" s="19" t="str">
        <f t="shared" si="86"/>
        <v>志存高远</v>
      </c>
      <c r="E301" s="33" t="s">
        <v>479</v>
      </c>
      <c r="F301" s="20" t="str">
        <f t="shared" si="82"/>
        <v>、郦食其</v>
      </c>
      <c r="G301" s="20" t="str">
        <f t="shared" si="83"/>
        <v/>
      </c>
      <c r="H301" s="20" t="str">
        <f t="shared" si="84"/>
        <v/>
      </c>
      <c r="I301" s="20" t="str">
        <f t="shared" si="85"/>
        <v/>
      </c>
      <c r="J301" s="12">
        <f t="shared" si="75"/>
        <v>0</v>
      </c>
      <c r="K301" s="12">
        <f t="shared" si="76"/>
        <v>80</v>
      </c>
      <c r="L301" s="12">
        <f t="shared" si="77"/>
        <v>30</v>
      </c>
      <c r="M301" s="36">
        <v>0</v>
      </c>
      <c r="N301" s="28" t="s">
        <v>268</v>
      </c>
      <c r="O301" s="12">
        <f>VLOOKUP(E301,[3]Sheet1!$B$20:$K$190,9,0)</f>
        <v>3</v>
      </c>
      <c r="P301" s="12" t="str">
        <f>VLOOKUP(O301,武将ID!L$1:$M304,2,0)</f>
        <v>攻击型</v>
      </c>
      <c r="R301" s="12">
        <v>2</v>
      </c>
      <c r="T301" s="12">
        <f t="shared" si="88"/>
        <v>0</v>
      </c>
      <c r="U301" s="12">
        <f t="shared" si="89"/>
        <v>8</v>
      </c>
      <c r="V301" s="12">
        <f t="shared" si="78"/>
        <v>3</v>
      </c>
      <c r="W301" s="12">
        <f t="shared" si="79"/>
        <v>0</v>
      </c>
      <c r="X301" s="12">
        <f t="shared" si="80"/>
        <v>11</v>
      </c>
      <c r="Y301" s="12">
        <f t="shared" si="81"/>
        <v>0</v>
      </c>
      <c r="AB301" s="18">
        <v>0</v>
      </c>
      <c r="AC301" s="29">
        <v>140</v>
      </c>
      <c r="AD301" s="29">
        <v>0</v>
      </c>
      <c r="AH301" s="33" t="s">
        <v>480</v>
      </c>
      <c r="AI301" s="17" t="str">
        <f>IFERROR(VLOOKUP(AH301,[4]缘分填表用!$A:$J,4,FALSE),VLOOKUP(AH301,[4]Sheet3!$AH:$AM,6,0))</f>
        <v>志存高远</v>
      </c>
      <c r="AJ301" s="30" t="str">
        <f>IFERROR(VLOOKUP(AH301,[4]缘分填表用!$A:$M,8,FALSE),VLOOKUP(AH301,[4]Sheet3!$AH:$AL,2,0))</f>
        <v>郦食其</v>
      </c>
      <c r="AK301" s="30">
        <f>IFERROR(VLOOKUP(AH301,[4]缘分填表用!$A:$M,9,FALSE),VLOOKUP(AH301,[4]Sheet3!$AH:$AL,3,0))</f>
        <v>0</v>
      </c>
      <c r="AL301" s="30">
        <f>IFERROR(VLOOKUP(AH301,[4]缘分填表用!$A:$M,10,FALSE),VLOOKUP(AH301,[4]Sheet3!$AH:$AL,4,0))</f>
        <v>0</v>
      </c>
      <c r="AM301" s="30"/>
      <c r="AN301" s="12" t="str">
        <f>IFERROR(VLOOKUP(D301,[5]Sheet1!$B$2:$C$47,2,FALSE),"")</f>
        <v/>
      </c>
    </row>
    <row r="302" spans="1:40" ht="17.399999999999999" customHeight="1" x14ac:dyDescent="0.35">
      <c r="A302" s="16" t="str">
        <f t="shared" si="87"/>
        <v>孙尚香2</v>
      </c>
      <c r="B302" s="17">
        <v>2</v>
      </c>
      <c r="C302" s="18">
        <v>144</v>
      </c>
      <c r="D302" s="19" t="str">
        <f t="shared" si="86"/>
        <v>与世无争</v>
      </c>
      <c r="E302" s="33" t="s">
        <v>479</v>
      </c>
      <c r="F302" s="20" t="str">
        <f t="shared" si="82"/>
        <v>、薄姬</v>
      </c>
      <c r="G302" s="20" t="str">
        <f t="shared" si="83"/>
        <v>、华佗</v>
      </c>
      <c r="H302" s="20" t="str">
        <f t="shared" si="84"/>
        <v/>
      </c>
      <c r="I302" s="20" t="str">
        <f t="shared" si="85"/>
        <v/>
      </c>
      <c r="J302" s="12">
        <f t="shared" si="75"/>
        <v>120</v>
      </c>
      <c r="K302" s="12">
        <f t="shared" si="76"/>
        <v>90</v>
      </c>
      <c r="L302" s="12">
        <f t="shared" si="77"/>
        <v>30</v>
      </c>
      <c r="M302" s="36">
        <v>0</v>
      </c>
      <c r="N302" s="28" t="s">
        <v>268</v>
      </c>
      <c r="O302" s="12">
        <f>VLOOKUP(E302,[3]Sheet1!$B$20:$K$190,9,0)</f>
        <v>3</v>
      </c>
      <c r="P302" s="12" t="str">
        <f>VLOOKUP(O302,武将ID!L$1:$M305,2,0)</f>
        <v>攻击型</v>
      </c>
      <c r="R302" s="12">
        <v>2</v>
      </c>
      <c r="T302" s="12">
        <f t="shared" si="88"/>
        <v>12</v>
      </c>
      <c r="U302" s="12">
        <f t="shared" si="89"/>
        <v>9</v>
      </c>
      <c r="V302" s="12">
        <f t="shared" si="78"/>
        <v>3</v>
      </c>
      <c r="W302" s="12">
        <f t="shared" si="79"/>
        <v>12</v>
      </c>
      <c r="X302" s="12">
        <f t="shared" si="80"/>
        <v>12</v>
      </c>
      <c r="Y302" s="12">
        <f t="shared" si="81"/>
        <v>0</v>
      </c>
      <c r="AB302" s="18">
        <v>150</v>
      </c>
      <c r="AC302" s="29">
        <v>150</v>
      </c>
      <c r="AD302" s="29">
        <v>0</v>
      </c>
      <c r="AH302" s="33" t="s">
        <v>481</v>
      </c>
      <c r="AI302" s="17" t="str">
        <f>IFERROR(VLOOKUP(AH302,[4]缘分填表用!$A:$J,4,FALSE),VLOOKUP(AH302,[4]Sheet3!$AH:$AM,6,0))</f>
        <v>与世无争</v>
      </c>
      <c r="AJ302" s="30" t="str">
        <f>IFERROR(VLOOKUP(AH302,[4]缘分填表用!$A:$M,8,FALSE),VLOOKUP(AH302,[4]Sheet3!$AH:$AL,2,0))</f>
        <v>薄姬</v>
      </c>
      <c r="AK302" s="30" t="str">
        <f>IFERROR(VLOOKUP(AH302,[4]缘分填表用!$A:$M,9,FALSE),VLOOKUP(AH302,[4]Sheet3!$AH:$AL,3,0))</f>
        <v>华佗</v>
      </c>
      <c r="AL302" s="30">
        <f>IFERROR(VLOOKUP(AH302,[4]缘分填表用!$A:$M,10,FALSE),VLOOKUP(AH302,[4]Sheet3!$AH:$AL,4,0))</f>
        <v>0</v>
      </c>
      <c r="AM302" s="30"/>
      <c r="AN302" s="12" t="str">
        <f>IFERROR(VLOOKUP(D302,[5]Sheet1!$B$2:$C$47,2,FALSE),"")</f>
        <v/>
      </c>
    </row>
    <row r="303" spans="1:40" ht="17.399999999999999" customHeight="1" x14ac:dyDescent="0.35">
      <c r="A303" s="16" t="str">
        <f t="shared" si="87"/>
        <v>鲁肃1</v>
      </c>
      <c r="B303" s="17">
        <v>1</v>
      </c>
      <c r="C303" s="18">
        <v>145</v>
      </c>
      <c r="D303" s="19" t="str">
        <f t="shared" si="86"/>
        <v>以和为贵</v>
      </c>
      <c r="E303" s="33" t="s">
        <v>482</v>
      </c>
      <c r="F303" s="20" t="str">
        <f t="shared" si="82"/>
        <v>、郑和</v>
      </c>
      <c r="G303" s="20" t="str">
        <f t="shared" si="83"/>
        <v/>
      </c>
      <c r="H303" s="20" t="str">
        <f t="shared" si="84"/>
        <v/>
      </c>
      <c r="I303" s="20" t="str">
        <f t="shared" si="85"/>
        <v/>
      </c>
      <c r="J303" s="12">
        <f t="shared" si="75"/>
        <v>0</v>
      </c>
      <c r="K303" s="12">
        <f t="shared" si="76"/>
        <v>90</v>
      </c>
      <c r="L303" s="12">
        <f t="shared" si="77"/>
        <v>30</v>
      </c>
      <c r="M303" s="36">
        <v>0</v>
      </c>
      <c r="N303" s="28" t="s">
        <v>268</v>
      </c>
      <c r="O303" s="12">
        <f>VLOOKUP(E303,[3]Sheet1!$B$20:$K$190,9,0)</f>
        <v>3</v>
      </c>
      <c r="P303" s="12" t="str">
        <f>VLOOKUP(O303,武将ID!L$1:$M306,2,0)</f>
        <v>攻击型</v>
      </c>
      <c r="R303" s="12">
        <v>2</v>
      </c>
      <c r="T303" s="12">
        <f t="shared" si="88"/>
        <v>0</v>
      </c>
      <c r="U303" s="12">
        <f t="shared" si="89"/>
        <v>9</v>
      </c>
      <c r="V303" s="12">
        <f t="shared" si="78"/>
        <v>3</v>
      </c>
      <c r="W303" s="12">
        <f t="shared" si="79"/>
        <v>0</v>
      </c>
      <c r="X303" s="12">
        <f t="shared" si="80"/>
        <v>12</v>
      </c>
      <c r="Y303" s="12">
        <f t="shared" si="81"/>
        <v>0</v>
      </c>
      <c r="AB303" s="18">
        <v>0</v>
      </c>
      <c r="AC303" s="29">
        <v>150</v>
      </c>
      <c r="AD303" s="29">
        <v>0</v>
      </c>
      <c r="AH303" s="33" t="s">
        <v>483</v>
      </c>
      <c r="AI303" s="17" t="str">
        <f>IFERROR(VLOOKUP(AH303,[4]缘分填表用!$A:$J,4,FALSE),VLOOKUP(AH303,[4]Sheet3!$AH:$AM,6,0))</f>
        <v>以和为贵</v>
      </c>
      <c r="AJ303" s="30" t="str">
        <f>IFERROR(VLOOKUP(AH303,[4]缘分填表用!$A:$M,8,FALSE),VLOOKUP(AH303,[4]Sheet3!$AH:$AL,2,0))</f>
        <v>郑和</v>
      </c>
      <c r="AK303" s="30">
        <f>IFERROR(VLOOKUP(AH303,[4]缘分填表用!$A:$M,9,FALSE),VLOOKUP(AH303,[4]Sheet3!$AH:$AL,3,0))</f>
        <v>0</v>
      </c>
      <c r="AL303" s="30">
        <f>IFERROR(VLOOKUP(AH303,[4]缘分填表用!$A:$M,10,FALSE),VLOOKUP(AH303,[4]Sheet3!$AH:$AL,4,0))</f>
        <v>0</v>
      </c>
      <c r="AM303" s="30"/>
      <c r="AN303" s="12" t="str">
        <f>IFERROR(VLOOKUP(D303,[5]Sheet1!$B$2:$C$47,2,FALSE),"")</f>
        <v/>
      </c>
    </row>
    <row r="304" spans="1:40" ht="17.399999999999999" customHeight="1" x14ac:dyDescent="0.35">
      <c r="A304" s="16" t="str">
        <f t="shared" si="87"/>
        <v>鲁肃2</v>
      </c>
      <c r="B304" s="17">
        <v>2</v>
      </c>
      <c r="C304" s="18">
        <v>146</v>
      </c>
      <c r="D304" s="19" t="str">
        <f t="shared" si="86"/>
        <v>深谋远虑</v>
      </c>
      <c r="E304" s="33" t="s">
        <v>482</v>
      </c>
      <c r="F304" s="20" t="str">
        <f t="shared" si="82"/>
        <v>、荀彧</v>
      </c>
      <c r="G304" s="20" t="str">
        <f t="shared" si="83"/>
        <v>、张郃</v>
      </c>
      <c r="H304" s="20" t="str">
        <f t="shared" si="84"/>
        <v/>
      </c>
      <c r="I304" s="20" t="str">
        <f t="shared" si="85"/>
        <v/>
      </c>
      <c r="J304" s="12">
        <f t="shared" si="75"/>
        <v>120</v>
      </c>
      <c r="K304" s="12">
        <f t="shared" si="76"/>
        <v>90</v>
      </c>
      <c r="L304" s="12">
        <f t="shared" si="77"/>
        <v>30</v>
      </c>
      <c r="M304" s="36">
        <v>0</v>
      </c>
      <c r="N304" s="28" t="s">
        <v>268</v>
      </c>
      <c r="O304" s="12">
        <f>VLOOKUP(E304,[3]Sheet1!$B$20:$K$190,9,0)</f>
        <v>3</v>
      </c>
      <c r="P304" s="12" t="str">
        <f>VLOOKUP(O304,武将ID!L$1:$M307,2,0)</f>
        <v>攻击型</v>
      </c>
      <c r="R304" s="12">
        <v>2</v>
      </c>
      <c r="T304" s="12">
        <f t="shared" si="88"/>
        <v>12</v>
      </c>
      <c r="U304" s="12">
        <f t="shared" si="89"/>
        <v>9</v>
      </c>
      <c r="V304" s="12">
        <f t="shared" si="78"/>
        <v>3</v>
      </c>
      <c r="W304" s="12">
        <f t="shared" si="79"/>
        <v>12</v>
      </c>
      <c r="X304" s="12">
        <f t="shared" si="80"/>
        <v>12</v>
      </c>
      <c r="Y304" s="12">
        <f t="shared" si="81"/>
        <v>0</v>
      </c>
      <c r="AB304" s="18">
        <v>150</v>
      </c>
      <c r="AC304" s="29">
        <v>150</v>
      </c>
      <c r="AD304" s="29">
        <v>0</v>
      </c>
      <c r="AH304" s="33" t="s">
        <v>484</v>
      </c>
      <c r="AI304" s="17" t="str">
        <f>IFERROR(VLOOKUP(AH304,[4]缘分填表用!$A:$J,4,FALSE),VLOOKUP(AH304,[4]Sheet3!$AH:$AM,6,0))</f>
        <v>深谋远虑</v>
      </c>
      <c r="AJ304" s="30" t="str">
        <f>IFERROR(VLOOKUP(AH304,[4]缘分填表用!$A:$M,8,FALSE),VLOOKUP(AH304,[4]Sheet3!$AH:$AL,2,0))</f>
        <v>荀彧</v>
      </c>
      <c r="AK304" s="30" t="str">
        <f>IFERROR(VLOOKUP(AH304,[4]缘分填表用!$A:$M,9,FALSE),VLOOKUP(AH304,[4]Sheet3!$AH:$AL,3,0))</f>
        <v>张郃</v>
      </c>
      <c r="AL304" s="30">
        <f>IFERROR(VLOOKUP(AH304,[4]缘分填表用!$A:$M,10,FALSE),VLOOKUP(AH304,[4]Sheet3!$AH:$AL,4,0))</f>
        <v>0</v>
      </c>
      <c r="AM304" s="30"/>
      <c r="AN304" s="12" t="str">
        <f>IFERROR(VLOOKUP(D304,[5]Sheet1!$B$2:$C$47,2,FALSE),"")</f>
        <v/>
      </c>
    </row>
    <row r="305" spans="1:40" ht="17.399999999999999" customHeight="1" x14ac:dyDescent="0.35">
      <c r="A305" s="16" t="str">
        <f t="shared" si="87"/>
        <v>华佗1</v>
      </c>
      <c r="B305" s="17">
        <v>1</v>
      </c>
      <c r="C305" s="18">
        <v>147</v>
      </c>
      <c r="D305" s="19" t="str">
        <f t="shared" si="86"/>
        <v>医者仁心</v>
      </c>
      <c r="E305" s="33" t="s">
        <v>485</v>
      </c>
      <c r="F305" s="20" t="str">
        <f t="shared" si="82"/>
        <v>、徐世勣</v>
      </c>
      <c r="G305" s="20" t="str">
        <f t="shared" si="83"/>
        <v/>
      </c>
      <c r="H305" s="20" t="str">
        <f t="shared" si="84"/>
        <v/>
      </c>
      <c r="I305" s="20" t="str">
        <f t="shared" si="85"/>
        <v/>
      </c>
      <c r="J305" s="12">
        <f t="shared" si="75"/>
        <v>120</v>
      </c>
      <c r="K305" s="12">
        <f t="shared" si="76"/>
        <v>0</v>
      </c>
      <c r="L305" s="12">
        <f t="shared" si="77"/>
        <v>0</v>
      </c>
      <c r="M305" s="36">
        <v>0</v>
      </c>
      <c r="N305" s="28" t="s">
        <v>268</v>
      </c>
      <c r="O305" s="12">
        <f>VLOOKUP(E305,[3]Sheet1!$B$20:$K$190,9,0)</f>
        <v>4</v>
      </c>
      <c r="P305" s="12" t="str">
        <f>VLOOKUP(O305,武将ID!L$1:$M308,2,0)</f>
        <v>辅助型</v>
      </c>
      <c r="R305" s="12">
        <v>2</v>
      </c>
      <c r="T305" s="12">
        <f t="shared" si="88"/>
        <v>12</v>
      </c>
      <c r="U305" s="12">
        <f t="shared" si="89"/>
        <v>0</v>
      </c>
      <c r="V305" s="12">
        <f t="shared" si="78"/>
        <v>0</v>
      </c>
      <c r="W305" s="12">
        <f t="shared" si="79"/>
        <v>12</v>
      </c>
      <c r="X305" s="12">
        <f t="shared" si="80"/>
        <v>0</v>
      </c>
      <c r="Y305" s="12">
        <f t="shared" si="81"/>
        <v>0</v>
      </c>
      <c r="AB305" s="18">
        <v>150</v>
      </c>
      <c r="AC305" s="29">
        <v>0</v>
      </c>
      <c r="AD305" s="29">
        <v>0</v>
      </c>
      <c r="AH305" s="33" t="s">
        <v>486</v>
      </c>
      <c r="AI305" s="17" t="str">
        <f>IFERROR(VLOOKUP(AH305,[4]缘分填表用!$A:$J,4,FALSE),VLOOKUP(AH305,[4]Sheet3!$AH:$AM,6,0))</f>
        <v>医者仁心</v>
      </c>
      <c r="AJ305" s="30" t="str">
        <f>IFERROR(VLOOKUP(AH305,[4]缘分填表用!$A:$M,8,FALSE),VLOOKUP(AH305,[4]Sheet3!$AH:$AL,2,0))</f>
        <v>徐世勣</v>
      </c>
      <c r="AK305" s="30">
        <f>IFERROR(VLOOKUP(AH305,[4]缘分填表用!$A:$M,9,FALSE),VLOOKUP(AH305,[4]Sheet3!$AH:$AL,3,0))</f>
        <v>0</v>
      </c>
      <c r="AL305" s="30">
        <f>IFERROR(VLOOKUP(AH305,[4]缘分填表用!$A:$M,10,FALSE),VLOOKUP(AH305,[4]Sheet3!$AH:$AL,4,0))</f>
        <v>0</v>
      </c>
      <c r="AM305" s="30"/>
      <c r="AN305" s="12" t="str">
        <f>IFERROR(VLOOKUP(D305,[5]Sheet1!$B$2:$C$47,2,FALSE),"")</f>
        <v/>
      </c>
    </row>
    <row r="306" spans="1:40" ht="17.399999999999999" customHeight="1" x14ac:dyDescent="0.35">
      <c r="A306" s="16" t="str">
        <f t="shared" si="87"/>
        <v>华佗2</v>
      </c>
      <c r="B306" s="17">
        <v>2</v>
      </c>
      <c r="C306" s="18">
        <v>148</v>
      </c>
      <c r="D306" s="19" t="str">
        <f t="shared" si="86"/>
        <v>与世无争</v>
      </c>
      <c r="E306" s="33" t="s">
        <v>485</v>
      </c>
      <c r="F306" s="20" t="str">
        <f t="shared" si="82"/>
        <v>、薄姬</v>
      </c>
      <c r="G306" s="20" t="str">
        <f t="shared" si="83"/>
        <v>、孙尚香</v>
      </c>
      <c r="H306" s="20" t="str">
        <f t="shared" si="84"/>
        <v/>
      </c>
      <c r="I306" s="20" t="str">
        <f t="shared" si="85"/>
        <v/>
      </c>
      <c r="J306" s="12">
        <f t="shared" si="75"/>
        <v>120</v>
      </c>
      <c r="K306" s="12">
        <f t="shared" si="76"/>
        <v>90</v>
      </c>
      <c r="L306" s="12">
        <f t="shared" si="77"/>
        <v>30</v>
      </c>
      <c r="M306" s="36">
        <v>0</v>
      </c>
      <c r="N306" s="28" t="s">
        <v>268</v>
      </c>
      <c r="O306" s="12">
        <f>VLOOKUP(E306,[3]Sheet1!$B$20:$K$190,9,0)</f>
        <v>4</v>
      </c>
      <c r="P306" s="12" t="str">
        <f>VLOOKUP(O306,武将ID!L$1:$M309,2,0)</f>
        <v>辅助型</v>
      </c>
      <c r="R306" s="12">
        <v>2</v>
      </c>
      <c r="T306" s="12">
        <f t="shared" si="88"/>
        <v>12</v>
      </c>
      <c r="U306" s="12">
        <f t="shared" si="89"/>
        <v>9</v>
      </c>
      <c r="V306" s="12">
        <f t="shared" si="78"/>
        <v>3</v>
      </c>
      <c r="W306" s="12">
        <f t="shared" si="79"/>
        <v>12</v>
      </c>
      <c r="X306" s="12">
        <f t="shared" si="80"/>
        <v>12</v>
      </c>
      <c r="Y306" s="12">
        <f t="shared" si="81"/>
        <v>0</v>
      </c>
      <c r="AB306" s="18">
        <v>150</v>
      </c>
      <c r="AC306" s="29">
        <v>150</v>
      </c>
      <c r="AD306" s="29">
        <v>0</v>
      </c>
      <c r="AH306" s="33" t="s">
        <v>487</v>
      </c>
      <c r="AI306" s="17" t="str">
        <f>IFERROR(VLOOKUP(AH306,[4]缘分填表用!$A:$J,4,FALSE),VLOOKUP(AH306,[4]Sheet3!$AH:$AM,6,0))</f>
        <v>与世无争</v>
      </c>
      <c r="AJ306" s="30" t="str">
        <f>IFERROR(VLOOKUP(AH306,[4]缘分填表用!$A:$M,8,FALSE),VLOOKUP(AH306,[4]Sheet3!$AH:$AL,2,0))</f>
        <v>薄姬</v>
      </c>
      <c r="AK306" s="30" t="str">
        <f>IFERROR(VLOOKUP(AH306,[4]缘分填表用!$A:$M,9,FALSE),VLOOKUP(AH306,[4]Sheet3!$AH:$AL,3,0))</f>
        <v>孙尚香</v>
      </c>
      <c r="AL306" s="30">
        <f>IFERROR(VLOOKUP(AH306,[4]缘分填表用!$A:$M,10,FALSE),VLOOKUP(AH306,[4]Sheet3!$AH:$AL,4,0))</f>
        <v>0</v>
      </c>
      <c r="AM306" s="30"/>
      <c r="AN306" s="12" t="str">
        <f>IFERROR(VLOOKUP(D306,[5]Sheet1!$B$2:$C$47,2,FALSE),"")</f>
        <v/>
      </c>
    </row>
    <row r="307" spans="1:40" ht="17.399999999999999" x14ac:dyDescent="0.35">
      <c r="A307" s="16" t="str">
        <f t="shared" si="87"/>
        <v>张角1</v>
      </c>
      <c r="B307" s="17">
        <v>1</v>
      </c>
      <c r="C307" s="18">
        <v>149</v>
      </c>
      <c r="D307" s="19" t="str">
        <f t="shared" si="86"/>
        <v>揭竿而起</v>
      </c>
      <c r="E307" s="34" t="s">
        <v>488</v>
      </c>
      <c r="F307" s="20" t="str">
        <f t="shared" si="82"/>
        <v>、洪秀全</v>
      </c>
      <c r="G307" s="20" t="str">
        <f t="shared" si="83"/>
        <v/>
      </c>
      <c r="H307" s="20" t="str">
        <f t="shared" si="84"/>
        <v/>
      </c>
      <c r="I307" s="20" t="str">
        <f t="shared" si="85"/>
        <v/>
      </c>
      <c r="J307" s="12">
        <f t="shared" si="75"/>
        <v>0</v>
      </c>
      <c r="K307" s="12">
        <f t="shared" si="76"/>
        <v>70</v>
      </c>
      <c r="L307" s="12">
        <f t="shared" si="77"/>
        <v>20</v>
      </c>
      <c r="M307" s="24">
        <v>0</v>
      </c>
      <c r="N307" s="28" t="s">
        <v>293</v>
      </c>
      <c r="O307" s="12">
        <f>VLOOKUP(E307,[3]Sheet1!$B$20:$K$190,9,0)</f>
        <v>3</v>
      </c>
      <c r="P307" s="12" t="str">
        <f>VLOOKUP(O307,武将ID!L$1:$M310,2,0)</f>
        <v>攻击型</v>
      </c>
      <c r="R307" s="12">
        <v>2</v>
      </c>
      <c r="T307" s="12">
        <f t="shared" si="88"/>
        <v>0</v>
      </c>
      <c r="U307" s="12">
        <f t="shared" si="89"/>
        <v>7</v>
      </c>
      <c r="V307" s="12">
        <f t="shared" si="78"/>
        <v>2</v>
      </c>
      <c r="W307" s="12">
        <f t="shared" si="79"/>
        <v>0</v>
      </c>
      <c r="X307" s="12">
        <f t="shared" si="80"/>
        <v>9</v>
      </c>
      <c r="Y307" s="12">
        <f t="shared" si="81"/>
        <v>0</v>
      </c>
      <c r="AB307" s="18">
        <v>0</v>
      </c>
      <c r="AC307" s="18">
        <v>120</v>
      </c>
      <c r="AD307" s="18">
        <v>0</v>
      </c>
      <c r="AH307" s="34" t="s">
        <v>489</v>
      </c>
      <c r="AI307" s="17" t="str">
        <f>IFERROR(VLOOKUP(AH307,[4]缘分填表用!$A:$J,4,FALSE),VLOOKUP(AH307,[4]Sheet3!$AH:$AM,6,0))</f>
        <v>揭竿而起</v>
      </c>
      <c r="AJ307" s="30" t="str">
        <f>IFERROR(VLOOKUP(AH307,[4]缘分填表用!$A:$M,8,FALSE),VLOOKUP(AH307,[4]Sheet3!$AH:$AL,2,0))</f>
        <v>洪秀全</v>
      </c>
      <c r="AK307" s="30">
        <f>IFERROR(VLOOKUP(AH307,[4]缘分填表用!$A:$M,9,FALSE),VLOOKUP(AH307,[4]Sheet3!$AH:$AL,3,0))</f>
        <v>0</v>
      </c>
      <c r="AL307" s="30">
        <f>IFERROR(VLOOKUP(AH307,[4]缘分填表用!$A:$M,10,FALSE),VLOOKUP(AH307,[4]Sheet3!$AH:$AL,4,0))</f>
        <v>0</v>
      </c>
      <c r="AM307" s="30"/>
      <c r="AN307" s="12" t="str">
        <f>IFERROR(VLOOKUP(D307,[5]Sheet1!$B$2:$C$47,2,FALSE),"")</f>
        <v/>
      </c>
    </row>
    <row r="308" spans="1:40" ht="17.399999999999999" customHeight="1" x14ac:dyDescent="0.35">
      <c r="A308" s="16" t="str">
        <f t="shared" si="87"/>
        <v>袁绍1</v>
      </c>
      <c r="B308" s="17">
        <v>1</v>
      </c>
      <c r="C308" s="18">
        <v>150</v>
      </c>
      <c r="D308" s="19" t="str">
        <f t="shared" si="86"/>
        <v>十八诸侯</v>
      </c>
      <c r="E308" s="34" t="s">
        <v>490</v>
      </c>
      <c r="F308" s="20" t="str">
        <f t="shared" si="82"/>
        <v>、公孙瓒</v>
      </c>
      <c r="G308" s="20" t="str">
        <f t="shared" si="83"/>
        <v/>
      </c>
      <c r="H308" s="20" t="str">
        <f t="shared" si="84"/>
        <v/>
      </c>
      <c r="I308" s="20" t="str">
        <f t="shared" si="85"/>
        <v/>
      </c>
      <c r="J308" s="12">
        <f t="shared" si="75"/>
        <v>0</v>
      </c>
      <c r="K308" s="12">
        <f t="shared" si="76"/>
        <v>70</v>
      </c>
      <c r="L308" s="12">
        <f t="shared" si="77"/>
        <v>20</v>
      </c>
      <c r="M308" s="36">
        <v>0</v>
      </c>
      <c r="N308" s="28" t="s">
        <v>293</v>
      </c>
      <c r="O308" s="12">
        <f>VLOOKUP(E308,[3]Sheet1!$B$20:$K$190,9,0)</f>
        <v>3</v>
      </c>
      <c r="P308" s="12" t="str">
        <f>VLOOKUP(O308,武将ID!L$1:$M311,2,0)</f>
        <v>攻击型</v>
      </c>
      <c r="R308" s="12">
        <v>2</v>
      </c>
      <c r="T308" s="12">
        <f t="shared" si="88"/>
        <v>0</v>
      </c>
      <c r="U308" s="12">
        <f t="shared" si="89"/>
        <v>7</v>
      </c>
      <c r="V308" s="12">
        <f t="shared" si="78"/>
        <v>2</v>
      </c>
      <c r="W308" s="12">
        <f t="shared" si="79"/>
        <v>0</v>
      </c>
      <c r="X308" s="12">
        <f t="shared" si="80"/>
        <v>9</v>
      </c>
      <c r="Y308" s="12">
        <f t="shared" si="81"/>
        <v>0</v>
      </c>
      <c r="AB308" s="18">
        <v>0</v>
      </c>
      <c r="AC308" s="29">
        <v>120</v>
      </c>
      <c r="AD308" s="29">
        <v>0</v>
      </c>
      <c r="AH308" s="34" t="s">
        <v>491</v>
      </c>
      <c r="AI308" s="17" t="str">
        <f>IFERROR(VLOOKUP(AH308,[4]缘分填表用!$A:$J,4,FALSE),VLOOKUP(AH308,[4]Sheet3!$AH:$AM,6,0))</f>
        <v>十八诸侯</v>
      </c>
      <c r="AJ308" s="30" t="str">
        <f>IFERROR(VLOOKUP(AH308,[4]缘分填表用!$A:$M,8,FALSE),VLOOKUP(AH308,[4]Sheet3!$AH:$AL,2,0))</f>
        <v>公孙瓒</v>
      </c>
      <c r="AK308" s="30">
        <f>IFERROR(VLOOKUP(AH308,[4]缘分填表用!$A:$M,9,FALSE),VLOOKUP(AH308,[4]Sheet3!$AH:$AL,3,0))</f>
        <v>0</v>
      </c>
      <c r="AL308" s="30">
        <f>IFERROR(VLOOKUP(AH308,[4]缘分填表用!$A:$M,10,FALSE),VLOOKUP(AH308,[4]Sheet3!$AH:$AL,4,0))</f>
        <v>0</v>
      </c>
      <c r="AM308" s="30"/>
      <c r="AN308" s="12" t="str">
        <f>IFERROR(VLOOKUP(D308,[5]Sheet1!$B$2:$C$47,2,FALSE),"")</f>
        <v/>
      </c>
    </row>
    <row r="309" spans="1:40" ht="17.399999999999999" customHeight="1" x14ac:dyDescent="0.35">
      <c r="A309" s="16" t="str">
        <f t="shared" si="87"/>
        <v>王允1</v>
      </c>
      <c r="B309" s="17">
        <v>1</v>
      </c>
      <c r="C309" s="18">
        <v>151</v>
      </c>
      <c r="D309" s="19" t="str">
        <f t="shared" si="86"/>
        <v>笑里藏刀</v>
      </c>
      <c r="E309" s="34" t="s">
        <v>492</v>
      </c>
      <c r="F309" s="20" t="str">
        <f t="shared" si="82"/>
        <v>、华雄</v>
      </c>
      <c r="G309" s="20" t="str">
        <f t="shared" si="83"/>
        <v/>
      </c>
      <c r="H309" s="20" t="str">
        <f t="shared" si="84"/>
        <v/>
      </c>
      <c r="I309" s="20" t="str">
        <f t="shared" si="85"/>
        <v/>
      </c>
      <c r="J309" s="12">
        <f t="shared" si="75"/>
        <v>0</v>
      </c>
      <c r="K309" s="12">
        <f t="shared" si="76"/>
        <v>70</v>
      </c>
      <c r="L309" s="12">
        <f t="shared" si="77"/>
        <v>20</v>
      </c>
      <c r="M309" s="36">
        <v>0</v>
      </c>
      <c r="N309" s="28" t="s">
        <v>293</v>
      </c>
      <c r="O309" s="12">
        <f>VLOOKUP(E309,[3]Sheet1!$B$20:$K$190,9,0)</f>
        <v>3</v>
      </c>
      <c r="P309" s="12" t="str">
        <f>VLOOKUP(O309,武将ID!L$1:$M312,2,0)</f>
        <v>攻击型</v>
      </c>
      <c r="R309" s="12">
        <v>2</v>
      </c>
      <c r="T309" s="12">
        <f t="shared" si="88"/>
        <v>0</v>
      </c>
      <c r="U309" s="12">
        <f t="shared" si="89"/>
        <v>7</v>
      </c>
      <c r="V309" s="12">
        <f t="shared" si="78"/>
        <v>2</v>
      </c>
      <c r="W309" s="12">
        <f t="shared" si="79"/>
        <v>0</v>
      </c>
      <c r="X309" s="12">
        <f t="shared" si="80"/>
        <v>9</v>
      </c>
      <c r="Y309" s="12">
        <f t="shared" si="81"/>
        <v>0</v>
      </c>
      <c r="AB309" s="18">
        <v>0</v>
      </c>
      <c r="AC309" s="29">
        <v>120</v>
      </c>
      <c r="AD309" s="29">
        <v>0</v>
      </c>
      <c r="AH309" s="34" t="s">
        <v>493</v>
      </c>
      <c r="AI309" s="17" t="str">
        <f>IFERROR(VLOOKUP(AH309,[4]缘分填表用!$A:$J,4,FALSE),VLOOKUP(AH309,[4]Sheet3!$AH:$AM,6,0))</f>
        <v>笑里藏刀</v>
      </c>
      <c r="AJ309" s="30" t="str">
        <f>IFERROR(VLOOKUP(AH309,[4]缘分填表用!$A:$M,8,FALSE),VLOOKUP(AH309,[4]Sheet3!$AH:$AL,2,0))</f>
        <v>华雄</v>
      </c>
      <c r="AK309" s="30">
        <f>IFERROR(VLOOKUP(AH309,[4]缘分填表用!$A:$M,9,FALSE),VLOOKUP(AH309,[4]Sheet3!$AH:$AL,3,0))</f>
        <v>0</v>
      </c>
      <c r="AL309" s="30">
        <f>IFERROR(VLOOKUP(AH309,[4]缘分填表用!$A:$M,10,FALSE),VLOOKUP(AH309,[4]Sheet3!$AH:$AL,4,0))</f>
        <v>0</v>
      </c>
      <c r="AM309" s="30"/>
      <c r="AN309" s="12" t="str">
        <f>IFERROR(VLOOKUP(D309,[5]Sheet1!$B$2:$C$47,2,FALSE),"")</f>
        <v/>
      </c>
    </row>
    <row r="310" spans="1:40" ht="17.399999999999999" customHeight="1" x14ac:dyDescent="0.35">
      <c r="A310" s="16" t="str">
        <f t="shared" si="87"/>
        <v>公孙瓒1</v>
      </c>
      <c r="B310" s="17">
        <v>1</v>
      </c>
      <c r="C310" s="18">
        <v>152</v>
      </c>
      <c r="D310" s="19" t="str">
        <f t="shared" si="86"/>
        <v>十八诸侯</v>
      </c>
      <c r="E310" s="34" t="s">
        <v>494</v>
      </c>
      <c r="F310" s="20" t="str">
        <f t="shared" si="82"/>
        <v>、袁绍</v>
      </c>
      <c r="G310" s="20" t="str">
        <f t="shared" si="83"/>
        <v/>
      </c>
      <c r="H310" s="20" t="str">
        <f t="shared" si="84"/>
        <v/>
      </c>
      <c r="I310" s="20" t="str">
        <f t="shared" si="85"/>
        <v/>
      </c>
      <c r="J310" s="12">
        <f t="shared" si="75"/>
        <v>0</v>
      </c>
      <c r="K310" s="12">
        <f t="shared" si="76"/>
        <v>70</v>
      </c>
      <c r="L310" s="12">
        <f t="shared" si="77"/>
        <v>20</v>
      </c>
      <c r="M310" s="36">
        <v>0</v>
      </c>
      <c r="N310" s="28" t="s">
        <v>293</v>
      </c>
      <c r="O310" s="12">
        <f>VLOOKUP(E310,[3]Sheet1!$B$20:$K$190,9,0)</f>
        <v>3</v>
      </c>
      <c r="P310" s="12" t="str">
        <f>VLOOKUP(O310,武将ID!L$1:$M471,2,0)</f>
        <v>攻击型</v>
      </c>
      <c r="R310" s="12">
        <v>2</v>
      </c>
      <c r="T310" s="12">
        <f t="shared" si="88"/>
        <v>0</v>
      </c>
      <c r="U310" s="12">
        <f t="shared" si="89"/>
        <v>7</v>
      </c>
      <c r="V310" s="12">
        <f t="shared" si="78"/>
        <v>2</v>
      </c>
      <c r="W310" s="12">
        <f t="shared" si="79"/>
        <v>0</v>
      </c>
      <c r="X310" s="12">
        <f t="shared" si="80"/>
        <v>9</v>
      </c>
      <c r="Y310" s="12">
        <f t="shared" si="81"/>
        <v>0</v>
      </c>
      <c r="AB310" s="18">
        <v>0</v>
      </c>
      <c r="AC310" s="29">
        <v>120</v>
      </c>
      <c r="AD310" s="29">
        <v>0</v>
      </c>
      <c r="AH310" s="34" t="s">
        <v>495</v>
      </c>
      <c r="AI310" s="17" t="str">
        <f>IFERROR(VLOOKUP(AH310,[4]缘分填表用!$A:$J,4,FALSE),VLOOKUP(AH310,[4]Sheet3!$AH:$AM,6,0))</f>
        <v>十八诸侯</v>
      </c>
      <c r="AJ310" s="30" t="str">
        <f>IFERROR(VLOOKUP(AH310,[4]缘分填表用!$A:$M,8,FALSE),VLOOKUP(AH310,[4]Sheet3!$AH:$AL,2,0))</f>
        <v>袁绍</v>
      </c>
      <c r="AK310" s="30">
        <f>IFERROR(VLOOKUP(AH310,[4]缘分填表用!$A:$M,9,FALSE),VLOOKUP(AH310,[4]Sheet3!$AH:$AL,3,0))</f>
        <v>0</v>
      </c>
      <c r="AL310" s="30">
        <f>IFERROR(VLOOKUP(AH310,[4]缘分填表用!$A:$M,10,FALSE),VLOOKUP(AH310,[4]Sheet3!$AH:$AL,4,0))</f>
        <v>0</v>
      </c>
      <c r="AM310" s="30"/>
      <c r="AN310" s="12" t="str">
        <f>IFERROR(VLOOKUP(D310,[5]Sheet1!$B$2:$C$47,2,FALSE),"")</f>
        <v/>
      </c>
    </row>
    <row r="311" spans="1:40" ht="17.399999999999999" customHeight="1" x14ac:dyDescent="0.35">
      <c r="A311" s="16" t="str">
        <f t="shared" si="87"/>
        <v>黄盖1</v>
      </c>
      <c r="B311" s="17">
        <v>1</v>
      </c>
      <c r="C311" s="18">
        <v>152</v>
      </c>
      <c r="D311" s="19" t="str">
        <f t="shared" si="86"/>
        <v>东吴斗将</v>
      </c>
      <c r="E311" s="34" t="s">
        <v>496</v>
      </c>
      <c r="F311" s="20" t="str">
        <f t="shared" si="82"/>
        <v>、甘宁</v>
      </c>
      <c r="G311" s="20" t="str">
        <f t="shared" si="83"/>
        <v/>
      </c>
      <c r="H311" s="20" t="str">
        <f t="shared" si="84"/>
        <v/>
      </c>
      <c r="I311" s="20" t="str">
        <f t="shared" si="85"/>
        <v/>
      </c>
      <c r="J311" s="12">
        <f t="shared" si="75"/>
        <v>0</v>
      </c>
      <c r="K311" s="12">
        <f t="shared" si="76"/>
        <v>80</v>
      </c>
      <c r="L311" s="12">
        <f t="shared" si="77"/>
        <v>20</v>
      </c>
      <c r="M311" s="36">
        <v>0</v>
      </c>
      <c r="N311" s="28" t="s">
        <v>293</v>
      </c>
      <c r="O311" s="12">
        <f>VLOOKUP(E311,[3]Sheet1!$B$20:$K$190,9,0)</f>
        <v>3</v>
      </c>
      <c r="P311" s="12" t="str">
        <f>VLOOKUP(O311,武将ID!L$1:$M313,2,0)</f>
        <v>攻击型</v>
      </c>
      <c r="R311" s="12">
        <v>2</v>
      </c>
      <c r="T311" s="12">
        <f t="shared" si="88"/>
        <v>0</v>
      </c>
      <c r="U311" s="12">
        <f t="shared" si="89"/>
        <v>8</v>
      </c>
      <c r="V311" s="12">
        <f t="shared" si="78"/>
        <v>2</v>
      </c>
      <c r="W311" s="12">
        <f t="shared" si="79"/>
        <v>0</v>
      </c>
      <c r="X311" s="12">
        <f t="shared" si="80"/>
        <v>10</v>
      </c>
      <c r="Y311" s="12">
        <f t="shared" si="81"/>
        <v>0</v>
      </c>
      <c r="AB311" s="18">
        <v>0</v>
      </c>
      <c r="AC311" s="29">
        <v>130</v>
      </c>
      <c r="AD311" s="29">
        <v>0</v>
      </c>
      <c r="AH311" s="34" t="s">
        <v>497</v>
      </c>
      <c r="AI311" s="17" t="str">
        <f>IFERROR(VLOOKUP(AH311,[4]缘分填表用!$A:$J,4,FALSE),VLOOKUP(AH311,[4]Sheet3!$AH:$AM,6,0))</f>
        <v>东吴斗将</v>
      </c>
      <c r="AJ311" s="30" t="str">
        <f>IFERROR(VLOOKUP(AH311,[4]缘分填表用!$A:$M,8,FALSE),VLOOKUP(AH311,[4]Sheet3!$AH:$AL,2,0))</f>
        <v>甘宁</v>
      </c>
      <c r="AK311" s="30">
        <f>IFERROR(VLOOKUP(AH311,[4]缘分填表用!$A:$M,9,FALSE),VLOOKUP(AH311,[4]Sheet3!$AH:$AL,3,0))</f>
        <v>0</v>
      </c>
      <c r="AL311" s="30">
        <f>IFERROR(VLOOKUP(AH311,[4]缘分填表用!$A:$M,10,FALSE),VLOOKUP(AH311,[4]Sheet3!$AH:$AL,4,0))</f>
        <v>0</v>
      </c>
      <c r="AM311" s="30"/>
      <c r="AN311" s="12" t="str">
        <f>IFERROR(VLOOKUP(D311,[5]Sheet1!$B$2:$C$47,2,FALSE),"")</f>
        <v/>
      </c>
    </row>
    <row r="312" spans="1:40" ht="17.399999999999999" customHeight="1" x14ac:dyDescent="0.35">
      <c r="A312" s="16" t="str">
        <f t="shared" si="87"/>
        <v>颜良1</v>
      </c>
      <c r="B312" s="17">
        <v>1</v>
      </c>
      <c r="C312" s="18">
        <v>153</v>
      </c>
      <c r="D312" s="19" t="str">
        <f t="shared" si="86"/>
        <v>河北上将</v>
      </c>
      <c r="E312" s="34" t="s">
        <v>498</v>
      </c>
      <c r="F312" s="20" t="str">
        <f t="shared" si="82"/>
        <v>、文丑</v>
      </c>
      <c r="G312" s="20" t="str">
        <f t="shared" si="83"/>
        <v/>
      </c>
      <c r="H312" s="20" t="str">
        <f t="shared" si="84"/>
        <v/>
      </c>
      <c r="I312" s="20" t="str">
        <f t="shared" si="85"/>
        <v/>
      </c>
      <c r="J312" s="12">
        <f t="shared" si="75"/>
        <v>0</v>
      </c>
      <c r="K312" s="12">
        <f t="shared" si="76"/>
        <v>80</v>
      </c>
      <c r="L312" s="12">
        <f t="shared" si="77"/>
        <v>20</v>
      </c>
      <c r="M312" s="36">
        <v>0</v>
      </c>
      <c r="N312" s="28" t="s">
        <v>293</v>
      </c>
      <c r="O312" s="12">
        <f>VLOOKUP(E312,[3]Sheet1!$B$20:$K$190,9,0)</f>
        <v>3</v>
      </c>
      <c r="P312" s="12" t="str">
        <f>VLOOKUP(O312,武将ID!L$1:$M314,2,0)</f>
        <v>攻击型</v>
      </c>
      <c r="R312" s="12">
        <v>2</v>
      </c>
      <c r="T312" s="12">
        <f t="shared" si="88"/>
        <v>0</v>
      </c>
      <c r="U312" s="12">
        <f t="shared" si="89"/>
        <v>8</v>
      </c>
      <c r="V312" s="12">
        <f t="shared" si="78"/>
        <v>2</v>
      </c>
      <c r="W312" s="12">
        <f t="shared" si="79"/>
        <v>0</v>
      </c>
      <c r="X312" s="12">
        <f t="shared" si="80"/>
        <v>10</v>
      </c>
      <c r="Y312" s="12">
        <f t="shared" si="81"/>
        <v>0</v>
      </c>
      <c r="AB312" s="18">
        <v>0</v>
      </c>
      <c r="AC312" s="29">
        <v>130</v>
      </c>
      <c r="AD312" s="29">
        <v>0</v>
      </c>
      <c r="AH312" s="34" t="s">
        <v>499</v>
      </c>
      <c r="AI312" s="17" t="str">
        <f>IFERROR(VLOOKUP(AH312,[4]缘分填表用!$A:$J,4,FALSE),VLOOKUP(AH312,[4]Sheet3!$AH:$AM,6,0))</f>
        <v>河北上将</v>
      </c>
      <c r="AJ312" s="30" t="str">
        <f>IFERROR(VLOOKUP(AH312,[4]缘分填表用!$A:$M,8,FALSE),VLOOKUP(AH312,[4]Sheet3!$AH:$AL,2,0))</f>
        <v>文丑</v>
      </c>
      <c r="AK312" s="30">
        <f>IFERROR(VLOOKUP(AH312,[4]缘分填表用!$A:$M,9,FALSE),VLOOKUP(AH312,[4]Sheet3!$AH:$AL,3,0))</f>
        <v>0</v>
      </c>
      <c r="AL312" s="30">
        <f>IFERROR(VLOOKUP(AH312,[4]缘分填表用!$A:$M,10,FALSE),VLOOKUP(AH312,[4]Sheet3!$AH:$AL,4,0))</f>
        <v>0</v>
      </c>
      <c r="AM312" s="30"/>
      <c r="AN312" s="12" t="str">
        <f>IFERROR(VLOOKUP(D312,[5]Sheet1!$B$2:$C$47,2,FALSE),"")</f>
        <v/>
      </c>
    </row>
    <row r="313" spans="1:40" ht="17.399999999999999" customHeight="1" x14ac:dyDescent="0.35">
      <c r="A313" s="16" t="str">
        <f t="shared" si="87"/>
        <v>文丑1</v>
      </c>
      <c r="B313" s="17">
        <v>1</v>
      </c>
      <c r="C313" s="18">
        <v>154</v>
      </c>
      <c r="D313" s="19" t="str">
        <f t="shared" si="86"/>
        <v>河北上将</v>
      </c>
      <c r="E313" s="34" t="s">
        <v>500</v>
      </c>
      <c r="F313" s="20" t="str">
        <f t="shared" si="82"/>
        <v>、颜良</v>
      </c>
      <c r="G313" s="20" t="str">
        <f t="shared" si="83"/>
        <v/>
      </c>
      <c r="H313" s="20" t="str">
        <f t="shared" si="84"/>
        <v/>
      </c>
      <c r="I313" s="20" t="str">
        <f t="shared" si="85"/>
        <v/>
      </c>
      <c r="J313" s="12">
        <f t="shared" si="75"/>
        <v>100</v>
      </c>
      <c r="K313" s="12">
        <f t="shared" si="76"/>
        <v>0</v>
      </c>
      <c r="L313" s="12">
        <f t="shared" si="77"/>
        <v>0</v>
      </c>
      <c r="M313" s="36">
        <v>0</v>
      </c>
      <c r="N313" s="28" t="s">
        <v>293</v>
      </c>
      <c r="O313" s="12">
        <f>VLOOKUP(E313,[3]Sheet1!$B$20:$K$190,9,0)</f>
        <v>2</v>
      </c>
      <c r="P313" s="12" t="str">
        <f>VLOOKUP(O313,武将ID!L$1:$M315,2,0)</f>
        <v>防御型</v>
      </c>
      <c r="R313" s="12">
        <v>2</v>
      </c>
      <c r="T313" s="12">
        <f t="shared" si="88"/>
        <v>10</v>
      </c>
      <c r="U313" s="12">
        <f t="shared" si="89"/>
        <v>0</v>
      </c>
      <c r="V313" s="12">
        <f t="shared" si="78"/>
        <v>0</v>
      </c>
      <c r="W313" s="12">
        <f t="shared" si="79"/>
        <v>10</v>
      </c>
      <c r="X313" s="12">
        <f t="shared" si="80"/>
        <v>0</v>
      </c>
      <c r="Y313" s="12">
        <f t="shared" si="81"/>
        <v>0</v>
      </c>
      <c r="AB313" s="18">
        <v>130</v>
      </c>
      <c r="AC313" s="29">
        <v>0</v>
      </c>
      <c r="AD313" s="29">
        <v>0</v>
      </c>
      <c r="AH313" s="34" t="s">
        <v>501</v>
      </c>
      <c r="AI313" s="17" t="str">
        <f>IFERROR(VLOOKUP(AH313,[4]缘分填表用!$A:$J,4,FALSE),VLOOKUP(AH313,[4]Sheet3!$AH:$AM,6,0))</f>
        <v>河北上将</v>
      </c>
      <c r="AJ313" s="30" t="str">
        <f>IFERROR(VLOOKUP(AH313,[4]缘分填表用!$A:$M,8,FALSE),VLOOKUP(AH313,[4]Sheet3!$AH:$AL,2,0))</f>
        <v>颜良</v>
      </c>
      <c r="AK313" s="30">
        <f>IFERROR(VLOOKUP(AH313,[4]缘分填表用!$A:$M,9,FALSE),VLOOKUP(AH313,[4]Sheet3!$AH:$AL,3,0))</f>
        <v>0</v>
      </c>
      <c r="AL313" s="30">
        <f>IFERROR(VLOOKUP(AH313,[4]缘分填表用!$A:$M,10,FALSE),VLOOKUP(AH313,[4]Sheet3!$AH:$AL,4,0))</f>
        <v>0</v>
      </c>
      <c r="AM313" s="30"/>
      <c r="AN313" s="12" t="str">
        <f>IFERROR(VLOOKUP(D313,[5]Sheet1!$B$2:$C$47,2,FALSE),"")</f>
        <v/>
      </c>
    </row>
    <row r="314" spans="1:40" ht="17.399999999999999" customHeight="1" x14ac:dyDescent="0.35">
      <c r="A314" s="16" t="str">
        <f t="shared" si="87"/>
        <v>华雄1</v>
      </c>
      <c r="B314" s="17">
        <v>1</v>
      </c>
      <c r="C314" s="18">
        <v>155</v>
      </c>
      <c r="D314" s="19" t="str">
        <f t="shared" si="86"/>
        <v>笑里藏刀</v>
      </c>
      <c r="E314" s="34" t="s">
        <v>502</v>
      </c>
      <c r="F314" s="20" t="str">
        <f t="shared" si="82"/>
        <v>、王允</v>
      </c>
      <c r="G314" s="20" t="str">
        <f t="shared" si="83"/>
        <v/>
      </c>
      <c r="H314" s="20" t="str">
        <f t="shared" si="84"/>
        <v/>
      </c>
      <c r="I314" s="20" t="str">
        <f t="shared" si="85"/>
        <v/>
      </c>
      <c r="J314" s="12">
        <f t="shared" si="75"/>
        <v>0</v>
      </c>
      <c r="K314" s="12">
        <f t="shared" si="76"/>
        <v>80</v>
      </c>
      <c r="L314" s="12">
        <f t="shared" si="77"/>
        <v>20</v>
      </c>
      <c r="M314" s="36">
        <v>0</v>
      </c>
      <c r="N314" s="28" t="s">
        <v>293</v>
      </c>
      <c r="O314" s="12">
        <f>VLOOKUP(E314,[3]Sheet1!$B$20:$K$190,9,0)</f>
        <v>3</v>
      </c>
      <c r="P314" s="12" t="str">
        <f>VLOOKUP(O314,武将ID!L$1:$M316,2,0)</f>
        <v>攻击型</v>
      </c>
      <c r="R314" s="12">
        <v>2</v>
      </c>
      <c r="T314" s="12">
        <f t="shared" si="88"/>
        <v>0</v>
      </c>
      <c r="U314" s="12">
        <f t="shared" si="89"/>
        <v>8</v>
      </c>
      <c r="V314" s="12">
        <f t="shared" si="78"/>
        <v>2</v>
      </c>
      <c r="W314" s="12">
        <f t="shared" si="79"/>
        <v>0</v>
      </c>
      <c r="X314" s="12">
        <f t="shared" si="80"/>
        <v>10</v>
      </c>
      <c r="Y314" s="12">
        <f t="shared" si="81"/>
        <v>0</v>
      </c>
      <c r="AB314" s="18">
        <v>0</v>
      </c>
      <c r="AC314" s="29">
        <v>130</v>
      </c>
      <c r="AD314" s="29">
        <v>0</v>
      </c>
      <c r="AH314" s="34" t="s">
        <v>503</v>
      </c>
      <c r="AI314" s="17" t="str">
        <f>IFERROR(VLOOKUP(AH314,[4]缘分填表用!$A:$J,4,FALSE),VLOOKUP(AH314,[4]Sheet3!$AH:$AM,6,0))</f>
        <v>笑里藏刀</v>
      </c>
      <c r="AJ314" s="30" t="str">
        <f>IFERROR(VLOOKUP(AH314,[4]缘分填表用!$A:$M,8,FALSE),VLOOKUP(AH314,[4]Sheet3!$AH:$AL,2,0))</f>
        <v>王允</v>
      </c>
      <c r="AK314" s="30">
        <f>IFERROR(VLOOKUP(AH314,[4]缘分填表用!$A:$M,9,FALSE),VLOOKUP(AH314,[4]Sheet3!$AH:$AL,3,0))</f>
        <v>0</v>
      </c>
      <c r="AL314" s="30">
        <f>IFERROR(VLOOKUP(AH314,[4]缘分填表用!$A:$M,10,FALSE),VLOOKUP(AH314,[4]Sheet3!$AH:$AL,4,0))</f>
        <v>0</v>
      </c>
      <c r="AM314" s="30"/>
      <c r="AN314" s="12" t="str">
        <f>IFERROR(VLOOKUP(D314,[5]Sheet1!$B$2:$C$47,2,FALSE),"")</f>
        <v/>
      </c>
    </row>
    <row r="315" spans="1:40" ht="17.399999999999999" customHeight="1" x14ac:dyDescent="0.35">
      <c r="A315" s="16" t="str">
        <f t="shared" si="87"/>
        <v>华雄1</v>
      </c>
      <c r="B315" s="17">
        <v>1</v>
      </c>
      <c r="C315" s="18">
        <v>156</v>
      </c>
      <c r="D315" s="19" t="str">
        <f t="shared" ref="D315:D381" si="90">AI315</f>
        <v>笑里藏刀</v>
      </c>
      <c r="E315" s="34" t="s">
        <v>502</v>
      </c>
      <c r="F315" s="20" t="str">
        <f t="shared" si="82"/>
        <v>、王允</v>
      </c>
      <c r="G315" s="20" t="str">
        <f t="shared" si="83"/>
        <v/>
      </c>
      <c r="H315" s="20" t="str">
        <f t="shared" si="84"/>
        <v/>
      </c>
      <c r="I315" s="20" t="str">
        <f t="shared" si="85"/>
        <v/>
      </c>
      <c r="J315" s="12">
        <f t="shared" si="75"/>
        <v>0</v>
      </c>
      <c r="K315" s="12">
        <f t="shared" si="76"/>
        <v>80</v>
      </c>
      <c r="L315" s="12">
        <f t="shared" si="77"/>
        <v>20</v>
      </c>
      <c r="M315" s="36">
        <v>0</v>
      </c>
      <c r="N315" s="28" t="s">
        <v>293</v>
      </c>
      <c r="O315" s="12">
        <f>VLOOKUP(E315,[3]Sheet1!$B$20:$K$190,9,0)</f>
        <v>3</v>
      </c>
      <c r="P315" s="12" t="str">
        <f>VLOOKUP(O315,武将ID!L$1:$M317,2,0)</f>
        <v>攻击型</v>
      </c>
      <c r="R315" s="12">
        <v>2</v>
      </c>
      <c r="T315" s="12">
        <f t="shared" si="88"/>
        <v>0</v>
      </c>
      <c r="U315" s="12">
        <f t="shared" si="89"/>
        <v>8</v>
      </c>
      <c r="V315" s="12">
        <f t="shared" si="78"/>
        <v>2</v>
      </c>
      <c r="W315" s="12">
        <f t="shared" si="79"/>
        <v>0</v>
      </c>
      <c r="X315" s="12">
        <f t="shared" si="80"/>
        <v>10</v>
      </c>
      <c r="Y315" s="12">
        <f t="shared" si="81"/>
        <v>0</v>
      </c>
      <c r="AB315" s="18">
        <v>0</v>
      </c>
      <c r="AC315" s="29">
        <v>130</v>
      </c>
      <c r="AD315" s="29">
        <v>0</v>
      </c>
      <c r="AH315" s="34" t="s">
        <v>503</v>
      </c>
      <c r="AI315" s="17" t="str">
        <f>IFERROR(VLOOKUP(AH315,[4]缘分填表用!$A:$J,4,FALSE),VLOOKUP(AH315,[4]Sheet3!$AH:$AM,6,0))</f>
        <v>笑里藏刀</v>
      </c>
      <c r="AJ315" s="30" t="str">
        <f>IFERROR(VLOOKUP(AH315,[4]缘分填表用!$A:$M,8,FALSE),VLOOKUP(AH315,[4]Sheet3!$AH:$AL,2,0))</f>
        <v>王允</v>
      </c>
      <c r="AK315" s="30">
        <f>IFERROR(VLOOKUP(AH315,[4]缘分填表用!$A:$M,9,FALSE),VLOOKUP(AH315,[4]Sheet3!$AH:$AL,3,0))</f>
        <v>0</v>
      </c>
      <c r="AL315" s="30">
        <f>IFERROR(VLOOKUP(AH315,[4]缘分填表用!$A:$M,10,FALSE),VLOOKUP(AH315,[4]Sheet3!$AH:$AL,4,0))</f>
        <v>0</v>
      </c>
      <c r="AM315" s="30"/>
      <c r="AN315" s="12" t="str">
        <f>IFERROR(VLOOKUP(D315,[5]Sheet1!$B$2:$C$47,2,FALSE),"")</f>
        <v/>
      </c>
    </row>
    <row r="316" spans="1:40" ht="17.399999999999999" customHeight="1" x14ac:dyDescent="0.35">
      <c r="A316" s="16"/>
      <c r="B316" s="16"/>
      <c r="C316" s="16"/>
      <c r="D316" s="16"/>
      <c r="E316" s="16"/>
      <c r="F316" s="20" t="e">
        <f t="shared" si="82"/>
        <v>#N/A</v>
      </c>
      <c r="G316" s="20" t="e">
        <f t="shared" si="83"/>
        <v>#N/A</v>
      </c>
      <c r="H316" s="20" t="e">
        <f t="shared" si="84"/>
        <v>#N/A</v>
      </c>
      <c r="I316" s="20" t="str">
        <f t="shared" si="85"/>
        <v/>
      </c>
      <c r="J316" s="12">
        <f t="shared" si="75"/>
        <v>0</v>
      </c>
      <c r="K316" s="12">
        <f t="shared" si="76"/>
        <v>0</v>
      </c>
      <c r="L316" s="12">
        <f t="shared" si="77"/>
        <v>0</v>
      </c>
      <c r="M316" s="36"/>
      <c r="N316" s="28"/>
      <c r="T316" s="12">
        <f t="shared" si="88"/>
        <v>0</v>
      </c>
      <c r="U316" s="12">
        <f t="shared" si="89"/>
        <v>0</v>
      </c>
      <c r="V316" s="12">
        <f t="shared" si="78"/>
        <v>0</v>
      </c>
      <c r="W316" s="12">
        <f t="shared" si="79"/>
        <v>0</v>
      </c>
      <c r="X316" s="12">
        <f t="shared" si="80"/>
        <v>0</v>
      </c>
      <c r="Y316" s="12">
        <f t="shared" si="81"/>
        <v>0</v>
      </c>
      <c r="AB316" s="18"/>
      <c r="AC316" s="29"/>
      <c r="AD316" s="29"/>
      <c r="AH316" s="16"/>
      <c r="AI316" s="17" t="e">
        <f>IFERROR(VLOOKUP(AH316,[4]缘分填表用!$A:$J,4,FALSE),VLOOKUP(AH316,[4]Sheet3!$AH:$AM,6,0))</f>
        <v>#N/A</v>
      </c>
      <c r="AJ316" s="30" t="e">
        <f>IFERROR(VLOOKUP(AH316,[4]缘分填表用!$A:$M,8,FALSE),VLOOKUP(AH316,[4]Sheet3!$AH:$AL,2,0))</f>
        <v>#N/A</v>
      </c>
      <c r="AK316" s="30" t="e">
        <f>IFERROR(VLOOKUP(AH316,[4]缘分填表用!$A:$M,9,FALSE),VLOOKUP(AH316,[4]Sheet3!$AH:$AL,3,0))</f>
        <v>#N/A</v>
      </c>
      <c r="AL316" s="30" t="e">
        <f>IFERROR(VLOOKUP(AH316,[4]缘分填表用!$A:$M,10,FALSE),VLOOKUP(AH316,[4]Sheet3!$AH:$AL,4,0))</f>
        <v>#N/A</v>
      </c>
      <c r="AM316" s="16"/>
      <c r="AN316" s="12" t="str">
        <f>IFERROR(VLOOKUP(D316,[5]Sheet1!$B$2:$C$47,2,FALSE),"")</f>
        <v/>
      </c>
    </row>
    <row r="317" spans="1:40" ht="17.399999999999999" customHeight="1" x14ac:dyDescent="0.35">
      <c r="A317" s="16"/>
      <c r="B317" s="16"/>
      <c r="C317" s="16"/>
      <c r="D317" s="16"/>
      <c r="E317" s="16"/>
      <c r="F317" s="20" t="e">
        <f t="shared" si="82"/>
        <v>#N/A</v>
      </c>
      <c r="G317" s="20" t="e">
        <f t="shared" si="83"/>
        <v>#N/A</v>
      </c>
      <c r="H317" s="20" t="e">
        <f t="shared" si="84"/>
        <v>#N/A</v>
      </c>
      <c r="I317" s="20" t="str">
        <f t="shared" si="85"/>
        <v/>
      </c>
      <c r="J317" s="12">
        <f t="shared" si="75"/>
        <v>0</v>
      </c>
      <c r="K317" s="12">
        <f t="shared" si="76"/>
        <v>0</v>
      </c>
      <c r="L317" s="12">
        <f t="shared" si="77"/>
        <v>0</v>
      </c>
      <c r="M317" s="36"/>
      <c r="N317" s="28"/>
      <c r="T317" s="12">
        <f t="shared" si="88"/>
        <v>0</v>
      </c>
      <c r="U317" s="12">
        <f t="shared" si="89"/>
        <v>0</v>
      </c>
      <c r="V317" s="12">
        <f t="shared" si="78"/>
        <v>0</v>
      </c>
      <c r="W317" s="12">
        <f t="shared" si="79"/>
        <v>0</v>
      </c>
      <c r="X317" s="12">
        <f t="shared" si="80"/>
        <v>0</v>
      </c>
      <c r="Y317" s="12">
        <f t="shared" si="81"/>
        <v>0</v>
      </c>
      <c r="AB317" s="18"/>
      <c r="AC317" s="29"/>
      <c r="AD317" s="29"/>
      <c r="AH317" s="16"/>
      <c r="AI317" s="17" t="e">
        <f>IFERROR(VLOOKUP(AH317,[4]缘分填表用!$A:$J,4,FALSE),VLOOKUP(AH317,[4]Sheet3!$AH:$AM,6,0))</f>
        <v>#N/A</v>
      </c>
      <c r="AJ317" s="30" t="e">
        <f>IFERROR(VLOOKUP(AH317,[4]缘分填表用!$A:$M,8,FALSE),VLOOKUP(AH317,[4]Sheet3!$AH:$AL,2,0))</f>
        <v>#N/A</v>
      </c>
      <c r="AK317" s="30" t="e">
        <f>IFERROR(VLOOKUP(AH317,[4]缘分填表用!$A:$M,9,FALSE),VLOOKUP(AH317,[4]Sheet3!$AH:$AL,3,0))</f>
        <v>#N/A</v>
      </c>
      <c r="AL317" s="30" t="e">
        <f>IFERROR(VLOOKUP(AH317,[4]缘分填表用!$A:$M,10,FALSE),VLOOKUP(AH317,[4]Sheet3!$AH:$AL,4,0))</f>
        <v>#N/A</v>
      </c>
      <c r="AM317" s="16"/>
      <c r="AN317" s="12" t="str">
        <f>IFERROR(VLOOKUP(D317,[5]Sheet1!$B$2:$C$47,2,FALSE),"")</f>
        <v/>
      </c>
    </row>
    <row r="318" spans="1:40" ht="17.399999999999999" customHeight="1" x14ac:dyDescent="0.45">
      <c r="A318" s="14" t="s">
        <v>504</v>
      </c>
      <c r="B318" s="14"/>
      <c r="C318" s="14" t="s">
        <v>108</v>
      </c>
      <c r="D318" s="14" t="s">
        <v>109</v>
      </c>
      <c r="E318" s="15" t="s">
        <v>110</v>
      </c>
      <c r="F318" s="20" t="str">
        <f t="shared" si="82"/>
        <v/>
      </c>
      <c r="G318" s="20" t="str">
        <f t="shared" si="83"/>
        <v/>
      </c>
      <c r="H318" s="20" t="str">
        <f t="shared" si="84"/>
        <v/>
      </c>
      <c r="I318" s="20" t="str">
        <f t="shared" si="85"/>
        <v/>
      </c>
      <c r="J318" s="12">
        <f t="shared" si="75"/>
        <v>0</v>
      </c>
      <c r="K318" s="12">
        <f t="shared" si="76"/>
        <v>0</v>
      </c>
      <c r="L318" s="12">
        <f t="shared" si="77"/>
        <v>0</v>
      </c>
      <c r="M318" s="36"/>
      <c r="N318" s="28"/>
      <c r="T318" s="12">
        <f t="shared" si="88"/>
        <v>0</v>
      </c>
      <c r="U318" s="12">
        <f t="shared" si="89"/>
        <v>0</v>
      </c>
      <c r="V318" s="12">
        <f t="shared" si="78"/>
        <v>0</v>
      </c>
      <c r="W318" s="12">
        <f t="shared" si="79"/>
        <v>0</v>
      </c>
      <c r="X318" s="12">
        <f t="shared" si="80"/>
        <v>0</v>
      </c>
      <c r="Y318" s="12">
        <f t="shared" si="81"/>
        <v>0</v>
      </c>
      <c r="AB318" s="18"/>
      <c r="AC318" s="29"/>
      <c r="AD318" s="29"/>
      <c r="AH318" s="15" t="s">
        <v>504</v>
      </c>
      <c r="AI318" s="17" t="str">
        <f>IFERROR(VLOOKUP(AH318,[4]缘分填表用!$A:$J,4,FALSE),VLOOKUP(AH318,[4]Sheet3!$AH:$AM,6,0))</f>
        <v>缘分名称</v>
      </c>
      <c r="AJ318" s="30">
        <f>IFERROR(VLOOKUP(AH318,[4]缘分填表用!$A:$M,8,FALSE),VLOOKUP(AH318,[4]Sheet3!$AH:$AL,2,0))</f>
        <v>0</v>
      </c>
      <c r="AK318" s="30">
        <f>IFERROR(VLOOKUP(AH318,[4]缘分填表用!$A:$M,9,FALSE),VLOOKUP(AH318,[4]Sheet3!$AH:$AL,3,0))</f>
        <v>0</v>
      </c>
      <c r="AL318" s="30">
        <f>IFERROR(VLOOKUP(AH318,[4]缘分填表用!$A:$M,10,FALSE),VLOOKUP(AH318,[4]Sheet3!$AH:$AL,4,0))</f>
        <v>0</v>
      </c>
      <c r="AM318" s="30"/>
      <c r="AN318" s="12" t="str">
        <f>IFERROR(VLOOKUP(D318,[5]Sheet1!$B$2:$C$47,2,FALSE),"")</f>
        <v/>
      </c>
    </row>
    <row r="319" spans="1:40" ht="17.399999999999999" customHeight="1" x14ac:dyDescent="0.35">
      <c r="A319" s="16" t="str">
        <f t="shared" ref="A319:A350" si="91">E319&amp;B319</f>
        <v>秦琼1</v>
      </c>
      <c r="B319" s="17">
        <v>1</v>
      </c>
      <c r="C319" s="18">
        <v>1</v>
      </c>
      <c r="D319" s="19" t="str">
        <f t="shared" si="90"/>
        <v>猛将门神</v>
      </c>
      <c r="E319" s="17" t="s">
        <v>505</v>
      </c>
      <c r="F319" s="20" t="str">
        <f t="shared" si="82"/>
        <v>、尉迟恭</v>
      </c>
      <c r="G319" s="20" t="str">
        <f t="shared" si="83"/>
        <v/>
      </c>
      <c r="H319" s="20" t="str">
        <f t="shared" si="84"/>
        <v/>
      </c>
      <c r="I319" s="20" t="str">
        <f t="shared" si="85"/>
        <v/>
      </c>
      <c r="J319" s="12">
        <f t="shared" si="75"/>
        <v>180</v>
      </c>
      <c r="K319" s="12">
        <f t="shared" si="76"/>
        <v>0</v>
      </c>
      <c r="L319" s="12">
        <f t="shared" si="77"/>
        <v>0</v>
      </c>
      <c r="M319" s="36">
        <v>0</v>
      </c>
      <c r="N319" s="28" t="s">
        <v>115</v>
      </c>
      <c r="O319" s="12">
        <f>VLOOKUP(E319,[3]Sheet1!$B$20:$K$190,9,0)</f>
        <v>2</v>
      </c>
      <c r="P319" s="12" t="str">
        <f>VLOOKUP(O319,武将ID!L$1:$M320,2,0)</f>
        <v>防御型</v>
      </c>
      <c r="R319" s="12">
        <v>3</v>
      </c>
      <c r="T319" s="12">
        <f t="shared" si="88"/>
        <v>18</v>
      </c>
      <c r="U319" s="12">
        <f t="shared" si="89"/>
        <v>0</v>
      </c>
      <c r="V319" s="12">
        <f t="shared" si="78"/>
        <v>0</v>
      </c>
      <c r="W319" s="12">
        <f t="shared" si="79"/>
        <v>18</v>
      </c>
      <c r="X319" s="12">
        <f t="shared" si="80"/>
        <v>0</v>
      </c>
      <c r="Y319" s="12">
        <f t="shared" si="81"/>
        <v>0</v>
      </c>
      <c r="AB319" s="18">
        <v>240</v>
      </c>
      <c r="AC319" s="29">
        <v>0</v>
      </c>
      <c r="AD319" s="29">
        <v>0</v>
      </c>
      <c r="AH319" s="17" t="s">
        <v>506</v>
      </c>
      <c r="AI319" s="17" t="str">
        <f>IFERROR(VLOOKUP(AH319,[4]缘分填表用!$A:$J,4,FALSE),VLOOKUP(AH319,[4]Sheet3!$AH:$AM,6,0))</f>
        <v>猛将门神</v>
      </c>
      <c r="AJ319" s="30" t="str">
        <f>IFERROR(VLOOKUP(AH319,[4]缘分填表用!$A:$M,8,FALSE),VLOOKUP(AH319,[4]Sheet3!$AH:$AL,2,0))</f>
        <v>尉迟恭</v>
      </c>
      <c r="AK319" s="30">
        <f>IFERROR(VLOOKUP(AH319,[4]缘分填表用!$A:$M,9,FALSE),VLOOKUP(AH319,[4]Sheet3!$AH:$AL,3,0))</f>
        <v>0</v>
      </c>
      <c r="AL319" s="30">
        <f>IFERROR(VLOOKUP(AH319,[4]缘分填表用!$A:$M,10,FALSE),VLOOKUP(AH319,[4]Sheet3!$AH:$AL,4,0))</f>
        <v>0</v>
      </c>
      <c r="AM319" s="30"/>
      <c r="AN319" s="12" t="str">
        <f>IFERROR(VLOOKUP(D319,[5]Sheet1!$B$2:$C$47,2,FALSE),"")</f>
        <v/>
      </c>
    </row>
    <row r="320" spans="1:40" ht="17.399999999999999" customHeight="1" x14ac:dyDescent="0.35">
      <c r="A320" s="16" t="str">
        <f t="shared" si="91"/>
        <v>秦琼2</v>
      </c>
      <c r="B320" s="17">
        <v>2</v>
      </c>
      <c r="C320" s="18">
        <v>2</v>
      </c>
      <c r="D320" s="19" t="str">
        <f t="shared" si="90"/>
        <v>隋唐好汉</v>
      </c>
      <c r="E320" s="17" t="s">
        <v>505</v>
      </c>
      <c r="F320" s="20" t="str">
        <f t="shared" si="82"/>
        <v>、李元霸</v>
      </c>
      <c r="G320" s="20" t="str">
        <f t="shared" si="83"/>
        <v/>
      </c>
      <c r="H320" s="20" t="str">
        <f t="shared" si="84"/>
        <v/>
      </c>
      <c r="I320" s="20" t="str">
        <f t="shared" si="85"/>
        <v/>
      </c>
      <c r="J320" s="12">
        <f t="shared" si="75"/>
        <v>210</v>
      </c>
      <c r="K320" s="12">
        <f t="shared" si="76"/>
        <v>0</v>
      </c>
      <c r="L320" s="12">
        <f t="shared" si="77"/>
        <v>0</v>
      </c>
      <c r="M320" s="36">
        <v>0</v>
      </c>
      <c r="N320" s="28" t="s">
        <v>115</v>
      </c>
      <c r="O320" s="12">
        <f>VLOOKUP(E320,[3]Sheet1!$B$20:$K$190,9,0)</f>
        <v>2</v>
      </c>
      <c r="P320" s="12" t="str">
        <f>VLOOKUP(O320,武将ID!L$1:$M321,2,0)</f>
        <v>防御型</v>
      </c>
      <c r="R320" s="12">
        <v>3</v>
      </c>
      <c r="T320" s="12">
        <f t="shared" si="88"/>
        <v>21</v>
      </c>
      <c r="U320" s="12">
        <f t="shared" si="89"/>
        <v>0</v>
      </c>
      <c r="V320" s="12">
        <f t="shared" si="78"/>
        <v>0</v>
      </c>
      <c r="W320" s="12">
        <f t="shared" si="79"/>
        <v>21</v>
      </c>
      <c r="X320" s="12">
        <f t="shared" si="80"/>
        <v>0</v>
      </c>
      <c r="Y320" s="12">
        <f t="shared" si="81"/>
        <v>0</v>
      </c>
      <c r="AB320" s="18">
        <v>280</v>
      </c>
      <c r="AC320" s="29">
        <v>0</v>
      </c>
      <c r="AD320" s="29">
        <v>0</v>
      </c>
      <c r="AH320" s="17" t="s">
        <v>507</v>
      </c>
      <c r="AI320" s="17" t="str">
        <f>IFERROR(VLOOKUP(AH320,[4]缘分填表用!$A:$J,4,FALSE),VLOOKUP(AH320,[4]Sheet3!$AH:$AM,6,0))</f>
        <v>隋唐好汉</v>
      </c>
      <c r="AJ320" s="30" t="str">
        <f>IFERROR(VLOOKUP(AH320,[4]缘分填表用!$A:$M,8,FALSE),VLOOKUP(AH320,[4]Sheet3!$AH:$AL,2,0))</f>
        <v>李元霸</v>
      </c>
      <c r="AK320" s="30">
        <f>IFERROR(VLOOKUP(AH320,[4]缘分填表用!$A:$M,9,FALSE),VLOOKUP(AH320,[4]Sheet3!$AH:$AL,3,0))</f>
        <v>0</v>
      </c>
      <c r="AL320" s="30">
        <f>IFERROR(VLOOKUP(AH320,[4]缘分填表用!$A:$M,10,FALSE),VLOOKUP(AH320,[4]Sheet3!$AH:$AL,4,0))</f>
        <v>0</v>
      </c>
      <c r="AM320" s="30"/>
      <c r="AN320" s="12" t="str">
        <f>IFERROR(VLOOKUP(D320,[5]Sheet1!$B$2:$C$47,2,FALSE),"")</f>
        <v/>
      </c>
    </row>
    <row r="321" spans="1:40" ht="17.399999999999999" customHeight="1" x14ac:dyDescent="0.35">
      <c r="A321" s="16" t="str">
        <f t="shared" si="91"/>
        <v>秦琼3</v>
      </c>
      <c r="B321" s="17">
        <v>3</v>
      </c>
      <c r="C321" s="21">
        <v>3</v>
      </c>
      <c r="D321" s="19" t="str">
        <f t="shared" si="90"/>
        <v>开国功臣</v>
      </c>
      <c r="E321" s="17" t="s">
        <v>505</v>
      </c>
      <c r="F321" s="20" t="str">
        <f t="shared" si="82"/>
        <v>、萧何</v>
      </c>
      <c r="G321" s="20" t="str">
        <f t="shared" si="83"/>
        <v>、程咬金</v>
      </c>
      <c r="H321" s="20" t="str">
        <f t="shared" si="84"/>
        <v/>
      </c>
      <c r="I321" s="20" t="str">
        <f t="shared" si="85"/>
        <v/>
      </c>
      <c r="J321" s="12">
        <f t="shared" si="75"/>
        <v>180</v>
      </c>
      <c r="K321" s="12">
        <f t="shared" si="76"/>
        <v>70</v>
      </c>
      <c r="L321" s="12">
        <f t="shared" si="77"/>
        <v>110</v>
      </c>
      <c r="M321" s="36">
        <v>0</v>
      </c>
      <c r="N321" s="28" t="s">
        <v>115</v>
      </c>
      <c r="O321" s="12">
        <f>VLOOKUP(E321,[3]Sheet1!$B$20:$K$190,9,0)</f>
        <v>2</v>
      </c>
      <c r="P321" s="12" t="str">
        <f>VLOOKUP(O321,武将ID!L$1:$M322,2,0)</f>
        <v>防御型</v>
      </c>
      <c r="R321" s="12">
        <v>3</v>
      </c>
      <c r="T321" s="12">
        <f t="shared" si="88"/>
        <v>18</v>
      </c>
      <c r="U321" s="12">
        <f t="shared" si="89"/>
        <v>7</v>
      </c>
      <c r="V321" s="12">
        <f t="shared" si="78"/>
        <v>11</v>
      </c>
      <c r="W321" s="12">
        <f t="shared" si="79"/>
        <v>18</v>
      </c>
      <c r="X321" s="12">
        <f t="shared" si="80"/>
        <v>9</v>
      </c>
      <c r="Y321" s="12">
        <f t="shared" si="81"/>
        <v>9</v>
      </c>
      <c r="AB321" s="18">
        <v>240</v>
      </c>
      <c r="AC321" s="29">
        <v>120</v>
      </c>
      <c r="AD321" s="29">
        <v>120</v>
      </c>
      <c r="AH321" s="17" t="s">
        <v>508</v>
      </c>
      <c r="AI321" s="17" t="str">
        <f>IFERROR(VLOOKUP(AH321,[4]缘分填表用!$A:$J,4,FALSE),VLOOKUP(AH321,[4]Sheet3!$AH:$AM,6,0))</f>
        <v>开国功臣</v>
      </c>
      <c r="AJ321" s="30" t="str">
        <f>IFERROR(VLOOKUP(AH321,[4]缘分填表用!$A:$M,8,FALSE),VLOOKUP(AH321,[4]Sheet3!$AH:$AL,2,0))</f>
        <v>萧何</v>
      </c>
      <c r="AK321" s="30" t="str">
        <f>IFERROR(VLOOKUP(AH321,[4]缘分填表用!$A:$M,9,FALSE),VLOOKUP(AH321,[4]Sheet3!$AH:$AL,3,0))</f>
        <v>程咬金</v>
      </c>
      <c r="AL321" s="30">
        <f>IFERROR(VLOOKUP(AH321,[4]缘分填表用!$A:$M,10,FALSE),VLOOKUP(AH321,[4]Sheet3!$AH:$AL,4,0))</f>
        <v>0</v>
      </c>
      <c r="AM321" s="30"/>
      <c r="AN321" s="12" t="str">
        <f>IFERROR(VLOOKUP(D321,[5]Sheet1!$B$2:$C$47,2,FALSE),"")</f>
        <v/>
      </c>
    </row>
    <row r="322" spans="1:40" ht="17.399999999999999" customHeight="1" x14ac:dyDescent="0.35">
      <c r="A322" s="16" t="str">
        <f t="shared" si="91"/>
        <v>秦琼4</v>
      </c>
      <c r="B322" s="17">
        <v>4</v>
      </c>
      <c r="C322" s="18">
        <v>4</v>
      </c>
      <c r="D322" s="19" t="str">
        <f t="shared" si="90"/>
        <v>两肋插刀</v>
      </c>
      <c r="E322" s="17" t="s">
        <v>505</v>
      </c>
      <c r="F322" s="20" t="str">
        <f t="shared" si="82"/>
        <v>、樊哙</v>
      </c>
      <c r="G322" s="20" t="str">
        <f t="shared" si="83"/>
        <v>、典韦</v>
      </c>
      <c r="H322" s="20" t="str">
        <f t="shared" si="84"/>
        <v/>
      </c>
      <c r="I322" s="20" t="str">
        <f t="shared" si="85"/>
        <v/>
      </c>
      <c r="J322" s="12">
        <f t="shared" si="75"/>
        <v>180</v>
      </c>
      <c r="K322" s="12">
        <f t="shared" si="76"/>
        <v>70</v>
      </c>
      <c r="L322" s="12">
        <f t="shared" si="77"/>
        <v>110</v>
      </c>
      <c r="M322" s="36">
        <v>0</v>
      </c>
      <c r="N322" s="28" t="s">
        <v>115</v>
      </c>
      <c r="O322" s="12">
        <f>VLOOKUP(E322,[3]Sheet1!$B$20:$K$190,9,0)</f>
        <v>2</v>
      </c>
      <c r="P322" s="12" t="str">
        <f>VLOOKUP(O322,武将ID!L$1:$M323,2,0)</f>
        <v>防御型</v>
      </c>
      <c r="R322" s="12">
        <v>3</v>
      </c>
      <c r="T322" s="12">
        <f t="shared" si="88"/>
        <v>18</v>
      </c>
      <c r="U322" s="12">
        <f t="shared" si="89"/>
        <v>7</v>
      </c>
      <c r="V322" s="12">
        <f t="shared" si="78"/>
        <v>11</v>
      </c>
      <c r="W322" s="12">
        <f t="shared" si="79"/>
        <v>18</v>
      </c>
      <c r="X322" s="12">
        <f t="shared" si="80"/>
        <v>9</v>
      </c>
      <c r="Y322" s="12">
        <f t="shared" si="81"/>
        <v>9</v>
      </c>
      <c r="AB322" s="18">
        <v>240</v>
      </c>
      <c r="AC322" s="29">
        <v>120</v>
      </c>
      <c r="AD322" s="29">
        <v>120</v>
      </c>
      <c r="AH322" s="17" t="s">
        <v>509</v>
      </c>
      <c r="AI322" s="17" t="str">
        <f>IFERROR(VLOOKUP(AH322,[4]缘分填表用!$A:$J,4,FALSE),VLOOKUP(AH322,[4]Sheet3!$AH:$AM,6,0))</f>
        <v>两肋插刀</v>
      </c>
      <c r="AJ322" s="30" t="str">
        <f>IFERROR(VLOOKUP(AH322,[4]缘分填表用!$A:$M,8,FALSE),VLOOKUP(AH322,[4]Sheet3!$AH:$AL,2,0))</f>
        <v>樊哙</v>
      </c>
      <c r="AK322" s="30" t="str">
        <f>IFERROR(VLOOKUP(AH322,[4]缘分填表用!$A:$M,9,FALSE),VLOOKUP(AH322,[4]Sheet3!$AH:$AL,3,0))</f>
        <v>典韦</v>
      </c>
      <c r="AL322" s="30">
        <f>IFERROR(VLOOKUP(AH322,[4]缘分填表用!$A:$M,10,FALSE),VLOOKUP(AH322,[4]Sheet3!$AH:$AL,4,0))</f>
        <v>0</v>
      </c>
      <c r="AM322" s="30"/>
      <c r="AN322" s="12" t="str">
        <f>IFERROR(VLOOKUP(D322,[5]Sheet1!$B$2:$C$47,2,FALSE),"")</f>
        <v/>
      </c>
    </row>
    <row r="323" spans="1:40" ht="20.399999999999999" customHeight="1" x14ac:dyDescent="0.35">
      <c r="A323" s="16" t="str">
        <f t="shared" si="91"/>
        <v>秦琼5</v>
      </c>
      <c r="B323" s="17">
        <v>5</v>
      </c>
      <c r="C323" s="18">
        <v>5</v>
      </c>
      <c r="D323" s="19" t="str">
        <f t="shared" si="90"/>
        <v>文武双全</v>
      </c>
      <c r="E323" s="17" t="s">
        <v>505</v>
      </c>
      <c r="F323" s="20" t="str">
        <f t="shared" si="82"/>
        <v>、罗成</v>
      </c>
      <c r="G323" s="20" t="str">
        <f t="shared" si="83"/>
        <v>、岳飞</v>
      </c>
      <c r="H323" s="20" t="str">
        <f t="shared" si="84"/>
        <v>、陈庆之</v>
      </c>
      <c r="I323" s="20" t="str">
        <f t="shared" si="85"/>
        <v/>
      </c>
      <c r="J323" s="12">
        <f t="shared" ref="J323:J386" si="92">T323*10</f>
        <v>210</v>
      </c>
      <c r="K323" s="12">
        <f t="shared" ref="K323:K386" si="93">U323*10</f>
        <v>80</v>
      </c>
      <c r="L323" s="12">
        <f t="shared" ref="L323:L386" si="94">V323*10</f>
        <v>140</v>
      </c>
      <c r="M323" s="36">
        <v>0</v>
      </c>
      <c r="N323" s="28" t="s">
        <v>115</v>
      </c>
      <c r="O323" s="12">
        <f>VLOOKUP(E323,[3]Sheet1!$B$20:$K$190,9,0)</f>
        <v>2</v>
      </c>
      <c r="P323" s="12" t="str">
        <f>VLOOKUP(O323,武将ID!L$1:$M324,2,0)</f>
        <v>防御型</v>
      </c>
      <c r="R323" s="12">
        <v>3</v>
      </c>
      <c r="T323" s="12">
        <f t="shared" si="88"/>
        <v>21</v>
      </c>
      <c r="U323" s="12">
        <f t="shared" si="89"/>
        <v>8</v>
      </c>
      <c r="V323" s="12">
        <f t="shared" ref="V323:V386" si="95">X323-U323+Y323</f>
        <v>14</v>
      </c>
      <c r="W323" s="12">
        <f t="shared" ref="W323:W386" si="96">ROUNDUP(AB323*0.075,0)</f>
        <v>21</v>
      </c>
      <c r="X323" s="12">
        <f t="shared" ref="X323:X386" si="97">ROUNDUP(AC323*0.075,0)</f>
        <v>11</v>
      </c>
      <c r="Y323" s="12">
        <f t="shared" ref="Y323:Y386" si="98">ROUNDUP(AD323*0.075,0)</f>
        <v>11</v>
      </c>
      <c r="AB323" s="18">
        <v>280</v>
      </c>
      <c r="AC323" s="29">
        <v>140</v>
      </c>
      <c r="AD323" s="29">
        <v>140</v>
      </c>
      <c r="AH323" s="17" t="s">
        <v>510</v>
      </c>
      <c r="AI323" s="17" t="str">
        <f>IFERROR(VLOOKUP(AH323,[4]缘分填表用!$A:$J,4,FALSE),VLOOKUP(AH323,[4]Sheet3!$AH:$AM,6,0))</f>
        <v>文武双全</v>
      </c>
      <c r="AJ323" s="30" t="str">
        <f>IFERROR(VLOOKUP(AH323,[4]缘分填表用!$A:$M,8,FALSE),VLOOKUP(AH323,[4]Sheet3!$AH:$AL,2,0))</f>
        <v>罗成</v>
      </c>
      <c r="AK323" s="30" t="str">
        <f>IFERROR(VLOOKUP(AH323,[4]缘分填表用!$A:$M,9,FALSE),VLOOKUP(AH323,[4]Sheet3!$AH:$AL,3,0))</f>
        <v>岳飞</v>
      </c>
      <c r="AL323" s="30" t="str">
        <f>IFERROR(VLOOKUP(AH323,[4]缘分填表用!$A:$M,10,FALSE),VLOOKUP(AH323,[4]Sheet3!$AH:$AL,4,0))</f>
        <v>陈庆之</v>
      </c>
      <c r="AM323" s="30"/>
      <c r="AN323" s="12" t="str">
        <f>IFERROR(VLOOKUP(D323,[5]Sheet1!$B$2:$C$47,2,FALSE),"")</f>
        <v/>
      </c>
    </row>
    <row r="324" spans="1:40" ht="20.399999999999999" customHeight="1" x14ac:dyDescent="0.35">
      <c r="A324" s="16" t="str">
        <f t="shared" si="91"/>
        <v>秦琼6</v>
      </c>
      <c r="B324" s="17">
        <v>6</v>
      </c>
      <c r="C324" s="18">
        <v>6</v>
      </c>
      <c r="D324" s="19" t="str">
        <f t="shared" si="90"/>
        <v>独步天下</v>
      </c>
      <c r="E324" s="17" t="s">
        <v>505</v>
      </c>
      <c r="F324" s="20" t="str">
        <f t="shared" si="82"/>
        <v>、张良</v>
      </c>
      <c r="G324" s="20" t="str">
        <f t="shared" si="83"/>
        <v>、关羽</v>
      </c>
      <c r="H324" s="20" t="str">
        <f t="shared" si="84"/>
        <v>、后羿</v>
      </c>
      <c r="I324" s="20" t="str">
        <f t="shared" si="85"/>
        <v/>
      </c>
      <c r="J324" s="12">
        <f t="shared" si="92"/>
        <v>240</v>
      </c>
      <c r="K324" s="12">
        <f t="shared" si="93"/>
        <v>90</v>
      </c>
      <c r="L324" s="12">
        <f t="shared" si="94"/>
        <v>150</v>
      </c>
      <c r="M324" s="36">
        <v>0</v>
      </c>
      <c r="N324" s="28" t="s">
        <v>115</v>
      </c>
      <c r="O324" s="12">
        <f>VLOOKUP(E324,[3]Sheet1!$B$20:$K$190,9,0)</f>
        <v>2</v>
      </c>
      <c r="P324" s="12" t="str">
        <f>VLOOKUP(O324,武将ID!L$1:$M325,2,0)</f>
        <v>防御型</v>
      </c>
      <c r="R324" s="12">
        <v>3</v>
      </c>
      <c r="T324" s="12">
        <f t="shared" si="88"/>
        <v>24</v>
      </c>
      <c r="U324" s="12">
        <f t="shared" si="89"/>
        <v>9</v>
      </c>
      <c r="V324" s="12">
        <f t="shared" si="95"/>
        <v>15</v>
      </c>
      <c r="W324" s="12">
        <f t="shared" si="96"/>
        <v>24</v>
      </c>
      <c r="X324" s="12">
        <f t="shared" si="97"/>
        <v>12</v>
      </c>
      <c r="Y324" s="12">
        <f t="shared" si="98"/>
        <v>12</v>
      </c>
      <c r="AB324" s="18">
        <v>320</v>
      </c>
      <c r="AC324" s="29">
        <v>160</v>
      </c>
      <c r="AD324" s="18">
        <v>160</v>
      </c>
      <c r="AH324" s="17" t="s">
        <v>511</v>
      </c>
      <c r="AI324" s="17" t="str">
        <f>IFERROR(VLOOKUP(AH324,[4]缘分填表用!$A:$J,4,FALSE),VLOOKUP(AH324,[4]Sheet3!$AH:$AM,6,0))</f>
        <v>独步天下</v>
      </c>
      <c r="AJ324" s="30" t="str">
        <f>IFERROR(VLOOKUP(AH324,[4]缘分填表用!$A:$M,8,FALSE),VLOOKUP(AH324,[4]Sheet3!$AH:$AL,2,0))</f>
        <v>张良</v>
      </c>
      <c r="AK324" s="30" t="str">
        <f>IFERROR(VLOOKUP(AH324,[4]缘分填表用!$A:$M,9,FALSE),VLOOKUP(AH324,[4]Sheet3!$AH:$AL,3,0))</f>
        <v>关羽</v>
      </c>
      <c r="AL324" s="30" t="str">
        <f>IFERROR(VLOOKUP(AH324,[4]缘分填表用!$A:$M,10,FALSE),VLOOKUP(AH324,[4]Sheet3!$AH:$AL,4,0))</f>
        <v>后羿</v>
      </c>
      <c r="AM324" s="20"/>
      <c r="AN324" s="12" t="str">
        <f>IFERROR(VLOOKUP(D324,[5]Sheet1!$B$2:$C$47,2,FALSE),"")</f>
        <v/>
      </c>
    </row>
    <row r="325" spans="1:40" ht="17.399999999999999" customHeight="1" x14ac:dyDescent="0.35">
      <c r="A325" s="16" t="str">
        <f t="shared" si="91"/>
        <v>李元霸1</v>
      </c>
      <c r="B325" s="17">
        <v>1</v>
      </c>
      <c r="C325" s="18">
        <v>7</v>
      </c>
      <c r="D325" s="19" t="str">
        <f t="shared" si="90"/>
        <v>棋逢对手</v>
      </c>
      <c r="E325" s="22" t="s">
        <v>513</v>
      </c>
      <c r="F325" s="20" t="str">
        <f t="shared" si="82"/>
        <v>、宇文成都</v>
      </c>
      <c r="G325" s="20" t="str">
        <f t="shared" si="83"/>
        <v/>
      </c>
      <c r="H325" s="20" t="str">
        <f t="shared" si="84"/>
        <v/>
      </c>
      <c r="I325" s="20" t="str">
        <f t="shared" si="85"/>
        <v/>
      </c>
      <c r="J325" s="12">
        <f t="shared" si="92"/>
        <v>0</v>
      </c>
      <c r="K325" s="12">
        <f t="shared" si="93"/>
        <v>140</v>
      </c>
      <c r="L325" s="12">
        <f t="shared" si="94"/>
        <v>40</v>
      </c>
      <c r="M325" s="35">
        <v>0</v>
      </c>
      <c r="N325" s="28" t="s">
        <v>115</v>
      </c>
      <c r="O325" s="12">
        <f>VLOOKUP(E325,[3]Sheet1!$B$20:$K$190,9,0)</f>
        <v>3</v>
      </c>
      <c r="P325" s="12" t="str">
        <f>VLOOKUP(O325,武将ID!L$1:$M326,2,0)</f>
        <v>攻击型</v>
      </c>
      <c r="R325" s="12">
        <v>3</v>
      </c>
      <c r="T325" s="12">
        <f t="shared" si="88"/>
        <v>0</v>
      </c>
      <c r="U325" s="12">
        <f t="shared" si="89"/>
        <v>14</v>
      </c>
      <c r="V325" s="12">
        <f t="shared" si="95"/>
        <v>4</v>
      </c>
      <c r="W325" s="12">
        <f t="shared" si="96"/>
        <v>0</v>
      </c>
      <c r="X325" s="12">
        <f t="shared" si="97"/>
        <v>18</v>
      </c>
      <c r="Y325" s="12">
        <f t="shared" si="98"/>
        <v>0</v>
      </c>
      <c r="AB325" s="18">
        <v>0</v>
      </c>
      <c r="AC325" s="29">
        <v>240</v>
      </c>
      <c r="AD325" s="29">
        <v>0</v>
      </c>
      <c r="AH325" s="22" t="s">
        <v>514</v>
      </c>
      <c r="AI325" s="17" t="str">
        <f>IFERROR(VLOOKUP(AH325,[4]缘分填表用!$A:$J,4,FALSE),VLOOKUP(AH325,[4]Sheet3!$AH:$AM,6,0))</f>
        <v>棋逢对手</v>
      </c>
      <c r="AJ325" s="30" t="str">
        <f>IFERROR(VLOOKUP(AH325,[4]缘分填表用!$A:$M,8,FALSE),VLOOKUP(AH325,[4]Sheet3!$AH:$AL,2,0))</f>
        <v>宇文成都</v>
      </c>
      <c r="AK325" s="30">
        <f>IFERROR(VLOOKUP(AH325,[4]缘分填表用!$A:$M,9,FALSE),VLOOKUP(AH325,[4]Sheet3!$AH:$AL,3,0))</f>
        <v>0</v>
      </c>
      <c r="AL325" s="30">
        <f>IFERROR(VLOOKUP(AH325,[4]缘分填表用!$A:$M,10,FALSE),VLOOKUP(AH325,[4]Sheet3!$AH:$AL,4,0))</f>
        <v>0</v>
      </c>
      <c r="AM325" s="30"/>
      <c r="AN325" s="12" t="str">
        <f>IFERROR(VLOOKUP(D325,[5]Sheet1!$B$2:$C$47,2,FALSE),"")</f>
        <v/>
      </c>
    </row>
    <row r="326" spans="1:40" ht="17.399999999999999" customHeight="1" x14ac:dyDescent="0.35">
      <c r="A326" s="16" t="str">
        <f t="shared" si="91"/>
        <v>李元霸2</v>
      </c>
      <c r="B326" s="17">
        <v>2</v>
      </c>
      <c r="C326" s="18">
        <v>8</v>
      </c>
      <c r="D326" s="19" t="str">
        <f t="shared" si="90"/>
        <v>龙腾虎跃</v>
      </c>
      <c r="E326" s="22" t="s">
        <v>513</v>
      </c>
      <c r="F326" s="20" t="str">
        <f t="shared" si="82"/>
        <v>、裴元庆</v>
      </c>
      <c r="G326" s="20" t="str">
        <f t="shared" si="83"/>
        <v/>
      </c>
      <c r="H326" s="20" t="str">
        <f t="shared" si="84"/>
        <v/>
      </c>
      <c r="I326" s="20" t="str">
        <f t="shared" si="85"/>
        <v/>
      </c>
      <c r="J326" s="12">
        <f t="shared" si="92"/>
        <v>0</v>
      </c>
      <c r="K326" s="12">
        <f t="shared" si="93"/>
        <v>140</v>
      </c>
      <c r="L326" s="12">
        <f t="shared" si="94"/>
        <v>40</v>
      </c>
      <c r="M326" s="35">
        <v>0</v>
      </c>
      <c r="N326" s="28" t="s">
        <v>115</v>
      </c>
      <c r="O326" s="12">
        <f>VLOOKUP(E326,[3]Sheet1!$B$20:$K$190,9,0)</f>
        <v>3</v>
      </c>
      <c r="P326" s="12" t="str">
        <f>VLOOKUP(O326,武将ID!L$1:$M327,2,0)</f>
        <v>攻击型</v>
      </c>
      <c r="R326" s="12">
        <v>3</v>
      </c>
      <c r="T326" s="12">
        <f t="shared" si="88"/>
        <v>0</v>
      </c>
      <c r="U326" s="12">
        <f t="shared" si="89"/>
        <v>14</v>
      </c>
      <c r="V326" s="12">
        <f t="shared" si="95"/>
        <v>4</v>
      </c>
      <c r="W326" s="12">
        <f t="shared" si="96"/>
        <v>0</v>
      </c>
      <c r="X326" s="12">
        <f t="shared" si="97"/>
        <v>18</v>
      </c>
      <c r="Y326" s="12">
        <f t="shared" si="98"/>
        <v>0</v>
      </c>
      <c r="AB326" s="18">
        <v>0</v>
      </c>
      <c r="AC326" s="29">
        <v>240</v>
      </c>
      <c r="AD326" s="29">
        <v>0</v>
      </c>
      <c r="AH326" s="22" t="s">
        <v>515</v>
      </c>
      <c r="AI326" s="17" t="str">
        <f>IFERROR(VLOOKUP(AH326,[4]缘分填表用!$A:$J,4,FALSE),VLOOKUP(AH326,[4]Sheet3!$AH:$AM,6,0))</f>
        <v>龙腾虎跃</v>
      </c>
      <c r="AJ326" s="30" t="str">
        <f>IFERROR(VLOOKUP(AH326,[4]缘分填表用!$A:$M,8,FALSE),VLOOKUP(AH326,[4]Sheet3!$AH:$AL,2,0))</f>
        <v>裴元庆</v>
      </c>
      <c r="AK326" s="30">
        <f>IFERROR(VLOOKUP(AH326,[4]缘分填表用!$A:$M,9,FALSE),VLOOKUP(AH326,[4]Sheet3!$AH:$AL,3,0))</f>
        <v>0</v>
      </c>
      <c r="AL326" s="30">
        <f>IFERROR(VLOOKUP(AH326,[4]缘分填表用!$A:$M,10,FALSE),VLOOKUP(AH326,[4]Sheet3!$AH:$AL,4,0))</f>
        <v>0</v>
      </c>
      <c r="AM326" s="30"/>
      <c r="AN326" s="12" t="str">
        <f>IFERROR(VLOOKUP(D326,[5]Sheet1!$B$2:$C$47,2,FALSE),"")</f>
        <v/>
      </c>
    </row>
    <row r="327" spans="1:40" ht="17.399999999999999" customHeight="1" x14ac:dyDescent="0.35">
      <c r="A327" s="16" t="str">
        <f t="shared" si="91"/>
        <v>李元霸3</v>
      </c>
      <c r="B327" s="17">
        <v>3</v>
      </c>
      <c r="C327" s="21">
        <v>9</v>
      </c>
      <c r="D327" s="19" t="str">
        <f t="shared" si="90"/>
        <v>嫉恶如仇</v>
      </c>
      <c r="E327" s="22" t="s">
        <v>513</v>
      </c>
      <c r="F327" s="20" t="str">
        <f t="shared" si="82"/>
        <v>、韩信</v>
      </c>
      <c r="G327" s="20" t="str">
        <f t="shared" si="83"/>
        <v>、程咬金</v>
      </c>
      <c r="H327" s="20" t="str">
        <f t="shared" si="84"/>
        <v/>
      </c>
      <c r="I327" s="20" t="str">
        <f t="shared" si="85"/>
        <v/>
      </c>
      <c r="J327" s="12">
        <f t="shared" si="92"/>
        <v>180</v>
      </c>
      <c r="K327" s="12">
        <f t="shared" si="93"/>
        <v>140</v>
      </c>
      <c r="L327" s="12">
        <f t="shared" si="94"/>
        <v>40</v>
      </c>
      <c r="M327" s="35">
        <v>0</v>
      </c>
      <c r="N327" s="28" t="s">
        <v>115</v>
      </c>
      <c r="O327" s="12">
        <f>VLOOKUP(E327,[3]Sheet1!$B$20:$K$190,9,0)</f>
        <v>3</v>
      </c>
      <c r="P327" s="12" t="str">
        <f>VLOOKUP(O327,武将ID!L$1:$M328,2,0)</f>
        <v>攻击型</v>
      </c>
      <c r="R327" s="12">
        <v>3</v>
      </c>
      <c r="T327" s="12">
        <f t="shared" si="88"/>
        <v>18</v>
      </c>
      <c r="U327" s="12">
        <f t="shared" si="89"/>
        <v>14</v>
      </c>
      <c r="V327" s="12">
        <f t="shared" si="95"/>
        <v>4</v>
      </c>
      <c r="W327" s="12">
        <f t="shared" si="96"/>
        <v>18</v>
      </c>
      <c r="X327" s="12">
        <f t="shared" si="97"/>
        <v>18</v>
      </c>
      <c r="Y327" s="12">
        <f t="shared" si="98"/>
        <v>0</v>
      </c>
      <c r="AB327" s="18">
        <v>240</v>
      </c>
      <c r="AC327" s="29">
        <v>240</v>
      </c>
      <c r="AD327" s="29">
        <v>0</v>
      </c>
      <c r="AH327" s="22" t="s">
        <v>516</v>
      </c>
      <c r="AI327" s="17" t="str">
        <f>IFERROR(VLOOKUP(AH327,[4]缘分填表用!$A:$J,4,FALSE),VLOOKUP(AH327,[4]Sheet3!$AH:$AM,6,0))</f>
        <v>嫉恶如仇</v>
      </c>
      <c r="AJ327" s="30" t="str">
        <f>IFERROR(VLOOKUP(AH327,[4]缘分填表用!$A:$M,8,FALSE),VLOOKUP(AH327,[4]Sheet3!$AH:$AL,2,0))</f>
        <v>韩信</v>
      </c>
      <c r="AK327" s="30" t="str">
        <f>IFERROR(VLOOKUP(AH327,[4]缘分填表用!$A:$M,9,FALSE),VLOOKUP(AH327,[4]Sheet3!$AH:$AL,3,0))</f>
        <v>程咬金</v>
      </c>
      <c r="AL327" s="30">
        <f>IFERROR(VLOOKUP(AH327,[4]缘分填表用!$A:$M,10,FALSE),VLOOKUP(AH327,[4]Sheet3!$AH:$AL,4,0))</f>
        <v>0</v>
      </c>
      <c r="AM327" s="30"/>
      <c r="AN327" s="12" t="str">
        <f>IFERROR(VLOOKUP(D327,[5]Sheet1!$B$2:$C$47,2,FALSE),"")</f>
        <v/>
      </c>
    </row>
    <row r="328" spans="1:40" ht="17.399999999999999" customHeight="1" x14ac:dyDescent="0.35">
      <c r="A328" s="16" t="str">
        <f t="shared" si="91"/>
        <v>李元霸4</v>
      </c>
      <c r="B328" s="17">
        <v>4</v>
      </c>
      <c r="C328" s="18">
        <v>10</v>
      </c>
      <c r="D328" s="19" t="str">
        <f t="shared" si="90"/>
        <v>剑指苍穹</v>
      </c>
      <c r="E328" s="22" t="s">
        <v>513</v>
      </c>
      <c r="F328" s="20" t="str">
        <f t="shared" si="82"/>
        <v>、罗成</v>
      </c>
      <c r="G328" s="20" t="str">
        <f t="shared" si="83"/>
        <v>、成吉思汗</v>
      </c>
      <c r="H328" s="20" t="str">
        <f t="shared" si="84"/>
        <v/>
      </c>
      <c r="I328" s="20" t="str">
        <f t="shared" si="85"/>
        <v/>
      </c>
      <c r="J328" s="12">
        <f t="shared" si="92"/>
        <v>180</v>
      </c>
      <c r="K328" s="12">
        <f t="shared" si="93"/>
        <v>140</v>
      </c>
      <c r="L328" s="12">
        <f t="shared" si="94"/>
        <v>40</v>
      </c>
      <c r="M328" s="35">
        <v>0</v>
      </c>
      <c r="N328" s="28" t="s">
        <v>115</v>
      </c>
      <c r="O328" s="12">
        <f>VLOOKUP(E328,[3]Sheet1!$B$20:$K$190,9,0)</f>
        <v>3</v>
      </c>
      <c r="P328" s="12" t="str">
        <f>VLOOKUP(O328,武将ID!L$1:$M329,2,0)</f>
        <v>攻击型</v>
      </c>
      <c r="R328" s="12">
        <v>3</v>
      </c>
      <c r="T328" s="12">
        <f t="shared" si="88"/>
        <v>18</v>
      </c>
      <c r="U328" s="12">
        <f t="shared" si="89"/>
        <v>14</v>
      </c>
      <c r="V328" s="12">
        <f t="shared" si="95"/>
        <v>4</v>
      </c>
      <c r="W328" s="12">
        <f t="shared" si="96"/>
        <v>18</v>
      </c>
      <c r="X328" s="12">
        <f t="shared" si="97"/>
        <v>18</v>
      </c>
      <c r="Y328" s="12">
        <f t="shared" si="98"/>
        <v>0</v>
      </c>
      <c r="AB328" s="18">
        <v>240</v>
      </c>
      <c r="AC328" s="29">
        <v>240</v>
      </c>
      <c r="AD328" s="29">
        <v>0</v>
      </c>
      <c r="AH328" s="22" t="s">
        <v>517</v>
      </c>
      <c r="AI328" s="17" t="str">
        <f>IFERROR(VLOOKUP(AH328,[4]缘分填表用!$A:$J,4,FALSE),VLOOKUP(AH328,[4]Sheet3!$AH:$AM,6,0))</f>
        <v>剑指苍穹</v>
      </c>
      <c r="AJ328" s="30" t="str">
        <f>IFERROR(VLOOKUP(AH328,[4]缘分填表用!$A:$M,8,FALSE),VLOOKUP(AH328,[4]Sheet3!$AH:$AL,2,0))</f>
        <v>罗成</v>
      </c>
      <c r="AK328" s="30" t="str">
        <f>IFERROR(VLOOKUP(AH328,[4]缘分填表用!$A:$M,9,FALSE),VLOOKUP(AH328,[4]Sheet3!$AH:$AL,3,0))</f>
        <v>成吉思汗</v>
      </c>
      <c r="AL328" s="30">
        <f>IFERROR(VLOOKUP(AH328,[4]缘分填表用!$A:$M,10,FALSE),VLOOKUP(AH328,[4]Sheet3!$AH:$AL,4,0))</f>
        <v>0</v>
      </c>
      <c r="AM328" s="30"/>
      <c r="AN328" s="12" t="str">
        <f>IFERROR(VLOOKUP(D328,[5]Sheet1!$B$2:$C$47,2,FALSE),"")</f>
        <v/>
      </c>
    </row>
    <row r="329" spans="1:40" ht="17.399999999999999" customHeight="1" x14ac:dyDescent="0.35">
      <c r="A329" s="16" t="str">
        <f t="shared" si="91"/>
        <v>李元霸5</v>
      </c>
      <c r="B329" s="17">
        <v>5</v>
      </c>
      <c r="C329" s="18">
        <v>11</v>
      </c>
      <c r="D329" s="19" t="str">
        <f t="shared" si="90"/>
        <v>霸绝天下</v>
      </c>
      <c r="E329" s="22" t="s">
        <v>513</v>
      </c>
      <c r="F329" s="20" t="str">
        <f t="shared" si="82"/>
        <v>、龙且</v>
      </c>
      <c r="G329" s="20" t="str">
        <f t="shared" si="83"/>
        <v>、赵云</v>
      </c>
      <c r="H329" s="20" t="str">
        <f t="shared" si="84"/>
        <v>、尉迟恭</v>
      </c>
      <c r="I329" s="20" t="str">
        <f t="shared" si="85"/>
        <v/>
      </c>
      <c r="J329" s="12">
        <f t="shared" si="92"/>
        <v>210</v>
      </c>
      <c r="K329" s="12">
        <f t="shared" si="93"/>
        <v>160</v>
      </c>
      <c r="L329" s="12">
        <f t="shared" si="94"/>
        <v>50</v>
      </c>
      <c r="M329" s="35">
        <v>0</v>
      </c>
      <c r="N329" s="28" t="s">
        <v>115</v>
      </c>
      <c r="O329" s="12">
        <f>VLOOKUP(E329,[3]Sheet1!$B$20:$K$190,9,0)</f>
        <v>3</v>
      </c>
      <c r="P329" s="12" t="str">
        <f>VLOOKUP(O329,武将ID!L$1:$M330,2,0)</f>
        <v>攻击型</v>
      </c>
      <c r="R329" s="12">
        <v>3</v>
      </c>
      <c r="T329" s="12">
        <f t="shared" si="88"/>
        <v>21</v>
      </c>
      <c r="U329" s="12">
        <f t="shared" si="89"/>
        <v>16</v>
      </c>
      <c r="V329" s="12">
        <f t="shared" si="95"/>
        <v>5</v>
      </c>
      <c r="W329" s="12">
        <f t="shared" si="96"/>
        <v>21</v>
      </c>
      <c r="X329" s="12">
        <f t="shared" si="97"/>
        <v>21</v>
      </c>
      <c r="Y329" s="12">
        <f t="shared" si="98"/>
        <v>0</v>
      </c>
      <c r="AB329" s="18">
        <v>280</v>
      </c>
      <c r="AC329" s="29">
        <v>280</v>
      </c>
      <c r="AD329" s="29">
        <v>0</v>
      </c>
      <c r="AH329" s="22" t="s">
        <v>518</v>
      </c>
      <c r="AI329" s="17" t="str">
        <f>IFERROR(VLOOKUP(AH329,[4]缘分填表用!$A:$J,4,FALSE),VLOOKUP(AH329,[4]Sheet3!$AH:$AM,6,0))</f>
        <v>霸绝天下</v>
      </c>
      <c r="AJ329" s="30" t="str">
        <f>IFERROR(VLOOKUP(AH329,[4]缘分填表用!$A:$M,8,FALSE),VLOOKUP(AH329,[4]Sheet3!$AH:$AL,2,0))</f>
        <v>龙且</v>
      </c>
      <c r="AK329" s="30" t="str">
        <f>IFERROR(VLOOKUP(AH329,[4]缘分填表用!$A:$M,9,FALSE),VLOOKUP(AH329,[4]Sheet3!$AH:$AL,3,0))</f>
        <v>赵云</v>
      </c>
      <c r="AL329" s="30" t="str">
        <f>IFERROR(VLOOKUP(AH329,[4]缘分填表用!$A:$M,10,FALSE),VLOOKUP(AH329,[4]Sheet3!$AH:$AL,4,0))</f>
        <v>尉迟恭</v>
      </c>
      <c r="AM329" s="30"/>
      <c r="AN329" s="12" t="str">
        <f>IFERROR(VLOOKUP(D329,[5]Sheet1!$B$2:$C$47,2,FALSE),"")</f>
        <v/>
      </c>
    </row>
    <row r="330" spans="1:40" ht="17.399999999999999" customHeight="1" x14ac:dyDescent="0.35">
      <c r="A330" s="16" t="str">
        <f t="shared" si="91"/>
        <v>李元霸6</v>
      </c>
      <c r="B330" s="17">
        <v>6</v>
      </c>
      <c r="C330" s="18">
        <v>12</v>
      </c>
      <c r="D330" s="19" t="str">
        <f t="shared" si="90"/>
        <v>四大战神</v>
      </c>
      <c r="E330" s="22" t="s">
        <v>513</v>
      </c>
      <c r="F330" s="20" t="str">
        <f t="shared" si="82"/>
        <v>、项羽</v>
      </c>
      <c r="G330" s="20" t="str">
        <f t="shared" si="83"/>
        <v>、吕布</v>
      </c>
      <c r="H330" s="20" t="str">
        <f t="shared" si="84"/>
        <v>、蚩尤</v>
      </c>
      <c r="I330" s="20" t="str">
        <f t="shared" si="85"/>
        <v/>
      </c>
      <c r="J330" s="12">
        <f t="shared" si="92"/>
        <v>240</v>
      </c>
      <c r="K330" s="12">
        <f t="shared" si="93"/>
        <v>190</v>
      </c>
      <c r="L330" s="12">
        <f t="shared" si="94"/>
        <v>50</v>
      </c>
      <c r="M330" s="35">
        <v>0</v>
      </c>
      <c r="N330" s="28" t="s">
        <v>115</v>
      </c>
      <c r="O330" s="12">
        <f>VLOOKUP(E330,[3]Sheet1!$B$20:$K$190,9,0)</f>
        <v>3</v>
      </c>
      <c r="P330" s="12" t="str">
        <f>VLOOKUP(O330,武将ID!L$1:$M331,2,0)</f>
        <v>攻击型</v>
      </c>
      <c r="R330" s="12">
        <v>3</v>
      </c>
      <c r="T330" s="12">
        <f t="shared" si="88"/>
        <v>24</v>
      </c>
      <c r="U330" s="12">
        <f t="shared" si="89"/>
        <v>19</v>
      </c>
      <c r="V330" s="12">
        <f t="shared" si="95"/>
        <v>5</v>
      </c>
      <c r="W330" s="12">
        <f t="shared" si="96"/>
        <v>24</v>
      </c>
      <c r="X330" s="12">
        <f t="shared" si="97"/>
        <v>24</v>
      </c>
      <c r="Y330" s="12">
        <f t="shared" si="98"/>
        <v>0</v>
      </c>
      <c r="AB330" s="18">
        <v>320</v>
      </c>
      <c r="AC330" s="29">
        <v>320</v>
      </c>
      <c r="AD330" s="29">
        <v>0</v>
      </c>
      <c r="AH330" s="22" t="s">
        <v>519</v>
      </c>
      <c r="AI330" s="17" t="str">
        <f>IFERROR(VLOOKUP(AH330,[4]缘分填表用!$A:$J,4,FALSE),VLOOKUP(AH330,[4]Sheet3!$AH:$AM,6,0))</f>
        <v>四大战神</v>
      </c>
      <c r="AJ330" s="30" t="str">
        <f>IFERROR(VLOOKUP(AH330,[4]缘分填表用!$A:$M,8,FALSE),VLOOKUP(AH330,[4]Sheet3!$AH:$AL,2,0))</f>
        <v>项羽</v>
      </c>
      <c r="AK330" s="30" t="str">
        <f>IFERROR(VLOOKUP(AH330,[4]缘分填表用!$A:$M,9,FALSE),VLOOKUP(AH330,[4]Sheet3!$AH:$AL,3,0))</f>
        <v>吕布</v>
      </c>
      <c r="AL330" s="30" t="str">
        <f>IFERROR(VLOOKUP(AH330,[4]缘分填表用!$A:$M,10,FALSE),VLOOKUP(AH330,[4]Sheet3!$AH:$AL,4,0))</f>
        <v>蚩尤</v>
      </c>
      <c r="AM330" s="30"/>
      <c r="AN330" s="12" t="str">
        <f>IFERROR(VLOOKUP(D330,[5]Sheet1!$B$2:$C$47,2,FALSE),"")</f>
        <v/>
      </c>
    </row>
    <row r="331" spans="1:40" ht="17.399999999999999" customHeight="1" x14ac:dyDescent="0.35">
      <c r="A331" s="16" t="str">
        <f t="shared" si="91"/>
        <v>武则天1</v>
      </c>
      <c r="B331" s="17">
        <v>1</v>
      </c>
      <c r="C331" s="18">
        <v>13</v>
      </c>
      <c r="D331" s="19" t="str">
        <f t="shared" si="90"/>
        <v>忠臣明君</v>
      </c>
      <c r="E331" s="23" t="s">
        <v>520</v>
      </c>
      <c r="F331" s="20" t="str">
        <f t="shared" si="82"/>
        <v>、狄仁杰</v>
      </c>
      <c r="G331" s="20" t="str">
        <f t="shared" si="83"/>
        <v/>
      </c>
      <c r="H331" s="20" t="str">
        <f t="shared" si="84"/>
        <v/>
      </c>
      <c r="I331" s="20" t="str">
        <f t="shared" si="85"/>
        <v/>
      </c>
      <c r="J331" s="12">
        <f t="shared" si="92"/>
        <v>0</v>
      </c>
      <c r="K331" s="12">
        <f t="shared" si="93"/>
        <v>140</v>
      </c>
      <c r="L331" s="12">
        <f t="shared" si="94"/>
        <v>40</v>
      </c>
      <c r="M331" s="18">
        <v>0</v>
      </c>
      <c r="N331" s="28" t="s">
        <v>115</v>
      </c>
      <c r="O331" s="12">
        <f>VLOOKUP(E331,[3]Sheet1!$B$20:$K$190,9,0)</f>
        <v>3</v>
      </c>
      <c r="P331" s="12" t="str">
        <f>VLOOKUP(O331,武将ID!L$1:$M332,2,0)</f>
        <v>攻击型</v>
      </c>
      <c r="R331" s="12">
        <v>3</v>
      </c>
      <c r="T331" s="12">
        <f t="shared" si="88"/>
        <v>0</v>
      </c>
      <c r="U331" s="12">
        <f t="shared" si="89"/>
        <v>14</v>
      </c>
      <c r="V331" s="12">
        <f t="shared" si="95"/>
        <v>4</v>
      </c>
      <c r="W331" s="12">
        <f t="shared" si="96"/>
        <v>0</v>
      </c>
      <c r="X331" s="12">
        <f t="shared" si="97"/>
        <v>18</v>
      </c>
      <c r="Y331" s="12">
        <f t="shared" si="98"/>
        <v>0</v>
      </c>
      <c r="AB331" s="29">
        <v>0</v>
      </c>
      <c r="AC331" s="18">
        <v>240</v>
      </c>
      <c r="AD331" s="18">
        <v>0</v>
      </c>
      <c r="AH331" s="23" t="s">
        <v>521</v>
      </c>
      <c r="AI331" s="17" t="str">
        <f>IFERROR(VLOOKUP(AH331,[4]缘分填表用!$A:$J,4,FALSE),VLOOKUP(AH331,[4]Sheet3!$AH:$AM,6,0))</f>
        <v>忠臣明君</v>
      </c>
      <c r="AJ331" s="30" t="str">
        <f>IFERROR(VLOOKUP(AH331,[4]缘分填表用!$A:$M,8,FALSE),VLOOKUP(AH331,[4]Sheet3!$AH:$AL,2,0))</f>
        <v>狄仁杰</v>
      </c>
      <c r="AK331" s="30">
        <f>IFERROR(VLOOKUP(AH331,[4]缘分填表用!$A:$M,9,FALSE),VLOOKUP(AH331,[4]Sheet3!$AH:$AL,3,0))</f>
        <v>0</v>
      </c>
      <c r="AL331" s="30">
        <f>IFERROR(VLOOKUP(AH331,[4]缘分填表用!$A:$M,10,FALSE),VLOOKUP(AH331,[4]Sheet3!$AH:$AL,4,0))</f>
        <v>0</v>
      </c>
      <c r="AM331" s="30"/>
      <c r="AN331" s="12" t="str">
        <f>IFERROR(VLOOKUP(D331,[5]Sheet1!$B$2:$C$47,2,FALSE),"")</f>
        <v/>
      </c>
    </row>
    <row r="332" spans="1:40" ht="17.399999999999999" customHeight="1" x14ac:dyDescent="0.35">
      <c r="A332" s="16" t="str">
        <f t="shared" si="91"/>
        <v>武则天2</v>
      </c>
      <c r="B332" s="17">
        <v>2</v>
      </c>
      <c r="C332" s="18">
        <v>14</v>
      </c>
      <c r="D332" s="19" t="str">
        <f t="shared" si="90"/>
        <v>顾全大局</v>
      </c>
      <c r="E332" s="23" t="s">
        <v>520</v>
      </c>
      <c r="F332" s="20" t="str">
        <f t="shared" si="82"/>
        <v>、白起</v>
      </c>
      <c r="G332" s="20" t="str">
        <f t="shared" si="83"/>
        <v/>
      </c>
      <c r="H332" s="20" t="str">
        <f t="shared" si="84"/>
        <v/>
      </c>
      <c r="I332" s="20" t="str">
        <f t="shared" si="85"/>
        <v/>
      </c>
      <c r="J332" s="12">
        <f t="shared" si="92"/>
        <v>0</v>
      </c>
      <c r="K332" s="12">
        <f t="shared" si="93"/>
        <v>140</v>
      </c>
      <c r="L332" s="12">
        <f t="shared" si="94"/>
        <v>40</v>
      </c>
      <c r="M332" s="18">
        <v>0</v>
      </c>
      <c r="N332" s="28" t="s">
        <v>115</v>
      </c>
      <c r="O332" s="12">
        <f>VLOOKUP(E332,[3]Sheet1!$B$20:$K$190,9,0)</f>
        <v>3</v>
      </c>
      <c r="P332" s="12" t="str">
        <f>VLOOKUP(O332,武将ID!L$1:$M333,2,0)</f>
        <v>攻击型</v>
      </c>
      <c r="R332" s="12">
        <v>3</v>
      </c>
      <c r="T332" s="12">
        <f t="shared" si="88"/>
        <v>0</v>
      </c>
      <c r="U332" s="12">
        <f t="shared" si="89"/>
        <v>14</v>
      </c>
      <c r="V332" s="12">
        <f t="shared" si="95"/>
        <v>4</v>
      </c>
      <c r="W332" s="12">
        <f t="shared" si="96"/>
        <v>0</v>
      </c>
      <c r="X332" s="12">
        <f t="shared" si="97"/>
        <v>18</v>
      </c>
      <c r="Y332" s="12">
        <f t="shared" si="98"/>
        <v>0</v>
      </c>
      <c r="AB332" s="29">
        <v>0</v>
      </c>
      <c r="AC332" s="18">
        <v>240</v>
      </c>
      <c r="AD332" s="18">
        <v>0</v>
      </c>
      <c r="AH332" s="23" t="s">
        <v>522</v>
      </c>
      <c r="AI332" s="17" t="str">
        <f>IFERROR(VLOOKUP(AH332,[4]缘分填表用!$A:$J,4,FALSE),VLOOKUP(AH332,[4]Sheet3!$AH:$AM,6,0))</f>
        <v>顾全大局</v>
      </c>
      <c r="AJ332" s="30" t="str">
        <f>IFERROR(VLOOKUP(AH332,[4]缘分填表用!$A:$M,8,FALSE),VLOOKUP(AH332,[4]Sheet3!$AH:$AL,2,0))</f>
        <v>白起</v>
      </c>
      <c r="AK332" s="30">
        <f>IFERROR(VLOOKUP(AH332,[4]缘分填表用!$A:$M,9,FALSE),VLOOKUP(AH332,[4]Sheet3!$AH:$AL,3,0))</f>
        <v>0</v>
      </c>
      <c r="AL332" s="30">
        <f>IFERROR(VLOOKUP(AH332,[4]缘分填表用!$A:$M,10,FALSE),VLOOKUP(AH332,[4]Sheet3!$AH:$AL,4,0))</f>
        <v>0</v>
      </c>
      <c r="AM332" s="30"/>
      <c r="AN332" s="12" t="str">
        <f>IFERROR(VLOOKUP(D332,[5]Sheet1!$B$2:$C$47,2,FALSE),"")</f>
        <v/>
      </c>
    </row>
    <row r="333" spans="1:40" ht="17.399999999999999" customHeight="1" x14ac:dyDescent="0.35">
      <c r="A333" s="16" t="str">
        <f t="shared" si="91"/>
        <v>武则天3</v>
      </c>
      <c r="B333" s="17">
        <v>3</v>
      </c>
      <c r="C333" s="18">
        <v>15</v>
      </c>
      <c r="D333" s="19" t="str">
        <f t="shared" si="90"/>
        <v>传奇帝皇</v>
      </c>
      <c r="E333" s="23" t="s">
        <v>520</v>
      </c>
      <c r="F333" s="20" t="str">
        <f t="shared" si="82"/>
        <v>、成吉思汗</v>
      </c>
      <c r="G333" s="20" t="str">
        <f t="shared" si="83"/>
        <v>、秦始皇</v>
      </c>
      <c r="H333" s="20" t="str">
        <f t="shared" si="84"/>
        <v/>
      </c>
      <c r="I333" s="20" t="str">
        <f t="shared" si="85"/>
        <v/>
      </c>
      <c r="J333" s="12">
        <f t="shared" si="92"/>
        <v>180</v>
      </c>
      <c r="K333" s="12">
        <f t="shared" si="93"/>
        <v>140</v>
      </c>
      <c r="L333" s="12">
        <f t="shared" si="94"/>
        <v>40</v>
      </c>
      <c r="M333" s="18">
        <v>0</v>
      </c>
      <c r="N333" s="28" t="s">
        <v>115</v>
      </c>
      <c r="O333" s="12">
        <f>VLOOKUP(E333,[3]Sheet1!$B$20:$K$190,9,0)</f>
        <v>3</v>
      </c>
      <c r="P333" s="12" t="str">
        <f>VLOOKUP(O333,武将ID!L$1:$M334,2,0)</f>
        <v>攻击型</v>
      </c>
      <c r="R333" s="12">
        <v>3</v>
      </c>
      <c r="T333" s="12">
        <f t="shared" si="88"/>
        <v>18</v>
      </c>
      <c r="U333" s="12">
        <f t="shared" si="89"/>
        <v>14</v>
      </c>
      <c r="V333" s="12">
        <f t="shared" si="95"/>
        <v>4</v>
      </c>
      <c r="W333" s="12">
        <f t="shared" si="96"/>
        <v>18</v>
      </c>
      <c r="X333" s="12">
        <f t="shared" si="97"/>
        <v>18</v>
      </c>
      <c r="Y333" s="12">
        <f t="shared" si="98"/>
        <v>0</v>
      </c>
      <c r="AB333" s="18">
        <v>240</v>
      </c>
      <c r="AC333" s="18">
        <v>240</v>
      </c>
      <c r="AD333" s="18">
        <v>0</v>
      </c>
      <c r="AH333" s="23" t="s">
        <v>523</v>
      </c>
      <c r="AI333" s="17" t="str">
        <f>IFERROR(VLOOKUP(AH333,[4]缘分填表用!$A:$J,4,FALSE),VLOOKUP(AH333,[4]Sheet3!$AH:$AM,6,0))</f>
        <v>传奇帝皇</v>
      </c>
      <c r="AJ333" s="30" t="str">
        <f>IFERROR(VLOOKUP(AH333,[4]缘分填表用!$A:$M,8,FALSE),VLOOKUP(AH333,[4]Sheet3!$AH:$AL,2,0))</f>
        <v>成吉思汗</v>
      </c>
      <c r="AK333" s="30" t="str">
        <f>IFERROR(VLOOKUP(AH333,[4]缘分填表用!$A:$M,9,FALSE),VLOOKUP(AH333,[4]Sheet3!$AH:$AL,3,0))</f>
        <v>秦始皇</v>
      </c>
      <c r="AL333" s="30">
        <f>IFERROR(VLOOKUP(AH333,[4]缘分填表用!$A:$M,10,FALSE),VLOOKUP(AH333,[4]Sheet3!$AH:$AL,4,0))</f>
        <v>0</v>
      </c>
      <c r="AM333" s="30"/>
      <c r="AN333" s="12" t="str">
        <f>IFERROR(VLOOKUP(D333,[5]Sheet1!$B$2:$C$47,2,FALSE),"")</f>
        <v/>
      </c>
    </row>
    <row r="334" spans="1:40" ht="17.399999999999999" customHeight="1" x14ac:dyDescent="0.35">
      <c r="A334" s="16" t="str">
        <f t="shared" si="91"/>
        <v>武则天4</v>
      </c>
      <c r="B334" s="17">
        <v>4</v>
      </c>
      <c r="C334" s="18">
        <v>16</v>
      </c>
      <c r="D334" s="19" t="str">
        <f t="shared" si="90"/>
        <v>千古一帝</v>
      </c>
      <c r="E334" s="23" t="s">
        <v>520</v>
      </c>
      <c r="F334" s="20" t="str">
        <f t="shared" si="82"/>
        <v>、轩辕</v>
      </c>
      <c r="G334" s="20" t="str">
        <f t="shared" si="83"/>
        <v>、秦始皇</v>
      </c>
      <c r="H334" s="20" t="str">
        <f t="shared" si="84"/>
        <v/>
      </c>
      <c r="I334" s="20" t="str">
        <f t="shared" si="85"/>
        <v/>
      </c>
      <c r="J334" s="12">
        <f t="shared" si="92"/>
        <v>240</v>
      </c>
      <c r="K334" s="12">
        <f t="shared" si="93"/>
        <v>190</v>
      </c>
      <c r="L334" s="12">
        <f t="shared" si="94"/>
        <v>50</v>
      </c>
      <c r="M334" s="18">
        <v>0</v>
      </c>
      <c r="N334" s="28" t="s">
        <v>115</v>
      </c>
      <c r="O334" s="12">
        <f>VLOOKUP(E334,[3]Sheet1!$B$20:$K$190,9,0)</f>
        <v>3</v>
      </c>
      <c r="P334" s="12" t="str">
        <f>VLOOKUP(O334,武将ID!L$1:$M335,2,0)</f>
        <v>攻击型</v>
      </c>
      <c r="R334" s="12">
        <v>3</v>
      </c>
      <c r="T334" s="12">
        <f t="shared" si="88"/>
        <v>24</v>
      </c>
      <c r="U334" s="12">
        <f t="shared" si="89"/>
        <v>19</v>
      </c>
      <c r="V334" s="12">
        <f t="shared" si="95"/>
        <v>5</v>
      </c>
      <c r="W334" s="12">
        <f t="shared" si="96"/>
        <v>24</v>
      </c>
      <c r="X334" s="12">
        <f t="shared" si="97"/>
        <v>24</v>
      </c>
      <c r="Y334" s="12">
        <f t="shared" si="98"/>
        <v>0</v>
      </c>
      <c r="AB334" s="18">
        <v>320</v>
      </c>
      <c r="AC334" s="18">
        <v>320</v>
      </c>
      <c r="AD334" s="18">
        <v>0</v>
      </c>
      <c r="AH334" s="23" t="s">
        <v>524</v>
      </c>
      <c r="AI334" s="17" t="str">
        <f>IFERROR(VLOOKUP(AH334,[4]缘分填表用!$A:$J,4,FALSE),VLOOKUP(AH334,[4]Sheet3!$AH:$AM,6,0))</f>
        <v>千古一帝</v>
      </c>
      <c r="AJ334" s="30" t="str">
        <f>IFERROR(VLOOKUP(AH334,[4]缘分填表用!$A:$M,8,FALSE),VLOOKUP(AH334,[4]Sheet3!$AH:$AL,2,0))</f>
        <v>轩辕</v>
      </c>
      <c r="AK334" s="30" t="str">
        <f>IFERROR(VLOOKUP(AH334,[4]缘分填表用!$A:$M,9,FALSE),VLOOKUP(AH334,[4]Sheet3!$AH:$AL,3,0))</f>
        <v>秦始皇</v>
      </c>
      <c r="AL334" s="30">
        <f>IFERROR(VLOOKUP(AH334,[4]缘分填表用!$A:$M,10,FALSE),VLOOKUP(AH334,[4]Sheet3!$AH:$AL,4,0))</f>
        <v>0</v>
      </c>
      <c r="AM334" s="30"/>
      <c r="AN334" s="12" t="str">
        <f>IFERROR(VLOOKUP(D334,[5]Sheet1!$B$2:$C$47,2,FALSE),"")</f>
        <v/>
      </c>
    </row>
    <row r="335" spans="1:40" ht="17.399999999999999" customHeight="1" x14ac:dyDescent="0.35">
      <c r="A335" s="16" t="str">
        <f t="shared" si="91"/>
        <v>武则天5</v>
      </c>
      <c r="B335" s="17">
        <v>5</v>
      </c>
      <c r="C335" s="18">
        <v>17</v>
      </c>
      <c r="D335" s="19" t="str">
        <f t="shared" si="90"/>
        <v>治国齐家</v>
      </c>
      <c r="E335" s="23" t="s">
        <v>520</v>
      </c>
      <c r="F335" s="20" t="str">
        <f t="shared" si="82"/>
        <v>、李世民</v>
      </c>
      <c r="G335" s="20" t="str">
        <f t="shared" si="83"/>
        <v>、狄仁杰</v>
      </c>
      <c r="H335" s="20" t="str">
        <f t="shared" si="84"/>
        <v>、孔子</v>
      </c>
      <c r="I335" s="20" t="str">
        <f t="shared" si="85"/>
        <v/>
      </c>
      <c r="J335" s="12">
        <f t="shared" si="92"/>
        <v>210</v>
      </c>
      <c r="K335" s="12">
        <f t="shared" si="93"/>
        <v>160</v>
      </c>
      <c r="L335" s="12">
        <f t="shared" si="94"/>
        <v>50</v>
      </c>
      <c r="M335" s="18">
        <v>0</v>
      </c>
      <c r="N335" s="28" t="s">
        <v>115</v>
      </c>
      <c r="O335" s="12">
        <f>VLOOKUP(E335,[3]Sheet1!$B$20:$K$190,9,0)</f>
        <v>3</v>
      </c>
      <c r="P335" s="12" t="str">
        <f>VLOOKUP(O335,武将ID!L$1:$M336,2,0)</f>
        <v>攻击型</v>
      </c>
      <c r="R335" s="12">
        <v>3</v>
      </c>
      <c r="T335" s="12">
        <f t="shared" si="88"/>
        <v>21</v>
      </c>
      <c r="U335" s="12">
        <f t="shared" si="89"/>
        <v>16</v>
      </c>
      <c r="V335" s="12">
        <f t="shared" si="95"/>
        <v>5</v>
      </c>
      <c r="W335" s="12">
        <f t="shared" si="96"/>
        <v>21</v>
      </c>
      <c r="X335" s="12">
        <f t="shared" si="97"/>
        <v>21</v>
      </c>
      <c r="Y335" s="12">
        <f t="shared" si="98"/>
        <v>0</v>
      </c>
      <c r="AB335" s="18">
        <v>280</v>
      </c>
      <c r="AC335" s="18">
        <v>280</v>
      </c>
      <c r="AD335" s="18">
        <v>0</v>
      </c>
      <c r="AH335" s="23" t="s">
        <v>525</v>
      </c>
      <c r="AI335" s="17" t="str">
        <f>IFERROR(VLOOKUP(AH335,[4]缘分填表用!$A:$J,4,FALSE),VLOOKUP(AH335,[4]Sheet3!$AH:$AM,6,0))</f>
        <v>治国齐家</v>
      </c>
      <c r="AJ335" s="30" t="str">
        <f>IFERROR(VLOOKUP(AH335,[4]缘分填表用!$A:$M,8,FALSE),VLOOKUP(AH335,[4]Sheet3!$AH:$AL,2,0))</f>
        <v>李世民</v>
      </c>
      <c r="AK335" s="30" t="str">
        <f>IFERROR(VLOOKUP(AH335,[4]缘分填表用!$A:$M,9,FALSE),VLOOKUP(AH335,[4]Sheet3!$AH:$AL,3,0))</f>
        <v>狄仁杰</v>
      </c>
      <c r="AL335" s="30" t="str">
        <f>IFERROR(VLOOKUP(AH335,[4]缘分填表用!$A:$M,10,FALSE),VLOOKUP(AH335,[4]Sheet3!$AH:$AL,4,0))</f>
        <v>孔子</v>
      </c>
      <c r="AM335" s="19"/>
      <c r="AN335" s="12" t="str">
        <f>IFERROR(VLOOKUP(D335,[5]Sheet1!$B$2:$C$47,2,FALSE),"")</f>
        <v/>
      </c>
    </row>
    <row r="336" spans="1:40" ht="17.399999999999999" customHeight="1" x14ac:dyDescent="0.35">
      <c r="A336" s="16" t="str">
        <f t="shared" si="91"/>
        <v>武则天6</v>
      </c>
      <c r="B336" s="17">
        <v>6</v>
      </c>
      <c r="C336" s="18">
        <v>18</v>
      </c>
      <c r="D336" s="19" t="str">
        <f t="shared" si="90"/>
        <v>贞观长歌</v>
      </c>
      <c r="E336" s="23" t="s">
        <v>520</v>
      </c>
      <c r="F336" s="20" t="str">
        <f t="shared" si="82"/>
        <v>、李世民</v>
      </c>
      <c r="G336" s="20" t="str">
        <f t="shared" si="83"/>
        <v>、程咬金</v>
      </c>
      <c r="H336" s="20" t="str">
        <f t="shared" si="84"/>
        <v>、尉迟恭</v>
      </c>
      <c r="I336" s="20" t="str">
        <f t="shared" si="85"/>
        <v>、薛仁贵</v>
      </c>
      <c r="J336" s="12">
        <f t="shared" si="92"/>
        <v>240</v>
      </c>
      <c r="K336" s="12">
        <f t="shared" si="93"/>
        <v>190</v>
      </c>
      <c r="L336" s="12">
        <f t="shared" si="94"/>
        <v>50</v>
      </c>
      <c r="M336" s="18">
        <v>0</v>
      </c>
      <c r="N336" s="28" t="s">
        <v>115</v>
      </c>
      <c r="O336" s="12">
        <f>VLOOKUP(E336,[3]Sheet1!$B$20:$K$190,9,0)</f>
        <v>3</v>
      </c>
      <c r="P336" s="12" t="str">
        <f>VLOOKUP(O336,武将ID!L$1:$M337,2,0)</f>
        <v>攻击型</v>
      </c>
      <c r="R336" s="12">
        <v>3</v>
      </c>
      <c r="T336" s="12">
        <f t="shared" si="88"/>
        <v>24</v>
      </c>
      <c r="U336" s="12">
        <f t="shared" si="89"/>
        <v>19</v>
      </c>
      <c r="V336" s="12">
        <f t="shared" si="95"/>
        <v>5</v>
      </c>
      <c r="W336" s="12">
        <f t="shared" si="96"/>
        <v>24</v>
      </c>
      <c r="X336" s="12">
        <f t="shared" si="97"/>
        <v>24</v>
      </c>
      <c r="Y336" s="12">
        <f t="shared" si="98"/>
        <v>0</v>
      </c>
      <c r="AB336" s="18">
        <v>320</v>
      </c>
      <c r="AC336" s="18">
        <v>320</v>
      </c>
      <c r="AD336" s="18">
        <v>0</v>
      </c>
      <c r="AH336" s="23" t="s">
        <v>526</v>
      </c>
      <c r="AI336" s="17" t="str">
        <f>IFERROR(VLOOKUP(AH336,[4]缘分填表用!$A:$J,4,FALSE),VLOOKUP(AH336,[4]Sheet3!$AH:$AM,6,0))</f>
        <v>贞观长歌</v>
      </c>
      <c r="AJ336" s="30" t="str">
        <f>IFERROR(VLOOKUP(AH336,[4]缘分填表用!$A:$M,8,FALSE),VLOOKUP(AH336,[4]Sheet3!$AH:$AL,2,0))</f>
        <v>李世民</v>
      </c>
      <c r="AK336" s="30" t="str">
        <f>IFERROR(VLOOKUP(AH336,[4]缘分填表用!$A:$M,9,FALSE),VLOOKUP(AH336,[4]Sheet3!$AH:$AL,3,0))</f>
        <v>程咬金</v>
      </c>
      <c r="AL336" s="30" t="str">
        <f>IFERROR(VLOOKUP(AH336,[4]缘分填表用!$A:$M,10,FALSE),VLOOKUP(AH336,[4]Sheet3!$AH:$AL,4,0))</f>
        <v>尉迟恭</v>
      </c>
      <c r="AM336" s="19" t="s">
        <v>527</v>
      </c>
      <c r="AN336" s="12" t="str">
        <f>IFERROR(VLOOKUP(D336,[5]Sheet1!$B$2:$C$47,2,FALSE),"")</f>
        <v/>
      </c>
    </row>
    <row r="337" spans="1:40" ht="17.399999999999999" customHeight="1" x14ac:dyDescent="0.35">
      <c r="A337" s="16" t="str">
        <f t="shared" si="91"/>
        <v>李世民1</v>
      </c>
      <c r="B337" s="17">
        <v>1</v>
      </c>
      <c r="C337" s="18">
        <v>19</v>
      </c>
      <c r="D337" s="19" t="str">
        <f t="shared" si="90"/>
        <v>明君贤后</v>
      </c>
      <c r="E337" s="23" t="s">
        <v>528</v>
      </c>
      <c r="F337" s="20" t="str">
        <f t="shared" si="82"/>
        <v>、长孙皇后</v>
      </c>
      <c r="G337" s="20" t="str">
        <f t="shared" si="83"/>
        <v/>
      </c>
      <c r="H337" s="20" t="str">
        <f t="shared" si="84"/>
        <v/>
      </c>
      <c r="I337" s="20" t="str">
        <f t="shared" si="85"/>
        <v/>
      </c>
      <c r="J337" s="12">
        <f t="shared" si="92"/>
        <v>180</v>
      </c>
      <c r="K337" s="12">
        <f t="shared" si="93"/>
        <v>0</v>
      </c>
      <c r="L337" s="12">
        <f t="shared" si="94"/>
        <v>0</v>
      </c>
      <c r="M337" s="18">
        <v>0</v>
      </c>
      <c r="N337" s="28" t="s">
        <v>115</v>
      </c>
      <c r="O337" s="12">
        <f>VLOOKUP(E337,[3]Sheet1!$B$20:$K$190,9,0)</f>
        <v>4</v>
      </c>
      <c r="P337" s="12" t="str">
        <f>VLOOKUP(O337,武将ID!L$1:$M338,2,0)</f>
        <v>辅助型</v>
      </c>
      <c r="R337" s="12">
        <v>3</v>
      </c>
      <c r="T337" s="12">
        <f t="shared" si="88"/>
        <v>18</v>
      </c>
      <c r="U337" s="12">
        <f t="shared" si="89"/>
        <v>0</v>
      </c>
      <c r="V337" s="12">
        <f t="shared" si="95"/>
        <v>0</v>
      </c>
      <c r="W337" s="12">
        <f t="shared" si="96"/>
        <v>18</v>
      </c>
      <c r="X337" s="12">
        <f t="shared" si="97"/>
        <v>0</v>
      </c>
      <c r="Y337" s="12">
        <f t="shared" si="98"/>
        <v>0</v>
      </c>
      <c r="AB337" s="18">
        <v>240</v>
      </c>
      <c r="AC337" s="18">
        <v>0</v>
      </c>
      <c r="AD337" s="18">
        <v>0</v>
      </c>
      <c r="AH337" s="23" t="s">
        <v>529</v>
      </c>
      <c r="AI337" s="17" t="str">
        <f>IFERROR(VLOOKUP(AH337,[4]缘分填表用!$A:$J,4,FALSE),VLOOKUP(AH337,[4]Sheet3!$AH:$AM,6,0))</f>
        <v>明君贤后</v>
      </c>
      <c r="AJ337" s="30" t="str">
        <f>IFERROR(VLOOKUP(AH337,[4]缘分填表用!$A:$M,8,FALSE),VLOOKUP(AH337,[4]Sheet3!$AH:$AL,2,0))</f>
        <v>长孙皇后</v>
      </c>
      <c r="AK337" s="30">
        <f>IFERROR(VLOOKUP(AH337,[4]缘分填表用!$A:$M,9,FALSE),VLOOKUP(AH337,[4]Sheet3!$AH:$AL,3,0))</f>
        <v>0</v>
      </c>
      <c r="AL337" s="30">
        <f>IFERROR(VLOOKUP(AH337,[4]缘分填表用!$A:$M,10,FALSE),VLOOKUP(AH337,[4]Sheet3!$AH:$AL,4,0))</f>
        <v>0</v>
      </c>
      <c r="AM337" s="30"/>
      <c r="AN337" s="12" t="str">
        <f>IFERROR(VLOOKUP(D337,[5]Sheet1!$B$2:$C$47,2,FALSE),"")</f>
        <v/>
      </c>
    </row>
    <row r="338" spans="1:40" ht="17.399999999999999" customHeight="1" x14ac:dyDescent="0.35">
      <c r="A338" s="16" t="str">
        <f t="shared" si="91"/>
        <v>李世民2</v>
      </c>
      <c r="B338" s="17">
        <v>2</v>
      </c>
      <c r="C338" s="18">
        <v>20</v>
      </c>
      <c r="D338" s="19" t="str">
        <f t="shared" si="90"/>
        <v>李家父子</v>
      </c>
      <c r="E338" s="23" t="s">
        <v>528</v>
      </c>
      <c r="F338" s="20" t="str">
        <f t="shared" si="82"/>
        <v>、李渊</v>
      </c>
      <c r="G338" s="20" t="str">
        <f t="shared" si="83"/>
        <v>、李元霸</v>
      </c>
      <c r="H338" s="20" t="str">
        <f t="shared" si="84"/>
        <v/>
      </c>
      <c r="I338" s="20" t="str">
        <f t="shared" si="85"/>
        <v/>
      </c>
      <c r="J338" s="12">
        <f t="shared" si="92"/>
        <v>180</v>
      </c>
      <c r="K338" s="12">
        <f t="shared" si="93"/>
        <v>140</v>
      </c>
      <c r="L338" s="12">
        <f t="shared" si="94"/>
        <v>40</v>
      </c>
      <c r="M338" s="18">
        <v>0</v>
      </c>
      <c r="N338" s="28" t="s">
        <v>115</v>
      </c>
      <c r="O338" s="12">
        <f>VLOOKUP(E338,[3]Sheet1!$B$20:$K$190,9,0)</f>
        <v>4</v>
      </c>
      <c r="P338" s="12" t="str">
        <f>VLOOKUP(O338,武将ID!L$1:$M339,2,0)</f>
        <v>辅助型</v>
      </c>
      <c r="R338" s="12">
        <v>3</v>
      </c>
      <c r="T338" s="12">
        <f t="shared" si="88"/>
        <v>18</v>
      </c>
      <c r="U338" s="12">
        <f t="shared" si="89"/>
        <v>14</v>
      </c>
      <c r="V338" s="12">
        <f t="shared" si="95"/>
        <v>4</v>
      </c>
      <c r="W338" s="12">
        <f t="shared" si="96"/>
        <v>18</v>
      </c>
      <c r="X338" s="12">
        <f t="shared" si="97"/>
        <v>18</v>
      </c>
      <c r="Y338" s="12">
        <f t="shared" si="98"/>
        <v>0</v>
      </c>
      <c r="AB338" s="18">
        <v>240</v>
      </c>
      <c r="AC338" s="18">
        <v>240</v>
      </c>
      <c r="AD338" s="18">
        <v>0</v>
      </c>
      <c r="AH338" s="23" t="s">
        <v>530</v>
      </c>
      <c r="AI338" s="17" t="str">
        <f>IFERROR(VLOOKUP(AH338,[4]缘分填表用!$A:$J,4,FALSE),VLOOKUP(AH338,[4]Sheet3!$AH:$AM,6,0))</f>
        <v>李家父子</v>
      </c>
      <c r="AJ338" s="30" t="str">
        <f>IFERROR(VLOOKUP(AH338,[4]缘分填表用!$A:$M,8,FALSE),VLOOKUP(AH338,[4]Sheet3!$AH:$AL,2,0))</f>
        <v>李渊</v>
      </c>
      <c r="AK338" s="30" t="str">
        <f>IFERROR(VLOOKUP(AH338,[4]缘分填表用!$A:$M,9,FALSE),VLOOKUP(AH338,[4]Sheet3!$AH:$AL,3,0))</f>
        <v>李元霸</v>
      </c>
      <c r="AL338" s="30">
        <f>IFERROR(VLOOKUP(AH338,[4]缘分填表用!$A:$M,10,FALSE),VLOOKUP(AH338,[4]Sheet3!$AH:$AL,4,0))</f>
        <v>0</v>
      </c>
      <c r="AM338" s="30"/>
      <c r="AN338" s="12" t="str">
        <f>IFERROR(VLOOKUP(D338,[5]Sheet1!$B$2:$C$47,2,FALSE),"")</f>
        <v/>
      </c>
    </row>
    <row r="339" spans="1:40" ht="17.399999999999999" customHeight="1" x14ac:dyDescent="0.35">
      <c r="A339" s="16" t="str">
        <f t="shared" si="91"/>
        <v>李世民3</v>
      </c>
      <c r="B339" s="17">
        <v>3</v>
      </c>
      <c r="C339" s="18">
        <v>21</v>
      </c>
      <c r="D339" s="19" t="str">
        <f t="shared" si="90"/>
        <v>忠于职守</v>
      </c>
      <c r="E339" s="23" t="s">
        <v>528</v>
      </c>
      <c r="F339" s="20" t="str">
        <f t="shared" si="82"/>
        <v>、秦琼</v>
      </c>
      <c r="G339" s="20" t="str">
        <f t="shared" si="83"/>
        <v>、尉迟恭</v>
      </c>
      <c r="H339" s="20" t="str">
        <f t="shared" si="84"/>
        <v/>
      </c>
      <c r="I339" s="20" t="str">
        <f t="shared" si="85"/>
        <v/>
      </c>
      <c r="J339" s="12">
        <f t="shared" si="92"/>
        <v>180</v>
      </c>
      <c r="K339" s="12">
        <f t="shared" si="93"/>
        <v>140</v>
      </c>
      <c r="L339" s="12">
        <f t="shared" si="94"/>
        <v>40</v>
      </c>
      <c r="M339" s="18">
        <v>0</v>
      </c>
      <c r="N339" s="28" t="s">
        <v>115</v>
      </c>
      <c r="O339" s="12">
        <f>VLOOKUP(E339,[3]Sheet1!$B$20:$K$190,9,0)</f>
        <v>4</v>
      </c>
      <c r="P339" s="12" t="str">
        <f>VLOOKUP(O339,武将ID!L$1:$M340,2,0)</f>
        <v>辅助型</v>
      </c>
      <c r="R339" s="12">
        <v>3</v>
      </c>
      <c r="T339" s="12">
        <f t="shared" si="88"/>
        <v>18</v>
      </c>
      <c r="U339" s="12">
        <f t="shared" si="89"/>
        <v>14</v>
      </c>
      <c r="V339" s="12">
        <f t="shared" si="95"/>
        <v>4</v>
      </c>
      <c r="W339" s="12">
        <f t="shared" si="96"/>
        <v>18</v>
      </c>
      <c r="X339" s="12">
        <f t="shared" si="97"/>
        <v>18</v>
      </c>
      <c r="Y339" s="12">
        <f t="shared" si="98"/>
        <v>0</v>
      </c>
      <c r="AB339" s="18">
        <v>240</v>
      </c>
      <c r="AC339" s="18">
        <v>240</v>
      </c>
      <c r="AD339" s="18">
        <v>0</v>
      </c>
      <c r="AH339" s="23" t="s">
        <v>531</v>
      </c>
      <c r="AI339" s="17" t="str">
        <f>IFERROR(VLOOKUP(AH339,[4]缘分填表用!$A:$J,4,FALSE),VLOOKUP(AH339,[4]Sheet3!$AH:$AM,6,0))</f>
        <v>忠于职守</v>
      </c>
      <c r="AJ339" s="30" t="str">
        <f>IFERROR(VLOOKUP(AH339,[4]缘分填表用!$A:$M,8,FALSE),VLOOKUP(AH339,[4]Sheet3!$AH:$AL,2,0))</f>
        <v>秦琼</v>
      </c>
      <c r="AK339" s="30" t="str">
        <f>IFERROR(VLOOKUP(AH339,[4]缘分填表用!$A:$M,9,FALSE),VLOOKUP(AH339,[4]Sheet3!$AH:$AL,3,0))</f>
        <v>尉迟恭</v>
      </c>
      <c r="AL339" s="30">
        <f>IFERROR(VLOOKUP(AH339,[4]缘分填表用!$A:$M,10,FALSE),VLOOKUP(AH339,[4]Sheet3!$AH:$AL,4,0))</f>
        <v>0</v>
      </c>
      <c r="AM339" s="30"/>
      <c r="AN339" s="12" t="str">
        <f>IFERROR(VLOOKUP(D339,[5]Sheet1!$B$2:$C$47,2,FALSE),"")</f>
        <v/>
      </c>
    </row>
    <row r="340" spans="1:40" ht="17.399999999999999" customHeight="1" x14ac:dyDescent="0.35">
      <c r="A340" s="16" t="str">
        <f t="shared" si="91"/>
        <v>李世民4</v>
      </c>
      <c r="B340" s="17">
        <v>4</v>
      </c>
      <c r="C340" s="18">
        <v>22</v>
      </c>
      <c r="D340" s="19" t="str">
        <f t="shared" si="90"/>
        <v>大唐股肱</v>
      </c>
      <c r="E340" s="23" t="s">
        <v>528</v>
      </c>
      <c r="F340" s="20" t="str">
        <f t="shared" si="82"/>
        <v>、狄仁杰</v>
      </c>
      <c r="G340" s="20" t="str">
        <f t="shared" si="83"/>
        <v>、尉迟恭</v>
      </c>
      <c r="H340" s="20" t="str">
        <f t="shared" si="84"/>
        <v/>
      </c>
      <c r="I340" s="20" t="str">
        <f t="shared" si="85"/>
        <v/>
      </c>
      <c r="J340" s="12">
        <f t="shared" si="92"/>
        <v>210</v>
      </c>
      <c r="K340" s="12">
        <f t="shared" si="93"/>
        <v>160</v>
      </c>
      <c r="L340" s="12">
        <f t="shared" si="94"/>
        <v>50</v>
      </c>
      <c r="M340" s="18">
        <v>0</v>
      </c>
      <c r="N340" s="28" t="s">
        <v>115</v>
      </c>
      <c r="O340" s="12">
        <f>VLOOKUP(E340,[3]Sheet1!$B$20:$K$190,9,0)</f>
        <v>4</v>
      </c>
      <c r="P340" s="12" t="str">
        <f>VLOOKUP(O340,武将ID!L$1:$M341,2,0)</f>
        <v>辅助型</v>
      </c>
      <c r="R340" s="12">
        <v>3</v>
      </c>
      <c r="T340" s="12">
        <f t="shared" si="88"/>
        <v>21</v>
      </c>
      <c r="U340" s="12">
        <f t="shared" si="89"/>
        <v>16</v>
      </c>
      <c r="V340" s="12">
        <f t="shared" si="95"/>
        <v>5</v>
      </c>
      <c r="W340" s="12">
        <f t="shared" si="96"/>
        <v>21</v>
      </c>
      <c r="X340" s="12">
        <f t="shared" si="97"/>
        <v>21</v>
      </c>
      <c r="Y340" s="12">
        <f t="shared" si="98"/>
        <v>0</v>
      </c>
      <c r="AB340" s="18">
        <v>280</v>
      </c>
      <c r="AC340" s="18">
        <v>280</v>
      </c>
      <c r="AD340" s="18">
        <v>0</v>
      </c>
      <c r="AH340" s="23" t="s">
        <v>532</v>
      </c>
      <c r="AI340" s="17" t="str">
        <f>IFERROR(VLOOKUP(AH340,[4]缘分填表用!$A:$J,4,FALSE),VLOOKUP(AH340,[4]Sheet3!$AH:$AM,6,0))</f>
        <v>大唐股肱</v>
      </c>
      <c r="AJ340" s="30" t="str">
        <f>IFERROR(VLOOKUP(AH340,[4]缘分填表用!$A:$M,8,FALSE),VLOOKUP(AH340,[4]Sheet3!$AH:$AL,2,0))</f>
        <v>狄仁杰</v>
      </c>
      <c r="AK340" s="30" t="str">
        <f>IFERROR(VLOOKUP(AH340,[4]缘分填表用!$A:$M,9,FALSE),VLOOKUP(AH340,[4]Sheet3!$AH:$AL,3,0))</f>
        <v>尉迟恭</v>
      </c>
      <c r="AL340" s="30">
        <f>IFERROR(VLOOKUP(AH340,[4]缘分填表用!$A:$M,10,FALSE),VLOOKUP(AH340,[4]Sheet3!$AH:$AL,4,0))</f>
        <v>0</v>
      </c>
      <c r="AM340" s="30"/>
      <c r="AN340" s="12" t="str">
        <f>IFERROR(VLOOKUP(D340,[5]Sheet1!$B$2:$C$47,2,FALSE),"")</f>
        <v/>
      </c>
    </row>
    <row r="341" spans="1:40" ht="17.399999999999999" customHeight="1" x14ac:dyDescent="0.35">
      <c r="A341" s="16" t="str">
        <f t="shared" si="91"/>
        <v>李世民5</v>
      </c>
      <c r="B341" s="17">
        <v>5</v>
      </c>
      <c r="C341" s="18">
        <v>23</v>
      </c>
      <c r="D341" s="19" t="str">
        <f t="shared" si="90"/>
        <v>治国齐家</v>
      </c>
      <c r="E341" s="23" t="s">
        <v>528</v>
      </c>
      <c r="F341" s="20" t="str">
        <f t="shared" si="82"/>
        <v>、狄仁杰</v>
      </c>
      <c r="G341" s="20" t="str">
        <f t="shared" si="83"/>
        <v>、孔子</v>
      </c>
      <c r="H341" s="20" t="str">
        <f t="shared" si="84"/>
        <v>、武则天</v>
      </c>
      <c r="I341" s="20" t="str">
        <f t="shared" si="85"/>
        <v/>
      </c>
      <c r="J341" s="12">
        <f t="shared" si="92"/>
        <v>210</v>
      </c>
      <c r="K341" s="12">
        <f t="shared" si="93"/>
        <v>160</v>
      </c>
      <c r="L341" s="12">
        <f t="shared" si="94"/>
        <v>50</v>
      </c>
      <c r="M341" s="18">
        <v>0</v>
      </c>
      <c r="N341" s="28" t="s">
        <v>115</v>
      </c>
      <c r="O341" s="12">
        <f>VLOOKUP(E341,[3]Sheet1!$B$20:$K$190,9,0)</f>
        <v>4</v>
      </c>
      <c r="P341" s="12" t="str">
        <f>VLOOKUP(O341,武将ID!L$1:$M342,2,0)</f>
        <v>辅助型</v>
      </c>
      <c r="R341" s="12">
        <v>3</v>
      </c>
      <c r="T341" s="12">
        <f t="shared" si="88"/>
        <v>21</v>
      </c>
      <c r="U341" s="12">
        <f t="shared" si="89"/>
        <v>16</v>
      </c>
      <c r="V341" s="12">
        <f t="shared" si="95"/>
        <v>5</v>
      </c>
      <c r="W341" s="12">
        <f t="shared" si="96"/>
        <v>21</v>
      </c>
      <c r="X341" s="12">
        <f t="shared" si="97"/>
        <v>21</v>
      </c>
      <c r="Y341" s="12">
        <f t="shared" si="98"/>
        <v>0</v>
      </c>
      <c r="AB341" s="18">
        <v>280</v>
      </c>
      <c r="AC341" s="18">
        <v>280</v>
      </c>
      <c r="AD341" s="18">
        <v>0</v>
      </c>
      <c r="AH341" s="23" t="s">
        <v>533</v>
      </c>
      <c r="AI341" s="17" t="str">
        <f>IFERROR(VLOOKUP(AH341,[4]缘分填表用!$A:$J,4,FALSE),VLOOKUP(AH341,[4]Sheet3!$AH:$AM,6,0))</f>
        <v>治国齐家</v>
      </c>
      <c r="AJ341" s="30" t="str">
        <f>IFERROR(VLOOKUP(AH341,[4]缘分填表用!$A:$M,8,FALSE),VLOOKUP(AH341,[4]Sheet3!$AH:$AL,2,0))</f>
        <v>狄仁杰</v>
      </c>
      <c r="AK341" s="30" t="str">
        <f>IFERROR(VLOOKUP(AH341,[4]缘分填表用!$A:$M,9,FALSE),VLOOKUP(AH341,[4]Sheet3!$AH:$AL,3,0))</f>
        <v>孔子</v>
      </c>
      <c r="AL341" s="30" t="str">
        <f>IFERROR(VLOOKUP(AH341,[4]缘分填表用!$A:$M,10,FALSE),VLOOKUP(AH341,[4]Sheet3!$AH:$AL,4,0))</f>
        <v>武则天</v>
      </c>
      <c r="AM341" s="30"/>
      <c r="AN341" s="12" t="str">
        <f>IFERROR(VLOOKUP(D341,[5]Sheet1!$B$2:$C$47,2,FALSE),"")</f>
        <v/>
      </c>
    </row>
    <row r="342" spans="1:40" ht="17.399999999999999" customHeight="1" x14ac:dyDescent="0.35">
      <c r="A342" s="16" t="str">
        <f t="shared" si="91"/>
        <v>李世民6</v>
      </c>
      <c r="B342" s="17">
        <v>6</v>
      </c>
      <c r="C342" s="18">
        <v>24</v>
      </c>
      <c r="D342" s="19" t="str">
        <f t="shared" si="90"/>
        <v>贞观长歌</v>
      </c>
      <c r="E342" s="23" t="s">
        <v>528</v>
      </c>
      <c r="F342" s="20" t="str">
        <f t="shared" si="82"/>
        <v>、武则天</v>
      </c>
      <c r="G342" s="20" t="str">
        <f t="shared" si="83"/>
        <v>、程咬金</v>
      </c>
      <c r="H342" s="20" t="str">
        <f t="shared" si="84"/>
        <v>、尉迟恭</v>
      </c>
      <c r="I342" s="20" t="str">
        <f t="shared" si="85"/>
        <v>、薛仁贵</v>
      </c>
      <c r="J342" s="12">
        <f t="shared" si="92"/>
        <v>240</v>
      </c>
      <c r="K342" s="12">
        <f t="shared" si="93"/>
        <v>190</v>
      </c>
      <c r="L342" s="12">
        <f t="shared" si="94"/>
        <v>50</v>
      </c>
      <c r="M342" s="18">
        <v>0</v>
      </c>
      <c r="N342" s="28" t="s">
        <v>115</v>
      </c>
      <c r="O342" s="12">
        <f>VLOOKUP(E342,[3]Sheet1!$B$20:$K$190,9,0)</f>
        <v>4</v>
      </c>
      <c r="P342" s="12" t="str">
        <f>VLOOKUP(O342,武将ID!L$1:$M343,2,0)</f>
        <v>辅助型</v>
      </c>
      <c r="R342" s="12">
        <v>3</v>
      </c>
      <c r="T342" s="12">
        <f t="shared" si="88"/>
        <v>24</v>
      </c>
      <c r="U342" s="12">
        <f t="shared" si="89"/>
        <v>19</v>
      </c>
      <c r="V342" s="12">
        <f t="shared" si="95"/>
        <v>5</v>
      </c>
      <c r="W342" s="12">
        <f t="shared" si="96"/>
        <v>24</v>
      </c>
      <c r="X342" s="12">
        <f t="shared" si="97"/>
        <v>24</v>
      </c>
      <c r="Y342" s="12">
        <f t="shared" si="98"/>
        <v>0</v>
      </c>
      <c r="AB342" s="18">
        <v>320</v>
      </c>
      <c r="AC342" s="18">
        <v>320</v>
      </c>
      <c r="AD342" s="18">
        <v>0</v>
      </c>
      <c r="AH342" s="23" t="s">
        <v>534</v>
      </c>
      <c r="AI342" s="17" t="str">
        <f>IFERROR(VLOOKUP(AH342,[4]缘分填表用!$A:$J,4,FALSE),VLOOKUP(AH342,[4]Sheet3!$AH:$AM,6,0))</f>
        <v>贞观长歌</v>
      </c>
      <c r="AJ342" s="30" t="str">
        <f>IFERROR(VLOOKUP(AH342,[4]缘分填表用!$A:$M,8,FALSE),VLOOKUP(AH342,[4]Sheet3!$AH:$AL,2,0))</f>
        <v>武则天</v>
      </c>
      <c r="AK342" s="30" t="str">
        <f>IFERROR(VLOOKUP(AH342,[4]缘分填表用!$A:$M,9,FALSE),VLOOKUP(AH342,[4]Sheet3!$AH:$AL,3,0))</f>
        <v>程咬金</v>
      </c>
      <c r="AL342" s="30" t="str">
        <f>IFERROR(VLOOKUP(AH342,[4]缘分填表用!$A:$M,10,FALSE),VLOOKUP(AH342,[4]Sheet3!$AH:$AL,4,0))</f>
        <v>尉迟恭</v>
      </c>
      <c r="AM342" s="19" t="s">
        <v>527</v>
      </c>
      <c r="AN342" s="12" t="str">
        <f>IFERROR(VLOOKUP(D342,[5]Sheet1!$B$2:$C$47,2,FALSE),"")</f>
        <v/>
      </c>
    </row>
    <row r="343" spans="1:40" ht="17.399999999999999" customHeight="1" x14ac:dyDescent="0.35">
      <c r="A343" s="16" t="str">
        <f t="shared" si="91"/>
        <v>程咬金1</v>
      </c>
      <c r="B343" s="17">
        <v>1</v>
      </c>
      <c r="C343" s="18">
        <v>25</v>
      </c>
      <c r="D343" s="19" t="str">
        <f t="shared" si="90"/>
        <v>瓦岗英雄</v>
      </c>
      <c r="E343" s="25" t="s">
        <v>535</v>
      </c>
      <c r="F343" s="20" t="str">
        <f t="shared" si="82"/>
        <v>、单雄信</v>
      </c>
      <c r="G343" s="20" t="str">
        <f t="shared" si="83"/>
        <v/>
      </c>
      <c r="H343" s="20" t="str">
        <f t="shared" si="84"/>
        <v/>
      </c>
      <c r="I343" s="20" t="str">
        <f t="shared" si="85"/>
        <v/>
      </c>
      <c r="J343" s="12">
        <f t="shared" si="92"/>
        <v>0</v>
      </c>
      <c r="K343" s="12">
        <f t="shared" si="93"/>
        <v>110</v>
      </c>
      <c r="L343" s="12">
        <f t="shared" si="94"/>
        <v>30</v>
      </c>
      <c r="M343" s="24">
        <v>0</v>
      </c>
      <c r="N343" s="28" t="s">
        <v>140</v>
      </c>
      <c r="O343" s="12">
        <f>VLOOKUP(E343,[3]Sheet1!$B$20:$K$190,9,0)</f>
        <v>3</v>
      </c>
      <c r="P343" s="12" t="str">
        <f>VLOOKUP(O343,武将ID!L$1:$M344,2,0)</f>
        <v>攻击型</v>
      </c>
      <c r="R343" s="12">
        <v>3</v>
      </c>
      <c r="T343" s="12">
        <f t="shared" si="88"/>
        <v>0</v>
      </c>
      <c r="U343" s="12">
        <f t="shared" si="89"/>
        <v>11</v>
      </c>
      <c r="V343" s="12">
        <f t="shared" si="95"/>
        <v>3</v>
      </c>
      <c r="W343" s="12">
        <f t="shared" si="96"/>
        <v>0</v>
      </c>
      <c r="X343" s="12">
        <f t="shared" si="97"/>
        <v>14</v>
      </c>
      <c r="Y343" s="12">
        <f t="shared" si="98"/>
        <v>0</v>
      </c>
      <c r="AB343" s="18">
        <v>0</v>
      </c>
      <c r="AC343" s="18">
        <v>180</v>
      </c>
      <c r="AD343" s="18">
        <v>0</v>
      </c>
      <c r="AH343" s="25" t="s">
        <v>536</v>
      </c>
      <c r="AI343" s="17" t="str">
        <f>IFERROR(VLOOKUP(AH343,[4]缘分填表用!$A:$J,4,FALSE),VLOOKUP(AH343,[4]Sheet3!$AH:$AM,6,0))</f>
        <v>瓦岗英雄</v>
      </c>
      <c r="AJ343" s="30" t="str">
        <f>IFERROR(VLOOKUP(AH343,[4]缘分填表用!$A:$M,8,FALSE),VLOOKUP(AH343,[4]Sheet3!$AH:$AL,2,0))</f>
        <v>单雄信</v>
      </c>
      <c r="AK343" s="30">
        <f>IFERROR(VLOOKUP(AH343,[4]缘分填表用!$A:$M,9,FALSE),VLOOKUP(AH343,[4]Sheet3!$AH:$AL,3,0))</f>
        <v>0</v>
      </c>
      <c r="AL343" s="30">
        <f>IFERROR(VLOOKUP(AH343,[4]缘分填表用!$A:$M,10,FALSE),VLOOKUP(AH343,[4]Sheet3!$AH:$AL,4,0))</f>
        <v>0</v>
      </c>
      <c r="AM343" s="30"/>
      <c r="AN343" s="12" t="str">
        <f>IFERROR(VLOOKUP(D343,[5]Sheet1!$B$2:$C$47,2,FALSE),"")</f>
        <v/>
      </c>
    </row>
    <row r="344" spans="1:40" ht="17.399999999999999" customHeight="1" x14ac:dyDescent="0.35">
      <c r="A344" s="16" t="str">
        <f t="shared" si="91"/>
        <v>程咬金2</v>
      </c>
      <c r="B344" s="17">
        <v>2</v>
      </c>
      <c r="C344" s="18">
        <v>26</v>
      </c>
      <c r="D344" s="19" t="str">
        <f t="shared" si="90"/>
        <v>结义兄弟</v>
      </c>
      <c r="E344" s="25" t="s">
        <v>535</v>
      </c>
      <c r="F344" s="20" t="str">
        <f t="shared" si="82"/>
        <v>、罗成</v>
      </c>
      <c r="G344" s="20" t="str">
        <f t="shared" si="83"/>
        <v/>
      </c>
      <c r="H344" s="20" t="str">
        <f t="shared" si="84"/>
        <v/>
      </c>
      <c r="I344" s="20" t="str">
        <f t="shared" si="85"/>
        <v/>
      </c>
      <c r="J344" s="12">
        <f t="shared" si="92"/>
        <v>0</v>
      </c>
      <c r="K344" s="12">
        <f t="shared" si="93"/>
        <v>110</v>
      </c>
      <c r="L344" s="12">
        <f t="shared" si="94"/>
        <v>30</v>
      </c>
      <c r="M344" s="24">
        <v>0</v>
      </c>
      <c r="N344" s="28" t="s">
        <v>140</v>
      </c>
      <c r="O344" s="12">
        <f>VLOOKUP(E344,[3]Sheet1!$B$20:$K$190,9,0)</f>
        <v>3</v>
      </c>
      <c r="P344" s="12" t="str">
        <f>VLOOKUP(O344,武将ID!L$1:$M345,2,0)</f>
        <v>攻击型</v>
      </c>
      <c r="R344" s="12">
        <v>3</v>
      </c>
      <c r="T344" s="12">
        <f t="shared" si="88"/>
        <v>0</v>
      </c>
      <c r="U344" s="12">
        <f t="shared" si="89"/>
        <v>11</v>
      </c>
      <c r="V344" s="12">
        <f t="shared" si="95"/>
        <v>3</v>
      </c>
      <c r="W344" s="12">
        <f t="shared" si="96"/>
        <v>0</v>
      </c>
      <c r="X344" s="12">
        <f t="shared" si="97"/>
        <v>14</v>
      </c>
      <c r="Y344" s="12">
        <f t="shared" si="98"/>
        <v>0</v>
      </c>
      <c r="AB344" s="18">
        <v>0</v>
      </c>
      <c r="AC344" s="18">
        <v>180</v>
      </c>
      <c r="AD344" s="18">
        <v>0</v>
      </c>
      <c r="AH344" s="25" t="s">
        <v>537</v>
      </c>
      <c r="AI344" s="17" t="str">
        <f>IFERROR(VLOOKUP(AH344,[4]缘分填表用!$A:$J,4,FALSE),VLOOKUP(AH344,[4]Sheet3!$AH:$AM,6,0))</f>
        <v>结义兄弟</v>
      </c>
      <c r="AJ344" s="30" t="str">
        <f>IFERROR(VLOOKUP(AH344,[4]缘分填表用!$A:$M,8,FALSE),VLOOKUP(AH344,[4]Sheet3!$AH:$AL,2,0))</f>
        <v>罗成</v>
      </c>
      <c r="AK344" s="30">
        <f>IFERROR(VLOOKUP(AH344,[4]缘分填表用!$A:$M,9,FALSE),VLOOKUP(AH344,[4]Sheet3!$AH:$AL,3,0))</f>
        <v>0</v>
      </c>
      <c r="AL344" s="30">
        <f>IFERROR(VLOOKUP(AH344,[4]缘分填表用!$A:$M,10,FALSE),VLOOKUP(AH344,[4]Sheet3!$AH:$AL,4,0))</f>
        <v>0</v>
      </c>
      <c r="AM344" s="30"/>
      <c r="AN344" s="12" t="str">
        <f>IFERROR(VLOOKUP(D344,[5]Sheet1!$B$2:$C$47,2,FALSE),"")</f>
        <v/>
      </c>
    </row>
    <row r="345" spans="1:40" ht="17.399999999999999" customHeight="1" x14ac:dyDescent="0.35">
      <c r="A345" s="16" t="str">
        <f t="shared" si="91"/>
        <v>程咬金3</v>
      </c>
      <c r="B345" s="17">
        <v>3</v>
      </c>
      <c r="C345" s="18">
        <v>27</v>
      </c>
      <c r="D345" s="19" t="str">
        <f t="shared" si="90"/>
        <v>一片丹心</v>
      </c>
      <c r="E345" s="25" t="s">
        <v>535</v>
      </c>
      <c r="F345" s="20" t="str">
        <f t="shared" ref="F345:F408" si="99">IF(AJ345=0,"","、"&amp;AJ345)</f>
        <v>、龙且</v>
      </c>
      <c r="G345" s="20" t="str">
        <f t="shared" ref="G345:G408" si="100">IF(AK345=0,"","、"&amp;AK345)</f>
        <v/>
      </c>
      <c r="H345" s="20" t="str">
        <f t="shared" ref="H345:H408" si="101">IF(AL345=0,"","、"&amp;AL345)</f>
        <v/>
      </c>
      <c r="I345" s="20" t="str">
        <f t="shared" ref="I345:I408" si="102">IF(AM345=0,"","、"&amp;AM345)</f>
        <v/>
      </c>
      <c r="J345" s="12">
        <f t="shared" si="92"/>
        <v>0</v>
      </c>
      <c r="K345" s="12">
        <f t="shared" si="93"/>
        <v>110</v>
      </c>
      <c r="L345" s="12">
        <f t="shared" si="94"/>
        <v>30</v>
      </c>
      <c r="M345" s="24">
        <v>0</v>
      </c>
      <c r="N345" s="28" t="s">
        <v>140</v>
      </c>
      <c r="O345" s="12">
        <f>VLOOKUP(E345,[3]Sheet1!$B$20:$K$190,9,0)</f>
        <v>3</v>
      </c>
      <c r="P345" s="12" t="str">
        <f>VLOOKUP(O345,武将ID!L$1:$M346,2,0)</f>
        <v>攻击型</v>
      </c>
      <c r="R345" s="12">
        <v>3</v>
      </c>
      <c r="T345" s="12">
        <f t="shared" si="88"/>
        <v>0</v>
      </c>
      <c r="U345" s="12">
        <f t="shared" si="89"/>
        <v>11</v>
      </c>
      <c r="V345" s="12">
        <f t="shared" si="95"/>
        <v>3</v>
      </c>
      <c r="W345" s="12">
        <f t="shared" si="96"/>
        <v>0</v>
      </c>
      <c r="X345" s="12">
        <f t="shared" si="97"/>
        <v>14</v>
      </c>
      <c r="Y345" s="12">
        <f t="shared" si="98"/>
        <v>0</v>
      </c>
      <c r="AB345" s="18">
        <v>0</v>
      </c>
      <c r="AC345" s="18">
        <v>180</v>
      </c>
      <c r="AD345" s="18">
        <v>0</v>
      </c>
      <c r="AH345" s="25" t="s">
        <v>538</v>
      </c>
      <c r="AI345" s="17" t="str">
        <f>IFERROR(VLOOKUP(AH345,[4]缘分填表用!$A:$J,4,FALSE),VLOOKUP(AH345,[4]Sheet3!$AH:$AM,6,0))</f>
        <v>一片丹心</v>
      </c>
      <c r="AJ345" s="30" t="str">
        <f>IFERROR(VLOOKUP(AH345,[4]缘分填表用!$A:$M,8,FALSE),VLOOKUP(AH345,[4]Sheet3!$AH:$AL,2,0))</f>
        <v>龙且</v>
      </c>
      <c r="AK345" s="30">
        <f>IFERROR(VLOOKUP(AH345,[4]缘分填表用!$A:$M,9,FALSE),VLOOKUP(AH345,[4]Sheet3!$AH:$AL,3,0))</f>
        <v>0</v>
      </c>
      <c r="AL345" s="30">
        <f>IFERROR(VLOOKUP(AH345,[4]缘分填表用!$A:$M,10,FALSE),VLOOKUP(AH345,[4]Sheet3!$AH:$AL,4,0))</f>
        <v>0</v>
      </c>
      <c r="AM345" s="30"/>
      <c r="AN345" s="12" t="str">
        <f>IFERROR(VLOOKUP(D345,[5]Sheet1!$B$2:$C$47,2,FALSE),"")</f>
        <v/>
      </c>
    </row>
    <row r="346" spans="1:40" ht="17.399999999999999" customHeight="1" x14ac:dyDescent="0.35">
      <c r="A346" s="16" t="str">
        <f t="shared" si="91"/>
        <v>程咬金4</v>
      </c>
      <c r="B346" s="17">
        <v>4</v>
      </c>
      <c r="C346" s="18">
        <v>28</v>
      </c>
      <c r="D346" s="19" t="str">
        <f t="shared" si="90"/>
        <v>横冲直撞</v>
      </c>
      <c r="E346" s="25" t="s">
        <v>535</v>
      </c>
      <c r="F346" s="20" t="str">
        <f t="shared" si="99"/>
        <v>、樊哙</v>
      </c>
      <c r="G346" s="20" t="str">
        <f t="shared" si="100"/>
        <v>、张飞</v>
      </c>
      <c r="H346" s="20" t="str">
        <f t="shared" si="101"/>
        <v/>
      </c>
      <c r="I346" s="20" t="str">
        <f t="shared" si="102"/>
        <v/>
      </c>
      <c r="J346" s="12">
        <f t="shared" si="92"/>
        <v>150</v>
      </c>
      <c r="K346" s="12">
        <f t="shared" si="93"/>
        <v>120</v>
      </c>
      <c r="L346" s="12">
        <f t="shared" si="94"/>
        <v>30</v>
      </c>
      <c r="M346" s="24">
        <v>0</v>
      </c>
      <c r="N346" s="28" t="s">
        <v>140</v>
      </c>
      <c r="O346" s="12">
        <f>VLOOKUP(E346,[3]Sheet1!$B$20:$K$190,9,0)</f>
        <v>3</v>
      </c>
      <c r="P346" s="12" t="str">
        <f>VLOOKUP(O346,武将ID!L$1:$M347,2,0)</f>
        <v>攻击型</v>
      </c>
      <c r="R346" s="12">
        <v>3</v>
      </c>
      <c r="T346" s="12">
        <f t="shared" si="88"/>
        <v>15</v>
      </c>
      <c r="U346" s="12">
        <f t="shared" si="89"/>
        <v>12</v>
      </c>
      <c r="V346" s="12">
        <f t="shared" si="95"/>
        <v>3</v>
      </c>
      <c r="W346" s="12">
        <f t="shared" si="96"/>
        <v>15</v>
      </c>
      <c r="X346" s="12">
        <f t="shared" si="97"/>
        <v>15</v>
      </c>
      <c r="Y346" s="12">
        <f t="shared" si="98"/>
        <v>0</v>
      </c>
      <c r="AB346" s="18">
        <v>200</v>
      </c>
      <c r="AC346" s="18">
        <v>200</v>
      </c>
      <c r="AD346" s="18">
        <v>0</v>
      </c>
      <c r="AH346" s="25" t="s">
        <v>539</v>
      </c>
      <c r="AI346" s="17" t="str">
        <f>IFERROR(VLOOKUP(AH346,[4]缘分填表用!$A:$J,4,FALSE),VLOOKUP(AH346,[4]Sheet3!$AH:$AM,6,0))</f>
        <v>横冲直撞</v>
      </c>
      <c r="AJ346" s="30" t="str">
        <f>IFERROR(VLOOKUP(AH346,[4]缘分填表用!$A:$M,8,FALSE),VLOOKUP(AH346,[4]Sheet3!$AH:$AL,2,0))</f>
        <v>樊哙</v>
      </c>
      <c r="AK346" s="30" t="str">
        <f>IFERROR(VLOOKUP(AH346,[4]缘分填表用!$A:$M,9,FALSE),VLOOKUP(AH346,[4]Sheet3!$AH:$AL,3,0))</f>
        <v>张飞</v>
      </c>
      <c r="AL346" s="30">
        <f>IFERROR(VLOOKUP(AH346,[4]缘分填表用!$A:$M,10,FALSE),VLOOKUP(AH346,[4]Sheet3!$AH:$AL,4,0))</f>
        <v>0</v>
      </c>
      <c r="AM346" s="30"/>
      <c r="AN346" s="12" t="str">
        <f>IFERROR(VLOOKUP(D346,[5]Sheet1!$B$2:$C$47,2,FALSE),"")</f>
        <v/>
      </c>
    </row>
    <row r="347" spans="1:40" ht="17.399999999999999" customHeight="1" x14ac:dyDescent="0.35">
      <c r="A347" s="16" t="str">
        <f t="shared" si="91"/>
        <v>程咬金5</v>
      </c>
      <c r="B347" s="17">
        <v>5</v>
      </c>
      <c r="C347" s="18">
        <v>29</v>
      </c>
      <c r="D347" s="19" t="str">
        <f t="shared" si="90"/>
        <v>金戈铁马</v>
      </c>
      <c r="E347" s="25" t="s">
        <v>535</v>
      </c>
      <c r="F347" s="20" t="str">
        <f t="shared" si="99"/>
        <v>、典韦</v>
      </c>
      <c r="G347" s="20" t="str">
        <f t="shared" si="100"/>
        <v>、尉迟恭</v>
      </c>
      <c r="H347" s="20" t="str">
        <f t="shared" si="101"/>
        <v>、薛仁贵</v>
      </c>
      <c r="I347" s="20" t="str">
        <f t="shared" si="102"/>
        <v/>
      </c>
      <c r="J347" s="12">
        <f t="shared" si="92"/>
        <v>180</v>
      </c>
      <c r="K347" s="12">
        <f t="shared" si="93"/>
        <v>140</v>
      </c>
      <c r="L347" s="12">
        <f t="shared" si="94"/>
        <v>40</v>
      </c>
      <c r="M347" s="24">
        <v>0</v>
      </c>
      <c r="N347" s="28" t="s">
        <v>140</v>
      </c>
      <c r="O347" s="12">
        <f>VLOOKUP(E347,[3]Sheet1!$B$20:$K$190,9,0)</f>
        <v>3</v>
      </c>
      <c r="P347" s="12" t="str">
        <f>VLOOKUP(O347,武将ID!L$1:$M348,2,0)</f>
        <v>攻击型</v>
      </c>
      <c r="R347" s="12">
        <v>3</v>
      </c>
      <c r="T347" s="12">
        <f t="shared" si="88"/>
        <v>18</v>
      </c>
      <c r="U347" s="12">
        <f t="shared" si="89"/>
        <v>14</v>
      </c>
      <c r="V347" s="12">
        <f t="shared" si="95"/>
        <v>4</v>
      </c>
      <c r="W347" s="12">
        <f t="shared" si="96"/>
        <v>18</v>
      </c>
      <c r="X347" s="12">
        <f t="shared" si="97"/>
        <v>18</v>
      </c>
      <c r="Y347" s="12">
        <f t="shared" si="98"/>
        <v>0</v>
      </c>
      <c r="AB347" s="18">
        <v>240</v>
      </c>
      <c r="AC347" s="18">
        <v>240</v>
      </c>
      <c r="AD347" s="18">
        <v>0</v>
      </c>
      <c r="AH347" s="25" t="s">
        <v>540</v>
      </c>
      <c r="AI347" s="17" t="str">
        <f>IFERROR(VLOOKUP(AH347,[4]缘分填表用!$A:$J,4,FALSE),VLOOKUP(AH347,[4]Sheet3!$AH:$AM,6,0))</f>
        <v>金戈铁马</v>
      </c>
      <c r="AJ347" s="30" t="str">
        <f>IFERROR(VLOOKUP(AH347,[4]缘分填表用!$A:$M,8,FALSE),VLOOKUP(AH347,[4]Sheet3!$AH:$AL,2,0))</f>
        <v>典韦</v>
      </c>
      <c r="AK347" s="30" t="str">
        <f>IFERROR(VLOOKUP(AH347,[4]缘分填表用!$A:$M,9,FALSE),VLOOKUP(AH347,[4]Sheet3!$AH:$AL,3,0))</f>
        <v>尉迟恭</v>
      </c>
      <c r="AL347" s="30" t="str">
        <f>IFERROR(VLOOKUP(AH347,[4]缘分填表用!$A:$M,10,FALSE),VLOOKUP(AH347,[4]Sheet3!$AH:$AL,4,0))</f>
        <v>薛仁贵</v>
      </c>
      <c r="AM347" s="30"/>
      <c r="AN347" s="12" t="str">
        <f>IFERROR(VLOOKUP(D347,[5]Sheet1!$B$2:$C$47,2,FALSE),"")</f>
        <v/>
      </c>
    </row>
    <row r="348" spans="1:40" ht="17.399999999999999" customHeight="1" x14ac:dyDescent="0.35">
      <c r="A348" s="16" t="str">
        <f t="shared" si="91"/>
        <v>程咬金6</v>
      </c>
      <c r="B348" s="17">
        <v>6</v>
      </c>
      <c r="C348" s="21">
        <v>30</v>
      </c>
      <c r="D348" s="19" t="str">
        <f t="shared" si="90"/>
        <v>出其不意</v>
      </c>
      <c r="E348" s="25" t="s">
        <v>535</v>
      </c>
      <c r="F348" s="20" t="str">
        <f t="shared" si="99"/>
        <v>、韩信</v>
      </c>
      <c r="G348" s="20" t="str">
        <f t="shared" si="100"/>
        <v>、赵云</v>
      </c>
      <c r="H348" s="20" t="str">
        <f t="shared" si="101"/>
        <v>、岳飞</v>
      </c>
      <c r="I348" s="20" t="str">
        <f t="shared" si="102"/>
        <v/>
      </c>
      <c r="J348" s="12">
        <f t="shared" si="92"/>
        <v>180</v>
      </c>
      <c r="K348" s="12">
        <f t="shared" si="93"/>
        <v>140</v>
      </c>
      <c r="L348" s="12">
        <f t="shared" si="94"/>
        <v>40</v>
      </c>
      <c r="M348" s="24">
        <v>0</v>
      </c>
      <c r="N348" s="28" t="s">
        <v>140</v>
      </c>
      <c r="O348" s="12">
        <f>VLOOKUP(E348,[3]Sheet1!$B$20:$K$190,9,0)</f>
        <v>3</v>
      </c>
      <c r="P348" s="12" t="str">
        <f>VLOOKUP(O348,武将ID!L$1:$M349,2,0)</f>
        <v>攻击型</v>
      </c>
      <c r="R348" s="12">
        <v>3</v>
      </c>
      <c r="T348" s="12">
        <f t="shared" si="88"/>
        <v>18</v>
      </c>
      <c r="U348" s="12">
        <f t="shared" si="89"/>
        <v>14</v>
      </c>
      <c r="V348" s="12">
        <f t="shared" si="95"/>
        <v>4</v>
      </c>
      <c r="W348" s="12">
        <f t="shared" si="96"/>
        <v>18</v>
      </c>
      <c r="X348" s="12">
        <f t="shared" si="97"/>
        <v>18</v>
      </c>
      <c r="Y348" s="12">
        <f t="shared" si="98"/>
        <v>0</v>
      </c>
      <c r="AB348" s="18">
        <v>240</v>
      </c>
      <c r="AC348" s="18">
        <v>240</v>
      </c>
      <c r="AD348" s="18">
        <v>0</v>
      </c>
      <c r="AH348" s="25" t="s">
        <v>541</v>
      </c>
      <c r="AI348" s="17" t="str">
        <f>IFERROR(VLOOKUP(AH348,[4]缘分填表用!$A:$J,4,FALSE),VLOOKUP(AH348,[4]Sheet3!$AH:$AM,6,0))</f>
        <v>出其不意</v>
      </c>
      <c r="AJ348" s="30" t="str">
        <f>IFERROR(VLOOKUP(AH348,[4]缘分填表用!$A:$M,8,FALSE),VLOOKUP(AH348,[4]Sheet3!$AH:$AL,2,0))</f>
        <v>韩信</v>
      </c>
      <c r="AK348" s="30" t="str">
        <f>IFERROR(VLOOKUP(AH348,[4]缘分填表用!$A:$M,9,FALSE),VLOOKUP(AH348,[4]Sheet3!$AH:$AL,3,0))</f>
        <v>赵云</v>
      </c>
      <c r="AL348" s="30" t="str">
        <f>IFERROR(VLOOKUP(AH348,[4]缘分填表用!$A:$M,10,FALSE),VLOOKUP(AH348,[4]Sheet3!$AH:$AL,4,0))</f>
        <v>岳飞</v>
      </c>
      <c r="AN348" s="12" t="str">
        <f>IFERROR(VLOOKUP(D348,[5]Sheet1!$B$2:$C$47,2,FALSE),"")</f>
        <v/>
      </c>
    </row>
    <row r="349" spans="1:40" ht="17.399999999999999" customHeight="1" x14ac:dyDescent="0.35">
      <c r="A349" s="16" t="str">
        <f t="shared" si="91"/>
        <v>尉迟恭1</v>
      </c>
      <c r="B349" s="17">
        <v>1</v>
      </c>
      <c r="C349" s="18">
        <v>31</v>
      </c>
      <c r="D349" s="19" t="str">
        <f t="shared" si="90"/>
        <v>忠君爱国</v>
      </c>
      <c r="E349" s="25" t="s">
        <v>542</v>
      </c>
      <c r="F349" s="20" t="str">
        <f t="shared" si="99"/>
        <v>、李靖</v>
      </c>
      <c r="G349" s="20" t="str">
        <f t="shared" si="100"/>
        <v/>
      </c>
      <c r="H349" s="20" t="str">
        <f t="shared" si="101"/>
        <v/>
      </c>
      <c r="I349" s="20" t="str">
        <f t="shared" si="102"/>
        <v/>
      </c>
      <c r="J349" s="12">
        <f t="shared" si="92"/>
        <v>140</v>
      </c>
      <c r="K349" s="12">
        <f t="shared" si="93"/>
        <v>0</v>
      </c>
      <c r="L349" s="12">
        <f t="shared" si="94"/>
        <v>0</v>
      </c>
      <c r="M349" s="36">
        <v>0</v>
      </c>
      <c r="N349" s="28" t="s">
        <v>140</v>
      </c>
      <c r="O349" s="12">
        <f>VLOOKUP(E349,[3]Sheet1!$B$20:$K$190,9,0)</f>
        <v>2</v>
      </c>
      <c r="P349" s="12" t="str">
        <f>VLOOKUP(O349,武将ID!L$1:$M350,2,0)</f>
        <v>防御型</v>
      </c>
      <c r="R349" s="12">
        <v>3</v>
      </c>
      <c r="T349" s="12">
        <f t="shared" si="88"/>
        <v>14</v>
      </c>
      <c r="U349" s="12">
        <f t="shared" si="89"/>
        <v>0</v>
      </c>
      <c r="V349" s="12">
        <f t="shared" si="95"/>
        <v>0</v>
      </c>
      <c r="W349" s="12">
        <f t="shared" si="96"/>
        <v>14</v>
      </c>
      <c r="X349" s="12">
        <f t="shared" si="97"/>
        <v>0</v>
      </c>
      <c r="Y349" s="12">
        <f t="shared" si="98"/>
        <v>0</v>
      </c>
      <c r="AB349" s="18">
        <v>180</v>
      </c>
      <c r="AC349" s="18">
        <v>0</v>
      </c>
      <c r="AD349" s="18">
        <v>0</v>
      </c>
      <c r="AH349" s="25" t="s">
        <v>543</v>
      </c>
      <c r="AI349" s="17" t="str">
        <f>IFERROR(VLOOKUP(AH349,[4]缘分填表用!$A:$J,4,FALSE),VLOOKUP(AH349,[4]Sheet3!$AH:$AM,6,0))</f>
        <v>忠君爱国</v>
      </c>
      <c r="AJ349" s="30" t="str">
        <f>IFERROR(VLOOKUP(AH349,[4]缘分填表用!$A:$M,8,FALSE),VLOOKUP(AH349,[4]Sheet3!$AH:$AL,2,0))</f>
        <v>李靖</v>
      </c>
      <c r="AK349" s="30">
        <f>IFERROR(VLOOKUP(AH349,[4]缘分填表用!$A:$M,9,FALSE),VLOOKUP(AH349,[4]Sheet3!$AH:$AL,3,0))</f>
        <v>0</v>
      </c>
      <c r="AL349" s="30">
        <f>IFERROR(VLOOKUP(AH349,[4]缘分填表用!$A:$M,10,FALSE),VLOOKUP(AH349,[4]Sheet3!$AH:$AL,4,0))</f>
        <v>0</v>
      </c>
      <c r="AM349" s="30"/>
      <c r="AN349" s="12" t="str">
        <f>IFERROR(VLOOKUP(D349,[5]Sheet1!$B$2:$C$47,2,FALSE),"")</f>
        <v/>
      </c>
    </row>
    <row r="350" spans="1:40" ht="17.399999999999999" customHeight="1" x14ac:dyDescent="0.35">
      <c r="A350" s="16" t="str">
        <f t="shared" si="91"/>
        <v>尉迟恭2</v>
      </c>
      <c r="B350" s="17">
        <v>2</v>
      </c>
      <c r="C350" s="18">
        <v>32</v>
      </c>
      <c r="D350" s="19" t="str">
        <f t="shared" si="90"/>
        <v>勇往直前</v>
      </c>
      <c r="E350" s="25" t="s">
        <v>542</v>
      </c>
      <c r="F350" s="20" t="str">
        <f t="shared" si="99"/>
        <v>、裴元庆</v>
      </c>
      <c r="G350" s="20" t="str">
        <f t="shared" si="100"/>
        <v/>
      </c>
      <c r="H350" s="20" t="str">
        <f t="shared" si="101"/>
        <v/>
      </c>
      <c r="I350" s="20" t="str">
        <f t="shared" si="102"/>
        <v/>
      </c>
      <c r="J350" s="12">
        <f t="shared" si="92"/>
        <v>140</v>
      </c>
      <c r="K350" s="12">
        <f t="shared" si="93"/>
        <v>0</v>
      </c>
      <c r="L350" s="12">
        <f t="shared" si="94"/>
        <v>0</v>
      </c>
      <c r="M350" s="36">
        <v>0</v>
      </c>
      <c r="N350" s="28" t="s">
        <v>140</v>
      </c>
      <c r="O350" s="12">
        <f>VLOOKUP(E350,[3]Sheet1!$B$20:$K$190,9,0)</f>
        <v>2</v>
      </c>
      <c r="P350" s="12" t="str">
        <f>VLOOKUP(O350,武将ID!L$1:$M351,2,0)</f>
        <v>防御型</v>
      </c>
      <c r="R350" s="12">
        <v>3</v>
      </c>
      <c r="T350" s="12">
        <f t="shared" si="88"/>
        <v>14</v>
      </c>
      <c r="U350" s="12">
        <f t="shared" si="89"/>
        <v>0</v>
      </c>
      <c r="V350" s="12">
        <f t="shared" si="95"/>
        <v>0</v>
      </c>
      <c r="W350" s="12">
        <f t="shared" si="96"/>
        <v>14</v>
      </c>
      <c r="X350" s="12">
        <f t="shared" si="97"/>
        <v>0</v>
      </c>
      <c r="Y350" s="12">
        <f t="shared" si="98"/>
        <v>0</v>
      </c>
      <c r="AB350" s="18">
        <v>180</v>
      </c>
      <c r="AC350" s="18">
        <v>0</v>
      </c>
      <c r="AD350" s="18">
        <v>0</v>
      </c>
      <c r="AH350" s="25" t="s">
        <v>544</v>
      </c>
      <c r="AI350" s="17" t="str">
        <f>IFERROR(VLOOKUP(AH350,[4]缘分填表用!$A:$J,4,FALSE),VLOOKUP(AH350,[4]Sheet3!$AH:$AM,6,0))</f>
        <v>勇往直前</v>
      </c>
      <c r="AJ350" s="30" t="str">
        <f>IFERROR(VLOOKUP(AH350,[4]缘分填表用!$A:$M,8,FALSE),VLOOKUP(AH350,[4]Sheet3!$AH:$AL,2,0))</f>
        <v>裴元庆</v>
      </c>
      <c r="AK350" s="30">
        <f>IFERROR(VLOOKUP(AH350,[4]缘分填表用!$A:$M,9,FALSE),VLOOKUP(AH350,[4]Sheet3!$AH:$AL,3,0))</f>
        <v>0</v>
      </c>
      <c r="AL350" s="30">
        <f>IFERROR(VLOOKUP(AH350,[4]缘分填表用!$A:$M,10,FALSE),VLOOKUP(AH350,[4]Sheet3!$AH:$AL,4,0))</f>
        <v>0</v>
      </c>
      <c r="AN350" s="12" t="str">
        <f>IFERROR(VLOOKUP(D350,[5]Sheet1!$B$2:$C$47,2,FALSE),"")</f>
        <v/>
      </c>
    </row>
    <row r="351" spans="1:40" ht="17.399999999999999" customHeight="1" x14ac:dyDescent="0.35">
      <c r="A351" s="16" t="str">
        <f t="shared" ref="A351:A382" si="103">E351&amp;B351</f>
        <v>尉迟恭3</v>
      </c>
      <c r="B351" s="17">
        <v>3</v>
      </c>
      <c r="C351" s="21">
        <v>33</v>
      </c>
      <c r="D351" s="19" t="str">
        <f t="shared" si="90"/>
        <v>勇冠天下</v>
      </c>
      <c r="E351" s="25" t="s">
        <v>542</v>
      </c>
      <c r="F351" s="20" t="str">
        <f t="shared" si="99"/>
        <v>、张飞</v>
      </c>
      <c r="G351" s="20" t="str">
        <f t="shared" si="100"/>
        <v/>
      </c>
      <c r="H351" s="20" t="str">
        <f t="shared" si="101"/>
        <v/>
      </c>
      <c r="I351" s="20" t="str">
        <f t="shared" si="102"/>
        <v/>
      </c>
      <c r="J351" s="12">
        <f t="shared" si="92"/>
        <v>140</v>
      </c>
      <c r="K351" s="12">
        <f t="shared" si="93"/>
        <v>0</v>
      </c>
      <c r="L351" s="12">
        <f t="shared" si="94"/>
        <v>0</v>
      </c>
      <c r="M351" s="36">
        <v>0</v>
      </c>
      <c r="N351" s="28" t="s">
        <v>140</v>
      </c>
      <c r="O351" s="12">
        <f>VLOOKUP(E351,[3]Sheet1!$B$20:$K$190,9,0)</f>
        <v>2</v>
      </c>
      <c r="P351" s="12" t="str">
        <f>VLOOKUP(O351,武将ID!L$1:$M352,2,0)</f>
        <v>防御型</v>
      </c>
      <c r="R351" s="12">
        <v>3</v>
      </c>
      <c r="T351" s="12">
        <f t="shared" si="88"/>
        <v>14</v>
      </c>
      <c r="U351" s="12">
        <f t="shared" si="89"/>
        <v>0</v>
      </c>
      <c r="V351" s="12">
        <f t="shared" si="95"/>
        <v>0</v>
      </c>
      <c r="W351" s="12">
        <f t="shared" si="96"/>
        <v>14</v>
      </c>
      <c r="X351" s="12">
        <f t="shared" si="97"/>
        <v>0</v>
      </c>
      <c r="Y351" s="12">
        <f t="shared" si="98"/>
        <v>0</v>
      </c>
      <c r="AB351" s="18">
        <v>180</v>
      </c>
      <c r="AC351" s="18">
        <v>0</v>
      </c>
      <c r="AD351" s="18">
        <v>0</v>
      </c>
      <c r="AH351" s="25" t="s">
        <v>545</v>
      </c>
      <c r="AI351" s="17" t="str">
        <f>IFERROR(VLOOKUP(AH351,[4]缘分填表用!$A:$J,4,FALSE),VLOOKUP(AH351,[4]Sheet3!$AH:$AM,6,0))</f>
        <v>勇冠天下</v>
      </c>
      <c r="AJ351" s="30" t="str">
        <f>IFERROR(VLOOKUP(AH351,[4]缘分填表用!$A:$M,8,FALSE),VLOOKUP(AH351,[4]Sheet3!$AH:$AL,2,0))</f>
        <v>张飞</v>
      </c>
      <c r="AK351" s="30">
        <f>IFERROR(VLOOKUP(AH351,[4]缘分填表用!$A:$M,9,FALSE),VLOOKUP(AH351,[4]Sheet3!$AH:$AL,3,0))</f>
        <v>0</v>
      </c>
      <c r="AL351" s="30">
        <f>IFERROR(VLOOKUP(AH351,[4]缘分填表用!$A:$M,10,FALSE),VLOOKUP(AH351,[4]Sheet3!$AH:$AL,4,0))</f>
        <v>0</v>
      </c>
      <c r="AM351" s="30"/>
      <c r="AN351" s="12" t="str">
        <f>IFERROR(VLOOKUP(D351,[5]Sheet1!$B$2:$C$47,2,FALSE),"")</f>
        <v/>
      </c>
    </row>
    <row r="352" spans="1:40" ht="17.399999999999999" customHeight="1" x14ac:dyDescent="0.35">
      <c r="A352" s="16" t="str">
        <f t="shared" si="103"/>
        <v>尉迟恭4</v>
      </c>
      <c r="B352" s="17">
        <v>4</v>
      </c>
      <c r="C352" s="21">
        <v>34</v>
      </c>
      <c r="D352" s="19" t="str">
        <f t="shared" si="90"/>
        <v>忠心救主</v>
      </c>
      <c r="E352" s="25" t="s">
        <v>542</v>
      </c>
      <c r="F352" s="20" t="str">
        <f t="shared" si="99"/>
        <v>、龙且</v>
      </c>
      <c r="G352" s="20" t="str">
        <f t="shared" si="100"/>
        <v>、宇文成都</v>
      </c>
      <c r="H352" s="20" t="str">
        <f t="shared" si="101"/>
        <v/>
      </c>
      <c r="I352" s="20" t="str">
        <f t="shared" si="102"/>
        <v/>
      </c>
      <c r="J352" s="12">
        <f t="shared" si="92"/>
        <v>150</v>
      </c>
      <c r="K352" s="12">
        <f t="shared" si="93"/>
        <v>60</v>
      </c>
      <c r="L352" s="12">
        <f t="shared" si="94"/>
        <v>100</v>
      </c>
      <c r="M352" s="36">
        <v>0</v>
      </c>
      <c r="N352" s="28" t="s">
        <v>140</v>
      </c>
      <c r="O352" s="12">
        <f>VLOOKUP(E352,[3]Sheet1!$B$20:$K$190,9,0)</f>
        <v>2</v>
      </c>
      <c r="P352" s="12" t="str">
        <f>VLOOKUP(O352,武将ID!L$1:$M353,2,0)</f>
        <v>防御型</v>
      </c>
      <c r="R352" s="12">
        <v>3</v>
      </c>
      <c r="T352" s="12">
        <f t="shared" ref="T352:T415" si="104">W352</f>
        <v>15</v>
      </c>
      <c r="U352" s="12">
        <f t="shared" ref="U352:U415" si="105">INT(X352*0.8)</f>
        <v>6</v>
      </c>
      <c r="V352" s="12">
        <f t="shared" si="95"/>
        <v>10</v>
      </c>
      <c r="W352" s="12">
        <f t="shared" si="96"/>
        <v>15</v>
      </c>
      <c r="X352" s="12">
        <f t="shared" si="97"/>
        <v>8</v>
      </c>
      <c r="Y352" s="12">
        <f t="shared" si="98"/>
        <v>8</v>
      </c>
      <c r="AB352" s="18">
        <v>200</v>
      </c>
      <c r="AC352" s="18">
        <v>100</v>
      </c>
      <c r="AD352" s="18">
        <v>100</v>
      </c>
      <c r="AH352" s="25" t="s">
        <v>546</v>
      </c>
      <c r="AI352" s="17" t="str">
        <f>IFERROR(VLOOKUP(AH352,[4]缘分填表用!$A:$J,4,FALSE),VLOOKUP(AH352,[4]Sheet3!$AH:$AM,6,0))</f>
        <v>忠心救主</v>
      </c>
      <c r="AJ352" s="30" t="str">
        <f>IFERROR(VLOOKUP(AH352,[4]缘分填表用!$A:$M,8,FALSE),VLOOKUP(AH352,[4]Sheet3!$AH:$AL,2,0))</f>
        <v>龙且</v>
      </c>
      <c r="AK352" s="30" t="str">
        <f>IFERROR(VLOOKUP(AH352,[4]缘分填表用!$A:$M,9,FALSE),VLOOKUP(AH352,[4]Sheet3!$AH:$AL,3,0))</f>
        <v>宇文成都</v>
      </c>
      <c r="AL352" s="30">
        <f>IFERROR(VLOOKUP(AH352,[4]缘分填表用!$A:$M,10,FALSE),VLOOKUP(AH352,[4]Sheet3!$AH:$AL,4,0))</f>
        <v>0</v>
      </c>
      <c r="AM352" s="30"/>
      <c r="AN352" s="12" t="str">
        <f>IFERROR(VLOOKUP(D352,[5]Sheet1!$B$2:$C$47,2,FALSE),"")</f>
        <v/>
      </c>
    </row>
    <row r="353" spans="1:40" ht="17.399999999999999" customHeight="1" x14ac:dyDescent="0.35">
      <c r="A353" s="16" t="str">
        <f t="shared" si="103"/>
        <v>尉迟恭5</v>
      </c>
      <c r="B353" s="17">
        <v>5</v>
      </c>
      <c r="C353" s="18">
        <v>35</v>
      </c>
      <c r="D353" s="19" t="str">
        <f t="shared" si="90"/>
        <v>东征西讨</v>
      </c>
      <c r="E353" s="25" t="s">
        <v>542</v>
      </c>
      <c r="F353" s="20" t="str">
        <f t="shared" si="99"/>
        <v>、薛仁贵</v>
      </c>
      <c r="G353" s="20" t="str">
        <f t="shared" si="100"/>
        <v>、岳飞</v>
      </c>
      <c r="H353" s="20" t="str">
        <f t="shared" si="101"/>
        <v>、霍去病</v>
      </c>
      <c r="I353" s="20" t="str">
        <f t="shared" si="102"/>
        <v/>
      </c>
      <c r="J353" s="12">
        <f t="shared" si="92"/>
        <v>180</v>
      </c>
      <c r="K353" s="12">
        <f t="shared" si="93"/>
        <v>70</v>
      </c>
      <c r="L353" s="12">
        <f t="shared" si="94"/>
        <v>110</v>
      </c>
      <c r="M353" s="36">
        <v>0</v>
      </c>
      <c r="N353" s="28" t="s">
        <v>140</v>
      </c>
      <c r="O353" s="12">
        <f>VLOOKUP(E353,[3]Sheet1!$B$20:$K$190,9,0)</f>
        <v>2</v>
      </c>
      <c r="P353" s="12" t="str">
        <f>VLOOKUP(O353,武将ID!L$1:$M354,2,0)</f>
        <v>防御型</v>
      </c>
      <c r="R353" s="12">
        <v>3</v>
      </c>
      <c r="T353" s="12">
        <f t="shared" si="104"/>
        <v>18</v>
      </c>
      <c r="U353" s="12">
        <f t="shared" si="105"/>
        <v>7</v>
      </c>
      <c r="V353" s="12">
        <f t="shared" si="95"/>
        <v>11</v>
      </c>
      <c r="W353" s="12">
        <f t="shared" si="96"/>
        <v>18</v>
      </c>
      <c r="X353" s="12">
        <f t="shared" si="97"/>
        <v>9</v>
      </c>
      <c r="Y353" s="12">
        <f t="shared" si="98"/>
        <v>9</v>
      </c>
      <c r="AB353" s="18">
        <v>240</v>
      </c>
      <c r="AC353" s="18">
        <v>120</v>
      </c>
      <c r="AD353" s="18">
        <v>120</v>
      </c>
      <c r="AH353" s="25" t="s">
        <v>547</v>
      </c>
      <c r="AI353" s="17" t="str">
        <f>IFERROR(VLOOKUP(AH353,[4]缘分填表用!$A:$J,4,FALSE),VLOOKUP(AH353,[4]Sheet3!$AH:$AM,6,0))</f>
        <v>东征西讨</v>
      </c>
      <c r="AJ353" s="30" t="str">
        <f>IFERROR(VLOOKUP(AH353,[4]缘分填表用!$A:$M,8,FALSE),VLOOKUP(AH353,[4]Sheet3!$AH:$AL,2,0))</f>
        <v>薛仁贵</v>
      </c>
      <c r="AK353" s="30" t="str">
        <f>IFERROR(VLOOKUP(AH353,[4]缘分填表用!$A:$M,9,FALSE),VLOOKUP(AH353,[4]Sheet3!$AH:$AL,3,0))</f>
        <v>岳飞</v>
      </c>
      <c r="AL353" s="30" t="str">
        <f>IFERROR(VLOOKUP(AH353,[4]缘分填表用!$A:$M,10,FALSE),VLOOKUP(AH353,[4]Sheet3!$AH:$AL,4,0))</f>
        <v>霍去病</v>
      </c>
      <c r="AM353" s="30"/>
      <c r="AN353" s="12" t="str">
        <f>IFERROR(VLOOKUP(D353,[5]Sheet1!$B$2:$C$47,2,FALSE),"")</f>
        <v/>
      </c>
    </row>
    <row r="354" spans="1:40" ht="17.399999999999999" customHeight="1" x14ac:dyDescent="0.35">
      <c r="A354" s="16" t="str">
        <f t="shared" si="103"/>
        <v>尉迟恭6</v>
      </c>
      <c r="B354" s="17">
        <v>6</v>
      </c>
      <c r="C354" s="21">
        <v>36</v>
      </c>
      <c r="D354" s="19" t="str">
        <f t="shared" si="90"/>
        <v>铜墙铁壁</v>
      </c>
      <c r="E354" s="25" t="s">
        <v>542</v>
      </c>
      <c r="F354" s="20" t="str">
        <f t="shared" si="99"/>
        <v>、樊哙</v>
      </c>
      <c r="G354" s="20" t="str">
        <f t="shared" si="100"/>
        <v>、典韦</v>
      </c>
      <c r="H354" s="20" t="str">
        <f t="shared" si="101"/>
        <v>、武松</v>
      </c>
      <c r="I354" s="20" t="str">
        <f t="shared" si="102"/>
        <v/>
      </c>
      <c r="J354" s="12">
        <f t="shared" si="92"/>
        <v>180</v>
      </c>
      <c r="K354" s="12">
        <f t="shared" si="93"/>
        <v>70</v>
      </c>
      <c r="L354" s="12">
        <f t="shared" si="94"/>
        <v>110</v>
      </c>
      <c r="M354" s="36">
        <v>0</v>
      </c>
      <c r="N354" s="28" t="s">
        <v>140</v>
      </c>
      <c r="O354" s="12">
        <f>VLOOKUP(E354,[3]Sheet1!$B$20:$K$190,9,0)</f>
        <v>2</v>
      </c>
      <c r="P354" s="12" t="str">
        <f>VLOOKUP(O354,武将ID!L$1:$M355,2,0)</f>
        <v>防御型</v>
      </c>
      <c r="R354" s="12">
        <v>3</v>
      </c>
      <c r="T354" s="12">
        <f t="shared" si="104"/>
        <v>18</v>
      </c>
      <c r="U354" s="12">
        <f t="shared" si="105"/>
        <v>7</v>
      </c>
      <c r="V354" s="12">
        <f t="shared" si="95"/>
        <v>11</v>
      </c>
      <c r="W354" s="12">
        <f t="shared" si="96"/>
        <v>18</v>
      </c>
      <c r="X354" s="12">
        <f t="shared" si="97"/>
        <v>9</v>
      </c>
      <c r="Y354" s="12">
        <f t="shared" si="98"/>
        <v>9</v>
      </c>
      <c r="AB354" s="18">
        <v>240</v>
      </c>
      <c r="AC354" s="18">
        <v>120</v>
      </c>
      <c r="AD354" s="18">
        <v>120</v>
      </c>
      <c r="AH354" s="25" t="s">
        <v>548</v>
      </c>
      <c r="AI354" s="17" t="str">
        <f>IFERROR(VLOOKUP(AH354,[4]缘分填表用!$A:$J,4,FALSE),VLOOKUP(AH354,[4]Sheet3!$AH:$AM,6,0))</f>
        <v>铜墙铁壁</v>
      </c>
      <c r="AJ354" s="30" t="str">
        <f>IFERROR(VLOOKUP(AH354,[4]缘分填表用!$A:$M,8,FALSE),VLOOKUP(AH354,[4]Sheet3!$AH:$AL,2,0))</f>
        <v>樊哙</v>
      </c>
      <c r="AK354" s="30" t="str">
        <f>IFERROR(VLOOKUP(AH354,[4]缘分填表用!$A:$M,9,FALSE),VLOOKUP(AH354,[4]Sheet3!$AH:$AL,3,0))</f>
        <v>典韦</v>
      </c>
      <c r="AL354" s="30" t="str">
        <f>IFERROR(VLOOKUP(AH354,[4]缘分填表用!$A:$M,10,FALSE),VLOOKUP(AH354,[4]Sheet3!$AH:$AL,4,0))</f>
        <v>武松</v>
      </c>
      <c r="AM354" s="30"/>
      <c r="AN354" s="12" t="str">
        <f>IFERROR(VLOOKUP(D354,[5]Sheet1!$B$2:$C$47,2,FALSE),"")</f>
        <v/>
      </c>
    </row>
    <row r="355" spans="1:40" ht="17.399999999999999" customHeight="1" x14ac:dyDescent="0.35">
      <c r="A355" s="16" t="str">
        <f t="shared" si="103"/>
        <v>罗成1</v>
      </c>
      <c r="B355" s="17">
        <v>1</v>
      </c>
      <c r="C355" s="18">
        <v>37</v>
      </c>
      <c r="D355" s="19" t="str">
        <f t="shared" si="90"/>
        <v>一呼百应</v>
      </c>
      <c r="E355" s="25" t="s">
        <v>549</v>
      </c>
      <c r="F355" s="20" t="str">
        <f t="shared" si="99"/>
        <v>、单雄信</v>
      </c>
      <c r="G355" s="20" t="str">
        <f t="shared" si="100"/>
        <v/>
      </c>
      <c r="H355" s="20" t="str">
        <f t="shared" si="101"/>
        <v/>
      </c>
      <c r="I355" s="20" t="str">
        <f t="shared" si="102"/>
        <v/>
      </c>
      <c r="J355" s="12">
        <f t="shared" si="92"/>
        <v>0</v>
      </c>
      <c r="K355" s="12">
        <f t="shared" si="93"/>
        <v>110</v>
      </c>
      <c r="L355" s="12">
        <f t="shared" si="94"/>
        <v>30</v>
      </c>
      <c r="M355" s="36">
        <v>0</v>
      </c>
      <c r="N355" s="28" t="s">
        <v>140</v>
      </c>
      <c r="O355" s="12">
        <f>VLOOKUP(E355,[3]Sheet1!$B$20:$K$190,9,0)</f>
        <v>3</v>
      </c>
      <c r="P355" s="12" t="str">
        <f>VLOOKUP(O355,武将ID!L$1:$M356,2,0)</f>
        <v>攻击型</v>
      </c>
      <c r="R355" s="12">
        <v>3</v>
      </c>
      <c r="T355" s="12">
        <f t="shared" si="104"/>
        <v>0</v>
      </c>
      <c r="U355" s="12">
        <f t="shared" si="105"/>
        <v>11</v>
      </c>
      <c r="V355" s="12">
        <f t="shared" si="95"/>
        <v>3</v>
      </c>
      <c r="W355" s="12">
        <f t="shared" si="96"/>
        <v>0</v>
      </c>
      <c r="X355" s="12">
        <f t="shared" si="97"/>
        <v>14</v>
      </c>
      <c r="Y355" s="12">
        <f t="shared" si="98"/>
        <v>0</v>
      </c>
      <c r="AB355" s="18">
        <v>0</v>
      </c>
      <c r="AC355" s="18">
        <v>180</v>
      </c>
      <c r="AD355" s="18">
        <v>0</v>
      </c>
      <c r="AH355" s="25" t="s">
        <v>550</v>
      </c>
      <c r="AI355" s="17" t="str">
        <f>IFERROR(VLOOKUP(AH355,[4]缘分填表用!$A:$J,4,FALSE),VLOOKUP(AH355,[4]Sheet3!$AH:$AM,6,0))</f>
        <v>一呼百应</v>
      </c>
      <c r="AJ355" s="30" t="str">
        <f>IFERROR(VLOOKUP(AH355,[4]缘分填表用!$A:$M,8,FALSE),VLOOKUP(AH355,[4]Sheet3!$AH:$AL,2,0))</f>
        <v>单雄信</v>
      </c>
      <c r="AK355" s="30">
        <f>IFERROR(VLOOKUP(AH355,[4]缘分填表用!$A:$M,9,FALSE),VLOOKUP(AH355,[4]Sheet3!$AH:$AL,3,0))</f>
        <v>0</v>
      </c>
      <c r="AL355" s="30">
        <f>IFERROR(VLOOKUP(AH355,[4]缘分填表用!$A:$M,10,FALSE),VLOOKUP(AH355,[4]Sheet3!$AH:$AL,4,0))</f>
        <v>0</v>
      </c>
      <c r="AM355" s="30"/>
      <c r="AN355" s="12" t="str">
        <f>IFERROR(VLOOKUP(D355,[5]Sheet1!$B$2:$C$47,2,FALSE),"")</f>
        <v/>
      </c>
    </row>
    <row r="356" spans="1:40" ht="17.399999999999999" customHeight="1" x14ac:dyDescent="0.35">
      <c r="A356" s="16" t="str">
        <f t="shared" si="103"/>
        <v>罗成2</v>
      </c>
      <c r="B356" s="17">
        <v>2</v>
      </c>
      <c r="C356" s="18">
        <v>38</v>
      </c>
      <c r="D356" s="19" t="str">
        <f t="shared" si="90"/>
        <v>结义兄弟</v>
      </c>
      <c r="E356" s="25" t="s">
        <v>549</v>
      </c>
      <c r="F356" s="20" t="str">
        <f t="shared" si="99"/>
        <v>、程咬金</v>
      </c>
      <c r="G356" s="20" t="str">
        <f t="shared" si="100"/>
        <v/>
      </c>
      <c r="H356" s="20" t="str">
        <f t="shared" si="101"/>
        <v/>
      </c>
      <c r="I356" s="20" t="str">
        <f t="shared" si="102"/>
        <v/>
      </c>
      <c r="J356" s="12">
        <f t="shared" si="92"/>
        <v>0</v>
      </c>
      <c r="K356" s="12">
        <f t="shared" si="93"/>
        <v>110</v>
      </c>
      <c r="L356" s="12">
        <f t="shared" si="94"/>
        <v>30</v>
      </c>
      <c r="M356" s="36">
        <v>0</v>
      </c>
      <c r="N356" s="28" t="s">
        <v>140</v>
      </c>
      <c r="O356" s="12">
        <f>VLOOKUP(E356,[3]Sheet1!$B$20:$K$190,9,0)</f>
        <v>3</v>
      </c>
      <c r="P356" s="12" t="str">
        <f>VLOOKUP(O356,武将ID!L$1:$M357,2,0)</f>
        <v>攻击型</v>
      </c>
      <c r="R356" s="12">
        <v>3</v>
      </c>
      <c r="T356" s="12">
        <f t="shared" si="104"/>
        <v>0</v>
      </c>
      <c r="U356" s="12">
        <f t="shared" si="105"/>
        <v>11</v>
      </c>
      <c r="V356" s="12">
        <f t="shared" si="95"/>
        <v>3</v>
      </c>
      <c r="W356" s="12">
        <f t="shared" si="96"/>
        <v>0</v>
      </c>
      <c r="X356" s="12">
        <f t="shared" si="97"/>
        <v>14</v>
      </c>
      <c r="Y356" s="12">
        <f t="shared" si="98"/>
        <v>0</v>
      </c>
      <c r="AB356" s="18">
        <v>0</v>
      </c>
      <c r="AC356" s="18">
        <v>180</v>
      </c>
      <c r="AD356" s="18">
        <v>0</v>
      </c>
      <c r="AH356" s="25" t="s">
        <v>551</v>
      </c>
      <c r="AI356" s="17" t="str">
        <f>IFERROR(VLOOKUP(AH356,[4]缘分填表用!$A:$J,4,FALSE),VLOOKUP(AH356,[4]Sheet3!$AH:$AM,6,0))</f>
        <v>结义兄弟</v>
      </c>
      <c r="AJ356" s="30" t="str">
        <f>IFERROR(VLOOKUP(AH356,[4]缘分填表用!$A:$M,8,FALSE),VLOOKUP(AH356,[4]Sheet3!$AH:$AL,2,0))</f>
        <v>程咬金</v>
      </c>
      <c r="AK356" s="30">
        <f>IFERROR(VLOOKUP(AH356,[4]缘分填表用!$A:$M,9,FALSE),VLOOKUP(AH356,[4]Sheet3!$AH:$AL,3,0))</f>
        <v>0</v>
      </c>
      <c r="AL356" s="30">
        <f>IFERROR(VLOOKUP(AH356,[4]缘分填表用!$A:$M,10,FALSE),VLOOKUP(AH356,[4]Sheet3!$AH:$AL,4,0))</f>
        <v>0</v>
      </c>
      <c r="AM356" s="30"/>
      <c r="AN356" s="12" t="str">
        <f>IFERROR(VLOOKUP(D356,[5]Sheet1!$B$2:$C$47,2,FALSE),"")</f>
        <v/>
      </c>
    </row>
    <row r="357" spans="1:40" ht="17.399999999999999" customHeight="1" x14ac:dyDescent="0.35">
      <c r="A357" s="16" t="str">
        <f t="shared" si="103"/>
        <v>罗成3</v>
      </c>
      <c r="B357" s="17">
        <v>3</v>
      </c>
      <c r="C357" s="18">
        <v>39</v>
      </c>
      <c r="D357" s="19" t="str">
        <f t="shared" si="90"/>
        <v>英姿飒爽</v>
      </c>
      <c r="E357" s="25" t="s">
        <v>549</v>
      </c>
      <c r="F357" s="20" t="str">
        <f t="shared" si="99"/>
        <v>、赵云</v>
      </c>
      <c r="G357" s="20" t="str">
        <f t="shared" si="100"/>
        <v/>
      </c>
      <c r="H357" s="20" t="str">
        <f t="shared" si="101"/>
        <v/>
      </c>
      <c r="I357" s="20" t="str">
        <f t="shared" si="102"/>
        <v/>
      </c>
      <c r="J357" s="12">
        <f t="shared" si="92"/>
        <v>0</v>
      </c>
      <c r="K357" s="12">
        <f t="shared" si="93"/>
        <v>110</v>
      </c>
      <c r="L357" s="12">
        <f t="shared" si="94"/>
        <v>30</v>
      </c>
      <c r="M357" s="36">
        <v>0</v>
      </c>
      <c r="N357" s="28" t="s">
        <v>140</v>
      </c>
      <c r="O357" s="12">
        <f>VLOOKUP(E357,[3]Sheet1!$B$20:$K$190,9,0)</f>
        <v>3</v>
      </c>
      <c r="P357" s="12" t="str">
        <f>VLOOKUP(O357,武将ID!L$1:$M358,2,0)</f>
        <v>攻击型</v>
      </c>
      <c r="R357" s="12">
        <v>3</v>
      </c>
      <c r="T357" s="12">
        <f t="shared" si="104"/>
        <v>0</v>
      </c>
      <c r="U357" s="12">
        <f t="shared" si="105"/>
        <v>11</v>
      </c>
      <c r="V357" s="12">
        <f t="shared" si="95"/>
        <v>3</v>
      </c>
      <c r="W357" s="12">
        <f t="shared" si="96"/>
        <v>0</v>
      </c>
      <c r="X357" s="12">
        <f t="shared" si="97"/>
        <v>14</v>
      </c>
      <c r="Y357" s="12">
        <f t="shared" si="98"/>
        <v>0</v>
      </c>
      <c r="AB357" s="18">
        <v>0</v>
      </c>
      <c r="AC357" s="18">
        <v>180</v>
      </c>
      <c r="AD357" s="18">
        <v>0</v>
      </c>
      <c r="AH357" s="25" t="s">
        <v>552</v>
      </c>
      <c r="AI357" s="17" t="str">
        <f>IFERROR(VLOOKUP(AH357,[4]缘分填表用!$A:$J,4,FALSE),VLOOKUP(AH357,[4]Sheet3!$AH:$AM,6,0))</f>
        <v>英姿飒爽</v>
      </c>
      <c r="AJ357" s="30" t="str">
        <f>IFERROR(VLOOKUP(AH357,[4]缘分填表用!$A:$M,8,FALSE),VLOOKUP(AH357,[4]Sheet3!$AH:$AL,2,0))</f>
        <v>赵云</v>
      </c>
      <c r="AK357" s="30">
        <f>IFERROR(VLOOKUP(AH357,[4]缘分填表用!$A:$M,9,FALSE),VLOOKUP(AH357,[4]Sheet3!$AH:$AL,3,0))</f>
        <v>0</v>
      </c>
      <c r="AL357" s="30">
        <f>IFERROR(VLOOKUP(AH357,[4]缘分填表用!$A:$M,10,FALSE),VLOOKUP(AH357,[4]Sheet3!$AH:$AL,4,0))</f>
        <v>0</v>
      </c>
      <c r="AM357" s="30"/>
      <c r="AN357" s="12" t="str">
        <f>IFERROR(VLOOKUP(D357,[5]Sheet1!$B$2:$C$47,2,FALSE),"")</f>
        <v/>
      </c>
    </row>
    <row r="358" spans="1:40" ht="17.399999999999999" customHeight="1" x14ac:dyDescent="0.35">
      <c r="A358" s="16" t="str">
        <f t="shared" si="103"/>
        <v>罗成4</v>
      </c>
      <c r="B358" s="17">
        <v>4</v>
      </c>
      <c r="C358" s="18">
        <v>40</v>
      </c>
      <c r="D358" s="19" t="str">
        <f t="shared" si="90"/>
        <v>生龙活虎</v>
      </c>
      <c r="E358" s="25" t="s">
        <v>549</v>
      </c>
      <c r="F358" s="20" t="str">
        <f t="shared" si="99"/>
        <v>、裴元庆</v>
      </c>
      <c r="G358" s="20" t="str">
        <f t="shared" si="100"/>
        <v>、霍去病</v>
      </c>
      <c r="H358" s="20" t="str">
        <f t="shared" si="101"/>
        <v/>
      </c>
      <c r="I358" s="20" t="str">
        <f t="shared" si="102"/>
        <v/>
      </c>
      <c r="J358" s="12">
        <f t="shared" si="92"/>
        <v>150</v>
      </c>
      <c r="K358" s="12">
        <f t="shared" si="93"/>
        <v>120</v>
      </c>
      <c r="L358" s="12">
        <f t="shared" si="94"/>
        <v>30</v>
      </c>
      <c r="M358" s="36">
        <v>0</v>
      </c>
      <c r="N358" s="28" t="s">
        <v>140</v>
      </c>
      <c r="O358" s="12">
        <f>VLOOKUP(E358,[3]Sheet1!$B$20:$K$190,9,0)</f>
        <v>3</v>
      </c>
      <c r="P358" s="12" t="str">
        <f>VLOOKUP(O358,武将ID!L$1:$M359,2,0)</f>
        <v>攻击型</v>
      </c>
      <c r="R358" s="12">
        <v>3</v>
      </c>
      <c r="T358" s="12">
        <f t="shared" si="104"/>
        <v>15</v>
      </c>
      <c r="U358" s="12">
        <f t="shared" si="105"/>
        <v>12</v>
      </c>
      <c r="V358" s="12">
        <f t="shared" si="95"/>
        <v>3</v>
      </c>
      <c r="W358" s="12">
        <f t="shared" si="96"/>
        <v>15</v>
      </c>
      <c r="X358" s="12">
        <f t="shared" si="97"/>
        <v>15</v>
      </c>
      <c r="Y358" s="12">
        <f t="shared" si="98"/>
        <v>0</v>
      </c>
      <c r="AB358" s="18">
        <v>200</v>
      </c>
      <c r="AC358" s="18">
        <v>200</v>
      </c>
      <c r="AD358" s="18">
        <v>0</v>
      </c>
      <c r="AH358" s="25" t="s">
        <v>553</v>
      </c>
      <c r="AI358" s="17" t="str">
        <f>IFERROR(VLOOKUP(AH358,[4]缘分填表用!$A:$J,4,FALSE),VLOOKUP(AH358,[4]Sheet3!$AH:$AM,6,0))</f>
        <v>生龙活虎</v>
      </c>
      <c r="AJ358" s="30" t="str">
        <f>IFERROR(VLOOKUP(AH358,[4]缘分填表用!$A:$M,8,FALSE),VLOOKUP(AH358,[4]Sheet3!$AH:$AL,2,0))</f>
        <v>裴元庆</v>
      </c>
      <c r="AK358" s="30" t="str">
        <f>IFERROR(VLOOKUP(AH358,[4]缘分填表用!$A:$M,9,FALSE),VLOOKUP(AH358,[4]Sheet3!$AH:$AL,3,0))</f>
        <v>霍去病</v>
      </c>
      <c r="AL358" s="30">
        <f>IFERROR(VLOOKUP(AH358,[4]缘分填表用!$A:$M,10,FALSE),VLOOKUP(AH358,[4]Sheet3!$AH:$AL,4,0))</f>
        <v>0</v>
      </c>
      <c r="AN358" s="12" t="str">
        <f>IFERROR(VLOOKUP(D358,[5]Sheet1!$B$2:$C$47,2,FALSE),"")</f>
        <v/>
      </c>
    </row>
    <row r="359" spans="1:40" ht="17.399999999999999" customHeight="1" x14ac:dyDescent="0.35">
      <c r="A359" s="16" t="str">
        <f t="shared" si="103"/>
        <v>罗成5</v>
      </c>
      <c r="B359" s="17">
        <v>5</v>
      </c>
      <c r="C359" s="18">
        <v>41</v>
      </c>
      <c r="D359" s="19" t="str">
        <f t="shared" si="90"/>
        <v>善解人意</v>
      </c>
      <c r="E359" s="25" t="s">
        <v>549</v>
      </c>
      <c r="F359" s="20" t="str">
        <f t="shared" si="99"/>
        <v>、虞姬</v>
      </c>
      <c r="G359" s="20" t="str">
        <f t="shared" si="100"/>
        <v>、薛仁贵</v>
      </c>
      <c r="H359" s="20" t="str">
        <f t="shared" si="101"/>
        <v>、独孤伽罗</v>
      </c>
      <c r="I359" s="20" t="str">
        <f t="shared" si="102"/>
        <v/>
      </c>
      <c r="J359" s="12">
        <f t="shared" si="92"/>
        <v>180</v>
      </c>
      <c r="K359" s="12">
        <f t="shared" si="93"/>
        <v>140</v>
      </c>
      <c r="L359" s="12">
        <f t="shared" si="94"/>
        <v>40</v>
      </c>
      <c r="M359" s="36">
        <v>0</v>
      </c>
      <c r="N359" s="28" t="s">
        <v>140</v>
      </c>
      <c r="O359" s="12">
        <f>VLOOKUP(E359,[3]Sheet1!$B$20:$K$190,9,0)</f>
        <v>3</v>
      </c>
      <c r="P359" s="12" t="str">
        <f>VLOOKUP(O359,武将ID!L$1:$M360,2,0)</f>
        <v>攻击型</v>
      </c>
      <c r="R359" s="12">
        <v>3</v>
      </c>
      <c r="T359" s="12">
        <f t="shared" si="104"/>
        <v>18</v>
      </c>
      <c r="U359" s="12">
        <f t="shared" si="105"/>
        <v>14</v>
      </c>
      <c r="V359" s="12">
        <f t="shared" si="95"/>
        <v>4</v>
      </c>
      <c r="W359" s="12">
        <f t="shared" si="96"/>
        <v>18</v>
      </c>
      <c r="X359" s="12">
        <f t="shared" si="97"/>
        <v>18</v>
      </c>
      <c r="Y359" s="12">
        <f t="shared" si="98"/>
        <v>0</v>
      </c>
      <c r="AB359" s="18">
        <v>240</v>
      </c>
      <c r="AC359" s="18">
        <v>240</v>
      </c>
      <c r="AD359" s="18">
        <v>0</v>
      </c>
      <c r="AH359" s="25" t="s">
        <v>554</v>
      </c>
      <c r="AI359" s="17" t="str">
        <f>IFERROR(VLOOKUP(AH359,[4]缘分填表用!$A:$J,4,FALSE),VLOOKUP(AH359,[4]Sheet3!$AH:$AM,6,0))</f>
        <v>善解人意</v>
      </c>
      <c r="AJ359" s="30" t="str">
        <f>IFERROR(VLOOKUP(AH359,[4]缘分填表用!$A:$M,8,FALSE),VLOOKUP(AH359,[4]Sheet3!$AH:$AL,2,0))</f>
        <v>虞姬</v>
      </c>
      <c r="AK359" s="30" t="str">
        <f>IFERROR(VLOOKUP(AH359,[4]缘分填表用!$A:$M,9,FALSE),VLOOKUP(AH359,[4]Sheet3!$AH:$AL,3,0))</f>
        <v>薛仁贵</v>
      </c>
      <c r="AL359" s="30" t="str">
        <f>IFERROR(VLOOKUP(AH359,[4]缘分填表用!$A:$M,10,FALSE),VLOOKUP(AH359,[4]Sheet3!$AH:$AL,4,0))</f>
        <v>独孤伽罗</v>
      </c>
      <c r="AM359" s="30"/>
      <c r="AN359" s="12" t="str">
        <f>IFERROR(VLOOKUP(D359,[5]Sheet1!$B$2:$C$47,2,FALSE),"")</f>
        <v/>
      </c>
    </row>
    <row r="360" spans="1:40" ht="17.399999999999999" customHeight="1" x14ac:dyDescent="0.35">
      <c r="A360" s="16" t="str">
        <f t="shared" si="103"/>
        <v>罗成6</v>
      </c>
      <c r="B360" s="17">
        <v>6</v>
      </c>
      <c r="C360" s="18">
        <v>42</v>
      </c>
      <c r="D360" s="19" t="str">
        <f t="shared" si="90"/>
        <v>高节清风</v>
      </c>
      <c r="E360" s="25" t="s">
        <v>549</v>
      </c>
      <c r="F360" s="20" t="str">
        <f t="shared" si="99"/>
        <v>、刘备</v>
      </c>
      <c r="G360" s="20" t="str">
        <f t="shared" si="100"/>
        <v>、狄仁杰</v>
      </c>
      <c r="H360" s="20" t="str">
        <f t="shared" si="101"/>
        <v>、孔子</v>
      </c>
      <c r="I360" s="20" t="str">
        <f t="shared" si="102"/>
        <v/>
      </c>
      <c r="J360" s="12">
        <f t="shared" si="92"/>
        <v>180</v>
      </c>
      <c r="K360" s="12">
        <f t="shared" si="93"/>
        <v>140</v>
      </c>
      <c r="L360" s="12">
        <f t="shared" si="94"/>
        <v>40</v>
      </c>
      <c r="M360" s="36">
        <v>0</v>
      </c>
      <c r="N360" s="28" t="s">
        <v>140</v>
      </c>
      <c r="O360" s="12">
        <f>VLOOKUP(E360,[3]Sheet1!$B$20:$K$190,9,0)</f>
        <v>3</v>
      </c>
      <c r="P360" s="12" t="str">
        <f>VLOOKUP(O360,武将ID!L$1:$M361,2,0)</f>
        <v>攻击型</v>
      </c>
      <c r="R360" s="12">
        <v>3</v>
      </c>
      <c r="T360" s="12">
        <f t="shared" si="104"/>
        <v>18</v>
      </c>
      <c r="U360" s="12">
        <f t="shared" si="105"/>
        <v>14</v>
      </c>
      <c r="V360" s="12">
        <f t="shared" si="95"/>
        <v>4</v>
      </c>
      <c r="W360" s="12">
        <f t="shared" si="96"/>
        <v>18</v>
      </c>
      <c r="X360" s="12">
        <f t="shared" si="97"/>
        <v>18</v>
      </c>
      <c r="Y360" s="12">
        <f t="shared" si="98"/>
        <v>0</v>
      </c>
      <c r="AB360" s="18">
        <v>240</v>
      </c>
      <c r="AC360" s="18">
        <v>240</v>
      </c>
      <c r="AD360" s="18">
        <v>0</v>
      </c>
      <c r="AH360" s="25" t="s">
        <v>555</v>
      </c>
      <c r="AI360" s="17" t="str">
        <f>IFERROR(VLOOKUP(AH360,[4]缘分填表用!$A:$J,4,FALSE),VLOOKUP(AH360,[4]Sheet3!$AH:$AM,6,0))</f>
        <v>高节清风</v>
      </c>
      <c r="AJ360" s="30" t="str">
        <f>IFERROR(VLOOKUP(AH360,[4]缘分填表用!$A:$M,8,FALSE),VLOOKUP(AH360,[4]Sheet3!$AH:$AL,2,0))</f>
        <v>刘备</v>
      </c>
      <c r="AK360" s="30" t="str">
        <f>IFERROR(VLOOKUP(AH360,[4]缘分填表用!$A:$M,9,FALSE),VLOOKUP(AH360,[4]Sheet3!$AH:$AL,3,0))</f>
        <v>狄仁杰</v>
      </c>
      <c r="AL360" s="30" t="str">
        <f>IFERROR(VLOOKUP(AH360,[4]缘分填表用!$A:$M,10,FALSE),VLOOKUP(AH360,[4]Sheet3!$AH:$AL,4,0))</f>
        <v>孔子</v>
      </c>
      <c r="AM360" s="30"/>
      <c r="AN360" s="12" t="str">
        <f>IFERROR(VLOOKUP(D360,[5]Sheet1!$B$2:$C$47,2,FALSE),"")</f>
        <v/>
      </c>
    </row>
    <row r="361" spans="1:40" ht="17.399999999999999" customHeight="1" x14ac:dyDescent="0.35">
      <c r="A361" s="16" t="str">
        <f t="shared" si="103"/>
        <v>宇文成都1</v>
      </c>
      <c r="B361" s="17">
        <v>1</v>
      </c>
      <c r="C361" s="18">
        <v>43</v>
      </c>
      <c r="D361" s="19" t="str">
        <f t="shared" si="90"/>
        <v>力保炀帝</v>
      </c>
      <c r="E361" s="25" t="s">
        <v>556</v>
      </c>
      <c r="F361" s="20" t="str">
        <f t="shared" si="99"/>
        <v>、杨广</v>
      </c>
      <c r="G361" s="20" t="str">
        <f t="shared" si="100"/>
        <v/>
      </c>
      <c r="H361" s="20" t="str">
        <f t="shared" si="101"/>
        <v/>
      </c>
      <c r="I361" s="20" t="str">
        <f t="shared" si="102"/>
        <v/>
      </c>
      <c r="J361" s="12">
        <f t="shared" si="92"/>
        <v>0</v>
      </c>
      <c r="K361" s="12">
        <f t="shared" si="93"/>
        <v>110</v>
      </c>
      <c r="L361" s="12">
        <f t="shared" si="94"/>
        <v>30</v>
      </c>
      <c r="M361" s="36">
        <v>0</v>
      </c>
      <c r="N361" s="28" t="s">
        <v>140</v>
      </c>
      <c r="O361" s="12">
        <f>VLOOKUP(E361,[3]Sheet1!$B$20:$K$190,9,0)</f>
        <v>3</v>
      </c>
      <c r="P361" s="12" t="str">
        <f>VLOOKUP(O361,武将ID!L$1:$M362,2,0)</f>
        <v>攻击型</v>
      </c>
      <c r="R361" s="12">
        <v>3</v>
      </c>
      <c r="T361" s="12">
        <f t="shared" si="104"/>
        <v>0</v>
      </c>
      <c r="U361" s="12">
        <f t="shared" si="105"/>
        <v>11</v>
      </c>
      <c r="V361" s="12">
        <f t="shared" si="95"/>
        <v>3</v>
      </c>
      <c r="W361" s="12">
        <f t="shared" si="96"/>
        <v>0</v>
      </c>
      <c r="X361" s="12">
        <f t="shared" si="97"/>
        <v>14</v>
      </c>
      <c r="Y361" s="12">
        <f t="shared" si="98"/>
        <v>0</v>
      </c>
      <c r="AB361" s="18">
        <v>0</v>
      </c>
      <c r="AC361" s="18">
        <v>180</v>
      </c>
      <c r="AD361" s="18">
        <v>0</v>
      </c>
      <c r="AH361" s="25" t="s">
        <v>557</v>
      </c>
      <c r="AI361" s="17" t="str">
        <f>IFERROR(VLOOKUP(AH361,[4]缘分填表用!$A:$J,4,FALSE),VLOOKUP(AH361,[4]Sheet3!$AH:$AM,6,0))</f>
        <v>力保炀帝</v>
      </c>
      <c r="AJ361" s="30" t="str">
        <f>IFERROR(VLOOKUP(AH361,[4]缘分填表用!$A:$M,8,FALSE),VLOOKUP(AH361,[4]Sheet3!$AH:$AL,2,0))</f>
        <v>杨广</v>
      </c>
      <c r="AK361" s="30">
        <f>IFERROR(VLOOKUP(AH361,[4]缘分填表用!$A:$M,9,FALSE),VLOOKUP(AH361,[4]Sheet3!$AH:$AL,3,0))</f>
        <v>0</v>
      </c>
      <c r="AL361" s="30">
        <f>IFERROR(VLOOKUP(AH361,[4]缘分填表用!$A:$M,10,FALSE),VLOOKUP(AH361,[4]Sheet3!$AH:$AL,4,0))</f>
        <v>0</v>
      </c>
      <c r="AM361" s="30"/>
      <c r="AN361" s="12" t="str">
        <f>IFERROR(VLOOKUP(D361,[5]Sheet1!$B$2:$C$47,2,FALSE),"")</f>
        <v/>
      </c>
    </row>
    <row r="362" spans="1:40" ht="17.399999999999999" customHeight="1" x14ac:dyDescent="0.35">
      <c r="A362" s="16" t="str">
        <f t="shared" si="103"/>
        <v>宇文成都2</v>
      </c>
      <c r="B362" s="17">
        <v>2</v>
      </c>
      <c r="C362" s="18">
        <v>44</v>
      </c>
      <c r="D362" s="19" t="str">
        <f t="shared" si="90"/>
        <v>盖世无双</v>
      </c>
      <c r="E362" s="25" t="s">
        <v>556</v>
      </c>
      <c r="F362" s="20" t="str">
        <f t="shared" si="99"/>
        <v>、裴元庆</v>
      </c>
      <c r="G362" s="20" t="str">
        <f t="shared" si="100"/>
        <v/>
      </c>
      <c r="H362" s="20" t="str">
        <f t="shared" si="101"/>
        <v/>
      </c>
      <c r="I362" s="20" t="str">
        <f t="shared" si="102"/>
        <v/>
      </c>
      <c r="J362" s="12">
        <f t="shared" si="92"/>
        <v>0</v>
      </c>
      <c r="K362" s="12">
        <f t="shared" si="93"/>
        <v>110</v>
      </c>
      <c r="L362" s="12">
        <f t="shared" si="94"/>
        <v>30</v>
      </c>
      <c r="M362" s="36">
        <v>0</v>
      </c>
      <c r="N362" s="28" t="s">
        <v>140</v>
      </c>
      <c r="O362" s="12">
        <f>VLOOKUP(E362,[3]Sheet1!$B$20:$K$190,9,0)</f>
        <v>3</v>
      </c>
      <c r="P362" s="12" t="str">
        <f>VLOOKUP(O362,武将ID!L$1:$M363,2,0)</f>
        <v>攻击型</v>
      </c>
      <c r="R362" s="12">
        <v>3</v>
      </c>
      <c r="T362" s="12">
        <f t="shared" si="104"/>
        <v>0</v>
      </c>
      <c r="U362" s="12">
        <f t="shared" si="105"/>
        <v>11</v>
      </c>
      <c r="V362" s="12">
        <f t="shared" si="95"/>
        <v>3</v>
      </c>
      <c r="W362" s="12">
        <f t="shared" si="96"/>
        <v>0</v>
      </c>
      <c r="X362" s="12">
        <f t="shared" si="97"/>
        <v>14</v>
      </c>
      <c r="Y362" s="12">
        <f t="shared" si="98"/>
        <v>0</v>
      </c>
      <c r="AB362" s="18">
        <v>0</v>
      </c>
      <c r="AC362" s="18">
        <v>180</v>
      </c>
      <c r="AD362" s="18">
        <v>0</v>
      </c>
      <c r="AH362" s="25" t="s">
        <v>558</v>
      </c>
      <c r="AI362" s="17" t="str">
        <f>IFERROR(VLOOKUP(AH362,[4]缘分填表用!$A:$J,4,FALSE),VLOOKUP(AH362,[4]Sheet3!$AH:$AM,6,0))</f>
        <v>盖世无双</v>
      </c>
      <c r="AJ362" s="30" t="str">
        <f>IFERROR(VLOOKUP(AH362,[4]缘分填表用!$A:$M,8,FALSE),VLOOKUP(AH362,[4]Sheet3!$AH:$AL,2,0))</f>
        <v>裴元庆</v>
      </c>
      <c r="AK362" s="30">
        <f>IFERROR(VLOOKUP(AH362,[4]缘分填表用!$A:$M,9,FALSE),VLOOKUP(AH362,[4]Sheet3!$AH:$AL,3,0))</f>
        <v>0</v>
      </c>
      <c r="AL362" s="30">
        <f>IFERROR(VLOOKUP(AH362,[4]缘分填表用!$A:$M,10,FALSE),VLOOKUP(AH362,[4]Sheet3!$AH:$AL,4,0))</f>
        <v>0</v>
      </c>
      <c r="AM362" s="30"/>
      <c r="AN362" s="12" t="str">
        <f>IFERROR(VLOOKUP(D362,[5]Sheet1!$B$2:$C$47,2,FALSE),"")</f>
        <v/>
      </c>
    </row>
    <row r="363" spans="1:40" ht="17.399999999999999" customHeight="1" x14ac:dyDescent="0.35">
      <c r="A363" s="16" t="str">
        <f t="shared" si="103"/>
        <v>宇文成都3</v>
      </c>
      <c r="B363" s="17">
        <v>3</v>
      </c>
      <c r="C363" s="18">
        <v>45</v>
      </c>
      <c r="D363" s="19" t="str">
        <f t="shared" si="90"/>
        <v>文韬武略</v>
      </c>
      <c r="E363" s="25" t="s">
        <v>556</v>
      </c>
      <c r="F363" s="20" t="str">
        <f t="shared" si="99"/>
        <v>、周瑜</v>
      </c>
      <c r="G363" s="20" t="str">
        <f t="shared" si="100"/>
        <v/>
      </c>
      <c r="H363" s="20" t="str">
        <f t="shared" si="101"/>
        <v/>
      </c>
      <c r="I363" s="20" t="str">
        <f t="shared" si="102"/>
        <v/>
      </c>
      <c r="J363" s="12">
        <f t="shared" si="92"/>
        <v>0</v>
      </c>
      <c r="K363" s="12">
        <f t="shared" si="93"/>
        <v>110</v>
      </c>
      <c r="L363" s="12">
        <f t="shared" si="94"/>
        <v>30</v>
      </c>
      <c r="M363" s="36">
        <v>0</v>
      </c>
      <c r="N363" s="28" t="s">
        <v>140</v>
      </c>
      <c r="O363" s="12">
        <f>VLOOKUP(E363,[3]Sheet1!$B$20:$K$190,9,0)</f>
        <v>3</v>
      </c>
      <c r="P363" s="12" t="str">
        <f>VLOOKUP(O363,武将ID!L$1:$M364,2,0)</f>
        <v>攻击型</v>
      </c>
      <c r="R363" s="12">
        <v>3</v>
      </c>
      <c r="T363" s="12">
        <f t="shared" si="104"/>
        <v>0</v>
      </c>
      <c r="U363" s="12">
        <f t="shared" si="105"/>
        <v>11</v>
      </c>
      <c r="V363" s="12">
        <f t="shared" si="95"/>
        <v>3</v>
      </c>
      <c r="W363" s="12">
        <f t="shared" si="96"/>
        <v>0</v>
      </c>
      <c r="X363" s="12">
        <f t="shared" si="97"/>
        <v>14</v>
      </c>
      <c r="Y363" s="12">
        <f t="shared" si="98"/>
        <v>0</v>
      </c>
      <c r="AB363" s="18">
        <v>0</v>
      </c>
      <c r="AC363" s="18">
        <v>180</v>
      </c>
      <c r="AD363" s="18">
        <v>0</v>
      </c>
      <c r="AH363" s="25" t="s">
        <v>559</v>
      </c>
      <c r="AI363" s="17" t="str">
        <f>IFERROR(VLOOKUP(AH363,[4]缘分填表用!$A:$J,4,FALSE),VLOOKUP(AH363,[4]Sheet3!$AH:$AM,6,0))</f>
        <v>文韬武略</v>
      </c>
      <c r="AJ363" s="30" t="str">
        <f>IFERROR(VLOOKUP(AH363,[4]缘分填表用!$A:$M,8,FALSE),VLOOKUP(AH363,[4]Sheet3!$AH:$AL,2,0))</f>
        <v>周瑜</v>
      </c>
      <c r="AK363" s="30">
        <f>IFERROR(VLOOKUP(AH363,[4]缘分填表用!$A:$M,9,FALSE),VLOOKUP(AH363,[4]Sheet3!$AH:$AL,3,0))</f>
        <v>0</v>
      </c>
      <c r="AL363" s="30">
        <f>IFERROR(VLOOKUP(AH363,[4]缘分填表用!$A:$M,10,FALSE),VLOOKUP(AH363,[4]Sheet3!$AH:$AL,4,0))</f>
        <v>0</v>
      </c>
      <c r="AM363" s="30"/>
      <c r="AN363" s="12" t="str">
        <f>IFERROR(VLOOKUP(D363,[5]Sheet1!$B$2:$C$47,2,FALSE),"")</f>
        <v/>
      </c>
    </row>
    <row r="364" spans="1:40" ht="17.399999999999999" customHeight="1" x14ac:dyDescent="0.35">
      <c r="A364" s="16" t="str">
        <f t="shared" si="103"/>
        <v>宇文成都4</v>
      </c>
      <c r="B364" s="17">
        <v>4</v>
      </c>
      <c r="C364" s="18">
        <v>46</v>
      </c>
      <c r="D364" s="19" t="str">
        <f t="shared" si="90"/>
        <v>天神下凡</v>
      </c>
      <c r="E364" s="25" t="s">
        <v>556</v>
      </c>
      <c r="F364" s="20" t="str">
        <f t="shared" si="99"/>
        <v>、姜子牙</v>
      </c>
      <c r="G364" s="20" t="str">
        <f t="shared" si="100"/>
        <v>、岳飞</v>
      </c>
      <c r="H364" s="20" t="str">
        <f t="shared" si="101"/>
        <v/>
      </c>
      <c r="I364" s="20" t="str">
        <f t="shared" si="102"/>
        <v/>
      </c>
      <c r="J364" s="12">
        <f t="shared" si="92"/>
        <v>150</v>
      </c>
      <c r="K364" s="12">
        <f t="shared" si="93"/>
        <v>120</v>
      </c>
      <c r="L364" s="12">
        <f t="shared" si="94"/>
        <v>30</v>
      </c>
      <c r="M364" s="36">
        <v>0</v>
      </c>
      <c r="N364" s="28" t="s">
        <v>140</v>
      </c>
      <c r="O364" s="12">
        <f>VLOOKUP(E364,[3]Sheet1!$B$20:$K$190,9,0)</f>
        <v>3</v>
      </c>
      <c r="P364" s="12" t="str">
        <f>VLOOKUP(O364,武将ID!L$1:$M365,2,0)</f>
        <v>攻击型</v>
      </c>
      <c r="R364" s="12">
        <v>3</v>
      </c>
      <c r="T364" s="12">
        <f t="shared" si="104"/>
        <v>15</v>
      </c>
      <c r="U364" s="12">
        <f t="shared" si="105"/>
        <v>12</v>
      </c>
      <c r="V364" s="12">
        <f t="shared" si="95"/>
        <v>3</v>
      </c>
      <c r="W364" s="12">
        <f t="shared" si="96"/>
        <v>15</v>
      </c>
      <c r="X364" s="12">
        <f t="shared" si="97"/>
        <v>15</v>
      </c>
      <c r="Y364" s="12">
        <f t="shared" si="98"/>
        <v>0</v>
      </c>
      <c r="AB364" s="18">
        <v>200</v>
      </c>
      <c r="AC364" s="18">
        <v>200</v>
      </c>
      <c r="AD364" s="18">
        <v>0</v>
      </c>
      <c r="AH364" s="25" t="s">
        <v>560</v>
      </c>
      <c r="AI364" s="17" t="str">
        <f>IFERROR(VLOOKUP(AH364,[4]缘分填表用!$A:$J,4,FALSE),VLOOKUP(AH364,[4]Sheet3!$AH:$AM,6,0))</f>
        <v>天神下凡</v>
      </c>
      <c r="AJ364" s="30" t="str">
        <f>IFERROR(VLOOKUP(AH364,[4]缘分填表用!$A:$M,8,FALSE),VLOOKUP(AH364,[4]Sheet3!$AH:$AL,2,0))</f>
        <v>姜子牙</v>
      </c>
      <c r="AK364" s="30" t="str">
        <f>IFERROR(VLOOKUP(AH364,[4]缘分填表用!$A:$M,9,FALSE),VLOOKUP(AH364,[4]Sheet3!$AH:$AL,3,0))</f>
        <v>岳飞</v>
      </c>
      <c r="AL364" s="30">
        <f>IFERROR(VLOOKUP(AH364,[4]缘分填表用!$A:$M,10,FALSE),VLOOKUP(AH364,[4]Sheet3!$AH:$AL,4,0))</f>
        <v>0</v>
      </c>
      <c r="AM364" s="30"/>
      <c r="AN364" s="12" t="str">
        <f>IFERROR(VLOOKUP(D364,[5]Sheet1!$B$2:$C$47,2,FALSE),"")</f>
        <v/>
      </c>
    </row>
    <row r="365" spans="1:40" ht="17.399999999999999" customHeight="1" x14ac:dyDescent="0.35">
      <c r="A365" s="16" t="str">
        <f t="shared" si="103"/>
        <v>宇文成都5</v>
      </c>
      <c r="B365" s="17">
        <v>5</v>
      </c>
      <c r="C365" s="18">
        <v>47</v>
      </c>
      <c r="D365" s="19" t="str">
        <f t="shared" si="90"/>
        <v>碧血丹心</v>
      </c>
      <c r="E365" s="25" t="s">
        <v>556</v>
      </c>
      <c r="F365" s="20" t="str">
        <f t="shared" si="99"/>
        <v>、尉迟恭</v>
      </c>
      <c r="G365" s="20" t="str">
        <f t="shared" si="100"/>
        <v>、狄仁杰</v>
      </c>
      <c r="H365" s="20" t="str">
        <f t="shared" si="101"/>
        <v>、屈原</v>
      </c>
      <c r="I365" s="20" t="str">
        <f t="shared" si="102"/>
        <v/>
      </c>
      <c r="J365" s="12">
        <f t="shared" si="92"/>
        <v>180</v>
      </c>
      <c r="K365" s="12">
        <f t="shared" si="93"/>
        <v>140</v>
      </c>
      <c r="L365" s="12">
        <f t="shared" si="94"/>
        <v>40</v>
      </c>
      <c r="M365" s="36">
        <v>0</v>
      </c>
      <c r="N365" s="28" t="s">
        <v>140</v>
      </c>
      <c r="O365" s="12">
        <f>VLOOKUP(E365,[3]Sheet1!$B$20:$K$190,9,0)</f>
        <v>3</v>
      </c>
      <c r="P365" s="12" t="str">
        <f>VLOOKUP(O365,武将ID!L$1:$M366,2,0)</f>
        <v>攻击型</v>
      </c>
      <c r="R365" s="12">
        <v>3</v>
      </c>
      <c r="T365" s="12">
        <f t="shared" si="104"/>
        <v>18</v>
      </c>
      <c r="U365" s="12">
        <f t="shared" si="105"/>
        <v>14</v>
      </c>
      <c r="V365" s="12">
        <f t="shared" si="95"/>
        <v>4</v>
      </c>
      <c r="W365" s="12">
        <f t="shared" si="96"/>
        <v>18</v>
      </c>
      <c r="X365" s="12">
        <f t="shared" si="97"/>
        <v>18</v>
      </c>
      <c r="Y365" s="12">
        <f t="shared" si="98"/>
        <v>0</v>
      </c>
      <c r="AB365" s="18">
        <v>240</v>
      </c>
      <c r="AC365" s="18">
        <v>240</v>
      </c>
      <c r="AD365" s="18">
        <v>0</v>
      </c>
      <c r="AH365" s="25" t="s">
        <v>561</v>
      </c>
      <c r="AI365" s="17" t="str">
        <f>IFERROR(VLOOKUP(AH365,[4]缘分填表用!$A:$J,4,FALSE),VLOOKUP(AH365,[4]Sheet3!$AH:$AM,6,0))</f>
        <v>碧血丹心</v>
      </c>
      <c r="AJ365" s="30" t="str">
        <f>IFERROR(VLOOKUP(AH365,[4]缘分填表用!$A:$M,8,FALSE),VLOOKUP(AH365,[4]Sheet3!$AH:$AL,2,0))</f>
        <v>尉迟恭</v>
      </c>
      <c r="AK365" s="30" t="str">
        <f>IFERROR(VLOOKUP(AH365,[4]缘分填表用!$A:$M,9,FALSE),VLOOKUP(AH365,[4]Sheet3!$AH:$AL,3,0))</f>
        <v>狄仁杰</v>
      </c>
      <c r="AL365" s="30" t="str">
        <f>IFERROR(VLOOKUP(AH365,[4]缘分填表用!$A:$M,10,FALSE),VLOOKUP(AH365,[4]Sheet3!$AH:$AL,4,0))</f>
        <v>屈原</v>
      </c>
      <c r="AN365" s="12" t="str">
        <f>IFERROR(VLOOKUP(D365,[5]Sheet1!$B$2:$C$47,2,FALSE),"")</f>
        <v/>
      </c>
    </row>
    <row r="366" spans="1:40" ht="17.399999999999999" customHeight="1" x14ac:dyDescent="0.35">
      <c r="A366" s="16" t="str">
        <f t="shared" si="103"/>
        <v>宇文成都6</v>
      </c>
      <c r="B366" s="17">
        <v>6</v>
      </c>
      <c r="C366" s="18">
        <v>48</v>
      </c>
      <c r="D366" s="19" t="str">
        <f t="shared" si="90"/>
        <v>龙马精神</v>
      </c>
      <c r="E366" s="25" t="s">
        <v>556</v>
      </c>
      <c r="F366" s="20" t="str">
        <f t="shared" si="99"/>
        <v>、孙权</v>
      </c>
      <c r="G366" s="20" t="str">
        <f t="shared" si="100"/>
        <v>、罗成</v>
      </c>
      <c r="H366" s="20" t="str">
        <f t="shared" si="101"/>
        <v>、薛仁贵</v>
      </c>
      <c r="I366" s="20" t="str">
        <f t="shared" si="102"/>
        <v/>
      </c>
      <c r="J366" s="12">
        <f t="shared" si="92"/>
        <v>180</v>
      </c>
      <c r="K366" s="12">
        <f t="shared" si="93"/>
        <v>140</v>
      </c>
      <c r="L366" s="12">
        <f t="shared" si="94"/>
        <v>40</v>
      </c>
      <c r="M366" s="36">
        <v>0</v>
      </c>
      <c r="N366" s="28" t="s">
        <v>140</v>
      </c>
      <c r="O366" s="12">
        <f>VLOOKUP(E366,[3]Sheet1!$B$20:$K$190,9,0)</f>
        <v>3</v>
      </c>
      <c r="P366" s="12" t="str">
        <f>VLOOKUP(O366,武将ID!L$1:$M367,2,0)</f>
        <v>攻击型</v>
      </c>
      <c r="R366" s="12">
        <v>3</v>
      </c>
      <c r="T366" s="12">
        <f t="shared" si="104"/>
        <v>18</v>
      </c>
      <c r="U366" s="12">
        <f t="shared" si="105"/>
        <v>14</v>
      </c>
      <c r="V366" s="12">
        <f t="shared" si="95"/>
        <v>4</v>
      </c>
      <c r="W366" s="12">
        <f t="shared" si="96"/>
        <v>18</v>
      </c>
      <c r="X366" s="12">
        <f t="shared" si="97"/>
        <v>18</v>
      </c>
      <c r="Y366" s="12">
        <f t="shared" si="98"/>
        <v>0</v>
      </c>
      <c r="AB366" s="18">
        <v>240</v>
      </c>
      <c r="AC366" s="18">
        <v>240</v>
      </c>
      <c r="AD366" s="18">
        <v>0</v>
      </c>
      <c r="AH366" s="25" t="s">
        <v>562</v>
      </c>
      <c r="AI366" s="17" t="str">
        <f>IFERROR(VLOOKUP(AH366,[4]缘分填表用!$A:$J,4,FALSE),VLOOKUP(AH366,[4]Sheet3!$AH:$AM,6,0))</f>
        <v>龙马精神</v>
      </c>
      <c r="AJ366" s="30" t="str">
        <f>IFERROR(VLOOKUP(AH366,[4]缘分填表用!$A:$M,8,FALSE),VLOOKUP(AH366,[4]Sheet3!$AH:$AL,2,0))</f>
        <v>孙权</v>
      </c>
      <c r="AK366" s="30" t="str">
        <f>IFERROR(VLOOKUP(AH366,[4]缘分填表用!$A:$M,9,FALSE),VLOOKUP(AH366,[4]Sheet3!$AH:$AL,3,0))</f>
        <v>罗成</v>
      </c>
      <c r="AL366" s="30" t="str">
        <f>IFERROR(VLOOKUP(AH366,[4]缘分填表用!$A:$M,10,FALSE),VLOOKUP(AH366,[4]Sheet3!$AH:$AL,4,0))</f>
        <v>薛仁贵</v>
      </c>
      <c r="AM366" s="30"/>
      <c r="AN366" s="12" t="str">
        <f>IFERROR(VLOOKUP(D366,[5]Sheet1!$B$2:$C$47,2,FALSE),"")</f>
        <v/>
      </c>
    </row>
    <row r="367" spans="1:40" ht="17.399999999999999" customHeight="1" x14ac:dyDescent="0.35">
      <c r="A367" s="16" t="str">
        <f t="shared" si="103"/>
        <v>薛仁贵1</v>
      </c>
      <c r="B367" s="17">
        <v>1</v>
      </c>
      <c r="C367" s="18">
        <v>49</v>
      </c>
      <c r="D367" s="19" t="str">
        <f t="shared" si="90"/>
        <v>万古流芳</v>
      </c>
      <c r="E367" s="25" t="s">
        <v>527</v>
      </c>
      <c r="F367" s="20" t="str">
        <f t="shared" si="99"/>
        <v>、李靖</v>
      </c>
      <c r="G367" s="20" t="str">
        <f t="shared" si="100"/>
        <v/>
      </c>
      <c r="H367" s="20" t="str">
        <f t="shared" si="101"/>
        <v/>
      </c>
      <c r="I367" s="20" t="str">
        <f t="shared" si="102"/>
        <v/>
      </c>
      <c r="J367" s="12">
        <f t="shared" si="92"/>
        <v>0</v>
      </c>
      <c r="K367" s="12">
        <f t="shared" si="93"/>
        <v>110</v>
      </c>
      <c r="L367" s="12">
        <f t="shared" si="94"/>
        <v>30</v>
      </c>
      <c r="M367" s="36">
        <v>0</v>
      </c>
      <c r="N367" s="28" t="s">
        <v>140</v>
      </c>
      <c r="O367" s="12">
        <f>VLOOKUP(E367,[3]Sheet1!$B$20:$K$190,9,0)</f>
        <v>3</v>
      </c>
      <c r="P367" s="12" t="str">
        <f>VLOOKUP(O367,武将ID!L$1:$M368,2,0)</f>
        <v>攻击型</v>
      </c>
      <c r="R367" s="12">
        <v>3</v>
      </c>
      <c r="T367" s="12">
        <f t="shared" si="104"/>
        <v>0</v>
      </c>
      <c r="U367" s="12">
        <f t="shared" si="105"/>
        <v>11</v>
      </c>
      <c r="V367" s="12">
        <f t="shared" si="95"/>
        <v>3</v>
      </c>
      <c r="W367" s="12">
        <f t="shared" si="96"/>
        <v>0</v>
      </c>
      <c r="X367" s="12">
        <f t="shared" si="97"/>
        <v>14</v>
      </c>
      <c r="Y367" s="12">
        <f t="shared" si="98"/>
        <v>0</v>
      </c>
      <c r="AB367" s="18">
        <v>0</v>
      </c>
      <c r="AC367" s="18">
        <v>180</v>
      </c>
      <c r="AD367" s="18">
        <v>0</v>
      </c>
      <c r="AH367" s="25" t="s">
        <v>563</v>
      </c>
      <c r="AI367" s="17" t="str">
        <f>IFERROR(VLOOKUP(AH367,[4]缘分填表用!$A:$J,4,FALSE),VLOOKUP(AH367,[4]Sheet3!$AH:$AM,6,0))</f>
        <v>万古流芳</v>
      </c>
      <c r="AJ367" s="30" t="str">
        <f>IFERROR(VLOOKUP(AH367,[4]缘分填表用!$A:$M,8,FALSE),VLOOKUP(AH367,[4]Sheet3!$AH:$AL,2,0))</f>
        <v>李靖</v>
      </c>
      <c r="AK367" s="30">
        <f>IFERROR(VLOOKUP(AH367,[4]缘分填表用!$A:$M,9,FALSE),VLOOKUP(AH367,[4]Sheet3!$AH:$AL,3,0))</f>
        <v>0</v>
      </c>
      <c r="AL367" s="30">
        <f>IFERROR(VLOOKUP(AH367,[4]缘分填表用!$A:$M,10,FALSE),VLOOKUP(AH367,[4]Sheet3!$AH:$AL,4,0))</f>
        <v>0</v>
      </c>
      <c r="AM367" s="30"/>
      <c r="AN367" s="12" t="str">
        <f>IFERROR(VLOOKUP(D367,[5]Sheet1!$B$2:$C$47,2,FALSE),"")</f>
        <v/>
      </c>
    </row>
    <row r="368" spans="1:40" ht="17.399999999999999" customHeight="1" x14ac:dyDescent="0.35">
      <c r="A368" s="16" t="str">
        <f t="shared" si="103"/>
        <v>薛仁贵2</v>
      </c>
      <c r="B368" s="17">
        <v>2</v>
      </c>
      <c r="C368" s="18">
        <v>50</v>
      </c>
      <c r="D368" s="19" t="str">
        <f t="shared" si="90"/>
        <v>浴血奋战</v>
      </c>
      <c r="E368" s="25" t="s">
        <v>527</v>
      </c>
      <c r="F368" s="20" t="str">
        <f t="shared" si="99"/>
        <v>、尉迟恭</v>
      </c>
      <c r="G368" s="20" t="str">
        <f t="shared" si="100"/>
        <v/>
      </c>
      <c r="H368" s="20" t="str">
        <f t="shared" si="101"/>
        <v/>
      </c>
      <c r="I368" s="20" t="str">
        <f t="shared" si="102"/>
        <v/>
      </c>
      <c r="J368" s="12">
        <f t="shared" si="92"/>
        <v>0</v>
      </c>
      <c r="K368" s="12">
        <f t="shared" si="93"/>
        <v>110</v>
      </c>
      <c r="L368" s="12">
        <f t="shared" si="94"/>
        <v>30</v>
      </c>
      <c r="M368" s="36">
        <v>0</v>
      </c>
      <c r="N368" s="28" t="s">
        <v>140</v>
      </c>
      <c r="O368" s="12">
        <f>VLOOKUP(E368,[3]Sheet1!$B$20:$K$190,9,0)</f>
        <v>3</v>
      </c>
      <c r="P368" s="12" t="str">
        <f>VLOOKUP(O368,武将ID!L$1:$M369,2,0)</f>
        <v>攻击型</v>
      </c>
      <c r="R368" s="12">
        <v>3</v>
      </c>
      <c r="T368" s="12">
        <f t="shared" si="104"/>
        <v>0</v>
      </c>
      <c r="U368" s="12">
        <f t="shared" si="105"/>
        <v>11</v>
      </c>
      <c r="V368" s="12">
        <f t="shared" si="95"/>
        <v>3</v>
      </c>
      <c r="W368" s="12">
        <f t="shared" si="96"/>
        <v>0</v>
      </c>
      <c r="X368" s="12">
        <f t="shared" si="97"/>
        <v>14</v>
      </c>
      <c r="Y368" s="12">
        <f t="shared" si="98"/>
        <v>0</v>
      </c>
      <c r="AB368" s="18">
        <v>0</v>
      </c>
      <c r="AC368" s="18">
        <v>180</v>
      </c>
      <c r="AD368" s="18">
        <v>0</v>
      </c>
      <c r="AH368" s="25" t="s">
        <v>564</v>
      </c>
      <c r="AI368" s="17" t="str">
        <f>IFERROR(VLOOKUP(AH368,[4]缘分填表用!$A:$J,4,FALSE),VLOOKUP(AH368,[4]Sheet3!$AH:$AM,6,0))</f>
        <v>浴血奋战</v>
      </c>
      <c r="AJ368" s="30" t="str">
        <f>IFERROR(VLOOKUP(AH368,[4]缘分填表用!$A:$M,8,FALSE),VLOOKUP(AH368,[4]Sheet3!$AH:$AL,2,0))</f>
        <v>尉迟恭</v>
      </c>
      <c r="AK368" s="30">
        <f>IFERROR(VLOOKUP(AH368,[4]缘分填表用!$A:$M,9,FALSE),VLOOKUP(AH368,[4]Sheet3!$AH:$AL,3,0))</f>
        <v>0</v>
      </c>
      <c r="AL368" s="30">
        <f>IFERROR(VLOOKUP(AH368,[4]缘分填表用!$A:$M,10,FALSE),VLOOKUP(AH368,[4]Sheet3!$AH:$AL,4,0))</f>
        <v>0</v>
      </c>
      <c r="AM368" s="30"/>
      <c r="AN368" s="12" t="str">
        <f>IFERROR(VLOOKUP(D368,[5]Sheet1!$B$2:$C$47,2,FALSE),"")</f>
        <v/>
      </c>
    </row>
    <row r="369" spans="1:40" ht="17.399999999999999" customHeight="1" x14ac:dyDescent="0.35">
      <c r="A369" s="16" t="str">
        <f t="shared" si="103"/>
        <v>薛仁贵3</v>
      </c>
      <c r="B369" s="17">
        <v>3</v>
      </c>
      <c r="C369" s="18">
        <v>51</v>
      </c>
      <c r="D369" s="19" t="str">
        <f t="shared" si="90"/>
        <v>号令三军</v>
      </c>
      <c r="E369" s="25" t="s">
        <v>527</v>
      </c>
      <c r="F369" s="20" t="str">
        <f t="shared" si="99"/>
        <v>、霍去病</v>
      </c>
      <c r="G369" s="20" t="str">
        <f t="shared" si="100"/>
        <v/>
      </c>
      <c r="H369" s="20" t="str">
        <f t="shared" si="101"/>
        <v/>
      </c>
      <c r="I369" s="20" t="str">
        <f t="shared" si="102"/>
        <v/>
      </c>
      <c r="J369" s="12">
        <f t="shared" si="92"/>
        <v>0</v>
      </c>
      <c r="K369" s="12">
        <f t="shared" si="93"/>
        <v>110</v>
      </c>
      <c r="L369" s="12">
        <f t="shared" si="94"/>
        <v>30</v>
      </c>
      <c r="M369" s="36">
        <v>0</v>
      </c>
      <c r="N369" s="28" t="s">
        <v>140</v>
      </c>
      <c r="O369" s="12">
        <f>VLOOKUP(E369,[3]Sheet1!$B$20:$K$190,9,0)</f>
        <v>3</v>
      </c>
      <c r="P369" s="12" t="str">
        <f>VLOOKUP(O369,武将ID!L$1:$M370,2,0)</f>
        <v>攻击型</v>
      </c>
      <c r="R369" s="12">
        <v>3</v>
      </c>
      <c r="T369" s="12">
        <f t="shared" si="104"/>
        <v>0</v>
      </c>
      <c r="U369" s="12">
        <f t="shared" si="105"/>
        <v>11</v>
      </c>
      <c r="V369" s="12">
        <f t="shared" si="95"/>
        <v>3</v>
      </c>
      <c r="W369" s="12">
        <f t="shared" si="96"/>
        <v>0</v>
      </c>
      <c r="X369" s="12">
        <f t="shared" si="97"/>
        <v>14</v>
      </c>
      <c r="Y369" s="12">
        <f t="shared" si="98"/>
        <v>0</v>
      </c>
      <c r="AB369" s="18">
        <v>0</v>
      </c>
      <c r="AC369" s="18">
        <v>180</v>
      </c>
      <c r="AD369" s="18">
        <v>0</v>
      </c>
      <c r="AH369" s="25" t="s">
        <v>565</v>
      </c>
      <c r="AI369" s="17" t="str">
        <f>IFERROR(VLOOKUP(AH369,[4]缘分填表用!$A:$J,4,FALSE),VLOOKUP(AH369,[4]Sheet3!$AH:$AM,6,0))</f>
        <v>号令三军</v>
      </c>
      <c r="AJ369" s="30" t="str">
        <f>IFERROR(VLOOKUP(AH369,[4]缘分填表用!$A:$M,8,FALSE),VLOOKUP(AH369,[4]Sheet3!$AH:$AL,2,0))</f>
        <v>霍去病</v>
      </c>
      <c r="AK369" s="30">
        <f>IFERROR(VLOOKUP(AH369,[4]缘分填表用!$A:$M,9,FALSE),VLOOKUP(AH369,[4]Sheet3!$AH:$AL,3,0))</f>
        <v>0</v>
      </c>
      <c r="AL369" s="30">
        <f>IFERROR(VLOOKUP(AH369,[4]缘分填表用!$A:$M,10,FALSE),VLOOKUP(AH369,[4]Sheet3!$AH:$AL,4,0))</f>
        <v>0</v>
      </c>
      <c r="AM369" s="30"/>
      <c r="AN369" s="12" t="str">
        <f>IFERROR(VLOOKUP(D369,[5]Sheet1!$B$2:$C$47,2,FALSE),"")</f>
        <v/>
      </c>
    </row>
    <row r="370" spans="1:40" ht="17.399999999999999" customHeight="1" x14ac:dyDescent="0.35">
      <c r="A370" s="16" t="str">
        <f t="shared" si="103"/>
        <v>薛仁贵4</v>
      </c>
      <c r="B370" s="17">
        <v>4</v>
      </c>
      <c r="C370" s="18">
        <v>52</v>
      </c>
      <c r="D370" s="19" t="str">
        <f t="shared" si="90"/>
        <v>中流砥柱</v>
      </c>
      <c r="E370" s="25" t="s">
        <v>527</v>
      </c>
      <c r="F370" s="20" t="str">
        <f t="shared" si="99"/>
        <v>、萧何</v>
      </c>
      <c r="G370" s="20" t="str">
        <f t="shared" si="100"/>
        <v>、狄仁杰</v>
      </c>
      <c r="H370" s="20" t="str">
        <f t="shared" si="101"/>
        <v/>
      </c>
      <c r="I370" s="20" t="str">
        <f t="shared" si="102"/>
        <v/>
      </c>
      <c r="J370" s="12">
        <f t="shared" si="92"/>
        <v>150</v>
      </c>
      <c r="K370" s="12">
        <f t="shared" si="93"/>
        <v>120</v>
      </c>
      <c r="L370" s="12">
        <f t="shared" si="94"/>
        <v>30</v>
      </c>
      <c r="M370" s="36">
        <v>0</v>
      </c>
      <c r="N370" s="28" t="s">
        <v>140</v>
      </c>
      <c r="O370" s="12">
        <f>VLOOKUP(E370,[3]Sheet1!$B$20:$K$190,9,0)</f>
        <v>3</v>
      </c>
      <c r="P370" s="12" t="str">
        <f>VLOOKUP(O370,武将ID!L$1:$M371,2,0)</f>
        <v>攻击型</v>
      </c>
      <c r="R370" s="12">
        <v>3</v>
      </c>
      <c r="T370" s="12">
        <f t="shared" si="104"/>
        <v>15</v>
      </c>
      <c r="U370" s="12">
        <f t="shared" si="105"/>
        <v>12</v>
      </c>
      <c r="V370" s="12">
        <f t="shared" si="95"/>
        <v>3</v>
      </c>
      <c r="W370" s="12">
        <f t="shared" si="96"/>
        <v>15</v>
      </c>
      <c r="X370" s="12">
        <f t="shared" si="97"/>
        <v>15</v>
      </c>
      <c r="Y370" s="12">
        <f t="shared" si="98"/>
        <v>0</v>
      </c>
      <c r="AB370" s="18">
        <v>200</v>
      </c>
      <c r="AC370" s="18">
        <v>200</v>
      </c>
      <c r="AD370" s="18">
        <v>0</v>
      </c>
      <c r="AH370" s="25" t="s">
        <v>566</v>
      </c>
      <c r="AI370" s="17" t="str">
        <f>IFERROR(VLOOKUP(AH370,[4]缘分填表用!$A:$J,4,FALSE),VLOOKUP(AH370,[4]Sheet3!$AH:$AM,6,0))</f>
        <v>中流砥柱</v>
      </c>
      <c r="AJ370" s="30" t="str">
        <f>IFERROR(VLOOKUP(AH370,[4]缘分填表用!$A:$M,8,FALSE),VLOOKUP(AH370,[4]Sheet3!$AH:$AL,2,0))</f>
        <v>萧何</v>
      </c>
      <c r="AK370" s="30" t="str">
        <f>IFERROR(VLOOKUP(AH370,[4]缘分填表用!$A:$M,9,FALSE),VLOOKUP(AH370,[4]Sheet3!$AH:$AL,3,0))</f>
        <v>狄仁杰</v>
      </c>
      <c r="AL370" s="30">
        <f>IFERROR(VLOOKUP(AH370,[4]缘分填表用!$A:$M,10,FALSE),VLOOKUP(AH370,[4]Sheet3!$AH:$AL,4,0))</f>
        <v>0</v>
      </c>
      <c r="AM370" s="30"/>
      <c r="AN370" s="12" t="str">
        <f>IFERROR(VLOOKUP(D370,[5]Sheet1!$B$2:$C$47,2,FALSE),"")</f>
        <v/>
      </c>
    </row>
    <row r="371" spans="1:40" ht="17.399999999999999" customHeight="1" x14ac:dyDescent="0.35">
      <c r="A371" s="16" t="str">
        <f t="shared" si="103"/>
        <v>薛仁贵5</v>
      </c>
      <c r="B371" s="17">
        <v>5</v>
      </c>
      <c r="C371" s="18">
        <v>53</v>
      </c>
      <c r="D371" s="19" t="str">
        <f t="shared" si="90"/>
        <v>百步穿杨</v>
      </c>
      <c r="E371" s="25" t="s">
        <v>527</v>
      </c>
      <c r="F371" s="20" t="str">
        <f t="shared" si="99"/>
        <v>、钟离眛</v>
      </c>
      <c r="G371" s="20" t="str">
        <f t="shared" si="100"/>
        <v>、黄忠</v>
      </c>
      <c r="H371" s="20" t="str">
        <f t="shared" si="101"/>
        <v>、成吉思汗</v>
      </c>
      <c r="I371" s="20" t="str">
        <f t="shared" si="102"/>
        <v/>
      </c>
      <c r="J371" s="12">
        <f t="shared" si="92"/>
        <v>180</v>
      </c>
      <c r="K371" s="12">
        <f t="shared" si="93"/>
        <v>140</v>
      </c>
      <c r="L371" s="12">
        <f t="shared" si="94"/>
        <v>40</v>
      </c>
      <c r="M371" s="36">
        <v>0</v>
      </c>
      <c r="N371" s="28" t="s">
        <v>140</v>
      </c>
      <c r="O371" s="12">
        <f>VLOOKUP(E371,[3]Sheet1!$B$20:$K$190,9,0)</f>
        <v>3</v>
      </c>
      <c r="P371" s="12" t="str">
        <f>VLOOKUP(O371,武将ID!L$1:$M372,2,0)</f>
        <v>攻击型</v>
      </c>
      <c r="R371" s="12">
        <v>3</v>
      </c>
      <c r="T371" s="12">
        <f t="shared" si="104"/>
        <v>18</v>
      </c>
      <c r="U371" s="12">
        <f t="shared" si="105"/>
        <v>14</v>
      </c>
      <c r="V371" s="12">
        <f t="shared" si="95"/>
        <v>4</v>
      </c>
      <c r="W371" s="12">
        <f t="shared" si="96"/>
        <v>18</v>
      </c>
      <c r="X371" s="12">
        <f t="shared" si="97"/>
        <v>18</v>
      </c>
      <c r="Y371" s="12">
        <f t="shared" si="98"/>
        <v>0</v>
      </c>
      <c r="AB371" s="18">
        <v>240</v>
      </c>
      <c r="AC371" s="18">
        <v>240</v>
      </c>
      <c r="AD371" s="18">
        <v>0</v>
      </c>
      <c r="AH371" s="25" t="s">
        <v>567</v>
      </c>
      <c r="AI371" s="17" t="str">
        <f>IFERROR(VLOOKUP(AH371,[4]缘分填表用!$A:$J,4,FALSE),VLOOKUP(AH371,[4]Sheet3!$AH:$AM,6,0))</f>
        <v>百步穿杨</v>
      </c>
      <c r="AJ371" s="30" t="str">
        <f>IFERROR(VLOOKUP(AH371,[4]缘分填表用!$A:$M,8,FALSE),VLOOKUP(AH371,[4]Sheet3!$AH:$AL,2,0))</f>
        <v>钟离眛</v>
      </c>
      <c r="AK371" s="30" t="str">
        <f>IFERROR(VLOOKUP(AH371,[4]缘分填表用!$A:$M,9,FALSE),VLOOKUP(AH371,[4]Sheet3!$AH:$AL,3,0))</f>
        <v>黄忠</v>
      </c>
      <c r="AL371" s="30" t="str">
        <f>IFERROR(VLOOKUP(AH371,[4]缘分填表用!$A:$M,10,FALSE),VLOOKUP(AH371,[4]Sheet3!$AH:$AL,4,0))</f>
        <v>成吉思汗</v>
      </c>
      <c r="AM371" s="30"/>
      <c r="AN371" s="12" t="str">
        <f>IFERROR(VLOOKUP(D371,[5]Sheet1!$B$2:$C$47,2,FALSE),"")</f>
        <v/>
      </c>
    </row>
    <row r="372" spans="1:40" ht="17.399999999999999" customHeight="1" x14ac:dyDescent="0.35">
      <c r="A372" s="16" t="str">
        <f t="shared" si="103"/>
        <v>薛仁贵6</v>
      </c>
      <c r="B372" s="17">
        <v>6</v>
      </c>
      <c r="C372" s="21">
        <v>54</v>
      </c>
      <c r="D372" s="19" t="str">
        <f t="shared" si="90"/>
        <v>横扫千军</v>
      </c>
      <c r="E372" s="25" t="s">
        <v>527</v>
      </c>
      <c r="F372" s="20" t="str">
        <f t="shared" si="99"/>
        <v>、范增</v>
      </c>
      <c r="G372" s="20" t="str">
        <f t="shared" si="100"/>
        <v>、周瑜</v>
      </c>
      <c r="H372" s="20" t="str">
        <f t="shared" si="101"/>
        <v>、姜子牙</v>
      </c>
      <c r="I372" s="20" t="str">
        <f t="shared" si="102"/>
        <v/>
      </c>
      <c r="J372" s="12">
        <f t="shared" si="92"/>
        <v>180</v>
      </c>
      <c r="K372" s="12">
        <f t="shared" si="93"/>
        <v>140</v>
      </c>
      <c r="L372" s="12">
        <f t="shared" si="94"/>
        <v>40</v>
      </c>
      <c r="M372" s="36">
        <v>0</v>
      </c>
      <c r="N372" s="28" t="s">
        <v>140</v>
      </c>
      <c r="O372" s="12">
        <f>VLOOKUP(E372,[3]Sheet1!$B$20:$K$190,9,0)</f>
        <v>3</v>
      </c>
      <c r="P372" s="12" t="str">
        <f>VLOOKUP(O372,武将ID!L$1:$M373,2,0)</f>
        <v>攻击型</v>
      </c>
      <c r="R372" s="12">
        <v>3</v>
      </c>
      <c r="T372" s="12">
        <f t="shared" si="104"/>
        <v>18</v>
      </c>
      <c r="U372" s="12">
        <f t="shared" si="105"/>
        <v>14</v>
      </c>
      <c r="V372" s="12">
        <f t="shared" si="95"/>
        <v>4</v>
      </c>
      <c r="W372" s="12">
        <f t="shared" si="96"/>
        <v>18</v>
      </c>
      <c r="X372" s="12">
        <f t="shared" si="97"/>
        <v>18</v>
      </c>
      <c r="Y372" s="12">
        <f t="shared" si="98"/>
        <v>0</v>
      </c>
      <c r="AB372" s="18">
        <v>240</v>
      </c>
      <c r="AC372" s="18">
        <v>240</v>
      </c>
      <c r="AD372" s="18">
        <v>0</v>
      </c>
      <c r="AH372" s="25" t="s">
        <v>568</v>
      </c>
      <c r="AI372" s="17" t="str">
        <f>IFERROR(VLOOKUP(AH372,[4]缘分填表用!$A:$J,4,FALSE),VLOOKUP(AH372,[4]Sheet3!$AH:$AM,6,0))</f>
        <v>横扫千军</v>
      </c>
      <c r="AJ372" s="30" t="str">
        <f>IFERROR(VLOOKUP(AH372,[4]缘分填表用!$A:$M,8,FALSE),VLOOKUP(AH372,[4]Sheet3!$AH:$AL,2,0))</f>
        <v>范增</v>
      </c>
      <c r="AK372" s="30" t="str">
        <f>IFERROR(VLOOKUP(AH372,[4]缘分填表用!$A:$M,9,FALSE),VLOOKUP(AH372,[4]Sheet3!$AH:$AL,3,0))</f>
        <v>周瑜</v>
      </c>
      <c r="AL372" s="30" t="str">
        <f>IFERROR(VLOOKUP(AH372,[4]缘分填表用!$A:$M,10,FALSE),VLOOKUP(AH372,[4]Sheet3!$AH:$AL,4,0))</f>
        <v>姜子牙</v>
      </c>
      <c r="AM372" s="30"/>
      <c r="AN372" s="12" t="str">
        <f>IFERROR(VLOOKUP(D372,[5]Sheet1!$B$2:$C$47,2,FALSE),"")</f>
        <v/>
      </c>
    </row>
    <row r="373" spans="1:40" ht="17.399999999999999" customHeight="1" x14ac:dyDescent="0.35">
      <c r="A373" s="16" t="str">
        <f t="shared" si="103"/>
        <v>狄仁杰1</v>
      </c>
      <c r="B373" s="17">
        <v>1</v>
      </c>
      <c r="C373" s="21">
        <v>55</v>
      </c>
      <c r="D373" s="19" t="str">
        <f t="shared" si="90"/>
        <v>盛世大唐</v>
      </c>
      <c r="E373" s="25" t="s">
        <v>569</v>
      </c>
      <c r="F373" s="20" t="str">
        <f t="shared" si="99"/>
        <v>、杨玉环</v>
      </c>
      <c r="G373" s="20" t="str">
        <f t="shared" si="100"/>
        <v/>
      </c>
      <c r="H373" s="20" t="str">
        <f t="shared" si="101"/>
        <v/>
      </c>
      <c r="I373" s="20" t="str">
        <f t="shared" si="102"/>
        <v/>
      </c>
      <c r="J373" s="12">
        <f t="shared" si="92"/>
        <v>140</v>
      </c>
      <c r="K373" s="12">
        <f t="shared" si="93"/>
        <v>0</v>
      </c>
      <c r="L373" s="12">
        <f t="shared" si="94"/>
        <v>0</v>
      </c>
      <c r="M373" s="36">
        <v>0</v>
      </c>
      <c r="N373" s="28" t="s">
        <v>140</v>
      </c>
      <c r="O373" s="12">
        <f>VLOOKUP(E373,[3]Sheet1!$B$20:$K$190,9,0)</f>
        <v>4</v>
      </c>
      <c r="P373" s="12" t="str">
        <f>VLOOKUP(O373,武将ID!L$1:$M374,2,0)</f>
        <v>辅助型</v>
      </c>
      <c r="R373" s="12">
        <v>3</v>
      </c>
      <c r="T373" s="12">
        <f t="shared" si="104"/>
        <v>14</v>
      </c>
      <c r="U373" s="12">
        <f t="shared" si="105"/>
        <v>0</v>
      </c>
      <c r="V373" s="12">
        <f t="shared" si="95"/>
        <v>0</v>
      </c>
      <c r="W373" s="12">
        <f t="shared" si="96"/>
        <v>14</v>
      </c>
      <c r="X373" s="12">
        <f t="shared" si="97"/>
        <v>0</v>
      </c>
      <c r="Y373" s="12">
        <f t="shared" si="98"/>
        <v>0</v>
      </c>
      <c r="AB373" s="18">
        <v>180</v>
      </c>
      <c r="AC373" s="18">
        <v>0</v>
      </c>
      <c r="AD373" s="18">
        <v>0</v>
      </c>
      <c r="AH373" s="25" t="s">
        <v>570</v>
      </c>
      <c r="AI373" s="17" t="str">
        <f>IFERROR(VLOOKUP(AH373,[4]缘分填表用!$A:$J,4,FALSE),VLOOKUP(AH373,[4]Sheet3!$AH:$AM,6,0))</f>
        <v>盛世大唐</v>
      </c>
      <c r="AJ373" s="30" t="str">
        <f>IFERROR(VLOOKUP(AH373,[4]缘分填表用!$A:$M,8,FALSE),VLOOKUP(AH373,[4]Sheet3!$AH:$AL,2,0))</f>
        <v>杨玉环</v>
      </c>
      <c r="AK373" s="30">
        <f>IFERROR(VLOOKUP(AH373,[4]缘分填表用!$A:$M,9,FALSE),VLOOKUP(AH373,[4]Sheet3!$AH:$AL,3,0))</f>
        <v>0</v>
      </c>
      <c r="AL373" s="30">
        <f>IFERROR(VLOOKUP(AH373,[4]缘分填表用!$A:$M,10,FALSE),VLOOKUP(AH373,[4]Sheet3!$AH:$AL,4,0))</f>
        <v>0</v>
      </c>
      <c r="AM373" s="30"/>
      <c r="AN373" s="12" t="str">
        <f>IFERROR(VLOOKUP(D373,[5]Sheet1!$B$2:$C$47,2,FALSE),"")</f>
        <v/>
      </c>
    </row>
    <row r="374" spans="1:40" ht="17.399999999999999" customHeight="1" x14ac:dyDescent="0.35">
      <c r="A374" s="16" t="str">
        <f t="shared" si="103"/>
        <v>狄仁杰2</v>
      </c>
      <c r="B374" s="17">
        <v>2</v>
      </c>
      <c r="C374" s="18">
        <v>56</v>
      </c>
      <c r="D374" s="19" t="str">
        <f t="shared" si="90"/>
        <v>英明果断</v>
      </c>
      <c r="E374" s="25" t="s">
        <v>569</v>
      </c>
      <c r="F374" s="20" t="str">
        <f t="shared" si="99"/>
        <v>、独孤伽罗</v>
      </c>
      <c r="G374" s="20" t="str">
        <f t="shared" si="100"/>
        <v/>
      </c>
      <c r="H374" s="20" t="str">
        <f t="shared" si="101"/>
        <v/>
      </c>
      <c r="I374" s="20" t="str">
        <f t="shared" si="102"/>
        <v/>
      </c>
      <c r="J374" s="12">
        <f t="shared" si="92"/>
        <v>140</v>
      </c>
      <c r="K374" s="12">
        <f t="shared" si="93"/>
        <v>0</v>
      </c>
      <c r="L374" s="12">
        <f t="shared" si="94"/>
        <v>0</v>
      </c>
      <c r="M374" s="36">
        <v>0</v>
      </c>
      <c r="N374" s="28" t="s">
        <v>140</v>
      </c>
      <c r="O374" s="12">
        <f>VLOOKUP(E374,[3]Sheet1!$B$20:$K$190,9,0)</f>
        <v>4</v>
      </c>
      <c r="P374" s="12" t="str">
        <f>VLOOKUP(O374,武将ID!L$1:$M375,2,0)</f>
        <v>辅助型</v>
      </c>
      <c r="R374" s="12">
        <v>3</v>
      </c>
      <c r="T374" s="12">
        <f t="shared" si="104"/>
        <v>14</v>
      </c>
      <c r="U374" s="12">
        <f t="shared" si="105"/>
        <v>0</v>
      </c>
      <c r="V374" s="12">
        <f t="shared" si="95"/>
        <v>0</v>
      </c>
      <c r="W374" s="12">
        <f t="shared" si="96"/>
        <v>14</v>
      </c>
      <c r="X374" s="12">
        <f t="shared" si="97"/>
        <v>0</v>
      </c>
      <c r="Y374" s="12">
        <f t="shared" si="98"/>
        <v>0</v>
      </c>
      <c r="AB374" s="18">
        <v>180</v>
      </c>
      <c r="AC374" s="18">
        <v>0</v>
      </c>
      <c r="AD374" s="18">
        <v>0</v>
      </c>
      <c r="AH374" s="25" t="s">
        <v>571</v>
      </c>
      <c r="AI374" s="17" t="str">
        <f>IFERROR(VLOOKUP(AH374,[4]缘分填表用!$A:$J,4,FALSE),VLOOKUP(AH374,[4]Sheet3!$AH:$AM,6,0))</f>
        <v>英明果断</v>
      </c>
      <c r="AJ374" s="30" t="str">
        <f>IFERROR(VLOOKUP(AH374,[4]缘分填表用!$A:$M,8,FALSE),VLOOKUP(AH374,[4]Sheet3!$AH:$AL,2,0))</f>
        <v>独孤伽罗</v>
      </c>
      <c r="AK374" s="30">
        <f>IFERROR(VLOOKUP(AH374,[4]缘分填表用!$A:$M,9,FALSE),VLOOKUP(AH374,[4]Sheet3!$AH:$AL,3,0))</f>
        <v>0</v>
      </c>
      <c r="AL374" s="30">
        <f>IFERROR(VLOOKUP(AH374,[4]缘分填表用!$A:$M,10,FALSE),VLOOKUP(AH374,[4]Sheet3!$AH:$AL,4,0))</f>
        <v>0</v>
      </c>
      <c r="AM374" s="30"/>
      <c r="AN374" s="12" t="str">
        <f>IFERROR(VLOOKUP(D374,[5]Sheet1!$B$2:$C$47,2,FALSE),"")</f>
        <v/>
      </c>
    </row>
    <row r="375" spans="1:40" ht="17.399999999999999" customHeight="1" x14ac:dyDescent="0.35">
      <c r="A375" s="16" t="str">
        <f t="shared" si="103"/>
        <v>狄仁杰3</v>
      </c>
      <c r="B375" s="17">
        <v>3</v>
      </c>
      <c r="C375" s="21">
        <v>57</v>
      </c>
      <c r="D375" s="19" t="str">
        <f t="shared" si="90"/>
        <v>积善成德</v>
      </c>
      <c r="E375" s="25" t="s">
        <v>569</v>
      </c>
      <c r="F375" s="20" t="str">
        <f t="shared" si="99"/>
        <v>、武松</v>
      </c>
      <c r="G375" s="20" t="str">
        <f t="shared" si="100"/>
        <v/>
      </c>
      <c r="H375" s="20" t="str">
        <f t="shared" si="101"/>
        <v/>
      </c>
      <c r="I375" s="20" t="str">
        <f t="shared" si="102"/>
        <v/>
      </c>
      <c r="J375" s="12">
        <f t="shared" si="92"/>
        <v>140</v>
      </c>
      <c r="K375" s="12">
        <f t="shared" si="93"/>
        <v>0</v>
      </c>
      <c r="L375" s="12">
        <f t="shared" si="94"/>
        <v>0</v>
      </c>
      <c r="M375" s="36">
        <v>0</v>
      </c>
      <c r="N375" s="28" t="s">
        <v>140</v>
      </c>
      <c r="O375" s="12">
        <f>VLOOKUP(E375,[3]Sheet1!$B$20:$K$190,9,0)</f>
        <v>4</v>
      </c>
      <c r="P375" s="12" t="str">
        <f>VLOOKUP(O375,武将ID!L$1:$M376,2,0)</f>
        <v>辅助型</v>
      </c>
      <c r="R375" s="12">
        <v>3</v>
      </c>
      <c r="T375" s="12">
        <f t="shared" si="104"/>
        <v>14</v>
      </c>
      <c r="U375" s="12">
        <f t="shared" si="105"/>
        <v>0</v>
      </c>
      <c r="V375" s="12">
        <f t="shared" si="95"/>
        <v>0</v>
      </c>
      <c r="W375" s="12">
        <f t="shared" si="96"/>
        <v>14</v>
      </c>
      <c r="X375" s="12">
        <f t="shared" si="97"/>
        <v>0</v>
      </c>
      <c r="Y375" s="12">
        <f t="shared" si="98"/>
        <v>0</v>
      </c>
      <c r="AB375" s="18">
        <v>180</v>
      </c>
      <c r="AC375" s="18">
        <v>0</v>
      </c>
      <c r="AD375" s="18">
        <v>0</v>
      </c>
      <c r="AH375" s="25" t="s">
        <v>572</v>
      </c>
      <c r="AI375" s="17" t="str">
        <f>IFERROR(VLOOKUP(AH375,[4]缘分填表用!$A:$J,4,FALSE),VLOOKUP(AH375,[4]Sheet3!$AH:$AM,6,0))</f>
        <v>积善成德</v>
      </c>
      <c r="AJ375" s="30" t="str">
        <f>IFERROR(VLOOKUP(AH375,[4]缘分填表用!$A:$M,8,FALSE),VLOOKUP(AH375,[4]Sheet3!$AH:$AL,2,0))</f>
        <v>武松</v>
      </c>
      <c r="AK375" s="30">
        <f>IFERROR(VLOOKUP(AH375,[4]缘分填表用!$A:$M,9,FALSE),VLOOKUP(AH375,[4]Sheet3!$AH:$AL,3,0))</f>
        <v>0</v>
      </c>
      <c r="AL375" s="30">
        <f>IFERROR(VLOOKUP(AH375,[4]缘分填表用!$A:$M,10,FALSE),VLOOKUP(AH375,[4]Sheet3!$AH:$AL,4,0))</f>
        <v>0</v>
      </c>
      <c r="AM375" s="30"/>
      <c r="AN375" s="12" t="str">
        <f>IFERROR(VLOOKUP(D375,[5]Sheet1!$B$2:$C$47,2,FALSE),"")</f>
        <v/>
      </c>
    </row>
    <row r="376" spans="1:40" ht="17.399999999999999" customHeight="1" x14ac:dyDescent="0.35">
      <c r="A376" s="16" t="str">
        <f t="shared" si="103"/>
        <v>狄仁杰4</v>
      </c>
      <c r="B376" s="17">
        <v>4</v>
      </c>
      <c r="C376" s="18">
        <v>58</v>
      </c>
      <c r="D376" s="19" t="str">
        <f t="shared" si="90"/>
        <v>明察秋毫</v>
      </c>
      <c r="E376" s="25" t="s">
        <v>569</v>
      </c>
      <c r="F376" s="20" t="str">
        <f t="shared" si="99"/>
        <v>、姜子牙</v>
      </c>
      <c r="G376" s="20" t="str">
        <f t="shared" si="100"/>
        <v>、包拯</v>
      </c>
      <c r="H376" s="20" t="str">
        <f t="shared" si="101"/>
        <v/>
      </c>
      <c r="I376" s="20" t="str">
        <f t="shared" si="102"/>
        <v/>
      </c>
      <c r="J376" s="12">
        <f t="shared" si="92"/>
        <v>150</v>
      </c>
      <c r="K376" s="12">
        <f t="shared" si="93"/>
        <v>120</v>
      </c>
      <c r="L376" s="12">
        <f t="shared" si="94"/>
        <v>30</v>
      </c>
      <c r="M376" s="36">
        <v>0</v>
      </c>
      <c r="N376" s="28" t="s">
        <v>140</v>
      </c>
      <c r="O376" s="12">
        <f>VLOOKUP(E376,[3]Sheet1!$B$20:$K$190,9,0)</f>
        <v>4</v>
      </c>
      <c r="P376" s="12" t="str">
        <f>VLOOKUP(O376,武将ID!L$1:$M377,2,0)</f>
        <v>辅助型</v>
      </c>
      <c r="R376" s="12">
        <v>3</v>
      </c>
      <c r="T376" s="12">
        <f t="shared" si="104"/>
        <v>15</v>
      </c>
      <c r="U376" s="12">
        <f t="shared" si="105"/>
        <v>12</v>
      </c>
      <c r="V376" s="12">
        <f t="shared" si="95"/>
        <v>3</v>
      </c>
      <c r="W376" s="12">
        <f t="shared" si="96"/>
        <v>15</v>
      </c>
      <c r="X376" s="12">
        <f t="shared" si="97"/>
        <v>15</v>
      </c>
      <c r="Y376" s="12">
        <f t="shared" si="98"/>
        <v>0</v>
      </c>
      <c r="AB376" s="18">
        <v>200</v>
      </c>
      <c r="AC376" s="18">
        <v>200</v>
      </c>
      <c r="AD376" s="18">
        <v>0</v>
      </c>
      <c r="AH376" s="25" t="s">
        <v>573</v>
      </c>
      <c r="AI376" s="17" t="str">
        <f>IFERROR(VLOOKUP(AH376,[4]缘分填表用!$A:$J,4,FALSE),VLOOKUP(AH376,[4]Sheet3!$AH:$AM,6,0))</f>
        <v>明察秋毫</v>
      </c>
      <c r="AJ376" s="30" t="str">
        <f>IFERROR(VLOOKUP(AH376,[4]缘分填表用!$A:$M,8,FALSE),VLOOKUP(AH376,[4]Sheet3!$AH:$AL,2,0))</f>
        <v>姜子牙</v>
      </c>
      <c r="AK376" s="30" t="str">
        <f>IFERROR(VLOOKUP(AH376,[4]缘分填表用!$A:$M,9,FALSE),VLOOKUP(AH376,[4]Sheet3!$AH:$AL,3,0))</f>
        <v>包拯</v>
      </c>
      <c r="AL376" s="30">
        <f>IFERROR(VLOOKUP(AH376,[4]缘分填表用!$A:$M,10,FALSE),VLOOKUP(AH376,[4]Sheet3!$AH:$AL,4,0))</f>
        <v>0</v>
      </c>
      <c r="AM376" s="30"/>
      <c r="AN376" s="12" t="str">
        <f>IFERROR(VLOOKUP(D376,[5]Sheet1!$B$2:$C$47,2,FALSE),"")</f>
        <v/>
      </c>
    </row>
    <row r="377" spans="1:40" ht="17.399999999999999" customHeight="1" x14ac:dyDescent="0.35">
      <c r="A377" s="16" t="str">
        <f t="shared" si="103"/>
        <v>狄仁杰5</v>
      </c>
      <c r="B377" s="17">
        <v>5</v>
      </c>
      <c r="C377" s="21">
        <v>59</v>
      </c>
      <c r="D377" s="19" t="str">
        <f t="shared" si="90"/>
        <v>经天纬地</v>
      </c>
      <c r="E377" s="25" t="s">
        <v>569</v>
      </c>
      <c r="F377" s="20" t="str">
        <f t="shared" si="99"/>
        <v>、范增</v>
      </c>
      <c r="G377" s="20" t="str">
        <f t="shared" si="100"/>
        <v>、曹操</v>
      </c>
      <c r="H377" s="20" t="str">
        <f t="shared" si="101"/>
        <v>、朱元璋</v>
      </c>
      <c r="I377" s="20" t="str">
        <f t="shared" si="102"/>
        <v/>
      </c>
      <c r="J377" s="12">
        <f t="shared" si="92"/>
        <v>180</v>
      </c>
      <c r="K377" s="12">
        <f t="shared" si="93"/>
        <v>140</v>
      </c>
      <c r="L377" s="12">
        <f t="shared" si="94"/>
        <v>40</v>
      </c>
      <c r="M377" s="36">
        <v>0</v>
      </c>
      <c r="N377" s="28" t="s">
        <v>140</v>
      </c>
      <c r="O377" s="12">
        <f>VLOOKUP(E377,[3]Sheet1!$B$20:$K$190,9,0)</f>
        <v>4</v>
      </c>
      <c r="P377" s="12" t="str">
        <f>VLOOKUP(O377,武将ID!L$1:$M378,2,0)</f>
        <v>辅助型</v>
      </c>
      <c r="R377" s="12">
        <v>3</v>
      </c>
      <c r="T377" s="12">
        <f t="shared" si="104"/>
        <v>18</v>
      </c>
      <c r="U377" s="12">
        <f t="shared" si="105"/>
        <v>14</v>
      </c>
      <c r="V377" s="12">
        <f t="shared" si="95"/>
        <v>4</v>
      </c>
      <c r="W377" s="12">
        <f t="shared" si="96"/>
        <v>18</v>
      </c>
      <c r="X377" s="12">
        <f t="shared" si="97"/>
        <v>18</v>
      </c>
      <c r="Y377" s="12">
        <f t="shared" si="98"/>
        <v>0</v>
      </c>
      <c r="AB377" s="18">
        <v>240</v>
      </c>
      <c r="AC377" s="18">
        <v>240</v>
      </c>
      <c r="AD377" s="18">
        <v>0</v>
      </c>
      <c r="AH377" s="25" t="s">
        <v>574</v>
      </c>
      <c r="AI377" s="17" t="str">
        <f>IFERROR(VLOOKUP(AH377,[4]缘分填表用!$A:$J,4,FALSE),VLOOKUP(AH377,[4]Sheet3!$AH:$AM,6,0))</f>
        <v>经天纬地</v>
      </c>
      <c r="AJ377" s="30" t="str">
        <f>IFERROR(VLOOKUP(AH377,[4]缘分填表用!$A:$M,8,FALSE),VLOOKUP(AH377,[4]Sheet3!$AH:$AL,2,0))</f>
        <v>范增</v>
      </c>
      <c r="AK377" s="30" t="str">
        <f>IFERROR(VLOOKUP(AH377,[4]缘分填表用!$A:$M,9,FALSE),VLOOKUP(AH377,[4]Sheet3!$AH:$AL,3,0))</f>
        <v>曹操</v>
      </c>
      <c r="AL377" s="30" t="str">
        <f>IFERROR(VLOOKUP(AH377,[4]缘分填表用!$A:$M,10,FALSE),VLOOKUP(AH377,[4]Sheet3!$AH:$AL,4,0))</f>
        <v>朱元璋</v>
      </c>
      <c r="AM377" s="30"/>
      <c r="AN377" s="12" t="str">
        <f>IFERROR(VLOOKUP(D377,[5]Sheet1!$B$2:$C$47,2,FALSE),"")</f>
        <v/>
      </c>
    </row>
    <row r="378" spans="1:40" ht="17.399999999999999" customHeight="1" x14ac:dyDescent="0.35">
      <c r="A378" s="16" t="str">
        <f t="shared" si="103"/>
        <v>狄仁杰6</v>
      </c>
      <c r="B378" s="17">
        <v>6</v>
      </c>
      <c r="C378" s="21">
        <v>60</v>
      </c>
      <c r="D378" s="19" t="str">
        <f t="shared" si="90"/>
        <v>妙手回春</v>
      </c>
      <c r="E378" s="25" t="s">
        <v>569</v>
      </c>
      <c r="F378" s="20" t="str">
        <f t="shared" si="99"/>
        <v>、虞姬</v>
      </c>
      <c r="G378" s="20" t="str">
        <f t="shared" si="100"/>
        <v>、小乔</v>
      </c>
      <c r="H378" s="20" t="str">
        <f t="shared" si="101"/>
        <v>、孔子</v>
      </c>
      <c r="I378" s="20" t="str">
        <f t="shared" si="102"/>
        <v/>
      </c>
      <c r="J378" s="12">
        <f t="shared" si="92"/>
        <v>180</v>
      </c>
      <c r="K378" s="12">
        <f t="shared" si="93"/>
        <v>140</v>
      </c>
      <c r="L378" s="12">
        <f t="shared" si="94"/>
        <v>40</v>
      </c>
      <c r="M378" s="36">
        <v>0</v>
      </c>
      <c r="N378" s="28" t="s">
        <v>140</v>
      </c>
      <c r="O378" s="12">
        <f>VLOOKUP(E378,[3]Sheet1!$B$20:$K$190,9,0)</f>
        <v>4</v>
      </c>
      <c r="P378" s="12" t="str">
        <f>VLOOKUP(O378,武将ID!L$1:$M379,2,0)</f>
        <v>辅助型</v>
      </c>
      <c r="R378" s="12">
        <v>3</v>
      </c>
      <c r="T378" s="12">
        <f t="shared" si="104"/>
        <v>18</v>
      </c>
      <c r="U378" s="12">
        <f t="shared" si="105"/>
        <v>14</v>
      </c>
      <c r="V378" s="12">
        <f t="shared" si="95"/>
        <v>4</v>
      </c>
      <c r="W378" s="12">
        <f t="shared" si="96"/>
        <v>18</v>
      </c>
      <c r="X378" s="12">
        <f t="shared" si="97"/>
        <v>18</v>
      </c>
      <c r="Y378" s="12">
        <f t="shared" si="98"/>
        <v>0</v>
      </c>
      <c r="AB378" s="18">
        <v>240</v>
      </c>
      <c r="AC378" s="18">
        <v>240</v>
      </c>
      <c r="AD378" s="18">
        <v>0</v>
      </c>
      <c r="AH378" s="25" t="s">
        <v>575</v>
      </c>
      <c r="AI378" s="17" t="str">
        <f>IFERROR(VLOOKUP(AH378,[4]缘分填表用!$A:$J,4,FALSE),VLOOKUP(AH378,[4]Sheet3!$AH:$AM,6,0))</f>
        <v>妙手回春</v>
      </c>
      <c r="AJ378" s="30" t="str">
        <f>IFERROR(VLOOKUP(AH378,[4]缘分填表用!$A:$M,8,FALSE),VLOOKUP(AH378,[4]Sheet3!$AH:$AL,2,0))</f>
        <v>虞姬</v>
      </c>
      <c r="AK378" s="30" t="str">
        <f>IFERROR(VLOOKUP(AH378,[4]缘分填表用!$A:$M,9,FALSE),VLOOKUP(AH378,[4]Sheet3!$AH:$AL,3,0))</f>
        <v>小乔</v>
      </c>
      <c r="AL378" s="30" t="str">
        <f>IFERROR(VLOOKUP(AH378,[4]缘分填表用!$A:$M,10,FALSE),VLOOKUP(AH378,[4]Sheet3!$AH:$AL,4,0))</f>
        <v>孔子</v>
      </c>
      <c r="AM378" s="30"/>
      <c r="AN378" s="12" t="str">
        <f>IFERROR(VLOOKUP(D378,[5]Sheet1!$B$2:$C$47,2,FALSE),"")</f>
        <v/>
      </c>
    </row>
    <row r="379" spans="1:40" ht="17.399999999999999" customHeight="1" x14ac:dyDescent="0.35">
      <c r="A379" s="16" t="str">
        <f t="shared" si="103"/>
        <v>裴元庆1</v>
      </c>
      <c r="B379" s="17">
        <v>1</v>
      </c>
      <c r="C379" s="18">
        <v>61</v>
      </c>
      <c r="D379" s="19" t="str">
        <f t="shared" si="90"/>
        <v>风姿出众</v>
      </c>
      <c r="E379" s="25" t="s">
        <v>512</v>
      </c>
      <c r="F379" s="20" t="str">
        <f t="shared" si="99"/>
        <v>、杨玉环</v>
      </c>
      <c r="G379" s="20" t="str">
        <f t="shared" si="100"/>
        <v/>
      </c>
      <c r="H379" s="20" t="str">
        <f t="shared" si="101"/>
        <v/>
      </c>
      <c r="I379" s="20" t="str">
        <f t="shared" si="102"/>
        <v/>
      </c>
      <c r="J379" s="12">
        <f t="shared" si="92"/>
        <v>140</v>
      </c>
      <c r="K379" s="12">
        <f t="shared" si="93"/>
        <v>0</v>
      </c>
      <c r="L379" s="12">
        <f t="shared" si="94"/>
        <v>0</v>
      </c>
      <c r="M379" s="36">
        <v>0</v>
      </c>
      <c r="N379" s="28" t="s">
        <v>140</v>
      </c>
      <c r="O379" s="12">
        <f>VLOOKUP(E379,[3]Sheet1!$B$20:$K$190,9,0)</f>
        <v>4</v>
      </c>
      <c r="P379" s="12" t="str">
        <f>VLOOKUP(O379,武将ID!L$1:$M380,2,0)</f>
        <v>辅助型</v>
      </c>
      <c r="R379" s="12">
        <v>3</v>
      </c>
      <c r="T379" s="12">
        <f t="shared" si="104"/>
        <v>14</v>
      </c>
      <c r="U379" s="12">
        <f t="shared" si="105"/>
        <v>0</v>
      </c>
      <c r="V379" s="12">
        <f t="shared" si="95"/>
        <v>0</v>
      </c>
      <c r="W379" s="12">
        <f t="shared" si="96"/>
        <v>14</v>
      </c>
      <c r="X379" s="12">
        <f t="shared" si="97"/>
        <v>0</v>
      </c>
      <c r="Y379" s="12">
        <f t="shared" si="98"/>
        <v>0</v>
      </c>
      <c r="AB379" s="18">
        <v>180</v>
      </c>
      <c r="AC379" s="18">
        <v>0</v>
      </c>
      <c r="AD379" s="18">
        <v>0</v>
      </c>
      <c r="AH379" s="31" t="s">
        <v>576</v>
      </c>
      <c r="AI379" s="17" t="str">
        <f>IFERROR(VLOOKUP(AH379,[4]缘分填表用!$A:$J,4,FALSE),VLOOKUP(AH379,[4]Sheet3!$AH:$AM,6,0))</f>
        <v>风姿出众</v>
      </c>
      <c r="AJ379" s="30" t="str">
        <f>IFERROR(VLOOKUP(AH379,[4]缘分填表用!$A:$M,8,FALSE),VLOOKUP(AH379,[4]Sheet3!$AH:$AL,2,0))</f>
        <v>杨玉环</v>
      </c>
      <c r="AK379" s="30">
        <f>IFERROR(VLOOKUP(AH379,[4]缘分填表用!$A:$M,9,FALSE),VLOOKUP(AH379,[4]Sheet3!$AH:$AL,3,0))</f>
        <v>0</v>
      </c>
      <c r="AL379" s="30">
        <f>IFERROR(VLOOKUP(AH379,[4]缘分填表用!$A:$M,10,FALSE),VLOOKUP(AH379,[4]Sheet3!$AH:$AL,4,0))</f>
        <v>0</v>
      </c>
      <c r="AM379" s="30"/>
      <c r="AN379" s="12" t="str">
        <f>IFERROR(VLOOKUP(D379,[5]Sheet1!$B$2:$C$47,2,FALSE),"")</f>
        <v/>
      </c>
    </row>
    <row r="380" spans="1:40" ht="17.399999999999999" customHeight="1" x14ac:dyDescent="0.35">
      <c r="A380" s="16" t="str">
        <f t="shared" si="103"/>
        <v>裴元庆2</v>
      </c>
      <c r="B380" s="17">
        <v>2</v>
      </c>
      <c r="C380" s="18">
        <v>62</v>
      </c>
      <c r="D380" s="19" t="str">
        <f t="shared" si="90"/>
        <v>盖世无双</v>
      </c>
      <c r="E380" s="25" t="s">
        <v>512</v>
      </c>
      <c r="F380" s="20" t="str">
        <f t="shared" si="99"/>
        <v>、宇文成都</v>
      </c>
      <c r="G380" s="20" t="str">
        <f t="shared" si="100"/>
        <v/>
      </c>
      <c r="H380" s="20" t="str">
        <f t="shared" si="101"/>
        <v/>
      </c>
      <c r="I380" s="20" t="str">
        <f t="shared" si="102"/>
        <v/>
      </c>
      <c r="J380" s="12">
        <f t="shared" si="92"/>
        <v>140</v>
      </c>
      <c r="K380" s="12">
        <f t="shared" si="93"/>
        <v>0</v>
      </c>
      <c r="L380" s="12">
        <f t="shared" si="94"/>
        <v>0</v>
      </c>
      <c r="M380" s="36">
        <v>0</v>
      </c>
      <c r="N380" s="28" t="s">
        <v>140</v>
      </c>
      <c r="O380" s="12">
        <f>VLOOKUP(E380,[3]Sheet1!$B$20:$K$190,9,0)</f>
        <v>4</v>
      </c>
      <c r="P380" s="12" t="str">
        <f>VLOOKUP(O380,武将ID!L$1:$M381,2,0)</f>
        <v>辅助型</v>
      </c>
      <c r="R380" s="12">
        <v>3</v>
      </c>
      <c r="T380" s="12">
        <f t="shared" si="104"/>
        <v>14</v>
      </c>
      <c r="U380" s="12">
        <f t="shared" si="105"/>
        <v>0</v>
      </c>
      <c r="V380" s="12">
        <f t="shared" si="95"/>
        <v>0</v>
      </c>
      <c r="W380" s="12">
        <f t="shared" si="96"/>
        <v>14</v>
      </c>
      <c r="X380" s="12">
        <f t="shared" si="97"/>
        <v>0</v>
      </c>
      <c r="Y380" s="12">
        <f t="shared" si="98"/>
        <v>0</v>
      </c>
      <c r="AB380" s="18">
        <v>180</v>
      </c>
      <c r="AC380" s="18">
        <v>0</v>
      </c>
      <c r="AD380" s="18">
        <v>0</v>
      </c>
      <c r="AH380" s="31" t="s">
        <v>577</v>
      </c>
      <c r="AI380" s="17" t="str">
        <f>IFERROR(VLOOKUP(AH380,[4]缘分填表用!$A:$J,4,FALSE),VLOOKUP(AH380,[4]Sheet3!$AH:$AM,6,0))</f>
        <v>盖世无双</v>
      </c>
      <c r="AJ380" s="30" t="str">
        <f>IFERROR(VLOOKUP(AH380,[4]缘分填表用!$A:$M,8,FALSE),VLOOKUP(AH380,[4]Sheet3!$AH:$AL,2,0))</f>
        <v>宇文成都</v>
      </c>
      <c r="AK380" s="30">
        <f>IFERROR(VLOOKUP(AH380,[4]缘分填表用!$A:$M,9,FALSE),VLOOKUP(AH380,[4]Sheet3!$AH:$AL,3,0))</f>
        <v>0</v>
      </c>
      <c r="AL380" s="30">
        <f>IFERROR(VLOOKUP(AH380,[4]缘分填表用!$A:$M,10,FALSE),VLOOKUP(AH380,[4]Sheet3!$AH:$AL,4,0))</f>
        <v>0</v>
      </c>
      <c r="AM380" s="30"/>
      <c r="AN380" s="12" t="str">
        <f>IFERROR(VLOOKUP(D380,[5]Sheet1!$B$2:$C$47,2,FALSE),"")</f>
        <v/>
      </c>
    </row>
    <row r="381" spans="1:40" ht="17.399999999999999" customHeight="1" x14ac:dyDescent="0.35">
      <c r="A381" s="16" t="str">
        <f t="shared" si="103"/>
        <v>裴元庆3</v>
      </c>
      <c r="B381" s="17">
        <v>3</v>
      </c>
      <c r="C381" s="18">
        <v>63</v>
      </c>
      <c r="D381" s="19" t="str">
        <f t="shared" si="90"/>
        <v>出神入化</v>
      </c>
      <c r="E381" s="25" t="s">
        <v>512</v>
      </c>
      <c r="F381" s="20" t="str">
        <f t="shared" si="99"/>
        <v>、苏妲己</v>
      </c>
      <c r="G381" s="20" t="str">
        <f t="shared" si="100"/>
        <v/>
      </c>
      <c r="H381" s="20" t="str">
        <f t="shared" si="101"/>
        <v/>
      </c>
      <c r="I381" s="20" t="str">
        <f t="shared" si="102"/>
        <v/>
      </c>
      <c r="J381" s="12">
        <f t="shared" si="92"/>
        <v>140</v>
      </c>
      <c r="K381" s="12">
        <f t="shared" si="93"/>
        <v>0</v>
      </c>
      <c r="L381" s="12">
        <f t="shared" si="94"/>
        <v>0</v>
      </c>
      <c r="M381" s="36">
        <v>0</v>
      </c>
      <c r="N381" s="28" t="s">
        <v>140</v>
      </c>
      <c r="O381" s="12">
        <f>VLOOKUP(E381,[3]Sheet1!$B$20:$K$190,9,0)</f>
        <v>4</v>
      </c>
      <c r="P381" s="12" t="str">
        <f>VLOOKUP(O381,武将ID!L$1:$M382,2,0)</f>
        <v>辅助型</v>
      </c>
      <c r="R381" s="12">
        <v>3</v>
      </c>
      <c r="T381" s="12">
        <f t="shared" si="104"/>
        <v>14</v>
      </c>
      <c r="U381" s="12">
        <f t="shared" si="105"/>
        <v>0</v>
      </c>
      <c r="V381" s="12">
        <f t="shared" si="95"/>
        <v>0</v>
      </c>
      <c r="W381" s="12">
        <f t="shared" si="96"/>
        <v>14</v>
      </c>
      <c r="X381" s="12">
        <f t="shared" si="97"/>
        <v>0</v>
      </c>
      <c r="Y381" s="12">
        <f t="shared" si="98"/>
        <v>0</v>
      </c>
      <c r="AB381" s="18">
        <v>180</v>
      </c>
      <c r="AC381" s="18">
        <v>0</v>
      </c>
      <c r="AD381" s="18">
        <v>0</v>
      </c>
      <c r="AH381" s="31" t="s">
        <v>578</v>
      </c>
      <c r="AI381" s="17" t="str">
        <f>IFERROR(VLOOKUP(AH381,[4]缘分填表用!$A:$J,4,FALSE),VLOOKUP(AH381,[4]Sheet3!$AH:$AM,6,0))</f>
        <v>出神入化</v>
      </c>
      <c r="AJ381" s="30" t="str">
        <f>IFERROR(VLOOKUP(AH381,[4]缘分填表用!$A:$M,8,FALSE),VLOOKUP(AH381,[4]Sheet3!$AH:$AL,2,0))</f>
        <v>苏妲己</v>
      </c>
      <c r="AK381" s="30">
        <f>IFERROR(VLOOKUP(AH381,[4]缘分填表用!$A:$M,9,FALSE),VLOOKUP(AH381,[4]Sheet3!$AH:$AL,3,0))</f>
        <v>0</v>
      </c>
      <c r="AL381" s="30">
        <f>IFERROR(VLOOKUP(AH381,[4]缘分填表用!$A:$M,10,FALSE),VLOOKUP(AH381,[4]Sheet3!$AH:$AL,4,0))</f>
        <v>0</v>
      </c>
      <c r="AM381" s="30"/>
      <c r="AN381" s="12" t="str">
        <f>IFERROR(VLOOKUP(D381,[5]Sheet1!$B$2:$C$47,2,FALSE),"")</f>
        <v/>
      </c>
    </row>
    <row r="382" spans="1:40" ht="17.399999999999999" customHeight="1" x14ac:dyDescent="0.35">
      <c r="A382" s="16" t="str">
        <f t="shared" si="103"/>
        <v>裴元庆4</v>
      </c>
      <c r="B382" s="17">
        <v>4</v>
      </c>
      <c r="C382" s="18">
        <v>64</v>
      </c>
      <c r="D382" s="19" t="str">
        <f t="shared" ref="D382:D445" si="106">AI382</f>
        <v>舍我其谁</v>
      </c>
      <c r="E382" s="25" t="s">
        <v>512</v>
      </c>
      <c r="F382" s="20" t="str">
        <f t="shared" si="99"/>
        <v>、赵云</v>
      </c>
      <c r="G382" s="20" t="str">
        <f t="shared" si="100"/>
        <v>、尉迟恭</v>
      </c>
      <c r="H382" s="20" t="str">
        <f t="shared" si="101"/>
        <v/>
      </c>
      <c r="I382" s="20" t="str">
        <f t="shared" si="102"/>
        <v/>
      </c>
      <c r="J382" s="12">
        <f t="shared" si="92"/>
        <v>150</v>
      </c>
      <c r="K382" s="12">
        <f t="shared" si="93"/>
        <v>120</v>
      </c>
      <c r="L382" s="12">
        <f t="shared" si="94"/>
        <v>30</v>
      </c>
      <c r="M382" s="36">
        <v>0</v>
      </c>
      <c r="N382" s="28" t="s">
        <v>140</v>
      </c>
      <c r="O382" s="12">
        <f>VLOOKUP(E382,[3]Sheet1!$B$20:$K$190,9,0)</f>
        <v>4</v>
      </c>
      <c r="P382" s="12" t="str">
        <f>VLOOKUP(O382,武将ID!L$1:$M383,2,0)</f>
        <v>辅助型</v>
      </c>
      <c r="R382" s="12">
        <v>3</v>
      </c>
      <c r="T382" s="12">
        <f t="shared" si="104"/>
        <v>15</v>
      </c>
      <c r="U382" s="12">
        <f t="shared" si="105"/>
        <v>12</v>
      </c>
      <c r="V382" s="12">
        <f t="shared" si="95"/>
        <v>3</v>
      </c>
      <c r="W382" s="12">
        <f t="shared" si="96"/>
        <v>15</v>
      </c>
      <c r="X382" s="12">
        <f t="shared" si="97"/>
        <v>15</v>
      </c>
      <c r="Y382" s="12">
        <f t="shared" si="98"/>
        <v>0</v>
      </c>
      <c r="AB382" s="18">
        <v>200</v>
      </c>
      <c r="AC382" s="18">
        <v>200</v>
      </c>
      <c r="AD382" s="18">
        <v>0</v>
      </c>
      <c r="AH382" s="31" t="s">
        <v>579</v>
      </c>
      <c r="AI382" s="17" t="str">
        <f>IFERROR(VLOOKUP(AH382,[4]缘分填表用!$A:$J,4,FALSE),VLOOKUP(AH382,[4]Sheet3!$AH:$AM,6,0))</f>
        <v>舍我其谁</v>
      </c>
      <c r="AJ382" s="30" t="str">
        <f>IFERROR(VLOOKUP(AH382,[4]缘分填表用!$A:$M,8,FALSE),VLOOKUP(AH382,[4]Sheet3!$AH:$AL,2,0))</f>
        <v>赵云</v>
      </c>
      <c r="AK382" s="30" t="str">
        <f>IFERROR(VLOOKUP(AH382,[4]缘分填表用!$A:$M,9,FALSE),VLOOKUP(AH382,[4]Sheet3!$AH:$AL,3,0))</f>
        <v>尉迟恭</v>
      </c>
      <c r="AL382" s="30">
        <f>IFERROR(VLOOKUP(AH382,[4]缘分填表用!$A:$M,10,FALSE),VLOOKUP(AH382,[4]Sheet3!$AH:$AL,4,0))</f>
        <v>0</v>
      </c>
      <c r="AM382" s="30"/>
      <c r="AN382" s="12" t="str">
        <f>IFERROR(VLOOKUP(D382,[5]Sheet1!$B$2:$C$47,2,FALSE),"")</f>
        <v/>
      </c>
    </row>
    <row r="383" spans="1:40" ht="17.399999999999999" customHeight="1" x14ac:dyDescent="0.35">
      <c r="A383" s="16" t="str">
        <f t="shared" ref="A383:A414" si="107">E383&amp;B383</f>
        <v>裴元庆5</v>
      </c>
      <c r="B383" s="17">
        <v>5</v>
      </c>
      <c r="C383" s="18">
        <v>65</v>
      </c>
      <c r="D383" s="19" t="str">
        <f t="shared" si="106"/>
        <v>一往无前</v>
      </c>
      <c r="E383" s="25" t="s">
        <v>512</v>
      </c>
      <c r="F383" s="20" t="str">
        <f t="shared" si="99"/>
        <v>、韩信</v>
      </c>
      <c r="G383" s="20" t="str">
        <f t="shared" si="100"/>
        <v>、周瑜</v>
      </c>
      <c r="H383" s="20" t="str">
        <f t="shared" si="101"/>
        <v>、霍去病</v>
      </c>
      <c r="I383" s="20" t="str">
        <f t="shared" si="102"/>
        <v/>
      </c>
      <c r="J383" s="12">
        <f t="shared" si="92"/>
        <v>180</v>
      </c>
      <c r="K383" s="12">
        <f t="shared" si="93"/>
        <v>140</v>
      </c>
      <c r="L383" s="12">
        <f t="shared" si="94"/>
        <v>40</v>
      </c>
      <c r="M383" s="36">
        <v>0</v>
      </c>
      <c r="N383" s="28" t="s">
        <v>140</v>
      </c>
      <c r="O383" s="12">
        <f>VLOOKUP(E383,[3]Sheet1!$B$20:$K$190,9,0)</f>
        <v>4</v>
      </c>
      <c r="P383" s="12" t="str">
        <f>VLOOKUP(O383,武将ID!L$1:$M384,2,0)</f>
        <v>辅助型</v>
      </c>
      <c r="R383" s="12">
        <v>3</v>
      </c>
      <c r="T383" s="12">
        <f t="shared" si="104"/>
        <v>18</v>
      </c>
      <c r="U383" s="12">
        <f t="shared" si="105"/>
        <v>14</v>
      </c>
      <c r="V383" s="12">
        <f t="shared" si="95"/>
        <v>4</v>
      </c>
      <c r="W383" s="12">
        <f t="shared" si="96"/>
        <v>18</v>
      </c>
      <c r="X383" s="12">
        <f t="shared" si="97"/>
        <v>18</v>
      </c>
      <c r="Y383" s="12">
        <f t="shared" si="98"/>
        <v>0</v>
      </c>
      <c r="AB383" s="18">
        <v>240</v>
      </c>
      <c r="AC383" s="18">
        <v>240</v>
      </c>
      <c r="AD383" s="18">
        <v>0</v>
      </c>
      <c r="AH383" s="31" t="s">
        <v>580</v>
      </c>
      <c r="AI383" s="17" t="str">
        <f>IFERROR(VLOOKUP(AH383,[4]缘分填表用!$A:$J,4,FALSE),VLOOKUP(AH383,[4]Sheet3!$AH:$AM,6,0))</f>
        <v>一往无前</v>
      </c>
      <c r="AJ383" s="30" t="str">
        <f>IFERROR(VLOOKUP(AH383,[4]缘分填表用!$A:$M,8,FALSE),VLOOKUP(AH383,[4]Sheet3!$AH:$AL,2,0))</f>
        <v>韩信</v>
      </c>
      <c r="AK383" s="30" t="str">
        <f>IFERROR(VLOOKUP(AH383,[4]缘分填表用!$A:$M,9,FALSE),VLOOKUP(AH383,[4]Sheet3!$AH:$AL,3,0))</f>
        <v>周瑜</v>
      </c>
      <c r="AL383" s="30" t="str">
        <f>IFERROR(VLOOKUP(AH383,[4]缘分填表用!$A:$M,10,FALSE),VLOOKUP(AH383,[4]Sheet3!$AH:$AL,4,0))</f>
        <v>霍去病</v>
      </c>
      <c r="AN383" s="12" t="str">
        <f>IFERROR(VLOOKUP(D383,[5]Sheet1!$B$2:$C$47,2,FALSE),"")</f>
        <v/>
      </c>
    </row>
    <row r="384" spans="1:40" ht="17.399999999999999" customHeight="1" x14ac:dyDescent="0.35">
      <c r="A384" s="16" t="str">
        <f t="shared" si="107"/>
        <v>裴元庆6</v>
      </c>
      <c r="B384" s="17">
        <v>6</v>
      </c>
      <c r="C384" s="18">
        <v>66</v>
      </c>
      <c r="D384" s="19" t="str">
        <f t="shared" si="106"/>
        <v>义薄云天</v>
      </c>
      <c r="E384" s="25" t="s">
        <v>512</v>
      </c>
      <c r="F384" s="20" t="str">
        <f t="shared" si="99"/>
        <v>、樊哙</v>
      </c>
      <c r="G384" s="20" t="str">
        <f t="shared" si="100"/>
        <v>、张飞</v>
      </c>
      <c r="H384" s="20" t="str">
        <f t="shared" si="101"/>
        <v>、程咬金</v>
      </c>
      <c r="I384" s="20" t="str">
        <f t="shared" si="102"/>
        <v/>
      </c>
      <c r="J384" s="12">
        <f t="shared" si="92"/>
        <v>180</v>
      </c>
      <c r="K384" s="12">
        <f t="shared" si="93"/>
        <v>140</v>
      </c>
      <c r="L384" s="12">
        <f t="shared" si="94"/>
        <v>40</v>
      </c>
      <c r="M384" s="36">
        <v>0</v>
      </c>
      <c r="N384" s="28" t="s">
        <v>140</v>
      </c>
      <c r="O384" s="12">
        <f>VLOOKUP(E384,[3]Sheet1!$B$20:$K$190,9,0)</f>
        <v>4</v>
      </c>
      <c r="P384" s="12" t="str">
        <f>VLOOKUP(O384,武将ID!L$1:$M385,2,0)</f>
        <v>辅助型</v>
      </c>
      <c r="R384" s="12">
        <v>3</v>
      </c>
      <c r="T384" s="12">
        <f t="shared" si="104"/>
        <v>18</v>
      </c>
      <c r="U384" s="12">
        <f t="shared" si="105"/>
        <v>14</v>
      </c>
      <c r="V384" s="12">
        <f t="shared" si="95"/>
        <v>4</v>
      </c>
      <c r="W384" s="12">
        <f t="shared" si="96"/>
        <v>18</v>
      </c>
      <c r="X384" s="12">
        <f t="shared" si="97"/>
        <v>18</v>
      </c>
      <c r="Y384" s="12">
        <f t="shared" si="98"/>
        <v>0</v>
      </c>
      <c r="AB384" s="18">
        <v>240</v>
      </c>
      <c r="AC384" s="18">
        <v>240</v>
      </c>
      <c r="AD384" s="18">
        <v>0</v>
      </c>
      <c r="AH384" s="31" t="s">
        <v>581</v>
      </c>
      <c r="AI384" s="17" t="str">
        <f>IFERROR(VLOOKUP(AH384,[4]缘分填表用!$A:$J,4,FALSE),VLOOKUP(AH384,[4]Sheet3!$AH:$AM,6,0))</f>
        <v>义薄云天</v>
      </c>
      <c r="AJ384" s="30" t="str">
        <f>IFERROR(VLOOKUP(AH384,[4]缘分填表用!$A:$M,8,FALSE),VLOOKUP(AH384,[4]Sheet3!$AH:$AL,2,0))</f>
        <v>樊哙</v>
      </c>
      <c r="AK384" s="30" t="str">
        <f>IFERROR(VLOOKUP(AH384,[4]缘分填表用!$A:$M,9,FALSE),VLOOKUP(AH384,[4]Sheet3!$AH:$AL,3,0))</f>
        <v>张飞</v>
      </c>
      <c r="AL384" s="30" t="str">
        <f>IFERROR(VLOOKUP(AH384,[4]缘分填表用!$A:$M,10,FALSE),VLOOKUP(AH384,[4]Sheet3!$AH:$AL,4,0))</f>
        <v>程咬金</v>
      </c>
      <c r="AM384" s="30"/>
      <c r="AN384" s="12" t="str">
        <f>IFERROR(VLOOKUP(D384,[5]Sheet1!$B$2:$C$47,2,FALSE),"")</f>
        <v/>
      </c>
    </row>
    <row r="385" spans="1:40" ht="17.399999999999999" customHeight="1" x14ac:dyDescent="0.35">
      <c r="A385" s="16" t="str">
        <f t="shared" si="107"/>
        <v>杨玉环1</v>
      </c>
      <c r="B385" s="17">
        <v>1</v>
      </c>
      <c r="C385" s="18">
        <v>67</v>
      </c>
      <c r="D385" s="19" t="str">
        <f t="shared" si="106"/>
        <v>唐宫美人</v>
      </c>
      <c r="E385" s="31" t="s">
        <v>582</v>
      </c>
      <c r="F385" s="20" t="str">
        <f t="shared" si="99"/>
        <v>、长孙皇后</v>
      </c>
      <c r="G385" s="20" t="str">
        <f t="shared" si="100"/>
        <v/>
      </c>
      <c r="H385" s="20" t="str">
        <f t="shared" si="101"/>
        <v/>
      </c>
      <c r="I385" s="20" t="str">
        <f t="shared" si="102"/>
        <v/>
      </c>
      <c r="J385" s="12">
        <f t="shared" si="92"/>
        <v>130</v>
      </c>
      <c r="K385" s="12">
        <f t="shared" si="93"/>
        <v>0</v>
      </c>
      <c r="L385" s="12">
        <f t="shared" si="94"/>
        <v>0</v>
      </c>
      <c r="M385" s="36">
        <v>0</v>
      </c>
      <c r="N385" s="28" t="s">
        <v>140</v>
      </c>
      <c r="O385" s="12">
        <f>VLOOKUP(E385,[3]Sheet1!$B$20:$K$190,9,0)</f>
        <v>4</v>
      </c>
      <c r="P385" s="12" t="str">
        <f>VLOOKUP(O385,武将ID!L$1:$M386,2,0)</f>
        <v>辅助型</v>
      </c>
      <c r="R385" s="12">
        <v>3</v>
      </c>
      <c r="T385" s="12">
        <f t="shared" si="104"/>
        <v>13</v>
      </c>
      <c r="U385" s="12">
        <f t="shared" si="105"/>
        <v>0</v>
      </c>
      <c r="V385" s="12">
        <f t="shared" si="95"/>
        <v>0</v>
      </c>
      <c r="W385" s="12">
        <f t="shared" si="96"/>
        <v>13</v>
      </c>
      <c r="X385" s="12">
        <f t="shared" si="97"/>
        <v>0</v>
      </c>
      <c r="Y385" s="12">
        <f t="shared" si="98"/>
        <v>0</v>
      </c>
      <c r="AB385" s="18">
        <v>170</v>
      </c>
      <c r="AC385" s="18">
        <v>0</v>
      </c>
      <c r="AD385" s="18">
        <v>0</v>
      </c>
      <c r="AH385" s="31" t="s">
        <v>583</v>
      </c>
      <c r="AI385" s="17" t="str">
        <f>IFERROR(VLOOKUP(AH385,[4]缘分填表用!$A:$J,4,FALSE),VLOOKUP(AH385,[4]Sheet3!$AH:$AM,6,0))</f>
        <v>唐宫美人</v>
      </c>
      <c r="AJ385" s="30" t="str">
        <f>IFERROR(VLOOKUP(AH385,[4]缘分填表用!$A:$M,8,FALSE),VLOOKUP(AH385,[4]Sheet3!$AH:$AL,2,0))</f>
        <v>长孙皇后</v>
      </c>
      <c r="AK385" s="30">
        <f>IFERROR(VLOOKUP(AH385,[4]缘分填表用!$A:$M,9,FALSE),VLOOKUP(AH385,[4]Sheet3!$AH:$AL,3,0))</f>
        <v>0</v>
      </c>
      <c r="AL385" s="30">
        <f>IFERROR(VLOOKUP(AH385,[4]缘分填表用!$A:$M,10,FALSE),VLOOKUP(AH385,[4]Sheet3!$AH:$AL,4,0))</f>
        <v>0</v>
      </c>
      <c r="AM385" s="30"/>
      <c r="AN385" s="12" t="str">
        <f>IFERROR(VLOOKUP(D385,[5]Sheet1!$B$2:$C$47,2,FALSE),"")</f>
        <v/>
      </c>
    </row>
    <row r="386" spans="1:40" ht="17.399999999999999" customHeight="1" x14ac:dyDescent="0.35">
      <c r="A386" s="16" t="str">
        <f t="shared" si="107"/>
        <v>杨玉环2</v>
      </c>
      <c r="B386" s="17">
        <v>2</v>
      </c>
      <c r="C386" s="18">
        <v>68</v>
      </c>
      <c r="D386" s="19" t="str">
        <f t="shared" si="106"/>
        <v>王公贵戚</v>
      </c>
      <c r="E386" s="31" t="s">
        <v>582</v>
      </c>
      <c r="F386" s="20" t="str">
        <f t="shared" si="99"/>
        <v>、杨广</v>
      </c>
      <c r="G386" s="20" t="str">
        <f t="shared" si="100"/>
        <v/>
      </c>
      <c r="H386" s="20" t="str">
        <f t="shared" si="101"/>
        <v/>
      </c>
      <c r="I386" s="20" t="str">
        <f t="shared" si="102"/>
        <v/>
      </c>
      <c r="J386" s="12">
        <f t="shared" si="92"/>
        <v>140</v>
      </c>
      <c r="K386" s="12">
        <f t="shared" si="93"/>
        <v>0</v>
      </c>
      <c r="L386" s="12">
        <f t="shared" si="94"/>
        <v>0</v>
      </c>
      <c r="M386" s="36">
        <v>0</v>
      </c>
      <c r="N386" s="28" t="s">
        <v>140</v>
      </c>
      <c r="O386" s="12">
        <f>VLOOKUP(E386,[3]Sheet1!$B$20:$K$190,9,0)</f>
        <v>4</v>
      </c>
      <c r="P386" s="12" t="str">
        <f>VLOOKUP(O386,武将ID!L$1:$M387,2,0)</f>
        <v>辅助型</v>
      </c>
      <c r="R386" s="12">
        <v>3</v>
      </c>
      <c r="T386" s="12">
        <f t="shared" si="104"/>
        <v>14</v>
      </c>
      <c r="U386" s="12">
        <f t="shared" si="105"/>
        <v>0</v>
      </c>
      <c r="V386" s="12">
        <f t="shared" si="95"/>
        <v>0</v>
      </c>
      <c r="W386" s="12">
        <f t="shared" si="96"/>
        <v>14</v>
      </c>
      <c r="X386" s="12">
        <f t="shared" si="97"/>
        <v>0</v>
      </c>
      <c r="Y386" s="12">
        <f t="shared" si="98"/>
        <v>0</v>
      </c>
      <c r="AB386" s="18">
        <v>180</v>
      </c>
      <c r="AC386" s="18">
        <v>0</v>
      </c>
      <c r="AD386" s="18">
        <v>0</v>
      </c>
      <c r="AH386" s="31" t="s">
        <v>584</v>
      </c>
      <c r="AI386" s="17" t="str">
        <f>IFERROR(VLOOKUP(AH386,[4]缘分填表用!$A:$J,4,FALSE),VLOOKUP(AH386,[4]Sheet3!$AH:$AM,6,0))</f>
        <v>王公贵戚</v>
      </c>
      <c r="AJ386" s="30" t="str">
        <f>IFERROR(VLOOKUP(AH386,[4]缘分填表用!$A:$M,8,FALSE),VLOOKUP(AH386,[4]Sheet3!$AH:$AL,2,0))</f>
        <v>杨广</v>
      </c>
      <c r="AK386" s="30">
        <f>IFERROR(VLOOKUP(AH386,[4]缘分填表用!$A:$M,9,FALSE),VLOOKUP(AH386,[4]Sheet3!$AH:$AL,3,0))</f>
        <v>0</v>
      </c>
      <c r="AL386" s="30">
        <f>IFERROR(VLOOKUP(AH386,[4]缘分填表用!$A:$M,10,FALSE),VLOOKUP(AH386,[4]Sheet3!$AH:$AL,4,0))</f>
        <v>0</v>
      </c>
      <c r="AM386" s="30"/>
      <c r="AN386" s="12" t="str">
        <f>IFERROR(VLOOKUP(D386,[5]Sheet1!$B$2:$C$47,2,FALSE),"")</f>
        <v/>
      </c>
    </row>
    <row r="387" spans="1:40" ht="17.399999999999999" customHeight="1" x14ac:dyDescent="0.35">
      <c r="A387" s="16" t="str">
        <f t="shared" si="107"/>
        <v>杨玉环3</v>
      </c>
      <c r="B387" s="17">
        <v>3</v>
      </c>
      <c r="C387" s="18">
        <v>69</v>
      </c>
      <c r="D387" s="19" t="str">
        <f t="shared" si="106"/>
        <v>盛世大唐</v>
      </c>
      <c r="E387" s="31" t="s">
        <v>582</v>
      </c>
      <c r="F387" s="20" t="str">
        <f t="shared" si="99"/>
        <v>、狄仁杰</v>
      </c>
      <c r="G387" s="20" t="str">
        <f t="shared" si="100"/>
        <v/>
      </c>
      <c r="H387" s="20" t="str">
        <f t="shared" si="101"/>
        <v/>
      </c>
      <c r="I387" s="20" t="str">
        <f t="shared" si="102"/>
        <v/>
      </c>
      <c r="J387" s="12">
        <f t="shared" ref="J387:J450" si="108">T387*10</f>
        <v>140</v>
      </c>
      <c r="K387" s="12">
        <f t="shared" ref="K387:K450" si="109">U387*10</f>
        <v>0</v>
      </c>
      <c r="L387" s="12">
        <f t="shared" ref="L387:L450" si="110">V387*10</f>
        <v>0</v>
      </c>
      <c r="M387" s="36">
        <v>0</v>
      </c>
      <c r="N387" s="28" t="s">
        <v>140</v>
      </c>
      <c r="O387" s="12">
        <f>VLOOKUP(E387,[3]Sheet1!$B$20:$K$190,9,0)</f>
        <v>4</v>
      </c>
      <c r="P387" s="12" t="str">
        <f>VLOOKUP(O387,武将ID!L$1:$M388,2,0)</f>
        <v>辅助型</v>
      </c>
      <c r="R387" s="12">
        <v>3</v>
      </c>
      <c r="T387" s="12">
        <f t="shared" si="104"/>
        <v>14</v>
      </c>
      <c r="U387" s="12">
        <f t="shared" si="105"/>
        <v>0</v>
      </c>
      <c r="V387" s="12">
        <f t="shared" ref="V387:V450" si="111">X387-U387+Y387</f>
        <v>0</v>
      </c>
      <c r="W387" s="12">
        <f t="shared" ref="W387:W450" si="112">ROUNDUP(AB387*0.075,0)</f>
        <v>14</v>
      </c>
      <c r="X387" s="12">
        <f t="shared" ref="X387:X450" si="113">ROUNDUP(AC387*0.075,0)</f>
        <v>0</v>
      </c>
      <c r="Y387" s="12">
        <f t="shared" ref="Y387:Y450" si="114">ROUNDUP(AD387*0.075,0)</f>
        <v>0</v>
      </c>
      <c r="AB387" s="18">
        <v>180</v>
      </c>
      <c r="AC387" s="18">
        <v>0</v>
      </c>
      <c r="AD387" s="18">
        <v>0</v>
      </c>
      <c r="AH387" s="31" t="s">
        <v>585</v>
      </c>
      <c r="AI387" s="17" t="str">
        <f>IFERROR(VLOOKUP(AH387,[4]缘分填表用!$A:$J,4,FALSE),VLOOKUP(AH387,[4]Sheet3!$AH:$AM,6,0))</f>
        <v>盛世大唐</v>
      </c>
      <c r="AJ387" s="30" t="str">
        <f>IFERROR(VLOOKUP(AH387,[4]缘分填表用!$A:$M,8,FALSE),VLOOKUP(AH387,[4]Sheet3!$AH:$AL,2,0))</f>
        <v>狄仁杰</v>
      </c>
      <c r="AK387" s="30">
        <f>IFERROR(VLOOKUP(AH387,[4]缘分填表用!$A:$M,9,FALSE),VLOOKUP(AH387,[4]Sheet3!$AH:$AL,3,0))</f>
        <v>0</v>
      </c>
      <c r="AL387" s="30">
        <f>IFERROR(VLOOKUP(AH387,[4]缘分填表用!$A:$M,10,FALSE),VLOOKUP(AH387,[4]Sheet3!$AH:$AL,4,0))</f>
        <v>0</v>
      </c>
      <c r="AM387" s="30"/>
      <c r="AN387" s="12" t="str">
        <f>IFERROR(VLOOKUP(D387,[5]Sheet1!$B$2:$C$47,2,FALSE),"")</f>
        <v/>
      </c>
    </row>
    <row r="388" spans="1:40" ht="17.399999999999999" customHeight="1" x14ac:dyDescent="0.35">
      <c r="A388" s="16" t="str">
        <f t="shared" si="107"/>
        <v>杨玉环4</v>
      </c>
      <c r="B388" s="17">
        <v>4</v>
      </c>
      <c r="C388" s="18">
        <v>70</v>
      </c>
      <c r="D388" s="19" t="str">
        <f t="shared" si="106"/>
        <v>三千宠爱</v>
      </c>
      <c r="E388" s="31" t="s">
        <v>582</v>
      </c>
      <c r="F388" s="20" t="str">
        <f t="shared" si="99"/>
        <v>、虞姬</v>
      </c>
      <c r="G388" s="20" t="str">
        <f t="shared" si="100"/>
        <v/>
      </c>
      <c r="H388" s="20" t="str">
        <f t="shared" si="101"/>
        <v/>
      </c>
      <c r="I388" s="20" t="str">
        <f t="shared" si="102"/>
        <v/>
      </c>
      <c r="J388" s="12">
        <f t="shared" si="108"/>
        <v>140</v>
      </c>
      <c r="K388" s="12">
        <f t="shared" si="109"/>
        <v>0</v>
      </c>
      <c r="L388" s="12">
        <f t="shared" si="110"/>
        <v>0</v>
      </c>
      <c r="M388" s="36">
        <v>0</v>
      </c>
      <c r="N388" s="28" t="s">
        <v>140</v>
      </c>
      <c r="O388" s="12">
        <f>VLOOKUP(E388,[3]Sheet1!$B$20:$K$190,9,0)</f>
        <v>4</v>
      </c>
      <c r="P388" s="12" t="str">
        <f>VLOOKUP(O388,武将ID!L$1:$M389,2,0)</f>
        <v>辅助型</v>
      </c>
      <c r="R388" s="12">
        <v>3</v>
      </c>
      <c r="T388" s="12">
        <f t="shared" si="104"/>
        <v>14</v>
      </c>
      <c r="U388" s="12">
        <f t="shared" si="105"/>
        <v>0</v>
      </c>
      <c r="V388" s="12">
        <f t="shared" si="111"/>
        <v>0</v>
      </c>
      <c r="W388" s="12">
        <f t="shared" si="112"/>
        <v>14</v>
      </c>
      <c r="X388" s="12">
        <f t="shared" si="113"/>
        <v>0</v>
      </c>
      <c r="Y388" s="12">
        <f t="shared" si="114"/>
        <v>0</v>
      </c>
      <c r="AB388" s="18">
        <v>180</v>
      </c>
      <c r="AC388" s="18">
        <v>0</v>
      </c>
      <c r="AD388" s="18">
        <v>0</v>
      </c>
      <c r="AH388" s="31" t="s">
        <v>586</v>
      </c>
      <c r="AI388" s="17" t="str">
        <f>IFERROR(VLOOKUP(AH388,[4]缘分填表用!$A:$J,4,FALSE),VLOOKUP(AH388,[4]Sheet3!$AH:$AM,6,0))</f>
        <v>三千宠爱</v>
      </c>
      <c r="AJ388" s="30" t="str">
        <f>IFERROR(VLOOKUP(AH388,[4]缘分填表用!$A:$M,8,FALSE),VLOOKUP(AH388,[4]Sheet3!$AH:$AL,2,0))</f>
        <v>虞姬</v>
      </c>
      <c r="AK388" s="30">
        <f>IFERROR(VLOOKUP(AH388,[4]缘分填表用!$A:$M,9,FALSE),VLOOKUP(AH388,[4]Sheet3!$AH:$AL,3,0))</f>
        <v>0</v>
      </c>
      <c r="AL388" s="30">
        <f>IFERROR(VLOOKUP(AH388,[4]缘分填表用!$A:$M,10,FALSE),VLOOKUP(AH388,[4]Sheet3!$AH:$AL,4,0))</f>
        <v>0</v>
      </c>
      <c r="AM388" s="30"/>
      <c r="AN388" s="12" t="str">
        <f>IFERROR(VLOOKUP(D388,[5]Sheet1!$B$2:$C$47,2,FALSE),"")</f>
        <v/>
      </c>
    </row>
    <row r="389" spans="1:40" ht="17.399999999999999" customHeight="1" x14ac:dyDescent="0.35">
      <c r="A389" s="16" t="str">
        <f t="shared" si="107"/>
        <v>杨玉环5</v>
      </c>
      <c r="B389" s="17">
        <v>5</v>
      </c>
      <c r="C389" s="18">
        <v>71</v>
      </c>
      <c r="D389" s="19" t="str">
        <f t="shared" si="106"/>
        <v>圣眷优渥</v>
      </c>
      <c r="E389" s="31" t="s">
        <v>582</v>
      </c>
      <c r="F389" s="20" t="str">
        <f t="shared" si="99"/>
        <v>、吕雉</v>
      </c>
      <c r="G389" s="20" t="str">
        <f t="shared" si="100"/>
        <v>、独孤伽罗</v>
      </c>
      <c r="H389" s="20" t="str">
        <f t="shared" si="101"/>
        <v/>
      </c>
      <c r="I389" s="20" t="str">
        <f t="shared" si="102"/>
        <v/>
      </c>
      <c r="J389" s="12">
        <f t="shared" si="108"/>
        <v>150</v>
      </c>
      <c r="K389" s="12">
        <f t="shared" si="109"/>
        <v>120</v>
      </c>
      <c r="L389" s="12">
        <f t="shared" si="110"/>
        <v>30</v>
      </c>
      <c r="M389" s="36">
        <v>0</v>
      </c>
      <c r="N389" s="28" t="s">
        <v>140</v>
      </c>
      <c r="O389" s="12">
        <f>VLOOKUP(E389,[3]Sheet1!$B$20:$K$190,9,0)</f>
        <v>4</v>
      </c>
      <c r="P389" s="12" t="str">
        <f>VLOOKUP(O389,武将ID!L$1:$M390,2,0)</f>
        <v>辅助型</v>
      </c>
      <c r="R389" s="12">
        <v>3</v>
      </c>
      <c r="T389" s="12">
        <f t="shared" si="104"/>
        <v>15</v>
      </c>
      <c r="U389" s="12">
        <f t="shared" si="105"/>
        <v>12</v>
      </c>
      <c r="V389" s="12">
        <f t="shared" si="111"/>
        <v>3</v>
      </c>
      <c r="W389" s="12">
        <f t="shared" si="112"/>
        <v>15</v>
      </c>
      <c r="X389" s="12">
        <f t="shared" si="113"/>
        <v>15</v>
      </c>
      <c r="Y389" s="12">
        <f t="shared" si="114"/>
        <v>0</v>
      </c>
      <c r="AB389" s="18">
        <v>200</v>
      </c>
      <c r="AC389" s="18">
        <v>200</v>
      </c>
      <c r="AD389" s="18">
        <v>0</v>
      </c>
      <c r="AH389" s="31" t="s">
        <v>587</v>
      </c>
      <c r="AI389" s="17" t="str">
        <f>IFERROR(VLOOKUP(AH389,[4]缘分填表用!$A:$J,4,FALSE),VLOOKUP(AH389,[4]Sheet3!$AH:$AM,6,0))</f>
        <v>圣眷优渥</v>
      </c>
      <c r="AJ389" s="30" t="str">
        <f>IFERROR(VLOOKUP(AH389,[4]缘分填表用!$A:$M,8,FALSE),VLOOKUP(AH389,[4]Sheet3!$AH:$AL,2,0))</f>
        <v>吕雉</v>
      </c>
      <c r="AK389" s="30" t="str">
        <f>IFERROR(VLOOKUP(AH389,[4]缘分填表用!$A:$M,9,FALSE),VLOOKUP(AH389,[4]Sheet3!$AH:$AL,3,0))</f>
        <v>独孤伽罗</v>
      </c>
      <c r="AL389" s="30">
        <f>IFERROR(VLOOKUP(AH389,[4]缘分填表用!$A:$M,10,FALSE),VLOOKUP(AH389,[4]Sheet3!$AH:$AL,4,0))</f>
        <v>0</v>
      </c>
      <c r="AM389" s="30"/>
      <c r="AN389" s="12" t="str">
        <f>IFERROR(VLOOKUP(D389,[5]Sheet1!$B$2:$C$47,2,FALSE),"")</f>
        <v/>
      </c>
    </row>
    <row r="390" spans="1:40" ht="17.399999999999999" customHeight="1" x14ac:dyDescent="0.35">
      <c r="A390" s="16" t="str">
        <f t="shared" si="107"/>
        <v>杨玉环6</v>
      </c>
      <c r="B390" s="17">
        <v>6</v>
      </c>
      <c r="C390" s="18">
        <v>72</v>
      </c>
      <c r="D390" s="19" t="str">
        <f t="shared" si="106"/>
        <v>四大美女</v>
      </c>
      <c r="E390" s="31" t="s">
        <v>582</v>
      </c>
      <c r="F390" s="20" t="str">
        <f t="shared" si="99"/>
        <v>、王昭君</v>
      </c>
      <c r="G390" s="20" t="str">
        <f t="shared" si="100"/>
        <v>、貂蝉</v>
      </c>
      <c r="H390" s="20" t="str">
        <f t="shared" si="101"/>
        <v>、西施</v>
      </c>
      <c r="I390" s="20" t="str">
        <f t="shared" si="102"/>
        <v/>
      </c>
      <c r="J390" s="12">
        <f t="shared" si="108"/>
        <v>180</v>
      </c>
      <c r="K390" s="12">
        <f t="shared" si="109"/>
        <v>140</v>
      </c>
      <c r="L390" s="12">
        <f t="shared" si="110"/>
        <v>40</v>
      </c>
      <c r="M390" s="36">
        <v>0</v>
      </c>
      <c r="N390" s="28" t="s">
        <v>140</v>
      </c>
      <c r="O390" s="12">
        <f>VLOOKUP(E390,[3]Sheet1!$B$20:$K$190,9,0)</f>
        <v>4</v>
      </c>
      <c r="P390" s="12" t="str">
        <f>VLOOKUP(O390,武将ID!L$1:$M391,2,0)</f>
        <v>辅助型</v>
      </c>
      <c r="R390" s="12">
        <v>3</v>
      </c>
      <c r="T390" s="12">
        <f t="shared" si="104"/>
        <v>18</v>
      </c>
      <c r="U390" s="12">
        <f t="shared" si="105"/>
        <v>14</v>
      </c>
      <c r="V390" s="12">
        <f t="shared" si="111"/>
        <v>4</v>
      </c>
      <c r="W390" s="12">
        <f t="shared" si="112"/>
        <v>18</v>
      </c>
      <c r="X390" s="12">
        <f t="shared" si="113"/>
        <v>18</v>
      </c>
      <c r="Y390" s="12">
        <f t="shared" si="114"/>
        <v>0</v>
      </c>
      <c r="AB390" s="18">
        <v>240</v>
      </c>
      <c r="AC390" s="18">
        <v>240</v>
      </c>
      <c r="AD390" s="18">
        <v>0</v>
      </c>
      <c r="AH390" s="31" t="s">
        <v>588</v>
      </c>
      <c r="AI390" s="17" t="str">
        <f>IFERROR(VLOOKUP(AH390,[4]缘分填表用!$A:$J,4,FALSE),VLOOKUP(AH390,[4]Sheet3!$AH:$AM,6,0))</f>
        <v>四大美女</v>
      </c>
      <c r="AJ390" s="30" t="str">
        <f>IFERROR(VLOOKUP(AH390,[4]缘分填表用!$A:$M,8,FALSE),VLOOKUP(AH390,[4]Sheet3!$AH:$AL,2,0))</f>
        <v>王昭君</v>
      </c>
      <c r="AK390" s="30" t="str">
        <f>IFERROR(VLOOKUP(AH390,[4]缘分填表用!$A:$M,9,FALSE),VLOOKUP(AH390,[4]Sheet3!$AH:$AL,3,0))</f>
        <v>貂蝉</v>
      </c>
      <c r="AL390" s="30" t="str">
        <f>IFERROR(VLOOKUP(AH390,[4]缘分填表用!$A:$M,10,FALSE),VLOOKUP(AH390,[4]Sheet3!$AH:$AL,4,0))</f>
        <v>西施</v>
      </c>
      <c r="AM390" s="30"/>
      <c r="AN390" s="12" t="str">
        <f>IFERROR(VLOOKUP(D390,[5]Sheet1!$B$2:$C$47,2,FALSE),"")</f>
        <v/>
      </c>
    </row>
    <row r="391" spans="1:40" ht="17.399999999999999" customHeight="1" x14ac:dyDescent="0.35">
      <c r="A391" s="16" t="str">
        <f t="shared" si="107"/>
        <v>独孤伽罗1</v>
      </c>
      <c r="B391" s="17">
        <v>1</v>
      </c>
      <c r="C391" s="18">
        <v>73</v>
      </c>
      <c r="D391" s="19" t="str">
        <f t="shared" si="106"/>
        <v>风华绝代</v>
      </c>
      <c r="E391" s="25" t="s">
        <v>589</v>
      </c>
      <c r="F391" s="20" t="str">
        <f t="shared" si="99"/>
        <v>、长孙皇后</v>
      </c>
      <c r="G391" s="20" t="str">
        <f t="shared" si="100"/>
        <v/>
      </c>
      <c r="H391" s="20" t="str">
        <f t="shared" si="101"/>
        <v/>
      </c>
      <c r="I391" s="20" t="str">
        <f t="shared" si="102"/>
        <v/>
      </c>
      <c r="J391" s="12">
        <f t="shared" si="108"/>
        <v>0</v>
      </c>
      <c r="K391" s="12">
        <f t="shared" si="109"/>
        <v>110</v>
      </c>
      <c r="L391" s="12">
        <f t="shared" si="110"/>
        <v>30</v>
      </c>
      <c r="M391" s="36">
        <v>0</v>
      </c>
      <c r="N391" s="28" t="s">
        <v>140</v>
      </c>
      <c r="O391" s="12">
        <f>VLOOKUP(E391,[3]Sheet1!$B$20:$K$190,9,0)</f>
        <v>3</v>
      </c>
      <c r="P391" s="12" t="str">
        <f>VLOOKUP(O391,武将ID!L$1:$M392,2,0)</f>
        <v>攻击型</v>
      </c>
      <c r="R391" s="12">
        <v>3</v>
      </c>
      <c r="T391" s="12">
        <f t="shared" si="104"/>
        <v>0</v>
      </c>
      <c r="U391" s="12">
        <f t="shared" si="105"/>
        <v>11</v>
      </c>
      <c r="V391" s="12">
        <f t="shared" si="111"/>
        <v>3</v>
      </c>
      <c r="W391" s="12">
        <f t="shared" si="112"/>
        <v>0</v>
      </c>
      <c r="X391" s="12">
        <f t="shared" si="113"/>
        <v>14</v>
      </c>
      <c r="Y391" s="12">
        <f t="shared" si="114"/>
        <v>0</v>
      </c>
      <c r="AB391" s="18">
        <v>0</v>
      </c>
      <c r="AC391" s="18">
        <v>180</v>
      </c>
      <c r="AD391" s="18">
        <v>0</v>
      </c>
      <c r="AH391" s="31" t="s">
        <v>590</v>
      </c>
      <c r="AI391" s="17" t="str">
        <f>IFERROR(VLOOKUP(AH391,[4]缘分填表用!$A:$J,4,FALSE),VLOOKUP(AH391,[4]Sheet3!$AH:$AM,6,0))</f>
        <v>风华绝代</v>
      </c>
      <c r="AJ391" s="30" t="str">
        <f>IFERROR(VLOOKUP(AH391,[4]缘分填表用!$A:$M,8,FALSE),VLOOKUP(AH391,[4]Sheet3!$AH:$AL,2,0))</f>
        <v>长孙皇后</v>
      </c>
      <c r="AK391" s="30">
        <f>IFERROR(VLOOKUP(AH391,[4]缘分填表用!$A:$M,9,FALSE),VLOOKUP(AH391,[4]Sheet3!$AH:$AL,3,0))</f>
        <v>0</v>
      </c>
      <c r="AL391" s="30">
        <f>IFERROR(VLOOKUP(AH391,[4]缘分填表用!$A:$M,10,FALSE),VLOOKUP(AH391,[4]Sheet3!$AH:$AL,4,0))</f>
        <v>0</v>
      </c>
      <c r="AM391" s="30"/>
      <c r="AN391" s="12" t="str">
        <f>IFERROR(VLOOKUP(D391,[5]Sheet1!$B$2:$C$47,2,FALSE),"")</f>
        <v/>
      </c>
    </row>
    <row r="392" spans="1:40" ht="17.399999999999999" customHeight="1" x14ac:dyDescent="0.35">
      <c r="A392" s="16" t="str">
        <f t="shared" si="107"/>
        <v>独孤伽罗2</v>
      </c>
      <c r="B392" s="17">
        <v>2</v>
      </c>
      <c r="C392" s="18">
        <v>74</v>
      </c>
      <c r="D392" s="19" t="str">
        <f t="shared" si="106"/>
        <v>母子情深</v>
      </c>
      <c r="E392" s="25" t="s">
        <v>589</v>
      </c>
      <c r="F392" s="20" t="str">
        <f t="shared" si="99"/>
        <v>、杨广</v>
      </c>
      <c r="G392" s="20" t="str">
        <f t="shared" si="100"/>
        <v/>
      </c>
      <c r="H392" s="20" t="str">
        <f t="shared" si="101"/>
        <v/>
      </c>
      <c r="I392" s="20" t="str">
        <f t="shared" si="102"/>
        <v/>
      </c>
      <c r="J392" s="12">
        <f t="shared" si="108"/>
        <v>0</v>
      </c>
      <c r="K392" s="12">
        <f t="shared" si="109"/>
        <v>110</v>
      </c>
      <c r="L392" s="12">
        <f t="shared" si="110"/>
        <v>30</v>
      </c>
      <c r="M392" s="36">
        <v>0</v>
      </c>
      <c r="N392" s="28" t="s">
        <v>140</v>
      </c>
      <c r="O392" s="12">
        <f>VLOOKUP(E392,[3]Sheet1!$B$20:$K$190,9,0)</f>
        <v>3</v>
      </c>
      <c r="P392" s="12" t="str">
        <f>VLOOKUP(O392,武将ID!L$1:$M393,2,0)</f>
        <v>攻击型</v>
      </c>
      <c r="R392" s="12">
        <v>3</v>
      </c>
      <c r="T392" s="12">
        <f t="shared" si="104"/>
        <v>0</v>
      </c>
      <c r="U392" s="12">
        <f t="shared" si="105"/>
        <v>11</v>
      </c>
      <c r="V392" s="12">
        <f t="shared" si="111"/>
        <v>3</v>
      </c>
      <c r="W392" s="12">
        <f t="shared" si="112"/>
        <v>0</v>
      </c>
      <c r="X392" s="12">
        <f t="shared" si="113"/>
        <v>14</v>
      </c>
      <c r="Y392" s="12">
        <f t="shared" si="114"/>
        <v>0</v>
      </c>
      <c r="AB392" s="18">
        <v>0</v>
      </c>
      <c r="AC392" s="18">
        <v>180</v>
      </c>
      <c r="AD392" s="18">
        <v>0</v>
      </c>
      <c r="AH392" s="31" t="s">
        <v>591</v>
      </c>
      <c r="AI392" s="17" t="str">
        <f>IFERROR(VLOOKUP(AH392,[4]缘分填表用!$A:$J,4,FALSE),VLOOKUP(AH392,[4]Sheet3!$AH:$AM,6,0))</f>
        <v>母子情深</v>
      </c>
      <c r="AJ392" s="30" t="str">
        <f>IFERROR(VLOOKUP(AH392,[4]缘分填表用!$A:$M,8,FALSE),VLOOKUP(AH392,[4]Sheet3!$AH:$AL,2,0))</f>
        <v>杨广</v>
      </c>
      <c r="AK392" s="30">
        <f>IFERROR(VLOOKUP(AH392,[4]缘分填表用!$A:$M,9,FALSE),VLOOKUP(AH392,[4]Sheet3!$AH:$AL,3,0))</f>
        <v>0</v>
      </c>
      <c r="AL392" s="30">
        <f>IFERROR(VLOOKUP(AH392,[4]缘分填表用!$A:$M,10,FALSE),VLOOKUP(AH392,[4]Sheet3!$AH:$AL,4,0))</f>
        <v>0</v>
      </c>
      <c r="AM392" s="30"/>
      <c r="AN392" s="12" t="str">
        <f>IFERROR(VLOOKUP(D392,[5]Sheet1!$B$2:$C$47,2,FALSE),"")</f>
        <v/>
      </c>
    </row>
    <row r="393" spans="1:40" ht="17.399999999999999" customHeight="1" x14ac:dyDescent="0.35">
      <c r="A393" s="16" t="str">
        <f t="shared" si="107"/>
        <v>独孤伽罗3</v>
      </c>
      <c r="B393" s="17">
        <v>3</v>
      </c>
      <c r="C393" s="18">
        <v>75</v>
      </c>
      <c r="D393" s="19" t="str">
        <f t="shared" si="106"/>
        <v>英明果断</v>
      </c>
      <c r="E393" s="25" t="s">
        <v>589</v>
      </c>
      <c r="F393" s="20" t="str">
        <f t="shared" si="99"/>
        <v>、狄仁杰</v>
      </c>
      <c r="G393" s="20" t="str">
        <f t="shared" si="100"/>
        <v/>
      </c>
      <c r="H393" s="20" t="str">
        <f t="shared" si="101"/>
        <v/>
      </c>
      <c r="I393" s="20" t="str">
        <f t="shared" si="102"/>
        <v/>
      </c>
      <c r="J393" s="12">
        <f t="shared" si="108"/>
        <v>0</v>
      </c>
      <c r="K393" s="12">
        <f t="shared" si="109"/>
        <v>110</v>
      </c>
      <c r="L393" s="12">
        <f t="shared" si="110"/>
        <v>30</v>
      </c>
      <c r="M393" s="36">
        <v>0</v>
      </c>
      <c r="N393" s="28" t="s">
        <v>140</v>
      </c>
      <c r="O393" s="12">
        <f>VLOOKUP(E393,[3]Sheet1!$B$20:$K$190,9,0)</f>
        <v>3</v>
      </c>
      <c r="P393" s="12" t="str">
        <f>VLOOKUP(O393,武将ID!L$1:$M394,2,0)</f>
        <v>攻击型</v>
      </c>
      <c r="R393" s="12">
        <v>3</v>
      </c>
      <c r="T393" s="12">
        <f t="shared" si="104"/>
        <v>0</v>
      </c>
      <c r="U393" s="12">
        <f t="shared" si="105"/>
        <v>11</v>
      </c>
      <c r="V393" s="12">
        <f t="shared" si="111"/>
        <v>3</v>
      </c>
      <c r="W393" s="12">
        <f t="shared" si="112"/>
        <v>0</v>
      </c>
      <c r="X393" s="12">
        <f t="shared" si="113"/>
        <v>14</v>
      </c>
      <c r="Y393" s="12">
        <f t="shared" si="114"/>
        <v>0</v>
      </c>
      <c r="AB393" s="18">
        <v>0</v>
      </c>
      <c r="AC393" s="18">
        <v>180</v>
      </c>
      <c r="AD393" s="18">
        <v>0</v>
      </c>
      <c r="AH393" s="31" t="s">
        <v>592</v>
      </c>
      <c r="AI393" s="17" t="str">
        <f>IFERROR(VLOOKUP(AH393,[4]缘分填表用!$A:$J,4,FALSE),VLOOKUP(AH393,[4]Sheet3!$AH:$AM,6,0))</f>
        <v>英明果断</v>
      </c>
      <c r="AJ393" s="30" t="str">
        <f>IFERROR(VLOOKUP(AH393,[4]缘分填表用!$A:$M,8,FALSE),VLOOKUP(AH393,[4]Sheet3!$AH:$AL,2,0))</f>
        <v>狄仁杰</v>
      </c>
      <c r="AK393" s="30">
        <f>IFERROR(VLOOKUP(AH393,[4]缘分填表用!$A:$M,9,FALSE),VLOOKUP(AH393,[4]Sheet3!$AH:$AL,3,0))</f>
        <v>0</v>
      </c>
      <c r="AL393" s="30">
        <f>IFERROR(VLOOKUP(AH393,[4]缘分填表用!$A:$M,10,FALSE),VLOOKUP(AH393,[4]Sheet3!$AH:$AL,4,0))</f>
        <v>0</v>
      </c>
      <c r="AM393" s="30"/>
      <c r="AN393" s="12" t="str">
        <f>IFERROR(VLOOKUP(D393,[5]Sheet1!$B$2:$C$47,2,FALSE),"")</f>
        <v/>
      </c>
    </row>
    <row r="394" spans="1:40" ht="17.399999999999999" customHeight="1" x14ac:dyDescent="0.35">
      <c r="A394" s="16" t="str">
        <f t="shared" si="107"/>
        <v>独孤伽罗4</v>
      </c>
      <c r="B394" s="17">
        <v>4</v>
      </c>
      <c r="C394" s="18">
        <v>76</v>
      </c>
      <c r="D394" s="19" t="str">
        <f t="shared" si="106"/>
        <v>绝代佳人</v>
      </c>
      <c r="E394" s="25" t="s">
        <v>589</v>
      </c>
      <c r="F394" s="20" t="str">
        <f t="shared" si="99"/>
        <v>、虞姬</v>
      </c>
      <c r="G394" s="20" t="str">
        <f t="shared" si="100"/>
        <v>、貂蝉</v>
      </c>
      <c r="H394" s="20" t="str">
        <f t="shared" si="101"/>
        <v/>
      </c>
      <c r="I394" s="20" t="str">
        <f t="shared" si="102"/>
        <v/>
      </c>
      <c r="J394" s="12">
        <f t="shared" si="108"/>
        <v>150</v>
      </c>
      <c r="K394" s="12">
        <f t="shared" si="109"/>
        <v>120</v>
      </c>
      <c r="L394" s="12">
        <f t="shared" si="110"/>
        <v>30</v>
      </c>
      <c r="M394" s="36">
        <v>0</v>
      </c>
      <c r="N394" s="28" t="s">
        <v>140</v>
      </c>
      <c r="O394" s="12">
        <f>VLOOKUP(E394,[3]Sheet1!$B$20:$K$190,9,0)</f>
        <v>3</v>
      </c>
      <c r="P394" s="12" t="str">
        <f>VLOOKUP(O394,武将ID!L$1:$M395,2,0)</f>
        <v>攻击型</v>
      </c>
      <c r="R394" s="12">
        <v>3</v>
      </c>
      <c r="T394" s="12">
        <f t="shared" si="104"/>
        <v>15</v>
      </c>
      <c r="U394" s="12">
        <f t="shared" si="105"/>
        <v>12</v>
      </c>
      <c r="V394" s="12">
        <f t="shared" si="111"/>
        <v>3</v>
      </c>
      <c r="W394" s="12">
        <f t="shared" si="112"/>
        <v>15</v>
      </c>
      <c r="X394" s="12">
        <f t="shared" si="113"/>
        <v>15</v>
      </c>
      <c r="Y394" s="12">
        <f t="shared" si="114"/>
        <v>0</v>
      </c>
      <c r="AB394" s="18">
        <v>200</v>
      </c>
      <c r="AC394" s="18">
        <v>200</v>
      </c>
      <c r="AD394" s="18">
        <v>0</v>
      </c>
      <c r="AH394" s="31" t="s">
        <v>593</v>
      </c>
      <c r="AI394" s="17" t="str">
        <f>IFERROR(VLOOKUP(AH394,[4]缘分填表用!$A:$J,4,FALSE),VLOOKUP(AH394,[4]Sheet3!$AH:$AM,6,0))</f>
        <v>绝代佳人</v>
      </c>
      <c r="AJ394" s="30" t="str">
        <f>IFERROR(VLOOKUP(AH394,[4]缘分填表用!$A:$M,8,FALSE),VLOOKUP(AH394,[4]Sheet3!$AH:$AL,2,0))</f>
        <v>虞姬</v>
      </c>
      <c r="AK394" s="30" t="str">
        <f>IFERROR(VLOOKUP(AH394,[4]缘分填表用!$A:$M,9,FALSE),VLOOKUP(AH394,[4]Sheet3!$AH:$AL,3,0))</f>
        <v>貂蝉</v>
      </c>
      <c r="AL394" s="30">
        <f>IFERROR(VLOOKUP(AH394,[4]缘分填表用!$A:$M,10,FALSE),VLOOKUP(AH394,[4]Sheet3!$AH:$AL,4,0))</f>
        <v>0</v>
      </c>
      <c r="AM394" s="30"/>
      <c r="AN394" s="12" t="str">
        <f>IFERROR(VLOOKUP(D394,[5]Sheet1!$B$2:$C$47,2,FALSE),"")</f>
        <v/>
      </c>
    </row>
    <row r="395" spans="1:40" ht="17.399999999999999" customHeight="1" x14ac:dyDescent="0.35">
      <c r="A395" s="16" t="str">
        <f t="shared" si="107"/>
        <v>独孤伽罗5</v>
      </c>
      <c r="B395" s="17">
        <v>5</v>
      </c>
      <c r="C395" s="18">
        <v>77</v>
      </c>
      <c r="D395" s="19" t="str">
        <f t="shared" si="106"/>
        <v>风情万种</v>
      </c>
      <c r="E395" s="25" t="s">
        <v>589</v>
      </c>
      <c r="F395" s="20" t="str">
        <f t="shared" si="99"/>
        <v>、吕雉</v>
      </c>
      <c r="G395" s="20" t="str">
        <f t="shared" si="100"/>
        <v>、小乔</v>
      </c>
      <c r="H395" s="20" t="str">
        <f t="shared" si="101"/>
        <v>、苏妲己</v>
      </c>
      <c r="I395" s="20" t="str">
        <f t="shared" si="102"/>
        <v/>
      </c>
      <c r="J395" s="12">
        <f t="shared" si="108"/>
        <v>180</v>
      </c>
      <c r="K395" s="12">
        <f t="shared" si="109"/>
        <v>140</v>
      </c>
      <c r="L395" s="12">
        <f t="shared" si="110"/>
        <v>40</v>
      </c>
      <c r="M395" s="36">
        <v>0</v>
      </c>
      <c r="N395" s="28" t="s">
        <v>140</v>
      </c>
      <c r="O395" s="12">
        <f>VLOOKUP(E395,[3]Sheet1!$B$20:$K$190,9,0)</f>
        <v>3</v>
      </c>
      <c r="P395" s="12" t="str">
        <f>VLOOKUP(O395,武将ID!L$1:$M396,2,0)</f>
        <v>攻击型</v>
      </c>
      <c r="R395" s="12">
        <v>3</v>
      </c>
      <c r="T395" s="12">
        <f t="shared" si="104"/>
        <v>18</v>
      </c>
      <c r="U395" s="12">
        <f t="shared" si="105"/>
        <v>14</v>
      </c>
      <c r="V395" s="12">
        <f t="shared" si="111"/>
        <v>4</v>
      </c>
      <c r="W395" s="12">
        <f t="shared" si="112"/>
        <v>18</v>
      </c>
      <c r="X395" s="12">
        <f t="shared" si="113"/>
        <v>18</v>
      </c>
      <c r="Y395" s="12">
        <f t="shared" si="114"/>
        <v>0</v>
      </c>
      <c r="AB395" s="18">
        <v>240</v>
      </c>
      <c r="AC395" s="18">
        <v>240</v>
      </c>
      <c r="AD395" s="18">
        <v>0</v>
      </c>
      <c r="AH395" s="31" t="s">
        <v>594</v>
      </c>
      <c r="AI395" s="17" t="str">
        <f>IFERROR(VLOOKUP(AH395,[4]缘分填表用!$A:$J,4,FALSE),VLOOKUP(AH395,[4]Sheet3!$AH:$AM,6,0))</f>
        <v>风情万种</v>
      </c>
      <c r="AJ395" s="30" t="str">
        <f>IFERROR(VLOOKUP(AH395,[4]缘分填表用!$A:$M,8,FALSE),VLOOKUP(AH395,[4]Sheet3!$AH:$AL,2,0))</f>
        <v>吕雉</v>
      </c>
      <c r="AK395" s="30" t="str">
        <f>IFERROR(VLOOKUP(AH395,[4]缘分填表用!$A:$M,9,FALSE),VLOOKUP(AH395,[4]Sheet3!$AH:$AL,3,0))</f>
        <v>小乔</v>
      </c>
      <c r="AL395" s="30" t="str">
        <f>IFERROR(VLOOKUP(AH395,[4]缘分填表用!$A:$M,10,FALSE),VLOOKUP(AH395,[4]Sheet3!$AH:$AL,4,0))</f>
        <v>苏妲己</v>
      </c>
      <c r="AM395" s="30"/>
      <c r="AN395" s="12" t="str">
        <f>IFERROR(VLOOKUP(D395,[5]Sheet1!$B$2:$C$47,2,FALSE),"")</f>
        <v/>
      </c>
    </row>
    <row r="396" spans="1:40" ht="17.399999999999999" customHeight="1" x14ac:dyDescent="0.35">
      <c r="A396" s="16" t="str">
        <f t="shared" si="107"/>
        <v>独孤伽罗6</v>
      </c>
      <c r="B396" s="17">
        <v>6</v>
      </c>
      <c r="C396" s="18">
        <v>78</v>
      </c>
      <c r="D396" s="19" t="str">
        <f t="shared" si="106"/>
        <v>大权在握</v>
      </c>
      <c r="E396" s="25" t="s">
        <v>589</v>
      </c>
      <c r="F396" s="20" t="str">
        <f t="shared" si="99"/>
        <v>、刘邦</v>
      </c>
      <c r="G396" s="20" t="str">
        <f t="shared" si="100"/>
        <v>、曹操</v>
      </c>
      <c r="H396" s="20" t="str">
        <f t="shared" si="101"/>
        <v>、朱元璋</v>
      </c>
      <c r="I396" s="20" t="str">
        <f t="shared" si="102"/>
        <v/>
      </c>
      <c r="J396" s="12">
        <f t="shared" si="108"/>
        <v>180</v>
      </c>
      <c r="K396" s="12">
        <f t="shared" si="109"/>
        <v>140</v>
      </c>
      <c r="L396" s="12">
        <f t="shared" si="110"/>
        <v>40</v>
      </c>
      <c r="M396" s="36">
        <v>0</v>
      </c>
      <c r="N396" s="28" t="s">
        <v>140</v>
      </c>
      <c r="O396" s="12">
        <f>VLOOKUP(E396,[3]Sheet1!$B$20:$K$190,9,0)</f>
        <v>3</v>
      </c>
      <c r="P396" s="12" t="str">
        <f>VLOOKUP(O396,武将ID!L$1:$M397,2,0)</f>
        <v>攻击型</v>
      </c>
      <c r="R396" s="12">
        <v>3</v>
      </c>
      <c r="T396" s="12">
        <f t="shared" si="104"/>
        <v>18</v>
      </c>
      <c r="U396" s="12">
        <f t="shared" si="105"/>
        <v>14</v>
      </c>
      <c r="V396" s="12">
        <f t="shared" si="111"/>
        <v>4</v>
      </c>
      <c r="W396" s="12">
        <f t="shared" si="112"/>
        <v>18</v>
      </c>
      <c r="X396" s="12">
        <f t="shared" si="113"/>
        <v>18</v>
      </c>
      <c r="Y396" s="12">
        <f t="shared" si="114"/>
        <v>0</v>
      </c>
      <c r="AB396" s="18">
        <v>240</v>
      </c>
      <c r="AC396" s="18">
        <v>240</v>
      </c>
      <c r="AD396" s="18">
        <v>0</v>
      </c>
      <c r="AH396" s="31" t="s">
        <v>595</v>
      </c>
      <c r="AI396" s="17" t="str">
        <f>IFERROR(VLOOKUP(AH396,[4]缘分填表用!$A:$J,4,FALSE),VLOOKUP(AH396,[4]Sheet3!$AH:$AM,6,0))</f>
        <v>大权在握</v>
      </c>
      <c r="AJ396" s="30" t="str">
        <f>IFERROR(VLOOKUP(AH396,[4]缘分填表用!$A:$M,8,FALSE),VLOOKUP(AH396,[4]Sheet3!$AH:$AL,2,0))</f>
        <v>刘邦</v>
      </c>
      <c r="AK396" s="30" t="str">
        <f>IFERROR(VLOOKUP(AH396,[4]缘分填表用!$A:$M,9,FALSE),VLOOKUP(AH396,[4]Sheet3!$AH:$AL,3,0))</f>
        <v>曹操</v>
      </c>
      <c r="AL396" s="30" t="str">
        <f>IFERROR(VLOOKUP(AH396,[4]缘分填表用!$A:$M,10,FALSE),VLOOKUP(AH396,[4]Sheet3!$AH:$AL,4,0))</f>
        <v>朱元璋</v>
      </c>
      <c r="AM396" s="30"/>
      <c r="AN396" s="12" t="str">
        <f>IFERROR(VLOOKUP(D396,[5]Sheet1!$B$2:$C$47,2,FALSE),"")</f>
        <v/>
      </c>
    </row>
    <row r="397" spans="1:40" ht="17.399999999999999" customHeight="1" x14ac:dyDescent="0.35">
      <c r="A397" s="16" t="str">
        <f t="shared" si="107"/>
        <v>杨广1</v>
      </c>
      <c r="B397" s="17">
        <v>1</v>
      </c>
      <c r="C397" s="18">
        <v>79</v>
      </c>
      <c r="D397" s="19" t="str">
        <f t="shared" si="106"/>
        <v>父子情深</v>
      </c>
      <c r="E397" s="31" t="s">
        <v>596</v>
      </c>
      <c r="F397" s="20" t="str">
        <f t="shared" si="99"/>
        <v>、杨坚</v>
      </c>
      <c r="G397" s="20" t="str">
        <f t="shared" si="100"/>
        <v/>
      </c>
      <c r="H397" s="20" t="str">
        <f t="shared" si="101"/>
        <v/>
      </c>
      <c r="I397" s="20" t="str">
        <f t="shared" si="102"/>
        <v/>
      </c>
      <c r="J397" s="12">
        <f t="shared" si="108"/>
        <v>0</v>
      </c>
      <c r="K397" s="12">
        <f t="shared" si="109"/>
        <v>100</v>
      </c>
      <c r="L397" s="12">
        <f t="shared" si="110"/>
        <v>30</v>
      </c>
      <c r="M397" s="36">
        <v>0</v>
      </c>
      <c r="N397" s="28" t="s">
        <v>140</v>
      </c>
      <c r="O397" s="12">
        <f>VLOOKUP(E397,[3]Sheet1!$B$20:$K$190,9,0)</f>
        <v>3</v>
      </c>
      <c r="P397" s="12" t="str">
        <f>VLOOKUP(O397,武将ID!L$1:$M398,2,0)</f>
        <v>攻击型</v>
      </c>
      <c r="R397" s="12">
        <v>3</v>
      </c>
      <c r="T397" s="12">
        <f t="shared" si="104"/>
        <v>0</v>
      </c>
      <c r="U397" s="12">
        <f t="shared" si="105"/>
        <v>10</v>
      </c>
      <c r="V397" s="12">
        <f t="shared" si="111"/>
        <v>3</v>
      </c>
      <c r="W397" s="12">
        <f t="shared" si="112"/>
        <v>0</v>
      </c>
      <c r="X397" s="12">
        <f t="shared" si="113"/>
        <v>13</v>
      </c>
      <c r="Y397" s="12">
        <f t="shared" si="114"/>
        <v>0</v>
      </c>
      <c r="AB397" s="18">
        <v>0</v>
      </c>
      <c r="AC397" s="18">
        <v>170</v>
      </c>
      <c r="AD397" s="18">
        <v>0</v>
      </c>
      <c r="AH397" s="31" t="s">
        <v>597</v>
      </c>
      <c r="AI397" s="17" t="str">
        <f>IFERROR(VLOOKUP(AH397,[4]缘分填表用!$A:$J,4,FALSE),VLOOKUP(AH397,[4]Sheet3!$AH:$AM,6,0))</f>
        <v>父子情深</v>
      </c>
      <c r="AJ397" s="30" t="str">
        <f>IFERROR(VLOOKUP(AH397,[4]缘分填表用!$A:$M,8,FALSE),VLOOKUP(AH397,[4]Sheet3!$AH:$AL,2,0))</f>
        <v>杨坚</v>
      </c>
      <c r="AK397" s="30">
        <f>IFERROR(VLOOKUP(AH397,[4]缘分填表用!$A:$M,9,FALSE),VLOOKUP(AH397,[4]Sheet3!$AH:$AL,3,0))</f>
        <v>0</v>
      </c>
      <c r="AL397" s="30">
        <f>IFERROR(VLOOKUP(AH397,[4]缘分填表用!$A:$M,10,FALSE),VLOOKUP(AH397,[4]Sheet3!$AH:$AL,4,0))</f>
        <v>0</v>
      </c>
      <c r="AM397" s="30"/>
      <c r="AN397" s="12" t="str">
        <f>IFERROR(VLOOKUP(D397,[5]Sheet1!$B$2:$C$47,2,FALSE),"")</f>
        <v/>
      </c>
    </row>
    <row r="398" spans="1:40" ht="17.399999999999999" customHeight="1" x14ac:dyDescent="0.35">
      <c r="A398" s="16" t="str">
        <f t="shared" si="107"/>
        <v>杨广2</v>
      </c>
      <c r="B398" s="17">
        <v>2</v>
      </c>
      <c r="C398" s="18">
        <v>80</v>
      </c>
      <c r="D398" s="19" t="str">
        <f t="shared" si="106"/>
        <v>王公贵戚</v>
      </c>
      <c r="E398" s="31" t="s">
        <v>596</v>
      </c>
      <c r="F398" s="20" t="str">
        <f t="shared" si="99"/>
        <v>、杨玉环</v>
      </c>
      <c r="G398" s="20" t="str">
        <f t="shared" si="100"/>
        <v/>
      </c>
      <c r="H398" s="20" t="str">
        <f t="shared" si="101"/>
        <v/>
      </c>
      <c r="I398" s="20" t="str">
        <f t="shared" si="102"/>
        <v/>
      </c>
      <c r="J398" s="12">
        <f t="shared" si="108"/>
        <v>0</v>
      </c>
      <c r="K398" s="12">
        <f t="shared" si="109"/>
        <v>110</v>
      </c>
      <c r="L398" s="12">
        <f t="shared" si="110"/>
        <v>30</v>
      </c>
      <c r="M398" s="36">
        <v>0</v>
      </c>
      <c r="N398" s="28" t="s">
        <v>140</v>
      </c>
      <c r="O398" s="12">
        <f>VLOOKUP(E398,[3]Sheet1!$B$20:$K$190,9,0)</f>
        <v>3</v>
      </c>
      <c r="P398" s="12" t="str">
        <f>VLOOKUP(O398,武将ID!L$1:$M399,2,0)</f>
        <v>攻击型</v>
      </c>
      <c r="R398" s="12">
        <v>3</v>
      </c>
      <c r="T398" s="12">
        <f t="shared" si="104"/>
        <v>0</v>
      </c>
      <c r="U398" s="12">
        <f t="shared" si="105"/>
        <v>11</v>
      </c>
      <c r="V398" s="12">
        <f t="shared" si="111"/>
        <v>3</v>
      </c>
      <c r="W398" s="12">
        <f t="shared" si="112"/>
        <v>0</v>
      </c>
      <c r="X398" s="12">
        <f t="shared" si="113"/>
        <v>14</v>
      </c>
      <c r="Y398" s="12">
        <f t="shared" si="114"/>
        <v>0</v>
      </c>
      <c r="AB398" s="18">
        <v>0</v>
      </c>
      <c r="AC398" s="18">
        <v>180</v>
      </c>
      <c r="AD398" s="18">
        <v>0</v>
      </c>
      <c r="AH398" s="31" t="s">
        <v>598</v>
      </c>
      <c r="AI398" s="17" t="str">
        <f>IFERROR(VLOOKUP(AH398,[4]缘分填表用!$A:$J,4,FALSE),VLOOKUP(AH398,[4]Sheet3!$AH:$AM,6,0))</f>
        <v>王公贵戚</v>
      </c>
      <c r="AJ398" s="30" t="str">
        <f>IFERROR(VLOOKUP(AH398,[4]缘分填表用!$A:$M,8,FALSE),VLOOKUP(AH398,[4]Sheet3!$AH:$AL,2,0))</f>
        <v>杨玉环</v>
      </c>
      <c r="AK398" s="30">
        <f>IFERROR(VLOOKUP(AH398,[4]缘分填表用!$A:$M,9,FALSE),VLOOKUP(AH398,[4]Sheet3!$AH:$AL,3,0))</f>
        <v>0</v>
      </c>
      <c r="AL398" s="30">
        <f>IFERROR(VLOOKUP(AH398,[4]缘分填表用!$A:$M,10,FALSE),VLOOKUP(AH398,[4]Sheet3!$AH:$AL,4,0))</f>
        <v>0</v>
      </c>
      <c r="AM398" s="30"/>
      <c r="AN398" s="12" t="str">
        <f>IFERROR(VLOOKUP(D398,[5]Sheet1!$B$2:$C$47,2,FALSE),"")</f>
        <v/>
      </c>
    </row>
    <row r="399" spans="1:40" ht="17.399999999999999" customHeight="1" x14ac:dyDescent="0.35">
      <c r="A399" s="16" t="str">
        <f t="shared" si="107"/>
        <v>杨广3</v>
      </c>
      <c r="B399" s="17">
        <v>3</v>
      </c>
      <c r="C399" s="18">
        <v>81</v>
      </c>
      <c r="D399" s="19" t="str">
        <f t="shared" si="106"/>
        <v>称帝称王</v>
      </c>
      <c r="E399" s="31" t="s">
        <v>596</v>
      </c>
      <c r="F399" s="20" t="str">
        <f t="shared" si="99"/>
        <v>、朱元璋</v>
      </c>
      <c r="G399" s="20" t="str">
        <f t="shared" si="100"/>
        <v/>
      </c>
      <c r="H399" s="20" t="str">
        <f t="shared" si="101"/>
        <v/>
      </c>
      <c r="I399" s="20" t="str">
        <f t="shared" si="102"/>
        <v/>
      </c>
      <c r="J399" s="12">
        <f t="shared" si="108"/>
        <v>0</v>
      </c>
      <c r="K399" s="12">
        <f t="shared" si="109"/>
        <v>110</v>
      </c>
      <c r="L399" s="12">
        <f t="shared" si="110"/>
        <v>30</v>
      </c>
      <c r="M399" s="36">
        <v>0</v>
      </c>
      <c r="N399" s="28" t="s">
        <v>140</v>
      </c>
      <c r="O399" s="12">
        <f>VLOOKUP(E399,[3]Sheet1!$B$20:$K$190,9,0)</f>
        <v>3</v>
      </c>
      <c r="P399" s="12" t="str">
        <f>VLOOKUP(O399,武将ID!L$1:$M400,2,0)</f>
        <v>攻击型</v>
      </c>
      <c r="R399" s="12">
        <v>3</v>
      </c>
      <c r="T399" s="12">
        <f t="shared" si="104"/>
        <v>0</v>
      </c>
      <c r="U399" s="12">
        <f t="shared" si="105"/>
        <v>11</v>
      </c>
      <c r="V399" s="12">
        <f t="shared" si="111"/>
        <v>3</v>
      </c>
      <c r="W399" s="12">
        <f t="shared" si="112"/>
        <v>0</v>
      </c>
      <c r="X399" s="12">
        <f t="shared" si="113"/>
        <v>14</v>
      </c>
      <c r="Y399" s="12">
        <f t="shared" si="114"/>
        <v>0</v>
      </c>
      <c r="AB399" s="18">
        <v>0</v>
      </c>
      <c r="AC399" s="18">
        <v>180</v>
      </c>
      <c r="AD399" s="18">
        <v>0</v>
      </c>
      <c r="AH399" s="31" t="s">
        <v>599</v>
      </c>
      <c r="AI399" s="17" t="str">
        <f>IFERROR(VLOOKUP(AH399,[4]缘分填表用!$A:$J,4,FALSE),VLOOKUP(AH399,[4]Sheet3!$AH:$AM,6,0))</f>
        <v>称帝称王</v>
      </c>
      <c r="AJ399" s="30" t="str">
        <f>IFERROR(VLOOKUP(AH399,[4]缘分填表用!$A:$M,8,FALSE),VLOOKUP(AH399,[4]Sheet3!$AH:$AL,2,0))</f>
        <v>朱元璋</v>
      </c>
      <c r="AK399" s="30">
        <f>IFERROR(VLOOKUP(AH399,[4]缘分填表用!$A:$M,9,FALSE),VLOOKUP(AH399,[4]Sheet3!$AH:$AL,3,0))</f>
        <v>0</v>
      </c>
      <c r="AL399" s="30">
        <f>IFERROR(VLOOKUP(AH399,[4]缘分填表用!$A:$M,10,FALSE),VLOOKUP(AH399,[4]Sheet3!$AH:$AL,4,0))</f>
        <v>0</v>
      </c>
      <c r="AM399" s="30"/>
      <c r="AN399" s="12" t="str">
        <f>IFERROR(VLOOKUP(D399,[5]Sheet1!$B$2:$C$47,2,FALSE),"")</f>
        <v/>
      </c>
    </row>
    <row r="400" spans="1:40" ht="17.399999999999999" customHeight="1" x14ac:dyDescent="0.35">
      <c r="A400" s="16" t="str">
        <f t="shared" si="107"/>
        <v>杨广4</v>
      </c>
      <c r="B400" s="17">
        <v>4</v>
      </c>
      <c r="C400" s="18">
        <v>82</v>
      </c>
      <c r="D400" s="19" t="str">
        <f t="shared" si="106"/>
        <v>母子情深</v>
      </c>
      <c r="E400" s="31" t="s">
        <v>596</v>
      </c>
      <c r="F400" s="20" t="str">
        <f t="shared" si="99"/>
        <v>、独孤伽罗</v>
      </c>
      <c r="G400" s="20" t="str">
        <f t="shared" si="100"/>
        <v/>
      </c>
      <c r="H400" s="20" t="str">
        <f t="shared" si="101"/>
        <v/>
      </c>
      <c r="I400" s="20" t="str">
        <f t="shared" si="102"/>
        <v/>
      </c>
      <c r="J400" s="12">
        <f t="shared" si="108"/>
        <v>0</v>
      </c>
      <c r="K400" s="12">
        <f t="shared" si="109"/>
        <v>110</v>
      </c>
      <c r="L400" s="12">
        <f t="shared" si="110"/>
        <v>30</v>
      </c>
      <c r="M400" s="36">
        <v>0</v>
      </c>
      <c r="N400" s="28" t="s">
        <v>140</v>
      </c>
      <c r="O400" s="12">
        <f>VLOOKUP(E400,[3]Sheet1!$B$20:$K$190,9,0)</f>
        <v>3</v>
      </c>
      <c r="P400" s="12" t="str">
        <f>VLOOKUP(O400,武将ID!L$1:$M401,2,0)</f>
        <v>攻击型</v>
      </c>
      <c r="R400" s="12">
        <v>3</v>
      </c>
      <c r="T400" s="12">
        <f t="shared" si="104"/>
        <v>0</v>
      </c>
      <c r="U400" s="12">
        <f t="shared" si="105"/>
        <v>11</v>
      </c>
      <c r="V400" s="12">
        <f t="shared" si="111"/>
        <v>3</v>
      </c>
      <c r="W400" s="12">
        <f t="shared" si="112"/>
        <v>0</v>
      </c>
      <c r="X400" s="12">
        <f t="shared" si="113"/>
        <v>14</v>
      </c>
      <c r="Y400" s="12">
        <f t="shared" si="114"/>
        <v>0</v>
      </c>
      <c r="AB400" s="18">
        <v>0</v>
      </c>
      <c r="AC400" s="18">
        <v>180</v>
      </c>
      <c r="AD400" s="18">
        <v>0</v>
      </c>
      <c r="AH400" s="31" t="s">
        <v>600</v>
      </c>
      <c r="AI400" s="17" t="str">
        <f>IFERROR(VLOOKUP(AH400,[4]缘分填表用!$A:$J,4,FALSE),VLOOKUP(AH400,[4]Sheet3!$AH:$AM,6,0))</f>
        <v>母子情深</v>
      </c>
      <c r="AJ400" s="30" t="str">
        <f>IFERROR(VLOOKUP(AH400,[4]缘分填表用!$A:$M,8,FALSE),VLOOKUP(AH400,[4]Sheet3!$AH:$AL,2,0))</f>
        <v>独孤伽罗</v>
      </c>
      <c r="AK400" s="30">
        <f>IFERROR(VLOOKUP(AH400,[4]缘分填表用!$A:$M,9,FALSE),VLOOKUP(AH400,[4]Sheet3!$AH:$AL,3,0))</f>
        <v>0</v>
      </c>
      <c r="AL400" s="30">
        <f>IFERROR(VLOOKUP(AH400,[4]缘分填表用!$A:$M,10,FALSE),VLOOKUP(AH400,[4]Sheet3!$AH:$AL,4,0))</f>
        <v>0</v>
      </c>
      <c r="AM400" s="30"/>
      <c r="AN400" s="12" t="str">
        <f>IFERROR(VLOOKUP(D400,[5]Sheet1!$B$2:$C$47,2,FALSE),"")</f>
        <v/>
      </c>
    </row>
    <row r="401" spans="1:40" ht="17.399999999999999" customHeight="1" x14ac:dyDescent="0.35">
      <c r="A401" s="16" t="str">
        <f t="shared" si="107"/>
        <v>杨广5</v>
      </c>
      <c r="B401" s="17">
        <v>5</v>
      </c>
      <c r="C401" s="18">
        <v>83</v>
      </c>
      <c r="D401" s="19" t="str">
        <f t="shared" si="106"/>
        <v>山河美人</v>
      </c>
      <c r="E401" s="31" t="s">
        <v>596</v>
      </c>
      <c r="F401" s="20" t="str">
        <f t="shared" si="99"/>
        <v>、貂蝉</v>
      </c>
      <c r="G401" s="20" t="str">
        <f t="shared" si="100"/>
        <v>、苏妲己</v>
      </c>
      <c r="H401" s="20" t="str">
        <f t="shared" si="101"/>
        <v/>
      </c>
      <c r="I401" s="20" t="str">
        <f t="shared" si="102"/>
        <v/>
      </c>
      <c r="J401" s="12">
        <f t="shared" si="108"/>
        <v>150</v>
      </c>
      <c r="K401" s="12">
        <f t="shared" si="109"/>
        <v>120</v>
      </c>
      <c r="L401" s="12">
        <f t="shared" si="110"/>
        <v>30</v>
      </c>
      <c r="M401" s="36">
        <v>0</v>
      </c>
      <c r="N401" s="28" t="s">
        <v>140</v>
      </c>
      <c r="O401" s="12">
        <f>VLOOKUP(E401,[3]Sheet1!$B$20:$K$190,9,0)</f>
        <v>3</v>
      </c>
      <c r="P401" s="12" t="str">
        <f>VLOOKUP(O401,武将ID!L$1:$M402,2,0)</f>
        <v>攻击型</v>
      </c>
      <c r="R401" s="12">
        <v>3</v>
      </c>
      <c r="T401" s="12">
        <f t="shared" si="104"/>
        <v>15</v>
      </c>
      <c r="U401" s="12">
        <f t="shared" si="105"/>
        <v>12</v>
      </c>
      <c r="V401" s="12">
        <f t="shared" si="111"/>
        <v>3</v>
      </c>
      <c r="W401" s="12">
        <f t="shared" si="112"/>
        <v>15</v>
      </c>
      <c r="X401" s="12">
        <f t="shared" si="113"/>
        <v>15</v>
      </c>
      <c r="Y401" s="12">
        <f t="shared" si="114"/>
        <v>0</v>
      </c>
      <c r="AB401" s="18">
        <v>200</v>
      </c>
      <c r="AC401" s="18">
        <v>200</v>
      </c>
      <c r="AD401" s="18">
        <v>0</v>
      </c>
      <c r="AH401" s="31" t="s">
        <v>601</v>
      </c>
      <c r="AI401" s="17" t="str">
        <f>IFERROR(VLOOKUP(AH401,[4]缘分填表用!$A:$J,4,FALSE),VLOOKUP(AH401,[4]Sheet3!$AH:$AM,6,0))</f>
        <v>山河美人</v>
      </c>
      <c r="AJ401" s="30" t="str">
        <f>IFERROR(VLOOKUP(AH401,[4]缘分填表用!$A:$M,8,FALSE),VLOOKUP(AH401,[4]Sheet3!$AH:$AL,2,0))</f>
        <v>貂蝉</v>
      </c>
      <c r="AK401" s="30" t="str">
        <f>IFERROR(VLOOKUP(AH401,[4]缘分填表用!$A:$M,9,FALSE),VLOOKUP(AH401,[4]Sheet3!$AH:$AL,3,0))</f>
        <v>苏妲己</v>
      </c>
      <c r="AL401" s="30">
        <f>IFERROR(VLOOKUP(AH401,[4]缘分填表用!$A:$M,10,FALSE),VLOOKUP(AH401,[4]Sheet3!$AH:$AL,4,0))</f>
        <v>0</v>
      </c>
      <c r="AM401" s="30"/>
      <c r="AN401" s="12" t="str">
        <f>IFERROR(VLOOKUP(D401,[5]Sheet1!$B$2:$C$47,2,FALSE),"")</f>
        <v/>
      </c>
    </row>
    <row r="402" spans="1:40" ht="17.399999999999999" customHeight="1" x14ac:dyDescent="0.35">
      <c r="A402" s="16" t="str">
        <f t="shared" si="107"/>
        <v>杨广6</v>
      </c>
      <c r="B402" s="17">
        <v>6</v>
      </c>
      <c r="C402" s="18">
        <v>84</v>
      </c>
      <c r="D402" s="19" t="str">
        <f t="shared" si="106"/>
        <v>君临天下</v>
      </c>
      <c r="E402" s="31" t="s">
        <v>596</v>
      </c>
      <c r="F402" s="20" t="str">
        <f t="shared" si="99"/>
        <v>、刘邦</v>
      </c>
      <c r="G402" s="20" t="str">
        <f t="shared" si="100"/>
        <v>、曹操</v>
      </c>
      <c r="H402" s="20" t="str">
        <f t="shared" si="101"/>
        <v>、成吉思汗</v>
      </c>
      <c r="I402" s="20" t="str">
        <f t="shared" si="102"/>
        <v/>
      </c>
      <c r="J402" s="12">
        <f t="shared" si="108"/>
        <v>180</v>
      </c>
      <c r="K402" s="12">
        <f t="shared" si="109"/>
        <v>140</v>
      </c>
      <c r="L402" s="12">
        <f t="shared" si="110"/>
        <v>40</v>
      </c>
      <c r="M402" s="36">
        <v>0</v>
      </c>
      <c r="N402" s="28" t="s">
        <v>140</v>
      </c>
      <c r="O402" s="12">
        <f>VLOOKUP(E402,[3]Sheet1!$B$20:$K$190,9,0)</f>
        <v>3</v>
      </c>
      <c r="P402" s="12" t="str">
        <f>VLOOKUP(O402,武将ID!L$1:$M403,2,0)</f>
        <v>攻击型</v>
      </c>
      <c r="R402" s="12">
        <v>3</v>
      </c>
      <c r="T402" s="12">
        <f t="shared" si="104"/>
        <v>18</v>
      </c>
      <c r="U402" s="12">
        <f t="shared" si="105"/>
        <v>14</v>
      </c>
      <c r="V402" s="12">
        <f t="shared" si="111"/>
        <v>4</v>
      </c>
      <c r="W402" s="12">
        <f t="shared" si="112"/>
        <v>18</v>
      </c>
      <c r="X402" s="12">
        <f t="shared" si="113"/>
        <v>18</v>
      </c>
      <c r="Y402" s="12">
        <f t="shared" si="114"/>
        <v>0</v>
      </c>
      <c r="AB402" s="18">
        <v>240</v>
      </c>
      <c r="AC402" s="18">
        <v>240</v>
      </c>
      <c r="AD402" s="19">
        <v>0</v>
      </c>
      <c r="AH402" s="31" t="s">
        <v>602</v>
      </c>
      <c r="AI402" s="17" t="str">
        <f>IFERROR(VLOOKUP(AH402,[4]缘分填表用!$A:$J,4,FALSE),VLOOKUP(AH402,[4]Sheet3!$AH:$AM,6,0))</f>
        <v>君临天下</v>
      </c>
      <c r="AJ402" s="30" t="str">
        <f>IFERROR(VLOOKUP(AH402,[4]缘分填表用!$A:$M,8,FALSE),VLOOKUP(AH402,[4]Sheet3!$AH:$AL,2,0))</f>
        <v>刘邦</v>
      </c>
      <c r="AK402" s="30" t="str">
        <f>IFERROR(VLOOKUP(AH402,[4]缘分填表用!$A:$M,9,FALSE),VLOOKUP(AH402,[4]Sheet3!$AH:$AL,3,0))</f>
        <v>曹操</v>
      </c>
      <c r="AL402" s="30" t="str">
        <f>IFERROR(VLOOKUP(AH402,[4]缘分填表用!$A:$M,10,FALSE),VLOOKUP(AH402,[4]Sheet3!$AH:$AL,4,0))</f>
        <v>成吉思汗</v>
      </c>
      <c r="AM402" s="30"/>
      <c r="AN402" s="12" t="str">
        <f>IFERROR(VLOOKUP(D402,[5]Sheet1!$B$2:$C$47,2,FALSE),"")</f>
        <v/>
      </c>
    </row>
    <row r="403" spans="1:40" ht="17.399999999999999" customHeight="1" x14ac:dyDescent="0.35">
      <c r="A403" s="16" t="str">
        <f t="shared" si="107"/>
        <v>杨坚1</v>
      </c>
      <c r="B403" s="17">
        <v>1</v>
      </c>
      <c r="C403" s="18">
        <v>85</v>
      </c>
      <c r="D403" s="19" t="str">
        <f t="shared" si="106"/>
        <v>父子情深</v>
      </c>
      <c r="E403" s="31" t="s">
        <v>603</v>
      </c>
      <c r="F403" s="20" t="str">
        <f t="shared" si="99"/>
        <v>、杨广</v>
      </c>
      <c r="G403" s="20" t="str">
        <f t="shared" si="100"/>
        <v/>
      </c>
      <c r="H403" s="20" t="str">
        <f t="shared" si="101"/>
        <v/>
      </c>
      <c r="I403" s="20" t="str">
        <f t="shared" si="102"/>
        <v/>
      </c>
      <c r="J403" s="12">
        <f t="shared" si="108"/>
        <v>130</v>
      </c>
      <c r="K403" s="12">
        <f t="shared" si="109"/>
        <v>0</v>
      </c>
      <c r="L403" s="12">
        <f t="shared" si="110"/>
        <v>0</v>
      </c>
      <c r="M403" s="36">
        <v>0</v>
      </c>
      <c r="N403" s="28" t="s">
        <v>218</v>
      </c>
      <c r="O403" s="12">
        <f>VLOOKUP(E403,[3]Sheet1!$B$20:$K$190,9,0)</f>
        <v>2</v>
      </c>
      <c r="P403" s="12" t="str">
        <f>VLOOKUP(O403,武将ID!L$1:$M404,2,0)</f>
        <v>防御型</v>
      </c>
      <c r="R403" s="12">
        <v>3</v>
      </c>
      <c r="T403" s="12">
        <f t="shared" si="104"/>
        <v>13</v>
      </c>
      <c r="U403" s="12">
        <f t="shared" si="105"/>
        <v>0</v>
      </c>
      <c r="V403" s="12">
        <f t="shared" si="111"/>
        <v>0</v>
      </c>
      <c r="W403" s="12">
        <f t="shared" si="112"/>
        <v>13</v>
      </c>
      <c r="X403" s="12">
        <f t="shared" si="113"/>
        <v>0</v>
      </c>
      <c r="Y403" s="12">
        <f t="shared" si="114"/>
        <v>0</v>
      </c>
      <c r="AB403" s="18">
        <v>170</v>
      </c>
      <c r="AC403" s="29">
        <v>0</v>
      </c>
      <c r="AD403" s="29">
        <v>0</v>
      </c>
      <c r="AH403" s="32" t="s">
        <v>604</v>
      </c>
      <c r="AI403" s="17" t="str">
        <f>IFERROR(VLOOKUP(AH403,[4]缘分填表用!$A:$J,4,FALSE),VLOOKUP(AH403,[4]Sheet3!$AH:$AM,6,0))</f>
        <v>父子情深</v>
      </c>
      <c r="AJ403" s="30" t="str">
        <f>IFERROR(VLOOKUP(AH403,[4]缘分填表用!$A:$M,8,FALSE),VLOOKUP(AH403,[4]Sheet3!$AH:$AL,2,0))</f>
        <v>杨广</v>
      </c>
      <c r="AK403" s="30">
        <f>IFERROR(VLOOKUP(AH403,[4]缘分填表用!$A:$M,9,FALSE),VLOOKUP(AH403,[4]Sheet3!$AH:$AL,3,0))</f>
        <v>0</v>
      </c>
      <c r="AL403" s="30">
        <f>IFERROR(VLOOKUP(AH403,[4]缘分填表用!$A:$M,10,FALSE),VLOOKUP(AH403,[4]Sheet3!$AH:$AL,4,0))</f>
        <v>0</v>
      </c>
      <c r="AM403" s="30"/>
      <c r="AN403" s="12" t="str">
        <f>IFERROR(VLOOKUP(D403,[5]Sheet1!$B$2:$C$47,2,FALSE),"")</f>
        <v/>
      </c>
    </row>
    <row r="404" spans="1:40" ht="17.399999999999999" customHeight="1" x14ac:dyDescent="0.35">
      <c r="A404" s="16" t="str">
        <f t="shared" si="107"/>
        <v>杨坚2</v>
      </c>
      <c r="B404" s="17">
        <v>2</v>
      </c>
      <c r="C404" s="18">
        <v>86</v>
      </c>
      <c r="D404" s="19" t="str">
        <f t="shared" si="106"/>
        <v>承前启后</v>
      </c>
      <c r="E404" s="31" t="s">
        <v>603</v>
      </c>
      <c r="F404" s="20" t="str">
        <f t="shared" si="99"/>
        <v>、李渊</v>
      </c>
      <c r="G404" s="20" t="str">
        <f t="shared" si="100"/>
        <v/>
      </c>
      <c r="H404" s="20" t="str">
        <f t="shared" si="101"/>
        <v/>
      </c>
      <c r="I404" s="20" t="str">
        <f t="shared" si="102"/>
        <v/>
      </c>
      <c r="J404" s="12">
        <f t="shared" si="108"/>
        <v>120</v>
      </c>
      <c r="K404" s="12">
        <f t="shared" si="109"/>
        <v>0</v>
      </c>
      <c r="L404" s="12">
        <f t="shared" si="110"/>
        <v>0</v>
      </c>
      <c r="M404" s="36">
        <v>0</v>
      </c>
      <c r="N404" s="28" t="s">
        <v>218</v>
      </c>
      <c r="O404" s="12">
        <f>VLOOKUP(E404,[3]Sheet1!$B$20:$K$190,9,0)</f>
        <v>2</v>
      </c>
      <c r="P404" s="12" t="str">
        <f>VLOOKUP(O404,武将ID!L$1:$M405,2,0)</f>
        <v>防御型</v>
      </c>
      <c r="R404" s="12">
        <v>3</v>
      </c>
      <c r="T404" s="12">
        <f t="shared" si="104"/>
        <v>12</v>
      </c>
      <c r="U404" s="12">
        <f t="shared" si="105"/>
        <v>0</v>
      </c>
      <c r="V404" s="12">
        <f t="shared" si="111"/>
        <v>0</v>
      </c>
      <c r="W404" s="12">
        <f t="shared" si="112"/>
        <v>12</v>
      </c>
      <c r="X404" s="12">
        <f t="shared" si="113"/>
        <v>0</v>
      </c>
      <c r="Y404" s="12">
        <f t="shared" si="114"/>
        <v>0</v>
      </c>
      <c r="AB404" s="18">
        <v>160</v>
      </c>
      <c r="AC404" s="29">
        <v>0</v>
      </c>
      <c r="AD404" s="29">
        <v>0</v>
      </c>
      <c r="AH404" s="32" t="s">
        <v>605</v>
      </c>
      <c r="AI404" s="17" t="str">
        <f>IFERROR(VLOOKUP(AH404,[4]缘分填表用!$A:$J,4,FALSE),VLOOKUP(AH404,[4]Sheet3!$AH:$AM,6,0))</f>
        <v>承前启后</v>
      </c>
      <c r="AJ404" s="30" t="str">
        <f>IFERROR(VLOOKUP(AH404,[4]缘分填表用!$A:$M,8,FALSE),VLOOKUP(AH404,[4]Sheet3!$AH:$AL,2,0))</f>
        <v>李渊</v>
      </c>
      <c r="AK404" s="30">
        <f>IFERROR(VLOOKUP(AH404,[4]缘分填表用!$A:$M,9,FALSE),VLOOKUP(AH404,[4]Sheet3!$AH:$AL,3,0))</f>
        <v>0</v>
      </c>
      <c r="AL404" s="30">
        <f>IFERROR(VLOOKUP(AH404,[4]缘分填表用!$A:$M,10,FALSE),VLOOKUP(AH404,[4]Sheet3!$AH:$AL,4,0))</f>
        <v>0</v>
      </c>
      <c r="AM404" s="30"/>
      <c r="AN404" s="12" t="str">
        <f>IFERROR(VLOOKUP(D404,[5]Sheet1!$B$2:$C$47,2,FALSE),"")</f>
        <v/>
      </c>
    </row>
    <row r="405" spans="1:40" ht="17.399999999999999" customHeight="1" x14ac:dyDescent="0.35">
      <c r="A405" s="16" t="str">
        <f t="shared" si="107"/>
        <v>杨坚3</v>
      </c>
      <c r="B405" s="17">
        <v>3</v>
      </c>
      <c r="C405" s="18">
        <v>87</v>
      </c>
      <c r="D405" s="19" t="str">
        <f t="shared" si="106"/>
        <v>人中龙凤</v>
      </c>
      <c r="E405" s="31" t="s">
        <v>603</v>
      </c>
      <c r="F405" s="20" t="str">
        <f t="shared" si="99"/>
        <v>、长孙皇后</v>
      </c>
      <c r="G405" s="20" t="str">
        <f t="shared" si="100"/>
        <v/>
      </c>
      <c r="H405" s="20" t="str">
        <f t="shared" si="101"/>
        <v/>
      </c>
      <c r="I405" s="20" t="str">
        <f t="shared" si="102"/>
        <v/>
      </c>
      <c r="J405" s="12">
        <f t="shared" si="108"/>
        <v>120</v>
      </c>
      <c r="K405" s="12">
        <f t="shared" si="109"/>
        <v>0</v>
      </c>
      <c r="L405" s="12">
        <f t="shared" si="110"/>
        <v>0</v>
      </c>
      <c r="M405" s="36">
        <v>0</v>
      </c>
      <c r="N405" s="28" t="s">
        <v>218</v>
      </c>
      <c r="O405" s="12">
        <f>VLOOKUP(E405,[3]Sheet1!$B$20:$K$190,9,0)</f>
        <v>2</v>
      </c>
      <c r="P405" s="12" t="str">
        <f>VLOOKUP(O405,武将ID!L$1:$M406,2,0)</f>
        <v>防御型</v>
      </c>
      <c r="R405" s="12">
        <v>3</v>
      </c>
      <c r="T405" s="12">
        <f t="shared" si="104"/>
        <v>12</v>
      </c>
      <c r="U405" s="12">
        <f t="shared" si="105"/>
        <v>0</v>
      </c>
      <c r="V405" s="12">
        <f t="shared" si="111"/>
        <v>0</v>
      </c>
      <c r="W405" s="12">
        <f t="shared" si="112"/>
        <v>12</v>
      </c>
      <c r="X405" s="12">
        <f t="shared" si="113"/>
        <v>0</v>
      </c>
      <c r="Y405" s="12">
        <f t="shared" si="114"/>
        <v>0</v>
      </c>
      <c r="AB405" s="18">
        <v>160</v>
      </c>
      <c r="AC405" s="29">
        <v>0</v>
      </c>
      <c r="AD405" s="29">
        <v>0</v>
      </c>
      <c r="AH405" s="32" t="s">
        <v>606</v>
      </c>
      <c r="AI405" s="17" t="str">
        <f>IFERROR(VLOOKUP(AH405,[4]缘分填表用!$A:$J,4,FALSE),VLOOKUP(AH405,[4]Sheet3!$AH:$AM,6,0))</f>
        <v>人中龙凤</v>
      </c>
      <c r="AJ405" s="30" t="str">
        <f>IFERROR(VLOOKUP(AH405,[4]缘分填表用!$A:$M,8,FALSE),VLOOKUP(AH405,[4]Sheet3!$AH:$AL,2,0))</f>
        <v>长孙皇后</v>
      </c>
      <c r="AK405" s="30">
        <f>IFERROR(VLOOKUP(AH405,[4]缘分填表用!$A:$M,9,FALSE),VLOOKUP(AH405,[4]Sheet3!$AH:$AL,3,0))</f>
        <v>0</v>
      </c>
      <c r="AL405" s="30">
        <f>IFERROR(VLOOKUP(AH405,[4]缘分填表用!$A:$M,10,FALSE),VLOOKUP(AH405,[4]Sheet3!$AH:$AL,4,0))</f>
        <v>0</v>
      </c>
      <c r="AM405" s="30"/>
      <c r="AN405" s="12" t="str">
        <f>IFERROR(VLOOKUP(D405,[5]Sheet1!$B$2:$C$47,2,FALSE),"")</f>
        <v/>
      </c>
    </row>
    <row r="406" spans="1:40" ht="17.399999999999999" customHeight="1" x14ac:dyDescent="0.35">
      <c r="A406" s="16" t="str">
        <f t="shared" si="107"/>
        <v>杨坚4</v>
      </c>
      <c r="B406" s="17">
        <v>4</v>
      </c>
      <c r="C406" s="18">
        <v>88</v>
      </c>
      <c r="D406" s="19" t="str">
        <f t="shared" si="106"/>
        <v>德高望重</v>
      </c>
      <c r="E406" s="31" t="s">
        <v>603</v>
      </c>
      <c r="F406" s="20" t="str">
        <f t="shared" si="99"/>
        <v>、李渊</v>
      </c>
      <c r="G406" s="20" t="str">
        <f t="shared" si="100"/>
        <v>、长孙皇后</v>
      </c>
      <c r="H406" s="20" t="str">
        <f t="shared" si="101"/>
        <v/>
      </c>
      <c r="I406" s="20" t="str">
        <f t="shared" si="102"/>
        <v/>
      </c>
      <c r="J406" s="12">
        <f t="shared" si="108"/>
        <v>130</v>
      </c>
      <c r="K406" s="12">
        <f t="shared" si="109"/>
        <v>40</v>
      </c>
      <c r="L406" s="12">
        <f t="shared" si="110"/>
        <v>80</v>
      </c>
      <c r="M406" s="36">
        <v>0</v>
      </c>
      <c r="N406" s="28" t="s">
        <v>218</v>
      </c>
      <c r="O406" s="12">
        <f>VLOOKUP(E406,[3]Sheet1!$B$20:$K$190,9,0)</f>
        <v>2</v>
      </c>
      <c r="P406" s="12" t="str">
        <f>VLOOKUP(O406,武将ID!L$1:$M407,2,0)</f>
        <v>防御型</v>
      </c>
      <c r="R406" s="12">
        <v>3</v>
      </c>
      <c r="T406" s="12">
        <f t="shared" si="104"/>
        <v>13</v>
      </c>
      <c r="U406" s="12">
        <f t="shared" si="105"/>
        <v>4</v>
      </c>
      <c r="V406" s="12">
        <f t="shared" si="111"/>
        <v>8</v>
      </c>
      <c r="W406" s="12">
        <f t="shared" si="112"/>
        <v>13</v>
      </c>
      <c r="X406" s="12">
        <f t="shared" si="113"/>
        <v>6</v>
      </c>
      <c r="Y406" s="12">
        <f t="shared" si="114"/>
        <v>6</v>
      </c>
      <c r="AB406" s="18">
        <v>170</v>
      </c>
      <c r="AC406" s="29">
        <v>80</v>
      </c>
      <c r="AD406" s="29">
        <v>80</v>
      </c>
      <c r="AH406" s="32" t="s">
        <v>607</v>
      </c>
      <c r="AI406" s="17" t="str">
        <f>IFERROR(VLOOKUP(AH406,[4]缘分填表用!$A:$J,4,FALSE),VLOOKUP(AH406,[4]Sheet3!$AH:$AM,6,0))</f>
        <v>德高望重</v>
      </c>
      <c r="AJ406" s="30" t="str">
        <f>IFERROR(VLOOKUP(AH406,[4]缘分填表用!$A:$M,8,FALSE),VLOOKUP(AH406,[4]Sheet3!$AH:$AL,2,0))</f>
        <v>李渊</v>
      </c>
      <c r="AK406" s="30" t="str">
        <f>IFERROR(VLOOKUP(AH406,[4]缘分填表用!$A:$M,9,FALSE),VLOOKUP(AH406,[4]Sheet3!$AH:$AL,3,0))</f>
        <v>长孙皇后</v>
      </c>
      <c r="AL406" s="30">
        <f>IFERROR(VLOOKUP(AH406,[4]缘分填表用!$A:$M,10,FALSE),VLOOKUP(AH406,[4]Sheet3!$AH:$AL,4,0))</f>
        <v>0</v>
      </c>
      <c r="AM406" s="30"/>
      <c r="AN406" s="12" t="str">
        <f>IFERROR(VLOOKUP(D406,[5]Sheet1!$B$2:$C$47,2,FALSE),"")</f>
        <v/>
      </c>
    </row>
    <row r="407" spans="1:40" ht="17.399999999999999" customHeight="1" x14ac:dyDescent="0.35">
      <c r="A407" s="16" t="str">
        <f t="shared" si="107"/>
        <v>杨坚5</v>
      </c>
      <c r="B407" s="17">
        <v>5</v>
      </c>
      <c r="C407" s="18">
        <v>89</v>
      </c>
      <c r="D407" s="19" t="str">
        <f t="shared" si="106"/>
        <v>天赐良机</v>
      </c>
      <c r="E407" s="31" t="s">
        <v>603</v>
      </c>
      <c r="F407" s="20" t="str">
        <f t="shared" si="99"/>
        <v>、李渊</v>
      </c>
      <c r="G407" s="20" t="str">
        <f t="shared" si="100"/>
        <v>、宇文化及</v>
      </c>
      <c r="H407" s="20" t="str">
        <f t="shared" si="101"/>
        <v/>
      </c>
      <c r="I407" s="20" t="str">
        <f t="shared" si="102"/>
        <v/>
      </c>
      <c r="J407" s="12">
        <f t="shared" si="108"/>
        <v>130</v>
      </c>
      <c r="K407" s="12">
        <f t="shared" si="109"/>
        <v>40</v>
      </c>
      <c r="L407" s="12">
        <f t="shared" si="110"/>
        <v>80</v>
      </c>
      <c r="M407" s="36">
        <v>0</v>
      </c>
      <c r="N407" s="28" t="s">
        <v>218</v>
      </c>
      <c r="O407" s="12">
        <f>VLOOKUP(E407,[3]Sheet1!$B$20:$K$190,9,0)</f>
        <v>2</v>
      </c>
      <c r="P407" s="12" t="str">
        <f>VLOOKUP(O407,武将ID!L$1:$M408,2,0)</f>
        <v>防御型</v>
      </c>
      <c r="R407" s="12">
        <v>3</v>
      </c>
      <c r="T407" s="12">
        <f t="shared" si="104"/>
        <v>13</v>
      </c>
      <c r="U407" s="12">
        <f t="shared" si="105"/>
        <v>4</v>
      </c>
      <c r="V407" s="12">
        <f t="shared" si="111"/>
        <v>8</v>
      </c>
      <c r="W407" s="12">
        <f t="shared" si="112"/>
        <v>13</v>
      </c>
      <c r="X407" s="12">
        <f t="shared" si="113"/>
        <v>6</v>
      </c>
      <c r="Y407" s="12">
        <f t="shared" si="114"/>
        <v>6</v>
      </c>
      <c r="AB407" s="18">
        <v>170</v>
      </c>
      <c r="AC407" s="29">
        <v>80</v>
      </c>
      <c r="AD407" s="29">
        <v>80</v>
      </c>
      <c r="AH407" s="32" t="s">
        <v>608</v>
      </c>
      <c r="AI407" s="17" t="str">
        <f>IFERROR(VLOOKUP(AH407,[4]缘分填表用!$A:$J,4,FALSE),VLOOKUP(AH407,[4]Sheet3!$AH:$AM,6,0))</f>
        <v>天赐良机</v>
      </c>
      <c r="AJ407" s="30" t="str">
        <f>IFERROR(VLOOKUP(AH407,[4]缘分填表用!$A:$M,8,FALSE),VLOOKUP(AH407,[4]Sheet3!$AH:$AL,2,0))</f>
        <v>李渊</v>
      </c>
      <c r="AK407" s="30" t="str">
        <f>IFERROR(VLOOKUP(AH407,[4]缘分填表用!$A:$M,9,FALSE),VLOOKUP(AH407,[4]Sheet3!$AH:$AL,3,0))</f>
        <v>宇文化及</v>
      </c>
      <c r="AL407" s="30">
        <f>IFERROR(VLOOKUP(AH407,[4]缘分填表用!$A:$M,10,FALSE),VLOOKUP(AH407,[4]Sheet3!$AH:$AL,4,0))</f>
        <v>0</v>
      </c>
      <c r="AM407" s="30"/>
      <c r="AN407" s="12" t="str">
        <f>IFERROR(VLOOKUP(D407,[5]Sheet1!$B$2:$C$47,2,FALSE),"")</f>
        <v/>
      </c>
    </row>
    <row r="408" spans="1:40" ht="17.399999999999999" customHeight="1" x14ac:dyDescent="0.35">
      <c r="A408" s="16" t="str">
        <f t="shared" si="107"/>
        <v>杨坚6</v>
      </c>
      <c r="B408" s="17">
        <v>6</v>
      </c>
      <c r="C408" s="21">
        <v>90</v>
      </c>
      <c r="D408" s="19" t="str">
        <f t="shared" si="106"/>
        <v>举世无双</v>
      </c>
      <c r="E408" s="31" t="s">
        <v>603</v>
      </c>
      <c r="F408" s="20" t="str">
        <f t="shared" si="99"/>
        <v>、长孙皇后</v>
      </c>
      <c r="G408" s="20" t="str">
        <f t="shared" si="100"/>
        <v>、虬髯客</v>
      </c>
      <c r="H408" s="20" t="str">
        <f t="shared" si="101"/>
        <v/>
      </c>
      <c r="I408" s="20" t="str">
        <f t="shared" si="102"/>
        <v/>
      </c>
      <c r="J408" s="12">
        <f t="shared" si="108"/>
        <v>130</v>
      </c>
      <c r="K408" s="12">
        <f t="shared" si="109"/>
        <v>40</v>
      </c>
      <c r="L408" s="12">
        <f t="shared" si="110"/>
        <v>80</v>
      </c>
      <c r="M408" s="36">
        <v>0</v>
      </c>
      <c r="N408" s="28" t="s">
        <v>218</v>
      </c>
      <c r="O408" s="12">
        <f>VLOOKUP(E408,[3]Sheet1!$B$20:$K$190,9,0)</f>
        <v>2</v>
      </c>
      <c r="P408" s="12" t="str">
        <f>VLOOKUP(O408,武将ID!L$1:$M409,2,0)</f>
        <v>防御型</v>
      </c>
      <c r="R408" s="12">
        <v>3</v>
      </c>
      <c r="T408" s="12">
        <f t="shared" si="104"/>
        <v>13</v>
      </c>
      <c r="U408" s="12">
        <f t="shared" si="105"/>
        <v>4</v>
      </c>
      <c r="V408" s="12">
        <f t="shared" si="111"/>
        <v>8</v>
      </c>
      <c r="W408" s="12">
        <f t="shared" si="112"/>
        <v>13</v>
      </c>
      <c r="X408" s="12">
        <f t="shared" si="113"/>
        <v>6</v>
      </c>
      <c r="Y408" s="12">
        <f t="shared" si="114"/>
        <v>6</v>
      </c>
      <c r="AB408" s="18">
        <v>170</v>
      </c>
      <c r="AC408" s="29">
        <v>80</v>
      </c>
      <c r="AD408" s="29">
        <v>80</v>
      </c>
      <c r="AH408" s="32" t="s">
        <v>609</v>
      </c>
      <c r="AI408" s="17" t="str">
        <f>IFERROR(VLOOKUP(AH408,[4]缘分填表用!$A:$J,4,FALSE),VLOOKUP(AH408,[4]Sheet3!$AH:$AM,6,0))</f>
        <v>举世无双</v>
      </c>
      <c r="AJ408" s="30" t="str">
        <f>IFERROR(VLOOKUP(AH408,[4]缘分填表用!$A:$M,8,FALSE),VLOOKUP(AH408,[4]Sheet3!$AH:$AL,2,0))</f>
        <v>长孙皇后</v>
      </c>
      <c r="AK408" s="30" t="str">
        <f>IFERROR(VLOOKUP(AH408,[4]缘分填表用!$A:$M,9,FALSE),VLOOKUP(AH408,[4]Sheet3!$AH:$AL,3,0))</f>
        <v>虬髯客</v>
      </c>
      <c r="AL408" s="30">
        <f>IFERROR(VLOOKUP(AH408,[4]缘分填表用!$A:$M,10,FALSE),VLOOKUP(AH408,[4]Sheet3!$AH:$AL,4,0))</f>
        <v>0</v>
      </c>
      <c r="AM408" s="19"/>
      <c r="AN408" s="12" t="str">
        <f>IFERROR(VLOOKUP(D408,[5]Sheet1!$B$2:$C$47,2,FALSE),"")</f>
        <v/>
      </c>
    </row>
    <row r="409" spans="1:40" ht="17.399999999999999" customHeight="1" x14ac:dyDescent="0.35">
      <c r="A409" s="16" t="str">
        <f t="shared" si="107"/>
        <v>李渊1</v>
      </c>
      <c r="B409" s="17">
        <v>1</v>
      </c>
      <c r="C409" s="18">
        <v>91</v>
      </c>
      <c r="D409" s="19" t="str">
        <f t="shared" si="106"/>
        <v>同心同德</v>
      </c>
      <c r="E409" s="31" t="s">
        <v>610</v>
      </c>
      <c r="F409" s="20" t="str">
        <f t="shared" ref="F409:F472" si="115">IF(AJ409=0,"","、"&amp;AJ409)</f>
        <v>、李靖</v>
      </c>
      <c r="G409" s="20" t="str">
        <f t="shared" ref="G409:G472" si="116">IF(AK409=0,"","、"&amp;AK409)</f>
        <v/>
      </c>
      <c r="H409" s="20" t="str">
        <f t="shared" ref="H409:H472" si="117">IF(AL409=0,"","、"&amp;AL409)</f>
        <v/>
      </c>
      <c r="I409" s="20" t="str">
        <f t="shared" ref="I409:I472" si="118">IF(AM409=0,"","、"&amp;AM409)</f>
        <v/>
      </c>
      <c r="J409" s="12">
        <f t="shared" si="108"/>
        <v>0</v>
      </c>
      <c r="K409" s="12">
        <f t="shared" si="109"/>
        <v>100</v>
      </c>
      <c r="L409" s="12">
        <f t="shared" si="110"/>
        <v>30</v>
      </c>
      <c r="M409" s="36">
        <v>0</v>
      </c>
      <c r="N409" s="28" t="s">
        <v>218</v>
      </c>
      <c r="O409" s="12">
        <f>VLOOKUP(E409,[3]Sheet1!$B$20:$K$190,9,0)</f>
        <v>3</v>
      </c>
      <c r="P409" s="12" t="str">
        <f>VLOOKUP(O409,武将ID!L$1:$M410,2,0)</f>
        <v>攻击型</v>
      </c>
      <c r="R409" s="12">
        <v>3</v>
      </c>
      <c r="T409" s="12">
        <f t="shared" si="104"/>
        <v>0</v>
      </c>
      <c r="U409" s="12">
        <f t="shared" si="105"/>
        <v>10</v>
      </c>
      <c r="V409" s="12">
        <f t="shared" si="111"/>
        <v>3</v>
      </c>
      <c r="W409" s="12">
        <f t="shared" si="112"/>
        <v>0</v>
      </c>
      <c r="X409" s="12">
        <f t="shared" si="113"/>
        <v>13</v>
      </c>
      <c r="Y409" s="12">
        <f t="shared" si="114"/>
        <v>0</v>
      </c>
      <c r="AB409" s="18">
        <v>0</v>
      </c>
      <c r="AC409" s="18">
        <v>170</v>
      </c>
      <c r="AD409" s="18">
        <v>0</v>
      </c>
      <c r="AH409" s="32" t="s">
        <v>611</v>
      </c>
      <c r="AI409" s="17" t="str">
        <f>IFERROR(VLOOKUP(AH409,[4]缘分填表用!$A:$J,4,FALSE),VLOOKUP(AH409,[4]Sheet3!$AH:$AM,6,0))</f>
        <v>同心同德</v>
      </c>
      <c r="AJ409" s="30" t="str">
        <f>IFERROR(VLOOKUP(AH409,[4]缘分填表用!$A:$M,8,FALSE),VLOOKUP(AH409,[4]Sheet3!$AH:$AL,2,0))</f>
        <v>李靖</v>
      </c>
      <c r="AK409" s="30">
        <f>IFERROR(VLOOKUP(AH409,[4]缘分填表用!$A:$M,9,FALSE),VLOOKUP(AH409,[4]Sheet3!$AH:$AL,3,0))</f>
        <v>0</v>
      </c>
      <c r="AL409" s="30">
        <f>IFERROR(VLOOKUP(AH409,[4]缘分填表用!$A:$M,10,FALSE),VLOOKUP(AH409,[4]Sheet3!$AH:$AL,4,0))</f>
        <v>0</v>
      </c>
      <c r="AM409" s="30"/>
      <c r="AN409" s="12" t="str">
        <f>IFERROR(VLOOKUP(D409,[5]Sheet1!$B$2:$C$47,2,FALSE),"")</f>
        <v/>
      </c>
    </row>
    <row r="410" spans="1:40" ht="17.399999999999999" customHeight="1" x14ac:dyDescent="0.35">
      <c r="A410" s="16" t="str">
        <f t="shared" si="107"/>
        <v>李渊2</v>
      </c>
      <c r="B410" s="17">
        <v>2</v>
      </c>
      <c r="C410" s="18">
        <v>92</v>
      </c>
      <c r="D410" s="19" t="str">
        <f t="shared" si="106"/>
        <v>承前启后</v>
      </c>
      <c r="E410" s="31" t="s">
        <v>610</v>
      </c>
      <c r="F410" s="20" t="str">
        <f t="shared" si="115"/>
        <v>、杨坚</v>
      </c>
      <c r="G410" s="20" t="str">
        <f t="shared" si="116"/>
        <v/>
      </c>
      <c r="H410" s="20" t="str">
        <f t="shared" si="117"/>
        <v/>
      </c>
      <c r="I410" s="20" t="str">
        <f t="shared" si="118"/>
        <v/>
      </c>
      <c r="J410" s="12">
        <f t="shared" si="108"/>
        <v>0</v>
      </c>
      <c r="K410" s="12">
        <f t="shared" si="109"/>
        <v>90</v>
      </c>
      <c r="L410" s="12">
        <f t="shared" si="110"/>
        <v>30</v>
      </c>
      <c r="M410" s="36">
        <v>0</v>
      </c>
      <c r="N410" s="28" t="s">
        <v>218</v>
      </c>
      <c r="O410" s="12">
        <f>VLOOKUP(E410,[3]Sheet1!$B$20:$K$190,9,0)</f>
        <v>3</v>
      </c>
      <c r="P410" s="12" t="str">
        <f>VLOOKUP(O410,武将ID!L$1:$M411,2,0)</f>
        <v>攻击型</v>
      </c>
      <c r="R410" s="12">
        <v>3</v>
      </c>
      <c r="T410" s="12">
        <f t="shared" si="104"/>
        <v>0</v>
      </c>
      <c r="U410" s="12">
        <f t="shared" si="105"/>
        <v>9</v>
      </c>
      <c r="V410" s="12">
        <f t="shared" si="111"/>
        <v>3</v>
      </c>
      <c r="W410" s="12">
        <f t="shared" si="112"/>
        <v>0</v>
      </c>
      <c r="X410" s="12">
        <f t="shared" si="113"/>
        <v>12</v>
      </c>
      <c r="Y410" s="12">
        <f t="shared" si="114"/>
        <v>0</v>
      </c>
      <c r="AB410" s="18">
        <v>0</v>
      </c>
      <c r="AC410" s="18">
        <v>160</v>
      </c>
      <c r="AD410" s="18">
        <v>0</v>
      </c>
      <c r="AH410" s="32" t="s">
        <v>612</v>
      </c>
      <c r="AI410" s="17" t="str">
        <f>IFERROR(VLOOKUP(AH410,[4]缘分填表用!$A:$J,4,FALSE),VLOOKUP(AH410,[4]Sheet3!$AH:$AM,6,0))</f>
        <v>承前启后</v>
      </c>
      <c r="AJ410" s="30" t="str">
        <f>IFERROR(VLOOKUP(AH410,[4]缘分填表用!$A:$M,8,FALSE),VLOOKUP(AH410,[4]Sheet3!$AH:$AL,2,0))</f>
        <v>杨坚</v>
      </c>
      <c r="AK410" s="30">
        <f>IFERROR(VLOOKUP(AH410,[4]缘分填表用!$A:$M,9,FALSE),VLOOKUP(AH410,[4]Sheet3!$AH:$AL,3,0))</f>
        <v>0</v>
      </c>
      <c r="AL410" s="30">
        <f>IFERROR(VLOOKUP(AH410,[4]缘分填表用!$A:$M,10,FALSE),VLOOKUP(AH410,[4]Sheet3!$AH:$AL,4,0))</f>
        <v>0</v>
      </c>
      <c r="AM410" s="30"/>
      <c r="AN410" s="12" t="str">
        <f>IFERROR(VLOOKUP(D410,[5]Sheet1!$B$2:$C$47,2,FALSE),"")</f>
        <v/>
      </c>
    </row>
    <row r="411" spans="1:40" ht="17.399999999999999" customHeight="1" x14ac:dyDescent="0.35">
      <c r="A411" s="16" t="str">
        <f t="shared" si="107"/>
        <v>李渊3</v>
      </c>
      <c r="B411" s="17">
        <v>3</v>
      </c>
      <c r="C411" s="18">
        <v>93</v>
      </c>
      <c r="D411" s="19" t="str">
        <f t="shared" si="106"/>
        <v>机不可失</v>
      </c>
      <c r="E411" s="31" t="s">
        <v>610</v>
      </c>
      <c r="F411" s="20" t="str">
        <f t="shared" si="115"/>
        <v>、宇文化及</v>
      </c>
      <c r="G411" s="20" t="str">
        <f t="shared" si="116"/>
        <v/>
      </c>
      <c r="H411" s="20" t="str">
        <f t="shared" si="117"/>
        <v/>
      </c>
      <c r="I411" s="20" t="str">
        <f t="shared" si="118"/>
        <v/>
      </c>
      <c r="J411" s="12">
        <f t="shared" si="108"/>
        <v>0</v>
      </c>
      <c r="K411" s="12">
        <f t="shared" si="109"/>
        <v>90</v>
      </c>
      <c r="L411" s="12">
        <f t="shared" si="110"/>
        <v>30</v>
      </c>
      <c r="M411" s="36">
        <v>0</v>
      </c>
      <c r="N411" s="28" t="s">
        <v>218</v>
      </c>
      <c r="O411" s="12">
        <f>VLOOKUP(E411,[3]Sheet1!$B$20:$K$190,9,0)</f>
        <v>3</v>
      </c>
      <c r="P411" s="12" t="str">
        <f>VLOOKUP(O411,武将ID!L$1:$M412,2,0)</f>
        <v>攻击型</v>
      </c>
      <c r="R411" s="12">
        <v>3</v>
      </c>
      <c r="T411" s="12">
        <f t="shared" si="104"/>
        <v>0</v>
      </c>
      <c r="U411" s="12">
        <f t="shared" si="105"/>
        <v>9</v>
      </c>
      <c r="V411" s="12">
        <f t="shared" si="111"/>
        <v>3</v>
      </c>
      <c r="W411" s="12">
        <f t="shared" si="112"/>
        <v>0</v>
      </c>
      <c r="X411" s="12">
        <f t="shared" si="113"/>
        <v>12</v>
      </c>
      <c r="Y411" s="12">
        <f t="shared" si="114"/>
        <v>0</v>
      </c>
      <c r="AB411" s="18">
        <v>0</v>
      </c>
      <c r="AC411" s="18">
        <v>160</v>
      </c>
      <c r="AD411" s="18">
        <v>0</v>
      </c>
      <c r="AH411" s="32" t="s">
        <v>613</v>
      </c>
      <c r="AI411" s="17" t="str">
        <f>IFERROR(VLOOKUP(AH411,[4]缘分填表用!$A:$J,4,FALSE),VLOOKUP(AH411,[4]Sheet3!$AH:$AM,6,0))</f>
        <v>机不可失</v>
      </c>
      <c r="AJ411" s="30" t="str">
        <f>IFERROR(VLOOKUP(AH411,[4]缘分填表用!$A:$M,8,FALSE),VLOOKUP(AH411,[4]Sheet3!$AH:$AL,2,0))</f>
        <v>宇文化及</v>
      </c>
      <c r="AK411" s="30">
        <f>IFERROR(VLOOKUP(AH411,[4]缘分填表用!$A:$M,9,FALSE),VLOOKUP(AH411,[4]Sheet3!$AH:$AL,3,0))</f>
        <v>0</v>
      </c>
      <c r="AL411" s="30">
        <f>IFERROR(VLOOKUP(AH411,[4]缘分填表用!$A:$M,10,FALSE),VLOOKUP(AH411,[4]Sheet3!$AH:$AL,4,0))</f>
        <v>0</v>
      </c>
      <c r="AM411" s="30"/>
      <c r="AN411" s="12" t="str">
        <f>IFERROR(VLOOKUP(D411,[5]Sheet1!$B$2:$C$47,2,FALSE),"")</f>
        <v/>
      </c>
    </row>
    <row r="412" spans="1:40" ht="17.399999999999999" customHeight="1" x14ac:dyDescent="0.35">
      <c r="A412" s="16" t="str">
        <f t="shared" si="107"/>
        <v>李渊4</v>
      </c>
      <c r="B412" s="17">
        <v>4</v>
      </c>
      <c r="C412" s="21">
        <v>94</v>
      </c>
      <c r="D412" s="19" t="str">
        <f t="shared" si="106"/>
        <v>德高望重</v>
      </c>
      <c r="E412" s="31" t="s">
        <v>610</v>
      </c>
      <c r="F412" s="20" t="str">
        <f t="shared" si="115"/>
        <v>、杨坚</v>
      </c>
      <c r="G412" s="20" t="str">
        <f t="shared" si="116"/>
        <v>、长孙皇后</v>
      </c>
      <c r="H412" s="20" t="str">
        <f t="shared" si="117"/>
        <v/>
      </c>
      <c r="I412" s="20" t="str">
        <f t="shared" si="118"/>
        <v/>
      </c>
      <c r="J412" s="12">
        <f t="shared" si="108"/>
        <v>130</v>
      </c>
      <c r="K412" s="12">
        <f t="shared" si="109"/>
        <v>100</v>
      </c>
      <c r="L412" s="12">
        <f t="shared" si="110"/>
        <v>30</v>
      </c>
      <c r="M412" s="36">
        <v>0</v>
      </c>
      <c r="N412" s="28" t="s">
        <v>218</v>
      </c>
      <c r="O412" s="12">
        <f>VLOOKUP(E412,[3]Sheet1!$B$20:$K$190,9,0)</f>
        <v>3</v>
      </c>
      <c r="P412" s="12" t="str">
        <f>VLOOKUP(O412,武将ID!L$1:$M413,2,0)</f>
        <v>攻击型</v>
      </c>
      <c r="R412" s="12">
        <v>3</v>
      </c>
      <c r="T412" s="12">
        <f t="shared" si="104"/>
        <v>13</v>
      </c>
      <c r="U412" s="12">
        <f t="shared" si="105"/>
        <v>10</v>
      </c>
      <c r="V412" s="12">
        <f t="shared" si="111"/>
        <v>3</v>
      </c>
      <c r="W412" s="12">
        <f t="shared" si="112"/>
        <v>13</v>
      </c>
      <c r="X412" s="12">
        <f t="shared" si="113"/>
        <v>13</v>
      </c>
      <c r="Y412" s="12">
        <f t="shared" si="114"/>
        <v>0</v>
      </c>
      <c r="AB412" s="18">
        <v>170</v>
      </c>
      <c r="AC412" s="18">
        <v>170</v>
      </c>
      <c r="AD412" s="18">
        <v>0</v>
      </c>
      <c r="AH412" s="32" t="s">
        <v>614</v>
      </c>
      <c r="AI412" s="17" t="str">
        <f>IFERROR(VLOOKUP(AH412,[4]缘分填表用!$A:$J,4,FALSE),VLOOKUP(AH412,[4]Sheet3!$AH:$AM,6,0))</f>
        <v>德高望重</v>
      </c>
      <c r="AJ412" s="30" t="str">
        <f>IFERROR(VLOOKUP(AH412,[4]缘分填表用!$A:$M,8,FALSE),VLOOKUP(AH412,[4]Sheet3!$AH:$AL,2,0))</f>
        <v>杨坚</v>
      </c>
      <c r="AK412" s="30" t="str">
        <f>IFERROR(VLOOKUP(AH412,[4]缘分填表用!$A:$M,9,FALSE),VLOOKUP(AH412,[4]Sheet3!$AH:$AL,3,0))</f>
        <v>长孙皇后</v>
      </c>
      <c r="AL412" s="30">
        <f>IFERROR(VLOOKUP(AH412,[4]缘分填表用!$A:$M,10,FALSE),VLOOKUP(AH412,[4]Sheet3!$AH:$AL,4,0))</f>
        <v>0</v>
      </c>
      <c r="AM412" s="30"/>
      <c r="AN412" s="12" t="str">
        <f>IFERROR(VLOOKUP(D412,[5]Sheet1!$B$2:$C$47,2,FALSE),"")</f>
        <v/>
      </c>
    </row>
    <row r="413" spans="1:40" ht="17.399999999999999" customHeight="1" x14ac:dyDescent="0.35">
      <c r="A413" s="16" t="str">
        <f t="shared" si="107"/>
        <v>李渊5</v>
      </c>
      <c r="B413" s="17">
        <v>5</v>
      </c>
      <c r="C413" s="18">
        <v>95</v>
      </c>
      <c r="D413" s="19" t="str">
        <f t="shared" si="106"/>
        <v>天赐良机</v>
      </c>
      <c r="E413" s="31" t="s">
        <v>610</v>
      </c>
      <c r="F413" s="20" t="str">
        <f t="shared" si="115"/>
        <v>、杨坚</v>
      </c>
      <c r="G413" s="20" t="str">
        <f t="shared" si="116"/>
        <v>、宇文化及</v>
      </c>
      <c r="H413" s="20" t="str">
        <f t="shared" si="117"/>
        <v/>
      </c>
      <c r="I413" s="20" t="str">
        <f t="shared" si="118"/>
        <v/>
      </c>
      <c r="J413" s="12">
        <f t="shared" si="108"/>
        <v>130</v>
      </c>
      <c r="K413" s="12">
        <f t="shared" si="109"/>
        <v>100</v>
      </c>
      <c r="L413" s="12">
        <f t="shared" si="110"/>
        <v>30</v>
      </c>
      <c r="M413" s="36">
        <v>0</v>
      </c>
      <c r="N413" s="28" t="s">
        <v>218</v>
      </c>
      <c r="O413" s="12">
        <f>VLOOKUP(E413,[3]Sheet1!$B$20:$K$190,9,0)</f>
        <v>3</v>
      </c>
      <c r="P413" s="12" t="str">
        <f>VLOOKUP(O413,武将ID!L$1:$M414,2,0)</f>
        <v>攻击型</v>
      </c>
      <c r="R413" s="12">
        <v>3</v>
      </c>
      <c r="T413" s="12">
        <f t="shared" si="104"/>
        <v>13</v>
      </c>
      <c r="U413" s="12">
        <f t="shared" si="105"/>
        <v>10</v>
      </c>
      <c r="V413" s="12">
        <f t="shared" si="111"/>
        <v>3</v>
      </c>
      <c r="W413" s="12">
        <f t="shared" si="112"/>
        <v>13</v>
      </c>
      <c r="X413" s="12">
        <f t="shared" si="113"/>
        <v>13</v>
      </c>
      <c r="Y413" s="12">
        <f t="shared" si="114"/>
        <v>0</v>
      </c>
      <c r="AB413" s="18">
        <v>170</v>
      </c>
      <c r="AC413" s="18">
        <v>170</v>
      </c>
      <c r="AD413" s="18">
        <v>0</v>
      </c>
      <c r="AH413" s="32" t="s">
        <v>615</v>
      </c>
      <c r="AI413" s="17" t="str">
        <f>IFERROR(VLOOKUP(AH413,[4]缘分填表用!$A:$J,4,FALSE),VLOOKUP(AH413,[4]Sheet3!$AH:$AM,6,0))</f>
        <v>天赐良机</v>
      </c>
      <c r="AJ413" s="30" t="str">
        <f>IFERROR(VLOOKUP(AH413,[4]缘分填表用!$A:$M,8,FALSE),VLOOKUP(AH413,[4]Sheet3!$AH:$AL,2,0))</f>
        <v>杨坚</v>
      </c>
      <c r="AK413" s="30" t="str">
        <f>IFERROR(VLOOKUP(AH413,[4]缘分填表用!$A:$M,9,FALSE),VLOOKUP(AH413,[4]Sheet3!$AH:$AL,3,0))</f>
        <v>宇文化及</v>
      </c>
      <c r="AL413" s="30">
        <f>IFERROR(VLOOKUP(AH413,[4]缘分填表用!$A:$M,10,FALSE),VLOOKUP(AH413,[4]Sheet3!$AH:$AL,4,0))</f>
        <v>0</v>
      </c>
      <c r="AM413" s="30"/>
      <c r="AN413" s="12" t="str">
        <f>IFERROR(VLOOKUP(D413,[5]Sheet1!$B$2:$C$47,2,FALSE),"")</f>
        <v/>
      </c>
    </row>
    <row r="414" spans="1:40" ht="17.399999999999999" customHeight="1" x14ac:dyDescent="0.35">
      <c r="A414" s="16" t="str">
        <f t="shared" si="107"/>
        <v>李渊6</v>
      </c>
      <c r="B414" s="17">
        <v>6</v>
      </c>
      <c r="C414" s="18">
        <v>96</v>
      </c>
      <c r="D414" s="19" t="str">
        <f t="shared" si="106"/>
        <v>志在四方</v>
      </c>
      <c r="E414" s="31" t="s">
        <v>610</v>
      </c>
      <c r="F414" s="20" t="str">
        <f t="shared" si="115"/>
        <v>、红拂女</v>
      </c>
      <c r="G414" s="20" t="str">
        <f t="shared" si="116"/>
        <v>、宇文化及</v>
      </c>
      <c r="H414" s="20" t="str">
        <f t="shared" si="117"/>
        <v/>
      </c>
      <c r="I414" s="20" t="str">
        <f t="shared" si="118"/>
        <v/>
      </c>
      <c r="J414" s="12">
        <f t="shared" si="108"/>
        <v>130</v>
      </c>
      <c r="K414" s="12">
        <f t="shared" si="109"/>
        <v>100</v>
      </c>
      <c r="L414" s="12">
        <f t="shared" si="110"/>
        <v>30</v>
      </c>
      <c r="M414" s="36">
        <v>0</v>
      </c>
      <c r="N414" s="28" t="s">
        <v>218</v>
      </c>
      <c r="O414" s="12">
        <f>VLOOKUP(E414,[3]Sheet1!$B$20:$K$190,9,0)</f>
        <v>3</v>
      </c>
      <c r="P414" s="12" t="str">
        <f>VLOOKUP(O414,武将ID!L$1:$M415,2,0)</f>
        <v>攻击型</v>
      </c>
      <c r="R414" s="12">
        <v>3</v>
      </c>
      <c r="T414" s="12">
        <f t="shared" si="104"/>
        <v>13</v>
      </c>
      <c r="U414" s="12">
        <f t="shared" si="105"/>
        <v>10</v>
      </c>
      <c r="V414" s="12">
        <f t="shared" si="111"/>
        <v>3</v>
      </c>
      <c r="W414" s="12">
        <f t="shared" si="112"/>
        <v>13</v>
      </c>
      <c r="X414" s="12">
        <f t="shared" si="113"/>
        <v>13</v>
      </c>
      <c r="Y414" s="12">
        <f t="shared" si="114"/>
        <v>0</v>
      </c>
      <c r="AB414" s="18">
        <v>170</v>
      </c>
      <c r="AC414" s="18">
        <v>170</v>
      </c>
      <c r="AD414" s="19">
        <v>0</v>
      </c>
      <c r="AH414" s="32" t="s">
        <v>616</v>
      </c>
      <c r="AI414" s="17" t="str">
        <f>IFERROR(VLOOKUP(AH414,[4]缘分填表用!$A:$J,4,FALSE),VLOOKUP(AH414,[4]Sheet3!$AH:$AM,6,0))</f>
        <v>志在四方</v>
      </c>
      <c r="AJ414" s="30" t="str">
        <f>IFERROR(VLOOKUP(AH414,[4]缘分填表用!$A:$M,8,FALSE),VLOOKUP(AH414,[4]Sheet3!$AH:$AL,2,0))</f>
        <v>红拂女</v>
      </c>
      <c r="AK414" s="30" t="str">
        <f>IFERROR(VLOOKUP(AH414,[4]缘分填表用!$A:$M,9,FALSE),VLOOKUP(AH414,[4]Sheet3!$AH:$AL,3,0))</f>
        <v>宇文化及</v>
      </c>
      <c r="AL414" s="30">
        <f>IFERROR(VLOOKUP(AH414,[4]缘分填表用!$A:$M,10,FALSE),VLOOKUP(AH414,[4]Sheet3!$AH:$AL,4,0))</f>
        <v>0</v>
      </c>
      <c r="AM414" s="19"/>
      <c r="AN414" s="12" t="str">
        <f>IFERROR(VLOOKUP(D414,[5]Sheet1!$B$2:$C$47,2,FALSE),"")</f>
        <v/>
      </c>
    </row>
    <row r="415" spans="1:40" ht="17.399999999999999" customHeight="1" x14ac:dyDescent="0.35">
      <c r="A415" s="16" t="str">
        <f t="shared" ref="A415:A446" si="119">E415&amp;B415</f>
        <v>长孙皇后1</v>
      </c>
      <c r="B415" s="17">
        <v>1</v>
      </c>
      <c r="C415" s="21">
        <v>97</v>
      </c>
      <c r="D415" s="19" t="str">
        <f t="shared" si="106"/>
        <v>闭月羞花</v>
      </c>
      <c r="E415" s="31" t="s">
        <v>617</v>
      </c>
      <c r="F415" s="20" t="str">
        <f t="shared" si="115"/>
        <v>、杨玉环</v>
      </c>
      <c r="G415" s="20" t="str">
        <f t="shared" si="116"/>
        <v/>
      </c>
      <c r="H415" s="20" t="str">
        <f t="shared" si="117"/>
        <v/>
      </c>
      <c r="I415" s="20" t="str">
        <f t="shared" si="118"/>
        <v/>
      </c>
      <c r="J415" s="12">
        <f t="shared" si="108"/>
        <v>130</v>
      </c>
      <c r="K415" s="12">
        <f t="shared" si="109"/>
        <v>0</v>
      </c>
      <c r="L415" s="12">
        <f t="shared" si="110"/>
        <v>0</v>
      </c>
      <c r="M415" s="36">
        <v>0</v>
      </c>
      <c r="N415" s="28" t="s">
        <v>218</v>
      </c>
      <c r="O415" s="12">
        <f>VLOOKUP(E415,[3]Sheet1!$B$20:$K$190,9,0)</f>
        <v>4</v>
      </c>
      <c r="P415" s="12" t="str">
        <f>VLOOKUP(O415,武将ID!L$1:$M416,2,0)</f>
        <v>辅助型</v>
      </c>
      <c r="R415" s="12">
        <v>3</v>
      </c>
      <c r="T415" s="12">
        <f t="shared" si="104"/>
        <v>13</v>
      </c>
      <c r="U415" s="12">
        <f t="shared" si="105"/>
        <v>0</v>
      </c>
      <c r="V415" s="12">
        <f t="shared" si="111"/>
        <v>0</v>
      </c>
      <c r="W415" s="12">
        <f t="shared" si="112"/>
        <v>13</v>
      </c>
      <c r="X415" s="12">
        <f t="shared" si="113"/>
        <v>0</v>
      </c>
      <c r="Y415" s="12">
        <f t="shared" si="114"/>
        <v>0</v>
      </c>
      <c r="AB415" s="18">
        <v>170</v>
      </c>
      <c r="AC415" s="29">
        <v>0</v>
      </c>
      <c r="AD415" s="29">
        <v>0</v>
      </c>
      <c r="AH415" s="32" t="s">
        <v>618</v>
      </c>
      <c r="AI415" s="17" t="str">
        <f>IFERROR(VLOOKUP(AH415,[4]缘分填表用!$A:$J,4,FALSE),VLOOKUP(AH415,[4]Sheet3!$AH:$AM,6,0))</f>
        <v>闭月羞花</v>
      </c>
      <c r="AJ415" s="30" t="str">
        <f>IFERROR(VLOOKUP(AH415,[4]缘分填表用!$A:$M,8,FALSE),VLOOKUP(AH415,[4]Sheet3!$AH:$AL,2,0))</f>
        <v>杨玉环</v>
      </c>
      <c r="AK415" s="30">
        <f>IFERROR(VLOOKUP(AH415,[4]缘分填表用!$A:$M,9,FALSE),VLOOKUP(AH415,[4]Sheet3!$AH:$AL,3,0))</f>
        <v>0</v>
      </c>
      <c r="AL415" s="30">
        <f>IFERROR(VLOOKUP(AH415,[4]缘分填表用!$A:$M,10,FALSE),VLOOKUP(AH415,[4]Sheet3!$AH:$AL,4,0))</f>
        <v>0</v>
      </c>
      <c r="AM415" s="30"/>
      <c r="AN415" s="12" t="str">
        <f>IFERROR(VLOOKUP(D415,[5]Sheet1!$B$2:$C$47,2,FALSE),"")</f>
        <v/>
      </c>
    </row>
    <row r="416" spans="1:40" ht="17.399999999999999" customHeight="1" x14ac:dyDescent="0.35">
      <c r="A416" s="16" t="str">
        <f t="shared" si="119"/>
        <v>长孙皇后2</v>
      </c>
      <c r="B416" s="17">
        <v>2</v>
      </c>
      <c r="C416" s="18">
        <v>98</v>
      </c>
      <c r="D416" s="19" t="str">
        <f t="shared" si="106"/>
        <v>人中龙凤</v>
      </c>
      <c r="E416" s="31" t="s">
        <v>617</v>
      </c>
      <c r="F416" s="20" t="str">
        <f t="shared" si="115"/>
        <v>、杨坚</v>
      </c>
      <c r="G416" s="20" t="str">
        <f t="shared" si="116"/>
        <v/>
      </c>
      <c r="H416" s="20" t="str">
        <f t="shared" si="117"/>
        <v/>
      </c>
      <c r="I416" s="20" t="str">
        <f t="shared" si="118"/>
        <v/>
      </c>
      <c r="J416" s="12">
        <f t="shared" si="108"/>
        <v>120</v>
      </c>
      <c r="K416" s="12">
        <f t="shared" si="109"/>
        <v>0</v>
      </c>
      <c r="L416" s="12">
        <f t="shared" si="110"/>
        <v>0</v>
      </c>
      <c r="M416" s="36">
        <v>0</v>
      </c>
      <c r="N416" s="28" t="s">
        <v>218</v>
      </c>
      <c r="O416" s="12">
        <f>VLOOKUP(E416,[3]Sheet1!$B$20:$K$190,9,0)</f>
        <v>4</v>
      </c>
      <c r="P416" s="12" t="str">
        <f>VLOOKUP(O416,武将ID!L$1:$M417,2,0)</f>
        <v>辅助型</v>
      </c>
      <c r="R416" s="12">
        <v>3</v>
      </c>
      <c r="T416" s="12">
        <f t="shared" ref="T416:T479" si="120">W416</f>
        <v>12</v>
      </c>
      <c r="U416" s="12">
        <f t="shared" ref="U416:U479" si="121">INT(X416*0.8)</f>
        <v>0</v>
      </c>
      <c r="V416" s="12">
        <f t="shared" si="111"/>
        <v>0</v>
      </c>
      <c r="W416" s="12">
        <f t="shared" si="112"/>
        <v>12</v>
      </c>
      <c r="X416" s="12">
        <f t="shared" si="113"/>
        <v>0</v>
      </c>
      <c r="Y416" s="12">
        <f t="shared" si="114"/>
        <v>0</v>
      </c>
      <c r="AB416" s="18">
        <v>160</v>
      </c>
      <c r="AC416" s="29">
        <v>0</v>
      </c>
      <c r="AD416" s="29">
        <v>0</v>
      </c>
      <c r="AH416" s="32" t="s">
        <v>619</v>
      </c>
      <c r="AI416" s="17" t="str">
        <f>IFERROR(VLOOKUP(AH416,[4]缘分填表用!$A:$J,4,FALSE),VLOOKUP(AH416,[4]Sheet3!$AH:$AM,6,0))</f>
        <v>人中龙凤</v>
      </c>
      <c r="AJ416" s="30" t="str">
        <f>IFERROR(VLOOKUP(AH416,[4]缘分填表用!$A:$M,8,FALSE),VLOOKUP(AH416,[4]Sheet3!$AH:$AL,2,0))</f>
        <v>杨坚</v>
      </c>
      <c r="AK416" s="30">
        <f>IFERROR(VLOOKUP(AH416,[4]缘分填表用!$A:$M,9,FALSE),VLOOKUP(AH416,[4]Sheet3!$AH:$AL,3,0))</f>
        <v>0</v>
      </c>
      <c r="AL416" s="30">
        <f>IFERROR(VLOOKUP(AH416,[4]缘分填表用!$A:$M,10,FALSE),VLOOKUP(AH416,[4]Sheet3!$AH:$AL,4,0))</f>
        <v>0</v>
      </c>
      <c r="AM416" s="30"/>
      <c r="AN416" s="12" t="str">
        <f>IFERROR(VLOOKUP(D416,[5]Sheet1!$B$2:$C$47,2,FALSE),"")</f>
        <v/>
      </c>
    </row>
    <row r="417" spans="1:40" ht="17.399999999999999" customHeight="1" x14ac:dyDescent="0.35">
      <c r="A417" s="16" t="str">
        <f t="shared" si="119"/>
        <v>长孙皇后3</v>
      </c>
      <c r="B417" s="17">
        <v>3</v>
      </c>
      <c r="C417" s="18">
        <v>99</v>
      </c>
      <c r="D417" s="19" t="str">
        <f t="shared" si="106"/>
        <v>无微不至</v>
      </c>
      <c r="E417" s="31" t="s">
        <v>617</v>
      </c>
      <c r="F417" s="20" t="str">
        <f t="shared" si="115"/>
        <v>、红拂女</v>
      </c>
      <c r="G417" s="20" t="str">
        <f t="shared" si="116"/>
        <v/>
      </c>
      <c r="H417" s="20" t="str">
        <f t="shared" si="117"/>
        <v/>
      </c>
      <c r="I417" s="20" t="str">
        <f t="shared" si="118"/>
        <v/>
      </c>
      <c r="J417" s="12">
        <f t="shared" si="108"/>
        <v>120</v>
      </c>
      <c r="K417" s="12">
        <f t="shared" si="109"/>
        <v>0</v>
      </c>
      <c r="L417" s="12">
        <f t="shared" si="110"/>
        <v>0</v>
      </c>
      <c r="M417" s="36">
        <v>0</v>
      </c>
      <c r="N417" s="28" t="s">
        <v>218</v>
      </c>
      <c r="O417" s="12">
        <f>VLOOKUP(E417,[3]Sheet1!$B$20:$K$190,9,0)</f>
        <v>4</v>
      </c>
      <c r="P417" s="12" t="str">
        <f>VLOOKUP(O417,武将ID!L$1:$M418,2,0)</f>
        <v>辅助型</v>
      </c>
      <c r="R417" s="12">
        <v>3</v>
      </c>
      <c r="T417" s="12">
        <f t="shared" si="120"/>
        <v>12</v>
      </c>
      <c r="U417" s="12">
        <f t="shared" si="121"/>
        <v>0</v>
      </c>
      <c r="V417" s="12">
        <f t="shared" si="111"/>
        <v>0</v>
      </c>
      <c r="W417" s="12">
        <f t="shared" si="112"/>
        <v>12</v>
      </c>
      <c r="X417" s="12">
        <f t="shared" si="113"/>
        <v>0</v>
      </c>
      <c r="Y417" s="12">
        <f t="shared" si="114"/>
        <v>0</v>
      </c>
      <c r="AB417" s="18">
        <v>160</v>
      </c>
      <c r="AC417" s="29">
        <v>0</v>
      </c>
      <c r="AD417" s="29">
        <v>0</v>
      </c>
      <c r="AH417" s="32" t="s">
        <v>620</v>
      </c>
      <c r="AI417" s="17" t="str">
        <f>IFERROR(VLOOKUP(AH417,[4]缘分填表用!$A:$J,4,FALSE),VLOOKUP(AH417,[4]Sheet3!$AH:$AM,6,0))</f>
        <v>无微不至</v>
      </c>
      <c r="AJ417" s="30" t="str">
        <f>IFERROR(VLOOKUP(AH417,[4]缘分填表用!$A:$M,8,FALSE),VLOOKUP(AH417,[4]Sheet3!$AH:$AL,2,0))</f>
        <v>红拂女</v>
      </c>
      <c r="AK417" s="30">
        <f>IFERROR(VLOOKUP(AH417,[4]缘分填表用!$A:$M,9,FALSE),VLOOKUP(AH417,[4]Sheet3!$AH:$AL,3,0))</f>
        <v>0</v>
      </c>
      <c r="AL417" s="30">
        <f>IFERROR(VLOOKUP(AH417,[4]缘分填表用!$A:$M,10,FALSE),VLOOKUP(AH417,[4]Sheet3!$AH:$AL,4,0))</f>
        <v>0</v>
      </c>
      <c r="AM417" s="30"/>
      <c r="AN417" s="12" t="str">
        <f>IFERROR(VLOOKUP(D417,[5]Sheet1!$B$2:$C$47,2,FALSE),"")</f>
        <v/>
      </c>
    </row>
    <row r="418" spans="1:40" ht="17.399999999999999" customHeight="1" x14ac:dyDescent="0.35">
      <c r="A418" s="16" t="str">
        <f t="shared" si="119"/>
        <v>长孙皇后4</v>
      </c>
      <c r="B418" s="17">
        <v>4</v>
      </c>
      <c r="C418" s="18">
        <v>100</v>
      </c>
      <c r="D418" s="19" t="str">
        <f t="shared" si="106"/>
        <v>德高望重</v>
      </c>
      <c r="E418" s="31" t="s">
        <v>617</v>
      </c>
      <c r="F418" s="20" t="str">
        <f t="shared" si="115"/>
        <v>、杨坚</v>
      </c>
      <c r="G418" s="20" t="str">
        <f t="shared" si="116"/>
        <v>、李渊</v>
      </c>
      <c r="H418" s="20" t="str">
        <f t="shared" si="117"/>
        <v/>
      </c>
      <c r="I418" s="20" t="str">
        <f t="shared" si="118"/>
        <v/>
      </c>
      <c r="J418" s="12">
        <f t="shared" si="108"/>
        <v>130</v>
      </c>
      <c r="K418" s="12">
        <f t="shared" si="109"/>
        <v>100</v>
      </c>
      <c r="L418" s="12">
        <f t="shared" si="110"/>
        <v>30</v>
      </c>
      <c r="M418" s="36">
        <v>0</v>
      </c>
      <c r="N418" s="28" t="s">
        <v>218</v>
      </c>
      <c r="O418" s="12">
        <f>VLOOKUP(E418,[3]Sheet1!$B$20:$K$190,9,0)</f>
        <v>4</v>
      </c>
      <c r="P418" s="12" t="str">
        <f>VLOOKUP(O418,武将ID!L$1:$M419,2,0)</f>
        <v>辅助型</v>
      </c>
      <c r="R418" s="12">
        <v>3</v>
      </c>
      <c r="T418" s="12">
        <f t="shared" si="120"/>
        <v>13</v>
      </c>
      <c r="U418" s="12">
        <f t="shared" si="121"/>
        <v>10</v>
      </c>
      <c r="V418" s="12">
        <f t="shared" si="111"/>
        <v>3</v>
      </c>
      <c r="W418" s="12">
        <f t="shared" si="112"/>
        <v>13</v>
      </c>
      <c r="X418" s="12">
        <f t="shared" si="113"/>
        <v>13</v>
      </c>
      <c r="Y418" s="12">
        <f t="shared" si="114"/>
        <v>0</v>
      </c>
      <c r="AB418" s="18">
        <v>170</v>
      </c>
      <c r="AC418" s="29">
        <v>170</v>
      </c>
      <c r="AD418" s="29">
        <v>0</v>
      </c>
      <c r="AH418" s="32" t="s">
        <v>621</v>
      </c>
      <c r="AI418" s="17" t="str">
        <f>IFERROR(VLOOKUP(AH418,[4]缘分填表用!$A:$J,4,FALSE),VLOOKUP(AH418,[4]Sheet3!$AH:$AM,6,0))</f>
        <v>德高望重</v>
      </c>
      <c r="AJ418" s="30" t="str">
        <f>IFERROR(VLOOKUP(AH418,[4]缘分填表用!$A:$M,8,FALSE),VLOOKUP(AH418,[4]Sheet3!$AH:$AL,2,0))</f>
        <v>杨坚</v>
      </c>
      <c r="AK418" s="30" t="str">
        <f>IFERROR(VLOOKUP(AH418,[4]缘分填表用!$A:$M,9,FALSE),VLOOKUP(AH418,[4]Sheet3!$AH:$AL,3,0))</f>
        <v>李渊</v>
      </c>
      <c r="AL418" s="30">
        <f>IFERROR(VLOOKUP(AH418,[4]缘分填表用!$A:$M,10,FALSE),VLOOKUP(AH418,[4]Sheet3!$AH:$AL,4,0))</f>
        <v>0</v>
      </c>
      <c r="AM418" s="30"/>
      <c r="AN418" s="12" t="str">
        <f>IFERROR(VLOOKUP(D418,[5]Sheet1!$B$2:$C$47,2,FALSE),"")</f>
        <v/>
      </c>
    </row>
    <row r="419" spans="1:40" ht="17.399999999999999" customHeight="1" x14ac:dyDescent="0.35">
      <c r="A419" s="16" t="str">
        <f t="shared" si="119"/>
        <v>长孙皇后5</v>
      </c>
      <c r="B419" s="17">
        <v>5</v>
      </c>
      <c r="C419" s="18">
        <v>101</v>
      </c>
      <c r="D419" s="19" t="str">
        <f t="shared" si="106"/>
        <v>相辅相成</v>
      </c>
      <c r="E419" s="31" t="s">
        <v>617</v>
      </c>
      <c r="F419" s="20" t="str">
        <f t="shared" si="115"/>
        <v>、红拂女</v>
      </c>
      <c r="G419" s="20" t="str">
        <f t="shared" si="116"/>
        <v>、虬髯客</v>
      </c>
      <c r="H419" s="20" t="str">
        <f t="shared" si="117"/>
        <v/>
      </c>
      <c r="I419" s="20" t="str">
        <f t="shared" si="118"/>
        <v/>
      </c>
      <c r="J419" s="12">
        <f t="shared" si="108"/>
        <v>130</v>
      </c>
      <c r="K419" s="12">
        <f t="shared" si="109"/>
        <v>100</v>
      </c>
      <c r="L419" s="12">
        <f t="shared" si="110"/>
        <v>30</v>
      </c>
      <c r="M419" s="36">
        <v>0</v>
      </c>
      <c r="N419" s="28" t="s">
        <v>218</v>
      </c>
      <c r="O419" s="12">
        <f>VLOOKUP(E419,[3]Sheet1!$B$20:$K$190,9,0)</f>
        <v>4</v>
      </c>
      <c r="P419" s="12" t="str">
        <f>VLOOKUP(O419,武将ID!L$1:$M420,2,0)</f>
        <v>辅助型</v>
      </c>
      <c r="R419" s="12">
        <v>3</v>
      </c>
      <c r="T419" s="12">
        <f t="shared" si="120"/>
        <v>13</v>
      </c>
      <c r="U419" s="12">
        <f t="shared" si="121"/>
        <v>10</v>
      </c>
      <c r="V419" s="12">
        <f t="shared" si="111"/>
        <v>3</v>
      </c>
      <c r="W419" s="12">
        <f t="shared" si="112"/>
        <v>13</v>
      </c>
      <c r="X419" s="12">
        <f t="shared" si="113"/>
        <v>13</v>
      </c>
      <c r="Y419" s="12">
        <f t="shared" si="114"/>
        <v>0</v>
      </c>
      <c r="AB419" s="18">
        <v>170</v>
      </c>
      <c r="AC419" s="29">
        <v>170</v>
      </c>
      <c r="AD419" s="29">
        <v>0</v>
      </c>
      <c r="AH419" s="32" t="s">
        <v>622</v>
      </c>
      <c r="AI419" s="17" t="str">
        <f>IFERROR(VLOOKUP(AH419,[4]缘分填表用!$A:$J,4,FALSE),VLOOKUP(AH419,[4]Sheet3!$AH:$AM,6,0))</f>
        <v>相辅相成</v>
      </c>
      <c r="AJ419" s="30" t="str">
        <f>IFERROR(VLOOKUP(AH419,[4]缘分填表用!$A:$M,8,FALSE),VLOOKUP(AH419,[4]Sheet3!$AH:$AL,2,0))</f>
        <v>红拂女</v>
      </c>
      <c r="AK419" s="30" t="str">
        <f>IFERROR(VLOOKUP(AH419,[4]缘分填表用!$A:$M,9,FALSE),VLOOKUP(AH419,[4]Sheet3!$AH:$AL,3,0))</f>
        <v>虬髯客</v>
      </c>
      <c r="AL419" s="30">
        <f>IFERROR(VLOOKUP(AH419,[4]缘分填表用!$A:$M,10,FALSE),VLOOKUP(AH419,[4]Sheet3!$AH:$AL,4,0))</f>
        <v>0</v>
      </c>
      <c r="AM419" s="30"/>
      <c r="AN419" s="12" t="str">
        <f>IFERROR(VLOOKUP(D419,[5]Sheet1!$B$2:$C$47,2,FALSE),"")</f>
        <v/>
      </c>
    </row>
    <row r="420" spans="1:40" ht="17.399999999999999" customHeight="1" x14ac:dyDescent="0.35">
      <c r="A420" s="16" t="str">
        <f t="shared" si="119"/>
        <v>长孙皇后6</v>
      </c>
      <c r="B420" s="17">
        <v>6</v>
      </c>
      <c r="C420" s="18">
        <v>102</v>
      </c>
      <c r="D420" s="19" t="str">
        <f t="shared" si="106"/>
        <v>举世无双</v>
      </c>
      <c r="E420" s="31" t="s">
        <v>617</v>
      </c>
      <c r="F420" s="20" t="str">
        <f t="shared" si="115"/>
        <v>、杨坚</v>
      </c>
      <c r="G420" s="20" t="str">
        <f t="shared" si="116"/>
        <v>、虬髯客</v>
      </c>
      <c r="H420" s="20" t="str">
        <f t="shared" si="117"/>
        <v/>
      </c>
      <c r="I420" s="20" t="str">
        <f t="shared" si="118"/>
        <v/>
      </c>
      <c r="J420" s="12">
        <f t="shared" si="108"/>
        <v>130</v>
      </c>
      <c r="K420" s="12">
        <f t="shared" si="109"/>
        <v>100</v>
      </c>
      <c r="L420" s="12">
        <f t="shared" si="110"/>
        <v>30</v>
      </c>
      <c r="M420" s="36">
        <v>0</v>
      </c>
      <c r="N420" s="28" t="s">
        <v>218</v>
      </c>
      <c r="O420" s="12">
        <f>VLOOKUP(E420,[3]Sheet1!$B$20:$K$190,9,0)</f>
        <v>4</v>
      </c>
      <c r="P420" s="12" t="str">
        <f>VLOOKUP(O420,武将ID!L$1:$M421,2,0)</f>
        <v>辅助型</v>
      </c>
      <c r="R420" s="12">
        <v>3</v>
      </c>
      <c r="T420" s="12">
        <f t="shared" si="120"/>
        <v>13</v>
      </c>
      <c r="U420" s="12">
        <f t="shared" si="121"/>
        <v>10</v>
      </c>
      <c r="V420" s="12">
        <f t="shared" si="111"/>
        <v>3</v>
      </c>
      <c r="W420" s="12">
        <f t="shared" si="112"/>
        <v>13</v>
      </c>
      <c r="X420" s="12">
        <f t="shared" si="113"/>
        <v>13</v>
      </c>
      <c r="Y420" s="12">
        <f t="shared" si="114"/>
        <v>0</v>
      </c>
      <c r="AB420" s="18">
        <v>170</v>
      </c>
      <c r="AC420" s="29">
        <v>170</v>
      </c>
      <c r="AD420" s="29">
        <v>0</v>
      </c>
      <c r="AH420" s="32" t="s">
        <v>623</v>
      </c>
      <c r="AI420" s="17" t="str">
        <f>IFERROR(VLOOKUP(AH420,[4]缘分填表用!$A:$J,4,FALSE),VLOOKUP(AH420,[4]Sheet3!$AH:$AM,6,0))</f>
        <v>举世无双</v>
      </c>
      <c r="AJ420" s="30" t="str">
        <f>IFERROR(VLOOKUP(AH420,[4]缘分填表用!$A:$M,8,FALSE),VLOOKUP(AH420,[4]Sheet3!$AH:$AL,2,0))</f>
        <v>杨坚</v>
      </c>
      <c r="AK420" s="30" t="str">
        <f>IFERROR(VLOOKUP(AH420,[4]缘分填表用!$A:$M,9,FALSE),VLOOKUP(AH420,[4]Sheet3!$AH:$AL,3,0))</f>
        <v>虬髯客</v>
      </c>
      <c r="AL420" s="30">
        <f>IFERROR(VLOOKUP(AH420,[4]缘分填表用!$A:$M,10,FALSE),VLOOKUP(AH420,[4]Sheet3!$AH:$AL,4,0))</f>
        <v>0</v>
      </c>
      <c r="AM420" s="30"/>
      <c r="AN420" s="12" t="str">
        <f>IFERROR(VLOOKUP(D420,[5]Sheet1!$B$2:$C$47,2,FALSE),"")</f>
        <v/>
      </c>
    </row>
    <row r="421" spans="1:40" ht="17.399999999999999" customHeight="1" x14ac:dyDescent="0.35">
      <c r="A421" s="16" t="str">
        <f t="shared" si="119"/>
        <v>李靖1</v>
      </c>
      <c r="B421" s="17">
        <v>1</v>
      </c>
      <c r="C421" s="18">
        <v>103</v>
      </c>
      <c r="D421" s="19" t="str">
        <f t="shared" si="106"/>
        <v>举案齐眉</v>
      </c>
      <c r="E421" s="31" t="s">
        <v>624</v>
      </c>
      <c r="F421" s="20" t="str">
        <f t="shared" si="115"/>
        <v>、红拂女</v>
      </c>
      <c r="G421" s="20" t="str">
        <f t="shared" si="116"/>
        <v/>
      </c>
      <c r="H421" s="20" t="str">
        <f t="shared" si="117"/>
        <v/>
      </c>
      <c r="I421" s="20" t="str">
        <f t="shared" si="118"/>
        <v/>
      </c>
      <c r="J421" s="12">
        <f t="shared" si="108"/>
        <v>130</v>
      </c>
      <c r="K421" s="12">
        <f t="shared" si="109"/>
        <v>0</v>
      </c>
      <c r="L421" s="12">
        <f t="shared" si="110"/>
        <v>0</v>
      </c>
      <c r="M421" s="36">
        <v>0</v>
      </c>
      <c r="N421" s="28" t="s">
        <v>140</v>
      </c>
      <c r="O421" s="12">
        <f>VLOOKUP(E421,[3]Sheet1!$B$20:$K$190,9,0)</f>
        <v>2</v>
      </c>
      <c r="P421" s="12" t="str">
        <f>VLOOKUP(O421,武将ID!L$1:$M422,2,0)</f>
        <v>防御型</v>
      </c>
      <c r="R421" s="12">
        <v>3</v>
      </c>
      <c r="T421" s="12">
        <f t="shared" si="120"/>
        <v>13</v>
      </c>
      <c r="U421" s="12">
        <f t="shared" si="121"/>
        <v>0</v>
      </c>
      <c r="V421" s="12">
        <f t="shared" si="111"/>
        <v>0</v>
      </c>
      <c r="W421" s="12">
        <f t="shared" si="112"/>
        <v>13</v>
      </c>
      <c r="X421" s="12">
        <f t="shared" si="113"/>
        <v>0</v>
      </c>
      <c r="Y421" s="12">
        <f t="shared" si="114"/>
        <v>0</v>
      </c>
      <c r="AB421" s="18">
        <v>170</v>
      </c>
      <c r="AC421" s="18">
        <v>0</v>
      </c>
      <c r="AD421" s="18">
        <v>0</v>
      </c>
      <c r="AH421" s="31" t="s">
        <v>625</v>
      </c>
      <c r="AI421" s="17" t="str">
        <f>IFERROR(VLOOKUP(AH421,[4]缘分填表用!$A:$J,4,FALSE),VLOOKUP(AH421,[4]Sheet3!$AH:$AM,6,0))</f>
        <v>举案齐眉</v>
      </c>
      <c r="AJ421" s="30" t="str">
        <f>IFERROR(VLOOKUP(AH421,[4]缘分填表用!$A:$M,8,FALSE),VLOOKUP(AH421,[4]Sheet3!$AH:$AL,2,0))</f>
        <v>红拂女</v>
      </c>
      <c r="AK421" s="30">
        <f>IFERROR(VLOOKUP(AH421,[4]缘分填表用!$A:$M,9,FALSE),VLOOKUP(AH421,[4]Sheet3!$AH:$AL,3,0))</f>
        <v>0</v>
      </c>
      <c r="AL421" s="30">
        <f>IFERROR(VLOOKUP(AH421,[4]缘分填表用!$A:$M,10,FALSE),VLOOKUP(AH421,[4]Sheet3!$AH:$AL,4,0))</f>
        <v>0</v>
      </c>
      <c r="AM421" s="30"/>
      <c r="AN421" s="12" t="str">
        <f>IFERROR(VLOOKUP(D421,[5]Sheet1!$B$2:$C$47,2,FALSE),"")</f>
        <v/>
      </c>
    </row>
    <row r="422" spans="1:40" ht="17.399999999999999" customHeight="1" x14ac:dyDescent="0.35">
      <c r="A422" s="16" t="str">
        <f t="shared" si="119"/>
        <v>李靖2</v>
      </c>
      <c r="B422" s="17">
        <v>2</v>
      </c>
      <c r="C422" s="18">
        <v>104</v>
      </c>
      <c r="D422" s="19" t="str">
        <f t="shared" si="106"/>
        <v>风尘侠士</v>
      </c>
      <c r="E422" s="31" t="s">
        <v>624</v>
      </c>
      <c r="F422" s="20" t="str">
        <f t="shared" si="115"/>
        <v>、虬髯客</v>
      </c>
      <c r="G422" s="20" t="str">
        <f t="shared" si="116"/>
        <v/>
      </c>
      <c r="H422" s="20" t="str">
        <f t="shared" si="117"/>
        <v/>
      </c>
      <c r="I422" s="20" t="str">
        <f t="shared" si="118"/>
        <v/>
      </c>
      <c r="J422" s="12">
        <f t="shared" si="108"/>
        <v>140</v>
      </c>
      <c r="K422" s="12">
        <f t="shared" si="109"/>
        <v>0</v>
      </c>
      <c r="L422" s="12">
        <f t="shared" si="110"/>
        <v>0</v>
      </c>
      <c r="M422" s="36">
        <v>0</v>
      </c>
      <c r="N422" s="28" t="s">
        <v>140</v>
      </c>
      <c r="O422" s="12">
        <f>VLOOKUP(E422,[3]Sheet1!$B$20:$K$190,9,0)</f>
        <v>2</v>
      </c>
      <c r="P422" s="12" t="str">
        <f>VLOOKUP(O422,武将ID!L$1:$M423,2,0)</f>
        <v>防御型</v>
      </c>
      <c r="R422" s="12">
        <v>3</v>
      </c>
      <c r="T422" s="12">
        <f t="shared" si="120"/>
        <v>14</v>
      </c>
      <c r="U422" s="12">
        <f t="shared" si="121"/>
        <v>0</v>
      </c>
      <c r="V422" s="12">
        <f t="shared" si="111"/>
        <v>0</v>
      </c>
      <c r="W422" s="12">
        <f t="shared" si="112"/>
        <v>14</v>
      </c>
      <c r="X422" s="12">
        <f t="shared" si="113"/>
        <v>0</v>
      </c>
      <c r="Y422" s="12">
        <f t="shared" si="114"/>
        <v>0</v>
      </c>
      <c r="AB422" s="18">
        <v>180</v>
      </c>
      <c r="AC422" s="18">
        <v>0</v>
      </c>
      <c r="AD422" s="18">
        <v>0</v>
      </c>
      <c r="AH422" s="31" t="s">
        <v>626</v>
      </c>
      <c r="AI422" s="17" t="str">
        <f>IFERROR(VLOOKUP(AH422,[4]缘分填表用!$A:$J,4,FALSE),VLOOKUP(AH422,[4]Sheet3!$AH:$AM,6,0))</f>
        <v>风尘侠士</v>
      </c>
      <c r="AJ422" s="30" t="str">
        <f>IFERROR(VLOOKUP(AH422,[4]缘分填表用!$A:$M,8,FALSE),VLOOKUP(AH422,[4]Sheet3!$AH:$AL,2,0))</f>
        <v>虬髯客</v>
      </c>
      <c r="AK422" s="30">
        <f>IFERROR(VLOOKUP(AH422,[4]缘分填表用!$A:$M,9,FALSE),VLOOKUP(AH422,[4]Sheet3!$AH:$AL,3,0))</f>
        <v>0</v>
      </c>
      <c r="AL422" s="30">
        <f>IFERROR(VLOOKUP(AH422,[4]缘分填表用!$A:$M,10,FALSE),VLOOKUP(AH422,[4]Sheet3!$AH:$AL,4,0))</f>
        <v>0</v>
      </c>
      <c r="AM422" s="30"/>
      <c r="AN422" s="12" t="str">
        <f>IFERROR(VLOOKUP(D422,[5]Sheet1!$B$2:$C$47,2,FALSE),"")</f>
        <v/>
      </c>
    </row>
    <row r="423" spans="1:40" ht="17.399999999999999" customHeight="1" x14ac:dyDescent="0.35">
      <c r="A423" s="16" t="str">
        <f t="shared" si="119"/>
        <v>李靖3</v>
      </c>
      <c r="B423" s="17">
        <v>3</v>
      </c>
      <c r="C423" s="18">
        <v>105</v>
      </c>
      <c r="D423" s="19" t="str">
        <f t="shared" si="106"/>
        <v>乱世豪侠</v>
      </c>
      <c r="E423" s="31" t="s">
        <v>624</v>
      </c>
      <c r="F423" s="20" t="str">
        <f t="shared" si="115"/>
        <v>、单雄信</v>
      </c>
      <c r="G423" s="20" t="str">
        <f t="shared" si="116"/>
        <v/>
      </c>
      <c r="H423" s="20" t="str">
        <f t="shared" si="117"/>
        <v/>
      </c>
      <c r="I423" s="20" t="str">
        <f t="shared" si="118"/>
        <v/>
      </c>
      <c r="J423" s="12">
        <f t="shared" si="108"/>
        <v>140</v>
      </c>
      <c r="K423" s="12">
        <f t="shared" si="109"/>
        <v>0</v>
      </c>
      <c r="L423" s="12">
        <f t="shared" si="110"/>
        <v>0</v>
      </c>
      <c r="M423" s="36">
        <v>0</v>
      </c>
      <c r="N423" s="28" t="s">
        <v>140</v>
      </c>
      <c r="O423" s="12">
        <f>VLOOKUP(E423,[3]Sheet1!$B$20:$K$190,9,0)</f>
        <v>2</v>
      </c>
      <c r="P423" s="12" t="str">
        <f>VLOOKUP(O423,武将ID!L$1:$M424,2,0)</f>
        <v>防御型</v>
      </c>
      <c r="R423" s="12">
        <v>3</v>
      </c>
      <c r="T423" s="12">
        <f t="shared" si="120"/>
        <v>14</v>
      </c>
      <c r="U423" s="12">
        <f t="shared" si="121"/>
        <v>0</v>
      </c>
      <c r="V423" s="12">
        <f t="shared" si="111"/>
        <v>0</v>
      </c>
      <c r="W423" s="12">
        <f t="shared" si="112"/>
        <v>14</v>
      </c>
      <c r="X423" s="12">
        <f t="shared" si="113"/>
        <v>0</v>
      </c>
      <c r="Y423" s="12">
        <f t="shared" si="114"/>
        <v>0</v>
      </c>
      <c r="AB423" s="18">
        <v>180</v>
      </c>
      <c r="AC423" s="18">
        <v>0</v>
      </c>
      <c r="AD423" s="18">
        <v>0</v>
      </c>
      <c r="AH423" s="31" t="s">
        <v>627</v>
      </c>
      <c r="AI423" s="17" t="str">
        <f>IFERROR(VLOOKUP(AH423,[4]缘分填表用!$A:$J,4,FALSE),VLOOKUP(AH423,[4]Sheet3!$AH:$AM,6,0))</f>
        <v>乱世豪侠</v>
      </c>
      <c r="AJ423" s="30" t="str">
        <f>IFERROR(VLOOKUP(AH423,[4]缘分填表用!$A:$M,8,FALSE),VLOOKUP(AH423,[4]Sheet3!$AH:$AL,2,0))</f>
        <v>单雄信</v>
      </c>
      <c r="AK423" s="30">
        <f>IFERROR(VLOOKUP(AH423,[4]缘分填表用!$A:$M,9,FALSE),VLOOKUP(AH423,[4]Sheet3!$AH:$AL,3,0))</f>
        <v>0</v>
      </c>
      <c r="AL423" s="30">
        <f>IFERROR(VLOOKUP(AH423,[4]缘分填表用!$A:$M,10,FALSE),VLOOKUP(AH423,[4]Sheet3!$AH:$AL,4,0))</f>
        <v>0</v>
      </c>
      <c r="AM423" s="30"/>
      <c r="AN423" s="12" t="str">
        <f>IFERROR(VLOOKUP(D423,[5]Sheet1!$B$2:$C$47,2,FALSE),"")</f>
        <v/>
      </c>
    </row>
    <row r="424" spans="1:40" ht="17.399999999999999" customHeight="1" x14ac:dyDescent="0.35">
      <c r="A424" s="16" t="str">
        <f t="shared" si="119"/>
        <v>李靖4</v>
      </c>
      <c r="B424" s="17">
        <v>4</v>
      </c>
      <c r="C424" s="18">
        <v>106</v>
      </c>
      <c r="D424" s="19" t="str">
        <f t="shared" si="106"/>
        <v>忠君爱国</v>
      </c>
      <c r="E424" s="31" t="s">
        <v>624</v>
      </c>
      <c r="F424" s="20" t="str">
        <f t="shared" si="115"/>
        <v>、尉迟恭</v>
      </c>
      <c r="G424" s="20" t="str">
        <f t="shared" si="116"/>
        <v/>
      </c>
      <c r="H424" s="20" t="str">
        <f t="shared" si="117"/>
        <v/>
      </c>
      <c r="I424" s="20" t="str">
        <f t="shared" si="118"/>
        <v/>
      </c>
      <c r="J424" s="12">
        <f t="shared" si="108"/>
        <v>140</v>
      </c>
      <c r="K424" s="12">
        <f t="shared" si="109"/>
        <v>0</v>
      </c>
      <c r="L424" s="12">
        <f t="shared" si="110"/>
        <v>0</v>
      </c>
      <c r="M424" s="36">
        <v>0</v>
      </c>
      <c r="N424" s="28" t="s">
        <v>140</v>
      </c>
      <c r="O424" s="12">
        <f>VLOOKUP(E424,[3]Sheet1!$B$20:$K$190,9,0)</f>
        <v>2</v>
      </c>
      <c r="P424" s="12" t="str">
        <f>VLOOKUP(O424,武将ID!L$1:$M425,2,0)</f>
        <v>防御型</v>
      </c>
      <c r="R424" s="12">
        <v>3</v>
      </c>
      <c r="T424" s="12">
        <f t="shared" si="120"/>
        <v>14</v>
      </c>
      <c r="U424" s="12">
        <f t="shared" si="121"/>
        <v>0</v>
      </c>
      <c r="V424" s="12">
        <f t="shared" si="111"/>
        <v>0</v>
      </c>
      <c r="W424" s="12">
        <f t="shared" si="112"/>
        <v>14</v>
      </c>
      <c r="X424" s="12">
        <f t="shared" si="113"/>
        <v>0</v>
      </c>
      <c r="Y424" s="12">
        <f t="shared" si="114"/>
        <v>0</v>
      </c>
      <c r="AB424" s="18">
        <v>180</v>
      </c>
      <c r="AC424" s="18">
        <v>0</v>
      </c>
      <c r="AD424" s="18">
        <v>0</v>
      </c>
      <c r="AH424" s="31" t="s">
        <v>628</v>
      </c>
      <c r="AI424" s="17" t="str">
        <f>IFERROR(VLOOKUP(AH424,[4]缘分填表用!$A:$J,4,FALSE),VLOOKUP(AH424,[4]Sheet3!$AH:$AM,6,0))</f>
        <v>忠君爱国</v>
      </c>
      <c r="AJ424" s="30" t="str">
        <f>IFERROR(VLOOKUP(AH424,[4]缘分填表用!$A:$M,8,FALSE),VLOOKUP(AH424,[4]Sheet3!$AH:$AL,2,0))</f>
        <v>尉迟恭</v>
      </c>
      <c r="AK424" s="30">
        <f>IFERROR(VLOOKUP(AH424,[4]缘分填表用!$A:$M,9,FALSE),VLOOKUP(AH424,[4]Sheet3!$AH:$AL,3,0))</f>
        <v>0</v>
      </c>
      <c r="AL424" s="30">
        <f>IFERROR(VLOOKUP(AH424,[4]缘分填表用!$A:$M,10,FALSE),VLOOKUP(AH424,[4]Sheet3!$AH:$AL,4,0))</f>
        <v>0</v>
      </c>
      <c r="AM424" s="30"/>
      <c r="AN424" s="12" t="str">
        <f>IFERROR(VLOOKUP(D424,[5]Sheet1!$B$2:$C$47,2,FALSE),"")</f>
        <v/>
      </c>
    </row>
    <row r="425" spans="1:40" ht="17.399999999999999" customHeight="1" x14ac:dyDescent="0.35">
      <c r="A425" s="16" t="str">
        <f t="shared" si="119"/>
        <v>李靖5</v>
      </c>
      <c r="B425" s="17">
        <v>5</v>
      </c>
      <c r="C425" s="18">
        <v>107</v>
      </c>
      <c r="D425" s="19" t="str">
        <f t="shared" si="106"/>
        <v>独当一面</v>
      </c>
      <c r="E425" s="31" t="s">
        <v>624</v>
      </c>
      <c r="F425" s="20" t="str">
        <f t="shared" si="115"/>
        <v>、典韦</v>
      </c>
      <c r="G425" s="20" t="str">
        <f t="shared" si="116"/>
        <v>、薛仁贵</v>
      </c>
      <c r="H425" s="20" t="str">
        <f t="shared" si="117"/>
        <v/>
      </c>
      <c r="I425" s="20" t="str">
        <f t="shared" si="118"/>
        <v/>
      </c>
      <c r="J425" s="12">
        <f t="shared" si="108"/>
        <v>150</v>
      </c>
      <c r="K425" s="12">
        <f t="shared" si="109"/>
        <v>60</v>
      </c>
      <c r="L425" s="12">
        <f t="shared" si="110"/>
        <v>100</v>
      </c>
      <c r="M425" s="36">
        <v>0</v>
      </c>
      <c r="N425" s="28" t="s">
        <v>140</v>
      </c>
      <c r="O425" s="12">
        <f>VLOOKUP(E425,[3]Sheet1!$B$20:$K$190,9,0)</f>
        <v>2</v>
      </c>
      <c r="P425" s="12" t="str">
        <f>VLOOKUP(O425,武将ID!L$1:$M426,2,0)</f>
        <v>防御型</v>
      </c>
      <c r="R425" s="12">
        <v>3</v>
      </c>
      <c r="T425" s="12">
        <f t="shared" si="120"/>
        <v>15</v>
      </c>
      <c r="U425" s="12">
        <f t="shared" si="121"/>
        <v>6</v>
      </c>
      <c r="V425" s="12">
        <f t="shared" si="111"/>
        <v>10</v>
      </c>
      <c r="W425" s="12">
        <f t="shared" si="112"/>
        <v>15</v>
      </c>
      <c r="X425" s="12">
        <f t="shared" si="113"/>
        <v>8</v>
      </c>
      <c r="Y425" s="12">
        <f t="shared" si="114"/>
        <v>8</v>
      </c>
      <c r="AB425" s="18">
        <v>200</v>
      </c>
      <c r="AC425" s="18">
        <v>100</v>
      </c>
      <c r="AD425" s="18">
        <v>100</v>
      </c>
      <c r="AH425" s="31" t="s">
        <v>629</v>
      </c>
      <c r="AI425" s="17" t="str">
        <f>IFERROR(VLOOKUP(AH425,[4]缘分填表用!$A:$J,4,FALSE),VLOOKUP(AH425,[4]Sheet3!$AH:$AM,6,0))</f>
        <v>独当一面</v>
      </c>
      <c r="AJ425" s="30" t="str">
        <f>IFERROR(VLOOKUP(AH425,[4]缘分填表用!$A:$M,8,FALSE),VLOOKUP(AH425,[4]Sheet3!$AH:$AL,2,0))</f>
        <v>典韦</v>
      </c>
      <c r="AK425" s="30" t="str">
        <f>IFERROR(VLOOKUP(AH425,[4]缘分填表用!$A:$M,9,FALSE),VLOOKUP(AH425,[4]Sheet3!$AH:$AL,3,0))</f>
        <v>薛仁贵</v>
      </c>
      <c r="AL425" s="30">
        <f>IFERROR(VLOOKUP(AH425,[4]缘分填表用!$A:$M,10,FALSE),VLOOKUP(AH425,[4]Sheet3!$AH:$AL,4,0))</f>
        <v>0</v>
      </c>
      <c r="AM425" s="30"/>
      <c r="AN425" s="12" t="str">
        <f>IFERROR(VLOOKUP(D425,[5]Sheet1!$B$2:$C$47,2,FALSE),"")</f>
        <v/>
      </c>
    </row>
    <row r="426" spans="1:40" ht="17.399999999999999" customHeight="1" x14ac:dyDescent="0.35">
      <c r="A426" s="16" t="str">
        <f t="shared" si="119"/>
        <v>李靖6</v>
      </c>
      <c r="B426" s="17">
        <v>6</v>
      </c>
      <c r="C426" s="18">
        <v>108</v>
      </c>
      <c r="D426" s="19" t="str">
        <f t="shared" si="106"/>
        <v>济世之才</v>
      </c>
      <c r="E426" s="31" t="s">
        <v>624</v>
      </c>
      <c r="F426" s="20" t="str">
        <f t="shared" si="115"/>
        <v>、郭嘉</v>
      </c>
      <c r="G426" s="20" t="str">
        <f t="shared" si="116"/>
        <v>、狄仁杰</v>
      </c>
      <c r="H426" s="20" t="str">
        <f t="shared" si="117"/>
        <v>、孔子</v>
      </c>
      <c r="I426" s="20" t="str">
        <f t="shared" si="118"/>
        <v/>
      </c>
      <c r="J426" s="12">
        <f t="shared" si="108"/>
        <v>180</v>
      </c>
      <c r="K426" s="12">
        <f t="shared" si="109"/>
        <v>70</v>
      </c>
      <c r="L426" s="12">
        <f t="shared" si="110"/>
        <v>110</v>
      </c>
      <c r="M426" s="36">
        <v>0</v>
      </c>
      <c r="N426" s="28" t="s">
        <v>140</v>
      </c>
      <c r="O426" s="12">
        <f>VLOOKUP(E426,[3]Sheet1!$B$20:$K$190,9,0)</f>
        <v>2</v>
      </c>
      <c r="P426" s="12" t="str">
        <f>VLOOKUP(O426,武将ID!L$1:$M427,2,0)</f>
        <v>防御型</v>
      </c>
      <c r="R426" s="12">
        <v>3</v>
      </c>
      <c r="T426" s="12">
        <f t="shared" si="120"/>
        <v>18</v>
      </c>
      <c r="U426" s="12">
        <f t="shared" si="121"/>
        <v>7</v>
      </c>
      <c r="V426" s="12">
        <f t="shared" si="111"/>
        <v>11</v>
      </c>
      <c r="W426" s="12">
        <f t="shared" si="112"/>
        <v>18</v>
      </c>
      <c r="X426" s="12">
        <f t="shared" si="113"/>
        <v>9</v>
      </c>
      <c r="Y426" s="12">
        <f t="shared" si="114"/>
        <v>9</v>
      </c>
      <c r="AB426" s="18">
        <v>240</v>
      </c>
      <c r="AC426" s="18">
        <v>120</v>
      </c>
      <c r="AD426" s="18">
        <v>120</v>
      </c>
      <c r="AH426" s="31" t="s">
        <v>630</v>
      </c>
      <c r="AI426" s="17" t="str">
        <f>IFERROR(VLOOKUP(AH426,[4]缘分填表用!$A:$J,4,FALSE),VLOOKUP(AH426,[4]Sheet3!$AH:$AM,6,0))</f>
        <v>济世之才</v>
      </c>
      <c r="AJ426" s="30" t="str">
        <f>IFERROR(VLOOKUP(AH426,[4]缘分填表用!$A:$M,8,FALSE),VLOOKUP(AH426,[4]Sheet3!$AH:$AL,2,0))</f>
        <v>郭嘉</v>
      </c>
      <c r="AK426" s="30" t="str">
        <f>IFERROR(VLOOKUP(AH426,[4]缘分填表用!$A:$M,9,FALSE),VLOOKUP(AH426,[4]Sheet3!$AH:$AL,3,0))</f>
        <v>狄仁杰</v>
      </c>
      <c r="AL426" s="30" t="str">
        <f>IFERROR(VLOOKUP(AH426,[4]缘分填表用!$A:$M,10,FALSE),VLOOKUP(AH426,[4]Sheet3!$AH:$AL,4,0))</f>
        <v>孔子</v>
      </c>
      <c r="AM426" s="30"/>
      <c r="AN426" s="12" t="str">
        <f>IFERROR(VLOOKUP(D426,[5]Sheet1!$B$2:$C$47,2,FALSE),"")</f>
        <v/>
      </c>
    </row>
    <row r="427" spans="1:40" ht="17.399999999999999" customHeight="1" x14ac:dyDescent="0.35">
      <c r="A427" s="16" t="str">
        <f t="shared" si="119"/>
        <v>红拂女1</v>
      </c>
      <c r="B427" s="17">
        <v>1</v>
      </c>
      <c r="C427" s="18">
        <v>109</v>
      </c>
      <c r="D427" s="19" t="str">
        <f t="shared" si="106"/>
        <v>举案齐眉</v>
      </c>
      <c r="E427" s="32" t="s">
        <v>631</v>
      </c>
      <c r="F427" s="20" t="str">
        <f t="shared" si="115"/>
        <v>、李靖</v>
      </c>
      <c r="G427" s="20" t="str">
        <f t="shared" si="116"/>
        <v/>
      </c>
      <c r="H427" s="20" t="str">
        <f t="shared" si="117"/>
        <v/>
      </c>
      <c r="I427" s="20" t="str">
        <f t="shared" si="118"/>
        <v/>
      </c>
      <c r="J427" s="12">
        <f t="shared" si="108"/>
        <v>0</v>
      </c>
      <c r="K427" s="12">
        <f t="shared" si="109"/>
        <v>100</v>
      </c>
      <c r="L427" s="12">
        <f t="shared" si="110"/>
        <v>30</v>
      </c>
      <c r="M427" s="36">
        <v>0</v>
      </c>
      <c r="N427" s="28" t="s">
        <v>218</v>
      </c>
      <c r="O427" s="12">
        <f>VLOOKUP(E427,[3]Sheet1!$B$20:$K$190,9,0)</f>
        <v>3</v>
      </c>
      <c r="P427" s="12" t="str">
        <f>VLOOKUP(O427,武将ID!L$1:$M428,2,0)</f>
        <v>攻击型</v>
      </c>
      <c r="R427" s="12">
        <v>3</v>
      </c>
      <c r="T427" s="12">
        <f t="shared" si="120"/>
        <v>0</v>
      </c>
      <c r="U427" s="12">
        <f t="shared" si="121"/>
        <v>10</v>
      </c>
      <c r="V427" s="12">
        <f t="shared" si="111"/>
        <v>3</v>
      </c>
      <c r="W427" s="12">
        <f t="shared" si="112"/>
        <v>0</v>
      </c>
      <c r="X427" s="12">
        <f t="shared" si="113"/>
        <v>13</v>
      </c>
      <c r="Y427" s="12">
        <f t="shared" si="114"/>
        <v>0</v>
      </c>
      <c r="AB427" s="18">
        <v>0</v>
      </c>
      <c r="AC427" s="18">
        <v>170</v>
      </c>
      <c r="AD427" s="18">
        <v>0</v>
      </c>
      <c r="AH427" s="32" t="s">
        <v>632</v>
      </c>
      <c r="AI427" s="17" t="str">
        <f>IFERROR(VLOOKUP(AH427,[4]缘分填表用!$A:$J,4,FALSE),VLOOKUP(AH427,[4]Sheet3!$AH:$AM,6,0))</f>
        <v>举案齐眉</v>
      </c>
      <c r="AJ427" s="30" t="str">
        <f>IFERROR(VLOOKUP(AH427,[4]缘分填表用!$A:$M,8,FALSE),VLOOKUP(AH427,[4]Sheet3!$AH:$AL,2,0))</f>
        <v>李靖</v>
      </c>
      <c r="AK427" s="30">
        <f>IFERROR(VLOOKUP(AH427,[4]缘分填表用!$A:$M,9,FALSE),VLOOKUP(AH427,[4]Sheet3!$AH:$AL,3,0))</f>
        <v>0</v>
      </c>
      <c r="AL427" s="30">
        <f>IFERROR(VLOOKUP(AH427,[4]缘分填表用!$A:$M,10,FALSE),VLOOKUP(AH427,[4]Sheet3!$AH:$AL,4,0))</f>
        <v>0</v>
      </c>
      <c r="AM427" s="30"/>
      <c r="AN427" s="12" t="str">
        <f>IFERROR(VLOOKUP(D427,[5]Sheet1!$B$2:$C$47,2,FALSE),"")</f>
        <v/>
      </c>
    </row>
    <row r="428" spans="1:40" ht="17.399999999999999" customHeight="1" x14ac:dyDescent="0.35">
      <c r="A428" s="16" t="str">
        <f t="shared" si="119"/>
        <v>红拂女2</v>
      </c>
      <c r="B428" s="17">
        <v>2</v>
      </c>
      <c r="C428" s="18">
        <v>110</v>
      </c>
      <c r="D428" s="19" t="str">
        <f t="shared" si="106"/>
        <v>无微不至</v>
      </c>
      <c r="E428" s="32" t="s">
        <v>631</v>
      </c>
      <c r="F428" s="20" t="str">
        <f t="shared" si="115"/>
        <v>、长孙皇后</v>
      </c>
      <c r="G428" s="20" t="str">
        <f t="shared" si="116"/>
        <v/>
      </c>
      <c r="H428" s="20" t="str">
        <f t="shared" si="117"/>
        <v/>
      </c>
      <c r="I428" s="20" t="str">
        <f t="shared" si="118"/>
        <v/>
      </c>
      <c r="J428" s="12">
        <f t="shared" si="108"/>
        <v>0</v>
      </c>
      <c r="K428" s="12">
        <f t="shared" si="109"/>
        <v>90</v>
      </c>
      <c r="L428" s="12">
        <f t="shared" si="110"/>
        <v>30</v>
      </c>
      <c r="M428" s="36">
        <v>0</v>
      </c>
      <c r="N428" s="28" t="s">
        <v>218</v>
      </c>
      <c r="O428" s="12">
        <f>VLOOKUP(E428,[3]Sheet1!$B$20:$K$190,9,0)</f>
        <v>3</v>
      </c>
      <c r="P428" s="12" t="str">
        <f>VLOOKUP(O428,武将ID!L$1:$M429,2,0)</f>
        <v>攻击型</v>
      </c>
      <c r="R428" s="12">
        <v>3</v>
      </c>
      <c r="T428" s="12">
        <f t="shared" si="120"/>
        <v>0</v>
      </c>
      <c r="U428" s="12">
        <f t="shared" si="121"/>
        <v>9</v>
      </c>
      <c r="V428" s="12">
        <f t="shared" si="111"/>
        <v>3</v>
      </c>
      <c r="W428" s="12">
        <f t="shared" si="112"/>
        <v>0</v>
      </c>
      <c r="X428" s="12">
        <f t="shared" si="113"/>
        <v>12</v>
      </c>
      <c r="Y428" s="12">
        <f t="shared" si="114"/>
        <v>0</v>
      </c>
      <c r="AB428" s="18">
        <v>0</v>
      </c>
      <c r="AC428" s="18">
        <v>160</v>
      </c>
      <c r="AD428" s="18">
        <v>0</v>
      </c>
      <c r="AH428" s="32" t="s">
        <v>633</v>
      </c>
      <c r="AI428" s="17" t="str">
        <f>IFERROR(VLOOKUP(AH428,[4]缘分填表用!$A:$J,4,FALSE),VLOOKUP(AH428,[4]Sheet3!$AH:$AM,6,0))</f>
        <v>无微不至</v>
      </c>
      <c r="AJ428" s="30" t="str">
        <f>IFERROR(VLOOKUP(AH428,[4]缘分填表用!$A:$M,8,FALSE),VLOOKUP(AH428,[4]Sheet3!$AH:$AL,2,0))</f>
        <v>长孙皇后</v>
      </c>
      <c r="AK428" s="30">
        <f>IFERROR(VLOOKUP(AH428,[4]缘分填表用!$A:$M,9,FALSE),VLOOKUP(AH428,[4]Sheet3!$AH:$AL,3,0))</f>
        <v>0</v>
      </c>
      <c r="AL428" s="30">
        <f>IFERROR(VLOOKUP(AH428,[4]缘分填表用!$A:$M,10,FALSE),VLOOKUP(AH428,[4]Sheet3!$AH:$AL,4,0))</f>
        <v>0</v>
      </c>
      <c r="AM428" s="30"/>
      <c r="AN428" s="12" t="str">
        <f>IFERROR(VLOOKUP(D428,[5]Sheet1!$B$2:$C$47,2,FALSE),"")</f>
        <v/>
      </c>
    </row>
    <row r="429" spans="1:40" ht="17.399999999999999" customHeight="1" x14ac:dyDescent="0.35">
      <c r="A429" s="16" t="str">
        <f t="shared" si="119"/>
        <v>红拂女3</v>
      </c>
      <c r="B429" s="17">
        <v>3</v>
      </c>
      <c r="C429" s="18">
        <v>111</v>
      </c>
      <c r="D429" s="19" t="str">
        <f t="shared" si="106"/>
        <v>风尘豪侠</v>
      </c>
      <c r="E429" s="32" t="s">
        <v>631</v>
      </c>
      <c r="F429" s="20" t="str">
        <f t="shared" si="115"/>
        <v>、虬髯客</v>
      </c>
      <c r="G429" s="20" t="str">
        <f t="shared" si="116"/>
        <v/>
      </c>
      <c r="H429" s="20" t="str">
        <f t="shared" si="117"/>
        <v/>
      </c>
      <c r="I429" s="20" t="str">
        <f t="shared" si="118"/>
        <v/>
      </c>
      <c r="J429" s="12">
        <f t="shared" si="108"/>
        <v>0</v>
      </c>
      <c r="K429" s="12">
        <f t="shared" si="109"/>
        <v>90</v>
      </c>
      <c r="L429" s="12">
        <f t="shared" si="110"/>
        <v>30</v>
      </c>
      <c r="M429" s="36">
        <v>0</v>
      </c>
      <c r="N429" s="28" t="s">
        <v>218</v>
      </c>
      <c r="O429" s="12">
        <f>VLOOKUP(E429,[3]Sheet1!$B$20:$K$190,9,0)</f>
        <v>3</v>
      </c>
      <c r="P429" s="12" t="str">
        <f>VLOOKUP(O429,武将ID!L$1:$M430,2,0)</f>
        <v>攻击型</v>
      </c>
      <c r="R429" s="12">
        <v>3</v>
      </c>
      <c r="T429" s="12">
        <f t="shared" si="120"/>
        <v>0</v>
      </c>
      <c r="U429" s="12">
        <f t="shared" si="121"/>
        <v>9</v>
      </c>
      <c r="V429" s="12">
        <f t="shared" si="111"/>
        <v>3</v>
      </c>
      <c r="W429" s="12">
        <f t="shared" si="112"/>
        <v>0</v>
      </c>
      <c r="X429" s="12">
        <f t="shared" si="113"/>
        <v>12</v>
      </c>
      <c r="Y429" s="12">
        <f t="shared" si="114"/>
        <v>0</v>
      </c>
      <c r="AB429" s="18">
        <v>0</v>
      </c>
      <c r="AC429" s="18">
        <v>160</v>
      </c>
      <c r="AD429" s="18">
        <v>0</v>
      </c>
      <c r="AH429" s="32" t="s">
        <v>634</v>
      </c>
      <c r="AI429" s="17" t="str">
        <f>IFERROR(VLOOKUP(AH429,[4]缘分填表用!$A:$J,4,FALSE),VLOOKUP(AH429,[4]Sheet3!$AH:$AM,6,0))</f>
        <v>风尘豪侠</v>
      </c>
      <c r="AJ429" s="30" t="str">
        <f>IFERROR(VLOOKUP(AH429,[4]缘分填表用!$A:$M,8,FALSE),VLOOKUP(AH429,[4]Sheet3!$AH:$AL,2,0))</f>
        <v>虬髯客</v>
      </c>
      <c r="AK429" s="30">
        <f>IFERROR(VLOOKUP(AH429,[4]缘分填表用!$A:$M,9,FALSE),VLOOKUP(AH429,[4]Sheet3!$AH:$AL,3,0))</f>
        <v>0</v>
      </c>
      <c r="AL429" s="30">
        <f>IFERROR(VLOOKUP(AH429,[4]缘分填表用!$A:$M,10,FALSE),VLOOKUP(AH429,[4]Sheet3!$AH:$AL,4,0))</f>
        <v>0</v>
      </c>
      <c r="AM429" s="30"/>
      <c r="AN429" s="12" t="str">
        <f>IFERROR(VLOOKUP(D429,[5]Sheet1!$B$2:$C$47,2,FALSE),"")</f>
        <v/>
      </c>
    </row>
    <row r="430" spans="1:40" ht="17.399999999999999" customHeight="1" x14ac:dyDescent="0.35">
      <c r="A430" s="16" t="str">
        <f t="shared" si="119"/>
        <v>红拂女4</v>
      </c>
      <c r="B430" s="17">
        <v>4</v>
      </c>
      <c r="C430" s="18">
        <v>112</v>
      </c>
      <c r="D430" s="19" t="str">
        <f t="shared" si="106"/>
        <v>人各有志</v>
      </c>
      <c r="E430" s="32" t="s">
        <v>631</v>
      </c>
      <c r="F430" s="20" t="str">
        <f t="shared" si="115"/>
        <v>、虬髯客</v>
      </c>
      <c r="G430" s="20" t="str">
        <f t="shared" si="116"/>
        <v>、宇文化及</v>
      </c>
      <c r="H430" s="20" t="str">
        <f t="shared" si="117"/>
        <v/>
      </c>
      <c r="I430" s="20" t="str">
        <f t="shared" si="118"/>
        <v/>
      </c>
      <c r="J430" s="12">
        <f t="shared" si="108"/>
        <v>130</v>
      </c>
      <c r="K430" s="12">
        <f t="shared" si="109"/>
        <v>100</v>
      </c>
      <c r="L430" s="12">
        <f t="shared" si="110"/>
        <v>30</v>
      </c>
      <c r="M430" s="36">
        <v>0</v>
      </c>
      <c r="N430" s="28" t="s">
        <v>218</v>
      </c>
      <c r="O430" s="12">
        <f>VLOOKUP(E430,[3]Sheet1!$B$20:$K$190,9,0)</f>
        <v>3</v>
      </c>
      <c r="P430" s="12" t="str">
        <f>VLOOKUP(O430,武将ID!L$1:$M431,2,0)</f>
        <v>攻击型</v>
      </c>
      <c r="R430" s="12">
        <v>3</v>
      </c>
      <c r="T430" s="12">
        <f t="shared" si="120"/>
        <v>13</v>
      </c>
      <c r="U430" s="12">
        <f t="shared" si="121"/>
        <v>10</v>
      </c>
      <c r="V430" s="12">
        <f t="shared" si="111"/>
        <v>3</v>
      </c>
      <c r="W430" s="12">
        <f t="shared" si="112"/>
        <v>13</v>
      </c>
      <c r="X430" s="12">
        <f t="shared" si="113"/>
        <v>13</v>
      </c>
      <c r="Y430" s="12">
        <f t="shared" si="114"/>
        <v>0</v>
      </c>
      <c r="AB430" s="18">
        <v>170</v>
      </c>
      <c r="AC430" s="18">
        <v>170</v>
      </c>
      <c r="AD430" s="18">
        <v>0</v>
      </c>
      <c r="AH430" s="32" t="s">
        <v>635</v>
      </c>
      <c r="AI430" s="17" t="str">
        <f>IFERROR(VLOOKUP(AH430,[4]缘分填表用!$A:$J,4,FALSE),VLOOKUP(AH430,[4]Sheet3!$AH:$AM,6,0))</f>
        <v>人各有志</v>
      </c>
      <c r="AJ430" s="30" t="str">
        <f>IFERROR(VLOOKUP(AH430,[4]缘分填表用!$A:$M,8,FALSE),VLOOKUP(AH430,[4]Sheet3!$AH:$AL,2,0))</f>
        <v>虬髯客</v>
      </c>
      <c r="AK430" s="30" t="str">
        <f>IFERROR(VLOOKUP(AH430,[4]缘分填表用!$A:$M,9,FALSE),VLOOKUP(AH430,[4]Sheet3!$AH:$AL,3,0))</f>
        <v>宇文化及</v>
      </c>
      <c r="AL430" s="30">
        <f>IFERROR(VLOOKUP(AH430,[4]缘分填表用!$A:$M,10,FALSE),VLOOKUP(AH430,[4]Sheet3!$AH:$AL,4,0))</f>
        <v>0</v>
      </c>
      <c r="AM430" s="30"/>
      <c r="AN430" s="12" t="str">
        <f>IFERROR(VLOOKUP(D430,[5]Sheet1!$B$2:$C$47,2,FALSE),"")</f>
        <v/>
      </c>
    </row>
    <row r="431" spans="1:40" ht="17.399999999999999" customHeight="1" x14ac:dyDescent="0.35">
      <c r="A431" s="16" t="str">
        <f t="shared" si="119"/>
        <v>红拂女5</v>
      </c>
      <c r="B431" s="17">
        <v>5</v>
      </c>
      <c r="C431" s="18">
        <v>113</v>
      </c>
      <c r="D431" s="19" t="str">
        <f t="shared" si="106"/>
        <v>相辅相成</v>
      </c>
      <c r="E431" s="32" t="s">
        <v>631</v>
      </c>
      <c r="F431" s="20" t="str">
        <f t="shared" si="115"/>
        <v>、长孙皇后</v>
      </c>
      <c r="G431" s="20" t="str">
        <f t="shared" si="116"/>
        <v>、虬髯客</v>
      </c>
      <c r="H431" s="20" t="str">
        <f t="shared" si="117"/>
        <v/>
      </c>
      <c r="I431" s="20" t="str">
        <f t="shared" si="118"/>
        <v/>
      </c>
      <c r="J431" s="12">
        <f t="shared" si="108"/>
        <v>130</v>
      </c>
      <c r="K431" s="12">
        <f t="shared" si="109"/>
        <v>100</v>
      </c>
      <c r="L431" s="12">
        <f t="shared" si="110"/>
        <v>30</v>
      </c>
      <c r="M431" s="36">
        <v>0</v>
      </c>
      <c r="N431" s="28" t="s">
        <v>218</v>
      </c>
      <c r="O431" s="12">
        <f>VLOOKUP(E431,[3]Sheet1!$B$20:$K$190,9,0)</f>
        <v>3</v>
      </c>
      <c r="P431" s="12" t="str">
        <f>VLOOKUP(O431,武将ID!L$1:$M432,2,0)</f>
        <v>攻击型</v>
      </c>
      <c r="R431" s="12">
        <v>3</v>
      </c>
      <c r="T431" s="12">
        <f t="shared" si="120"/>
        <v>13</v>
      </c>
      <c r="U431" s="12">
        <f t="shared" si="121"/>
        <v>10</v>
      </c>
      <c r="V431" s="12">
        <f t="shared" si="111"/>
        <v>3</v>
      </c>
      <c r="W431" s="12">
        <f t="shared" si="112"/>
        <v>13</v>
      </c>
      <c r="X431" s="12">
        <f t="shared" si="113"/>
        <v>13</v>
      </c>
      <c r="Y431" s="12">
        <f t="shared" si="114"/>
        <v>0</v>
      </c>
      <c r="AB431" s="18">
        <v>170</v>
      </c>
      <c r="AC431" s="18">
        <v>170</v>
      </c>
      <c r="AD431" s="18">
        <v>0</v>
      </c>
      <c r="AH431" s="32" t="s">
        <v>636</v>
      </c>
      <c r="AI431" s="17" t="str">
        <f>IFERROR(VLOOKUP(AH431,[4]缘分填表用!$A:$J,4,FALSE),VLOOKUP(AH431,[4]Sheet3!$AH:$AM,6,0))</f>
        <v>相辅相成</v>
      </c>
      <c r="AJ431" s="30" t="str">
        <f>IFERROR(VLOOKUP(AH431,[4]缘分填表用!$A:$M,8,FALSE),VLOOKUP(AH431,[4]Sheet3!$AH:$AL,2,0))</f>
        <v>长孙皇后</v>
      </c>
      <c r="AK431" s="30" t="str">
        <f>IFERROR(VLOOKUP(AH431,[4]缘分填表用!$A:$M,9,FALSE),VLOOKUP(AH431,[4]Sheet3!$AH:$AL,3,0))</f>
        <v>虬髯客</v>
      </c>
      <c r="AL431" s="30">
        <f>IFERROR(VLOOKUP(AH431,[4]缘分填表用!$A:$M,10,FALSE),VLOOKUP(AH431,[4]Sheet3!$AH:$AL,4,0))</f>
        <v>0</v>
      </c>
      <c r="AM431" s="30"/>
      <c r="AN431" s="12" t="str">
        <f>IFERROR(VLOOKUP(D431,[5]Sheet1!$B$2:$C$47,2,FALSE),"")</f>
        <v/>
      </c>
    </row>
    <row r="432" spans="1:40" ht="17.399999999999999" customHeight="1" x14ac:dyDescent="0.35">
      <c r="A432" s="16" t="str">
        <f t="shared" si="119"/>
        <v>红拂女6</v>
      </c>
      <c r="B432" s="17">
        <v>6</v>
      </c>
      <c r="C432" s="18">
        <v>114</v>
      </c>
      <c r="D432" s="19" t="str">
        <f t="shared" si="106"/>
        <v>志在四方</v>
      </c>
      <c r="E432" s="32" t="s">
        <v>631</v>
      </c>
      <c r="F432" s="20" t="str">
        <f t="shared" si="115"/>
        <v>、李渊</v>
      </c>
      <c r="G432" s="20" t="str">
        <f t="shared" si="116"/>
        <v>、宇文化及</v>
      </c>
      <c r="H432" s="20" t="str">
        <f t="shared" si="117"/>
        <v/>
      </c>
      <c r="I432" s="20" t="str">
        <f t="shared" si="118"/>
        <v/>
      </c>
      <c r="J432" s="12">
        <f t="shared" si="108"/>
        <v>130</v>
      </c>
      <c r="K432" s="12">
        <f t="shared" si="109"/>
        <v>100</v>
      </c>
      <c r="L432" s="12">
        <f t="shared" si="110"/>
        <v>30</v>
      </c>
      <c r="M432" s="36">
        <v>0</v>
      </c>
      <c r="N432" s="28" t="s">
        <v>218</v>
      </c>
      <c r="O432" s="12">
        <f>VLOOKUP(E432,[3]Sheet1!$B$20:$K$190,9,0)</f>
        <v>3</v>
      </c>
      <c r="P432" s="12" t="str">
        <f>VLOOKUP(O432,武将ID!L$1:$M433,2,0)</f>
        <v>攻击型</v>
      </c>
      <c r="R432" s="12">
        <v>3</v>
      </c>
      <c r="T432" s="12">
        <f t="shared" si="120"/>
        <v>13</v>
      </c>
      <c r="U432" s="12">
        <f t="shared" si="121"/>
        <v>10</v>
      </c>
      <c r="V432" s="12">
        <f t="shared" si="111"/>
        <v>3</v>
      </c>
      <c r="W432" s="12">
        <f t="shared" si="112"/>
        <v>13</v>
      </c>
      <c r="X432" s="12">
        <f t="shared" si="113"/>
        <v>13</v>
      </c>
      <c r="Y432" s="12">
        <f t="shared" si="114"/>
        <v>0</v>
      </c>
      <c r="AB432" s="18">
        <v>170</v>
      </c>
      <c r="AC432" s="18">
        <v>170</v>
      </c>
      <c r="AD432" s="19">
        <v>0</v>
      </c>
      <c r="AH432" s="32" t="s">
        <v>637</v>
      </c>
      <c r="AI432" s="17" t="str">
        <f>IFERROR(VLOOKUP(AH432,[4]缘分填表用!$A:$J,4,FALSE),VLOOKUP(AH432,[4]Sheet3!$AH:$AM,6,0))</f>
        <v>志在四方</v>
      </c>
      <c r="AJ432" s="30" t="str">
        <f>IFERROR(VLOOKUP(AH432,[4]缘分填表用!$A:$M,8,FALSE),VLOOKUP(AH432,[4]Sheet3!$AH:$AL,2,0))</f>
        <v>李渊</v>
      </c>
      <c r="AK432" s="30" t="str">
        <f>IFERROR(VLOOKUP(AH432,[4]缘分填表用!$A:$M,9,FALSE),VLOOKUP(AH432,[4]Sheet3!$AH:$AL,3,0))</f>
        <v>宇文化及</v>
      </c>
      <c r="AL432" s="30">
        <f>IFERROR(VLOOKUP(AH432,[4]缘分填表用!$A:$M,10,FALSE),VLOOKUP(AH432,[4]Sheet3!$AH:$AL,4,0))</f>
        <v>0</v>
      </c>
      <c r="AM432" s="30"/>
      <c r="AN432" s="12" t="str">
        <f>IFERROR(VLOOKUP(D432,[5]Sheet1!$B$2:$C$47,2,FALSE),"")</f>
        <v/>
      </c>
    </row>
    <row r="433" spans="1:40" ht="17.399999999999999" customHeight="1" x14ac:dyDescent="0.35">
      <c r="A433" s="16" t="str">
        <f t="shared" si="119"/>
        <v>虬髯客1</v>
      </c>
      <c r="B433" s="17">
        <v>1</v>
      </c>
      <c r="C433" s="18">
        <v>115</v>
      </c>
      <c r="D433" s="19" t="str">
        <f t="shared" si="106"/>
        <v>行侠仗义</v>
      </c>
      <c r="E433" s="32" t="s">
        <v>638</v>
      </c>
      <c r="F433" s="20" t="str">
        <f t="shared" si="115"/>
        <v>、单雄信</v>
      </c>
      <c r="G433" s="20" t="str">
        <f t="shared" si="116"/>
        <v/>
      </c>
      <c r="H433" s="20" t="str">
        <f t="shared" si="117"/>
        <v/>
      </c>
      <c r="I433" s="20" t="str">
        <f t="shared" si="118"/>
        <v/>
      </c>
      <c r="J433" s="12">
        <f t="shared" si="108"/>
        <v>0</v>
      </c>
      <c r="K433" s="12">
        <f t="shared" si="109"/>
        <v>100</v>
      </c>
      <c r="L433" s="12">
        <f t="shared" si="110"/>
        <v>30</v>
      </c>
      <c r="M433" s="36">
        <v>0</v>
      </c>
      <c r="N433" s="28" t="s">
        <v>218</v>
      </c>
      <c r="O433" s="12">
        <f>VLOOKUP(E433,[3]Sheet1!$B$20:$K$190,9,0)</f>
        <v>3</v>
      </c>
      <c r="P433" s="12" t="str">
        <f>VLOOKUP(O433,武将ID!L$1:$M434,2,0)</f>
        <v>攻击型</v>
      </c>
      <c r="R433" s="12">
        <v>3</v>
      </c>
      <c r="T433" s="12">
        <f t="shared" si="120"/>
        <v>0</v>
      </c>
      <c r="U433" s="12">
        <f t="shared" si="121"/>
        <v>10</v>
      </c>
      <c r="V433" s="12">
        <f t="shared" si="111"/>
        <v>3</v>
      </c>
      <c r="W433" s="12">
        <f t="shared" si="112"/>
        <v>0</v>
      </c>
      <c r="X433" s="12">
        <f t="shared" si="113"/>
        <v>13</v>
      </c>
      <c r="Y433" s="12">
        <f t="shared" si="114"/>
        <v>0</v>
      </c>
      <c r="AB433" s="18">
        <v>0</v>
      </c>
      <c r="AC433" s="18">
        <v>170</v>
      </c>
      <c r="AD433" s="18">
        <v>0</v>
      </c>
      <c r="AH433" s="32" t="s">
        <v>639</v>
      </c>
      <c r="AI433" s="17" t="str">
        <f>IFERROR(VLOOKUP(AH433,[4]缘分填表用!$A:$J,4,FALSE),VLOOKUP(AH433,[4]Sheet3!$AH:$AM,6,0))</f>
        <v>行侠仗义</v>
      </c>
      <c r="AJ433" s="30" t="str">
        <f>IFERROR(VLOOKUP(AH433,[4]缘分填表用!$A:$M,8,FALSE),VLOOKUP(AH433,[4]Sheet3!$AH:$AL,2,0))</f>
        <v>单雄信</v>
      </c>
      <c r="AK433" s="30">
        <f>IFERROR(VLOOKUP(AH433,[4]缘分填表用!$A:$M,9,FALSE),VLOOKUP(AH433,[4]Sheet3!$AH:$AL,3,0))</f>
        <v>0</v>
      </c>
      <c r="AL433" s="30">
        <f>IFERROR(VLOOKUP(AH433,[4]缘分填表用!$A:$M,10,FALSE),VLOOKUP(AH433,[4]Sheet3!$AH:$AL,4,0))</f>
        <v>0</v>
      </c>
      <c r="AM433" s="30"/>
      <c r="AN433" s="12" t="str">
        <f>IFERROR(VLOOKUP(D433,[5]Sheet1!$B$2:$C$47,2,FALSE),"")</f>
        <v/>
      </c>
    </row>
    <row r="434" spans="1:40" ht="17.399999999999999" customHeight="1" x14ac:dyDescent="0.35">
      <c r="A434" s="16" t="str">
        <f t="shared" si="119"/>
        <v>虬髯客2</v>
      </c>
      <c r="B434" s="17">
        <v>2</v>
      </c>
      <c r="C434" s="18">
        <v>116</v>
      </c>
      <c r="D434" s="19" t="str">
        <f t="shared" si="106"/>
        <v>风尘豪侠</v>
      </c>
      <c r="E434" s="32" t="s">
        <v>638</v>
      </c>
      <c r="F434" s="20" t="str">
        <f t="shared" si="115"/>
        <v>、红拂女</v>
      </c>
      <c r="G434" s="20" t="str">
        <f t="shared" si="116"/>
        <v/>
      </c>
      <c r="H434" s="20" t="str">
        <f t="shared" si="117"/>
        <v/>
      </c>
      <c r="I434" s="20" t="str">
        <f t="shared" si="118"/>
        <v/>
      </c>
      <c r="J434" s="12">
        <f t="shared" si="108"/>
        <v>0</v>
      </c>
      <c r="K434" s="12">
        <f t="shared" si="109"/>
        <v>90</v>
      </c>
      <c r="L434" s="12">
        <f t="shared" si="110"/>
        <v>30</v>
      </c>
      <c r="M434" s="36">
        <v>0</v>
      </c>
      <c r="N434" s="28" t="s">
        <v>218</v>
      </c>
      <c r="O434" s="12">
        <f>VLOOKUP(E434,[3]Sheet1!$B$20:$K$190,9,0)</f>
        <v>3</v>
      </c>
      <c r="P434" s="12" t="str">
        <f>VLOOKUP(O434,武将ID!L$1:$M435,2,0)</f>
        <v>攻击型</v>
      </c>
      <c r="R434" s="12">
        <v>3</v>
      </c>
      <c r="T434" s="12">
        <f t="shared" si="120"/>
        <v>0</v>
      </c>
      <c r="U434" s="12">
        <f t="shared" si="121"/>
        <v>9</v>
      </c>
      <c r="V434" s="12">
        <f t="shared" si="111"/>
        <v>3</v>
      </c>
      <c r="W434" s="12">
        <f t="shared" si="112"/>
        <v>0</v>
      </c>
      <c r="X434" s="12">
        <f t="shared" si="113"/>
        <v>12</v>
      </c>
      <c r="Y434" s="12">
        <f t="shared" si="114"/>
        <v>0</v>
      </c>
      <c r="AB434" s="18">
        <v>0</v>
      </c>
      <c r="AC434" s="18">
        <v>160</v>
      </c>
      <c r="AD434" s="18">
        <v>0</v>
      </c>
      <c r="AH434" s="32" t="s">
        <v>640</v>
      </c>
      <c r="AI434" s="17" t="str">
        <f>IFERROR(VLOOKUP(AH434,[4]缘分填表用!$A:$J,4,FALSE),VLOOKUP(AH434,[4]Sheet3!$AH:$AM,6,0))</f>
        <v>风尘豪侠</v>
      </c>
      <c r="AJ434" s="30" t="str">
        <f>IFERROR(VLOOKUP(AH434,[4]缘分填表用!$A:$M,8,FALSE),VLOOKUP(AH434,[4]Sheet3!$AH:$AL,2,0))</f>
        <v>红拂女</v>
      </c>
      <c r="AK434" s="30">
        <f>IFERROR(VLOOKUP(AH434,[4]缘分填表用!$A:$M,9,FALSE),VLOOKUP(AH434,[4]Sheet3!$AH:$AL,3,0))</f>
        <v>0</v>
      </c>
      <c r="AL434" s="30">
        <f>IFERROR(VLOOKUP(AH434,[4]缘分填表用!$A:$M,10,FALSE),VLOOKUP(AH434,[4]Sheet3!$AH:$AL,4,0))</f>
        <v>0</v>
      </c>
      <c r="AM434" s="30"/>
      <c r="AN434" s="12" t="str">
        <f>IFERROR(VLOOKUP(D434,[5]Sheet1!$B$2:$C$47,2,FALSE),"")</f>
        <v/>
      </c>
    </row>
    <row r="435" spans="1:40" ht="17.399999999999999" customHeight="1" x14ac:dyDescent="0.35">
      <c r="A435" s="16" t="str">
        <f t="shared" si="119"/>
        <v>虬髯客3</v>
      </c>
      <c r="B435" s="17">
        <v>3</v>
      </c>
      <c r="C435" s="18">
        <v>117</v>
      </c>
      <c r="D435" s="19" t="str">
        <f t="shared" si="106"/>
        <v>雷厉风行</v>
      </c>
      <c r="E435" s="32" t="s">
        <v>638</v>
      </c>
      <c r="F435" s="20" t="str">
        <f t="shared" si="115"/>
        <v>、宇文化及</v>
      </c>
      <c r="G435" s="20" t="str">
        <f t="shared" si="116"/>
        <v/>
      </c>
      <c r="H435" s="20" t="str">
        <f t="shared" si="117"/>
        <v/>
      </c>
      <c r="I435" s="20" t="str">
        <f t="shared" si="118"/>
        <v/>
      </c>
      <c r="J435" s="12">
        <f t="shared" si="108"/>
        <v>0</v>
      </c>
      <c r="K435" s="12">
        <f t="shared" si="109"/>
        <v>90</v>
      </c>
      <c r="L435" s="12">
        <f t="shared" si="110"/>
        <v>30</v>
      </c>
      <c r="M435" s="36">
        <v>0</v>
      </c>
      <c r="N435" s="28" t="s">
        <v>218</v>
      </c>
      <c r="O435" s="12">
        <f>VLOOKUP(E435,[3]Sheet1!$B$20:$K$190,9,0)</f>
        <v>3</v>
      </c>
      <c r="P435" s="12" t="str">
        <f>VLOOKUP(O435,武将ID!L$1:$M436,2,0)</f>
        <v>攻击型</v>
      </c>
      <c r="R435" s="12">
        <v>3</v>
      </c>
      <c r="T435" s="12">
        <f t="shared" si="120"/>
        <v>0</v>
      </c>
      <c r="U435" s="12">
        <f t="shared" si="121"/>
        <v>9</v>
      </c>
      <c r="V435" s="12">
        <f t="shared" si="111"/>
        <v>3</v>
      </c>
      <c r="W435" s="12">
        <f t="shared" si="112"/>
        <v>0</v>
      </c>
      <c r="X435" s="12">
        <f t="shared" si="113"/>
        <v>12</v>
      </c>
      <c r="Y435" s="12">
        <f t="shared" si="114"/>
        <v>0</v>
      </c>
      <c r="AB435" s="18">
        <v>0</v>
      </c>
      <c r="AC435" s="18">
        <v>160</v>
      </c>
      <c r="AD435" s="18">
        <v>0</v>
      </c>
      <c r="AH435" s="32" t="s">
        <v>641</v>
      </c>
      <c r="AI435" s="17" t="str">
        <f>IFERROR(VLOOKUP(AH435,[4]缘分填表用!$A:$J,4,FALSE),VLOOKUP(AH435,[4]Sheet3!$AH:$AM,6,0))</f>
        <v>雷厉风行</v>
      </c>
      <c r="AJ435" s="30" t="str">
        <f>IFERROR(VLOOKUP(AH435,[4]缘分填表用!$A:$M,8,FALSE),VLOOKUP(AH435,[4]Sheet3!$AH:$AL,2,0))</f>
        <v>宇文化及</v>
      </c>
      <c r="AK435" s="30">
        <f>IFERROR(VLOOKUP(AH435,[4]缘分填表用!$A:$M,9,FALSE),VLOOKUP(AH435,[4]Sheet3!$AH:$AL,3,0))</f>
        <v>0</v>
      </c>
      <c r="AL435" s="30">
        <f>IFERROR(VLOOKUP(AH435,[4]缘分填表用!$A:$M,10,FALSE),VLOOKUP(AH435,[4]Sheet3!$AH:$AL,4,0))</f>
        <v>0</v>
      </c>
      <c r="AM435" s="30"/>
      <c r="AN435" s="12" t="str">
        <f>IFERROR(VLOOKUP(D435,[5]Sheet1!$B$2:$C$47,2,FALSE),"")</f>
        <v/>
      </c>
    </row>
    <row r="436" spans="1:40" ht="17.399999999999999" customHeight="1" x14ac:dyDescent="0.35">
      <c r="A436" s="16" t="str">
        <f t="shared" si="119"/>
        <v>虬髯客4</v>
      </c>
      <c r="B436" s="17">
        <v>4</v>
      </c>
      <c r="C436" s="18">
        <v>118</v>
      </c>
      <c r="D436" s="19" t="str">
        <f t="shared" si="106"/>
        <v>人各有志</v>
      </c>
      <c r="E436" s="32" t="s">
        <v>638</v>
      </c>
      <c r="F436" s="20" t="str">
        <f t="shared" si="115"/>
        <v>、红拂女</v>
      </c>
      <c r="G436" s="20" t="str">
        <f t="shared" si="116"/>
        <v>、宇文化及</v>
      </c>
      <c r="H436" s="20" t="str">
        <f t="shared" si="117"/>
        <v/>
      </c>
      <c r="I436" s="20" t="str">
        <f t="shared" si="118"/>
        <v/>
      </c>
      <c r="J436" s="12">
        <f t="shared" si="108"/>
        <v>130</v>
      </c>
      <c r="K436" s="12">
        <f t="shared" si="109"/>
        <v>100</v>
      </c>
      <c r="L436" s="12">
        <f t="shared" si="110"/>
        <v>30</v>
      </c>
      <c r="M436" s="36">
        <v>0</v>
      </c>
      <c r="N436" s="28" t="s">
        <v>218</v>
      </c>
      <c r="O436" s="12">
        <f>VLOOKUP(E436,[3]Sheet1!$B$20:$K$190,9,0)</f>
        <v>3</v>
      </c>
      <c r="P436" s="12" t="str">
        <f>VLOOKUP(O436,武将ID!L$1:$M437,2,0)</f>
        <v>攻击型</v>
      </c>
      <c r="R436" s="12">
        <v>3</v>
      </c>
      <c r="T436" s="12">
        <f t="shared" si="120"/>
        <v>13</v>
      </c>
      <c r="U436" s="12">
        <f t="shared" si="121"/>
        <v>10</v>
      </c>
      <c r="V436" s="12">
        <f t="shared" si="111"/>
        <v>3</v>
      </c>
      <c r="W436" s="12">
        <f t="shared" si="112"/>
        <v>13</v>
      </c>
      <c r="X436" s="12">
        <f t="shared" si="113"/>
        <v>13</v>
      </c>
      <c r="Y436" s="12">
        <f t="shared" si="114"/>
        <v>0</v>
      </c>
      <c r="AB436" s="18">
        <v>170</v>
      </c>
      <c r="AC436" s="18">
        <v>170</v>
      </c>
      <c r="AD436" s="18">
        <v>0</v>
      </c>
      <c r="AH436" s="32" t="s">
        <v>642</v>
      </c>
      <c r="AI436" s="17" t="str">
        <f>IFERROR(VLOOKUP(AH436,[4]缘分填表用!$A:$J,4,FALSE),VLOOKUP(AH436,[4]Sheet3!$AH:$AM,6,0))</f>
        <v>人各有志</v>
      </c>
      <c r="AJ436" s="30" t="str">
        <f>IFERROR(VLOOKUP(AH436,[4]缘分填表用!$A:$M,8,FALSE),VLOOKUP(AH436,[4]Sheet3!$AH:$AL,2,0))</f>
        <v>红拂女</v>
      </c>
      <c r="AK436" s="30" t="str">
        <f>IFERROR(VLOOKUP(AH436,[4]缘分填表用!$A:$M,9,FALSE),VLOOKUP(AH436,[4]Sheet3!$AH:$AL,3,0))</f>
        <v>宇文化及</v>
      </c>
      <c r="AL436" s="30">
        <f>IFERROR(VLOOKUP(AH436,[4]缘分填表用!$A:$M,10,FALSE),VLOOKUP(AH436,[4]Sheet3!$AH:$AL,4,0))</f>
        <v>0</v>
      </c>
      <c r="AM436" s="30"/>
      <c r="AN436" s="12" t="str">
        <f>IFERROR(VLOOKUP(D436,[5]Sheet1!$B$2:$C$47,2,FALSE),"")</f>
        <v/>
      </c>
    </row>
    <row r="437" spans="1:40" ht="17.399999999999999" customHeight="1" x14ac:dyDescent="0.35">
      <c r="A437" s="16" t="str">
        <f t="shared" si="119"/>
        <v>虬髯客5</v>
      </c>
      <c r="B437" s="17">
        <v>5</v>
      </c>
      <c r="C437" s="18">
        <v>119</v>
      </c>
      <c r="D437" s="19" t="str">
        <f t="shared" si="106"/>
        <v>相辅相成</v>
      </c>
      <c r="E437" s="32" t="s">
        <v>638</v>
      </c>
      <c r="F437" s="20" t="str">
        <f t="shared" si="115"/>
        <v>、长孙皇后</v>
      </c>
      <c r="G437" s="20" t="str">
        <f t="shared" si="116"/>
        <v>、红拂女</v>
      </c>
      <c r="H437" s="20" t="str">
        <f t="shared" si="117"/>
        <v/>
      </c>
      <c r="I437" s="20" t="str">
        <f t="shared" si="118"/>
        <v/>
      </c>
      <c r="J437" s="12">
        <f t="shared" si="108"/>
        <v>130</v>
      </c>
      <c r="K437" s="12">
        <f t="shared" si="109"/>
        <v>100</v>
      </c>
      <c r="L437" s="12">
        <f t="shared" si="110"/>
        <v>30</v>
      </c>
      <c r="M437" s="36">
        <v>0</v>
      </c>
      <c r="N437" s="28" t="s">
        <v>218</v>
      </c>
      <c r="O437" s="12">
        <f>VLOOKUP(E437,[3]Sheet1!$B$20:$K$190,9,0)</f>
        <v>3</v>
      </c>
      <c r="P437" s="12" t="str">
        <f>VLOOKUP(O437,武将ID!L$1:$M438,2,0)</f>
        <v>攻击型</v>
      </c>
      <c r="R437" s="12">
        <v>3</v>
      </c>
      <c r="T437" s="12">
        <f t="shared" si="120"/>
        <v>13</v>
      </c>
      <c r="U437" s="12">
        <f t="shared" si="121"/>
        <v>10</v>
      </c>
      <c r="V437" s="12">
        <f t="shared" si="111"/>
        <v>3</v>
      </c>
      <c r="W437" s="12">
        <f t="shared" si="112"/>
        <v>13</v>
      </c>
      <c r="X437" s="12">
        <f t="shared" si="113"/>
        <v>13</v>
      </c>
      <c r="Y437" s="12">
        <f t="shared" si="114"/>
        <v>0</v>
      </c>
      <c r="AB437" s="18">
        <v>170</v>
      </c>
      <c r="AC437" s="18">
        <v>170</v>
      </c>
      <c r="AD437" s="18">
        <v>0</v>
      </c>
      <c r="AH437" s="32" t="s">
        <v>643</v>
      </c>
      <c r="AI437" s="17" t="str">
        <f>IFERROR(VLOOKUP(AH437,[4]缘分填表用!$A:$J,4,FALSE),VLOOKUP(AH437,[4]Sheet3!$AH:$AM,6,0))</f>
        <v>相辅相成</v>
      </c>
      <c r="AJ437" s="30" t="str">
        <f>IFERROR(VLOOKUP(AH437,[4]缘分填表用!$A:$M,8,FALSE),VLOOKUP(AH437,[4]Sheet3!$AH:$AL,2,0))</f>
        <v>长孙皇后</v>
      </c>
      <c r="AK437" s="30" t="str">
        <f>IFERROR(VLOOKUP(AH437,[4]缘分填表用!$A:$M,9,FALSE),VLOOKUP(AH437,[4]Sheet3!$AH:$AL,3,0))</f>
        <v>红拂女</v>
      </c>
      <c r="AL437" s="30">
        <f>IFERROR(VLOOKUP(AH437,[4]缘分填表用!$A:$M,10,FALSE),VLOOKUP(AH437,[4]Sheet3!$AH:$AL,4,0))</f>
        <v>0</v>
      </c>
      <c r="AM437" s="30"/>
      <c r="AN437" s="12" t="str">
        <f>IFERROR(VLOOKUP(D437,[5]Sheet1!$B$2:$C$47,2,FALSE),"")</f>
        <v/>
      </c>
    </row>
    <row r="438" spans="1:40" ht="17.399999999999999" customHeight="1" x14ac:dyDescent="0.35">
      <c r="A438" s="16" t="str">
        <f t="shared" si="119"/>
        <v>虬髯客6</v>
      </c>
      <c r="B438" s="17">
        <v>6</v>
      </c>
      <c r="C438" s="18">
        <v>120</v>
      </c>
      <c r="D438" s="19" t="str">
        <f t="shared" si="106"/>
        <v>举世无双</v>
      </c>
      <c r="E438" s="32" t="s">
        <v>638</v>
      </c>
      <c r="F438" s="20" t="str">
        <f t="shared" si="115"/>
        <v>、杨坚</v>
      </c>
      <c r="G438" s="20" t="str">
        <f t="shared" si="116"/>
        <v>、长孙皇后</v>
      </c>
      <c r="H438" s="20" t="str">
        <f t="shared" si="117"/>
        <v/>
      </c>
      <c r="I438" s="20" t="str">
        <f t="shared" si="118"/>
        <v/>
      </c>
      <c r="J438" s="12">
        <f t="shared" si="108"/>
        <v>130</v>
      </c>
      <c r="K438" s="12">
        <f t="shared" si="109"/>
        <v>100</v>
      </c>
      <c r="L438" s="12">
        <f t="shared" si="110"/>
        <v>30</v>
      </c>
      <c r="M438" s="36">
        <v>0</v>
      </c>
      <c r="N438" s="28" t="s">
        <v>218</v>
      </c>
      <c r="O438" s="12">
        <f>VLOOKUP(E438,[3]Sheet1!$B$20:$K$190,9,0)</f>
        <v>3</v>
      </c>
      <c r="P438" s="12" t="str">
        <f>VLOOKUP(O438,武将ID!L$1:$M439,2,0)</f>
        <v>攻击型</v>
      </c>
      <c r="R438" s="12">
        <v>3</v>
      </c>
      <c r="T438" s="12">
        <f t="shared" si="120"/>
        <v>13</v>
      </c>
      <c r="U438" s="12">
        <f t="shared" si="121"/>
        <v>10</v>
      </c>
      <c r="V438" s="12">
        <f t="shared" si="111"/>
        <v>3</v>
      </c>
      <c r="W438" s="12">
        <f t="shared" si="112"/>
        <v>13</v>
      </c>
      <c r="X438" s="12">
        <f t="shared" si="113"/>
        <v>13</v>
      </c>
      <c r="Y438" s="12">
        <f t="shared" si="114"/>
        <v>0</v>
      </c>
      <c r="AB438" s="18">
        <v>170</v>
      </c>
      <c r="AC438" s="18">
        <v>170</v>
      </c>
      <c r="AD438" s="19">
        <v>0</v>
      </c>
      <c r="AH438" s="32" t="s">
        <v>644</v>
      </c>
      <c r="AI438" s="17" t="str">
        <f>IFERROR(VLOOKUP(AH438,[4]缘分填表用!$A:$J,4,FALSE),VLOOKUP(AH438,[4]Sheet3!$AH:$AM,6,0))</f>
        <v>举世无双</v>
      </c>
      <c r="AJ438" s="30" t="str">
        <f>IFERROR(VLOOKUP(AH438,[4]缘分填表用!$A:$M,8,FALSE),VLOOKUP(AH438,[4]Sheet3!$AH:$AL,2,0))</f>
        <v>杨坚</v>
      </c>
      <c r="AK438" s="30" t="str">
        <f>IFERROR(VLOOKUP(AH438,[4]缘分填表用!$A:$M,9,FALSE),VLOOKUP(AH438,[4]Sheet3!$AH:$AL,3,0))</f>
        <v>长孙皇后</v>
      </c>
      <c r="AL438" s="30">
        <f>IFERROR(VLOOKUP(AH438,[4]缘分填表用!$A:$M,10,FALSE),VLOOKUP(AH438,[4]Sheet3!$AH:$AL,4,0))</f>
        <v>0</v>
      </c>
      <c r="AM438" s="30"/>
      <c r="AN438" s="12" t="str">
        <f>IFERROR(VLOOKUP(D438,[5]Sheet1!$B$2:$C$47,2,FALSE),"")</f>
        <v/>
      </c>
    </row>
    <row r="439" spans="1:40" ht="17.399999999999999" customHeight="1" x14ac:dyDescent="0.35">
      <c r="A439" s="16" t="str">
        <f t="shared" si="119"/>
        <v>宇文化及1</v>
      </c>
      <c r="B439" s="17">
        <v>1</v>
      </c>
      <c r="C439" s="18">
        <v>121</v>
      </c>
      <c r="D439" s="19" t="str">
        <f t="shared" si="106"/>
        <v>骨肉至亲</v>
      </c>
      <c r="E439" s="32" t="s">
        <v>645</v>
      </c>
      <c r="F439" s="20" t="str">
        <f t="shared" si="115"/>
        <v>、宇文成都</v>
      </c>
      <c r="G439" s="20" t="str">
        <f t="shared" si="116"/>
        <v/>
      </c>
      <c r="H439" s="20" t="str">
        <f t="shared" si="117"/>
        <v/>
      </c>
      <c r="I439" s="20" t="str">
        <f t="shared" si="118"/>
        <v/>
      </c>
      <c r="J439" s="12">
        <f t="shared" si="108"/>
        <v>0</v>
      </c>
      <c r="K439" s="12">
        <f t="shared" si="109"/>
        <v>100</v>
      </c>
      <c r="L439" s="12">
        <f t="shared" si="110"/>
        <v>30</v>
      </c>
      <c r="M439" s="36">
        <v>0</v>
      </c>
      <c r="N439" s="28" t="s">
        <v>218</v>
      </c>
      <c r="O439" s="12">
        <f>VLOOKUP(E439,[3]Sheet1!$B$20:$K$190,9,0)</f>
        <v>3</v>
      </c>
      <c r="P439" s="12" t="str">
        <f>VLOOKUP(O439,武将ID!L$1:$M440,2,0)</f>
        <v>攻击型</v>
      </c>
      <c r="R439" s="12">
        <v>3</v>
      </c>
      <c r="T439" s="12">
        <f t="shared" si="120"/>
        <v>0</v>
      </c>
      <c r="U439" s="12">
        <f t="shared" si="121"/>
        <v>10</v>
      </c>
      <c r="V439" s="12">
        <f t="shared" si="111"/>
        <v>3</v>
      </c>
      <c r="W439" s="12">
        <f t="shared" si="112"/>
        <v>0</v>
      </c>
      <c r="X439" s="12">
        <f t="shared" si="113"/>
        <v>13</v>
      </c>
      <c r="Y439" s="12">
        <f t="shared" si="114"/>
        <v>0</v>
      </c>
      <c r="AB439" s="18">
        <v>0</v>
      </c>
      <c r="AC439" s="18">
        <v>170</v>
      </c>
      <c r="AD439" s="18">
        <v>0</v>
      </c>
      <c r="AH439" s="32" t="s">
        <v>646</v>
      </c>
      <c r="AI439" s="17" t="str">
        <f>IFERROR(VLOOKUP(AH439,[4]缘分填表用!$A:$J,4,FALSE),VLOOKUP(AH439,[4]Sheet3!$AH:$AM,6,0))</f>
        <v>骨肉至亲</v>
      </c>
      <c r="AJ439" s="30" t="str">
        <f>IFERROR(VLOOKUP(AH439,[4]缘分填表用!$A:$M,8,FALSE),VLOOKUP(AH439,[4]Sheet3!$AH:$AL,2,0))</f>
        <v>宇文成都</v>
      </c>
      <c r="AK439" s="30">
        <f>IFERROR(VLOOKUP(AH439,[4]缘分填表用!$A:$M,9,FALSE),VLOOKUP(AH439,[4]Sheet3!$AH:$AL,3,0))</f>
        <v>0</v>
      </c>
      <c r="AL439" s="30">
        <f>IFERROR(VLOOKUP(AH439,[4]缘分填表用!$A:$M,10,FALSE),VLOOKUP(AH439,[4]Sheet3!$AH:$AL,4,0))</f>
        <v>0</v>
      </c>
      <c r="AM439" s="30"/>
      <c r="AN439" s="12" t="str">
        <f>IFERROR(VLOOKUP(D439,[5]Sheet1!$B$2:$C$47,2,FALSE),"")</f>
        <v/>
      </c>
    </row>
    <row r="440" spans="1:40" ht="17.399999999999999" customHeight="1" x14ac:dyDescent="0.35">
      <c r="A440" s="16" t="str">
        <f t="shared" si="119"/>
        <v>宇文化及2</v>
      </c>
      <c r="B440" s="17">
        <v>2</v>
      </c>
      <c r="C440" s="18">
        <v>122</v>
      </c>
      <c r="D440" s="19" t="str">
        <f t="shared" si="106"/>
        <v>机不可失</v>
      </c>
      <c r="E440" s="32" t="s">
        <v>645</v>
      </c>
      <c r="F440" s="20" t="str">
        <f t="shared" si="115"/>
        <v>、李渊</v>
      </c>
      <c r="G440" s="20" t="str">
        <f t="shared" si="116"/>
        <v/>
      </c>
      <c r="H440" s="20" t="str">
        <f t="shared" si="117"/>
        <v/>
      </c>
      <c r="I440" s="20" t="str">
        <f t="shared" si="118"/>
        <v/>
      </c>
      <c r="J440" s="12">
        <f t="shared" si="108"/>
        <v>0</v>
      </c>
      <c r="K440" s="12">
        <f t="shared" si="109"/>
        <v>90</v>
      </c>
      <c r="L440" s="12">
        <f t="shared" si="110"/>
        <v>30</v>
      </c>
      <c r="M440" s="36">
        <v>0</v>
      </c>
      <c r="N440" s="28" t="s">
        <v>218</v>
      </c>
      <c r="O440" s="12">
        <f>VLOOKUP(E440,[3]Sheet1!$B$20:$K$190,9,0)</f>
        <v>3</v>
      </c>
      <c r="P440" s="12" t="str">
        <f>VLOOKUP(O440,武将ID!L$1:$M441,2,0)</f>
        <v>攻击型</v>
      </c>
      <c r="R440" s="12">
        <v>3</v>
      </c>
      <c r="T440" s="12">
        <f t="shared" si="120"/>
        <v>0</v>
      </c>
      <c r="U440" s="12">
        <f t="shared" si="121"/>
        <v>9</v>
      </c>
      <c r="V440" s="12">
        <f t="shared" si="111"/>
        <v>3</v>
      </c>
      <c r="W440" s="12">
        <f t="shared" si="112"/>
        <v>0</v>
      </c>
      <c r="X440" s="12">
        <f t="shared" si="113"/>
        <v>12</v>
      </c>
      <c r="Y440" s="12">
        <f t="shared" si="114"/>
        <v>0</v>
      </c>
      <c r="AB440" s="18">
        <v>0</v>
      </c>
      <c r="AC440" s="18">
        <v>160</v>
      </c>
      <c r="AD440" s="18">
        <v>0</v>
      </c>
      <c r="AH440" s="32" t="s">
        <v>647</v>
      </c>
      <c r="AI440" s="17" t="str">
        <f>IFERROR(VLOOKUP(AH440,[4]缘分填表用!$A:$J,4,FALSE),VLOOKUP(AH440,[4]Sheet3!$AH:$AM,6,0))</f>
        <v>机不可失</v>
      </c>
      <c r="AJ440" s="30" t="str">
        <f>IFERROR(VLOOKUP(AH440,[4]缘分填表用!$A:$M,8,FALSE),VLOOKUP(AH440,[4]Sheet3!$AH:$AL,2,0))</f>
        <v>李渊</v>
      </c>
      <c r="AK440" s="30">
        <f>IFERROR(VLOOKUP(AH440,[4]缘分填表用!$A:$M,9,FALSE),VLOOKUP(AH440,[4]Sheet3!$AH:$AL,3,0))</f>
        <v>0</v>
      </c>
      <c r="AL440" s="30">
        <f>IFERROR(VLOOKUP(AH440,[4]缘分填表用!$A:$M,10,FALSE),VLOOKUP(AH440,[4]Sheet3!$AH:$AL,4,0))</f>
        <v>0</v>
      </c>
      <c r="AM440" s="30"/>
      <c r="AN440" s="12" t="str">
        <f>IFERROR(VLOOKUP(D440,[5]Sheet1!$B$2:$C$47,2,FALSE),"")</f>
        <v/>
      </c>
    </row>
    <row r="441" spans="1:40" ht="17.399999999999999" customHeight="1" x14ac:dyDescent="0.35">
      <c r="A441" s="16" t="str">
        <f t="shared" si="119"/>
        <v>宇文化及3</v>
      </c>
      <c r="B441" s="17">
        <v>3</v>
      </c>
      <c r="C441" s="18">
        <v>123</v>
      </c>
      <c r="D441" s="19" t="str">
        <f t="shared" si="106"/>
        <v>雷厉风行</v>
      </c>
      <c r="E441" s="32" t="s">
        <v>645</v>
      </c>
      <c r="F441" s="20" t="str">
        <f t="shared" si="115"/>
        <v>、虬髯客</v>
      </c>
      <c r="G441" s="20" t="str">
        <f t="shared" si="116"/>
        <v/>
      </c>
      <c r="H441" s="20" t="str">
        <f t="shared" si="117"/>
        <v/>
      </c>
      <c r="I441" s="20" t="str">
        <f t="shared" si="118"/>
        <v/>
      </c>
      <c r="J441" s="12">
        <f t="shared" si="108"/>
        <v>0</v>
      </c>
      <c r="K441" s="12">
        <f t="shared" si="109"/>
        <v>90</v>
      </c>
      <c r="L441" s="12">
        <f t="shared" si="110"/>
        <v>30</v>
      </c>
      <c r="M441" s="36">
        <v>0</v>
      </c>
      <c r="N441" s="28" t="s">
        <v>218</v>
      </c>
      <c r="O441" s="12">
        <f>VLOOKUP(E441,[3]Sheet1!$B$20:$K$190,9,0)</f>
        <v>3</v>
      </c>
      <c r="P441" s="12" t="str">
        <f>VLOOKUP(O441,武将ID!L$1:$M442,2,0)</f>
        <v>攻击型</v>
      </c>
      <c r="R441" s="12">
        <v>3</v>
      </c>
      <c r="T441" s="12">
        <f t="shared" si="120"/>
        <v>0</v>
      </c>
      <c r="U441" s="12">
        <f t="shared" si="121"/>
        <v>9</v>
      </c>
      <c r="V441" s="12">
        <f t="shared" si="111"/>
        <v>3</v>
      </c>
      <c r="W441" s="12">
        <f t="shared" si="112"/>
        <v>0</v>
      </c>
      <c r="X441" s="12">
        <f t="shared" si="113"/>
        <v>12</v>
      </c>
      <c r="Y441" s="12">
        <f t="shared" si="114"/>
        <v>0</v>
      </c>
      <c r="AB441" s="18">
        <v>0</v>
      </c>
      <c r="AC441" s="18">
        <v>160</v>
      </c>
      <c r="AD441" s="18">
        <v>0</v>
      </c>
      <c r="AH441" s="32" t="s">
        <v>648</v>
      </c>
      <c r="AI441" s="17" t="str">
        <f>IFERROR(VLOOKUP(AH441,[4]缘分填表用!$A:$J,4,FALSE),VLOOKUP(AH441,[4]Sheet3!$AH:$AM,6,0))</f>
        <v>雷厉风行</v>
      </c>
      <c r="AJ441" s="30" t="str">
        <f>IFERROR(VLOOKUP(AH441,[4]缘分填表用!$A:$M,8,FALSE),VLOOKUP(AH441,[4]Sheet3!$AH:$AL,2,0))</f>
        <v>虬髯客</v>
      </c>
      <c r="AK441" s="30">
        <f>IFERROR(VLOOKUP(AH441,[4]缘分填表用!$A:$M,9,FALSE),VLOOKUP(AH441,[4]Sheet3!$AH:$AL,3,0))</f>
        <v>0</v>
      </c>
      <c r="AL441" s="30">
        <f>IFERROR(VLOOKUP(AH441,[4]缘分填表用!$A:$M,10,FALSE),VLOOKUP(AH441,[4]Sheet3!$AH:$AL,4,0))</f>
        <v>0</v>
      </c>
      <c r="AM441" s="30"/>
      <c r="AN441" s="12" t="str">
        <f>IFERROR(VLOOKUP(D441,[5]Sheet1!$B$2:$C$47,2,FALSE),"")</f>
        <v/>
      </c>
    </row>
    <row r="442" spans="1:40" ht="17.399999999999999" customHeight="1" x14ac:dyDescent="0.35">
      <c r="A442" s="16" t="str">
        <f t="shared" si="119"/>
        <v>宇文化及4</v>
      </c>
      <c r="B442" s="17">
        <v>4</v>
      </c>
      <c r="C442" s="18">
        <v>124</v>
      </c>
      <c r="D442" s="19" t="str">
        <f t="shared" si="106"/>
        <v>人各有志</v>
      </c>
      <c r="E442" s="32" t="s">
        <v>645</v>
      </c>
      <c r="F442" s="20" t="str">
        <f t="shared" si="115"/>
        <v>、红拂女</v>
      </c>
      <c r="G442" s="20" t="str">
        <f t="shared" si="116"/>
        <v>、虬髯客</v>
      </c>
      <c r="H442" s="20" t="str">
        <f t="shared" si="117"/>
        <v/>
      </c>
      <c r="I442" s="20" t="str">
        <f t="shared" si="118"/>
        <v/>
      </c>
      <c r="J442" s="12">
        <f t="shared" si="108"/>
        <v>130</v>
      </c>
      <c r="K442" s="12">
        <f t="shared" si="109"/>
        <v>100</v>
      </c>
      <c r="L442" s="12">
        <f t="shared" si="110"/>
        <v>30</v>
      </c>
      <c r="M442" s="36">
        <v>0</v>
      </c>
      <c r="N442" s="28" t="s">
        <v>218</v>
      </c>
      <c r="O442" s="12">
        <f>VLOOKUP(E442,[3]Sheet1!$B$20:$K$190,9,0)</f>
        <v>3</v>
      </c>
      <c r="P442" s="12" t="str">
        <f>VLOOKUP(O442,武将ID!L$1:$M443,2,0)</f>
        <v>攻击型</v>
      </c>
      <c r="R442" s="12">
        <v>3</v>
      </c>
      <c r="T442" s="12">
        <f t="shared" si="120"/>
        <v>13</v>
      </c>
      <c r="U442" s="12">
        <f t="shared" si="121"/>
        <v>10</v>
      </c>
      <c r="V442" s="12">
        <f t="shared" si="111"/>
        <v>3</v>
      </c>
      <c r="W442" s="12">
        <f t="shared" si="112"/>
        <v>13</v>
      </c>
      <c r="X442" s="12">
        <f t="shared" si="113"/>
        <v>13</v>
      </c>
      <c r="Y442" s="12">
        <f t="shared" si="114"/>
        <v>0</v>
      </c>
      <c r="AB442" s="18">
        <v>170</v>
      </c>
      <c r="AC442" s="18">
        <v>170</v>
      </c>
      <c r="AD442" s="18">
        <v>0</v>
      </c>
      <c r="AH442" s="32" t="s">
        <v>649</v>
      </c>
      <c r="AI442" s="17" t="str">
        <f>IFERROR(VLOOKUP(AH442,[4]缘分填表用!$A:$J,4,FALSE),VLOOKUP(AH442,[4]Sheet3!$AH:$AM,6,0))</f>
        <v>人各有志</v>
      </c>
      <c r="AJ442" s="30" t="str">
        <f>IFERROR(VLOOKUP(AH442,[4]缘分填表用!$A:$M,8,FALSE),VLOOKUP(AH442,[4]Sheet3!$AH:$AL,2,0))</f>
        <v>红拂女</v>
      </c>
      <c r="AK442" s="30" t="str">
        <f>IFERROR(VLOOKUP(AH442,[4]缘分填表用!$A:$M,9,FALSE),VLOOKUP(AH442,[4]Sheet3!$AH:$AL,3,0))</f>
        <v>虬髯客</v>
      </c>
      <c r="AL442" s="30">
        <f>IFERROR(VLOOKUP(AH442,[4]缘分填表用!$A:$M,10,FALSE),VLOOKUP(AH442,[4]Sheet3!$AH:$AL,4,0))</f>
        <v>0</v>
      </c>
      <c r="AM442" s="30"/>
      <c r="AN442" s="12" t="str">
        <f>IFERROR(VLOOKUP(D442,[5]Sheet1!$B$2:$C$47,2,FALSE),"")</f>
        <v/>
      </c>
    </row>
    <row r="443" spans="1:40" ht="17.399999999999999" customHeight="1" x14ac:dyDescent="0.35">
      <c r="A443" s="16" t="str">
        <f t="shared" si="119"/>
        <v>宇文化及5</v>
      </c>
      <c r="B443" s="17">
        <v>5</v>
      </c>
      <c r="C443" s="18">
        <v>125</v>
      </c>
      <c r="D443" s="19" t="str">
        <f t="shared" si="106"/>
        <v>天赐良机</v>
      </c>
      <c r="E443" s="32" t="s">
        <v>645</v>
      </c>
      <c r="F443" s="20" t="str">
        <f t="shared" si="115"/>
        <v>、杨坚</v>
      </c>
      <c r="G443" s="20" t="str">
        <f t="shared" si="116"/>
        <v>、李渊</v>
      </c>
      <c r="H443" s="20" t="str">
        <f t="shared" si="117"/>
        <v/>
      </c>
      <c r="I443" s="20" t="str">
        <f t="shared" si="118"/>
        <v/>
      </c>
      <c r="J443" s="12">
        <f t="shared" si="108"/>
        <v>130</v>
      </c>
      <c r="K443" s="12">
        <f t="shared" si="109"/>
        <v>100</v>
      </c>
      <c r="L443" s="12">
        <f t="shared" si="110"/>
        <v>30</v>
      </c>
      <c r="M443" s="36">
        <v>0</v>
      </c>
      <c r="N443" s="28" t="s">
        <v>218</v>
      </c>
      <c r="O443" s="12">
        <f>VLOOKUP(E443,[3]Sheet1!$B$20:$K$190,9,0)</f>
        <v>3</v>
      </c>
      <c r="P443" s="12" t="str">
        <f>VLOOKUP(O443,武将ID!L$1:$M444,2,0)</f>
        <v>攻击型</v>
      </c>
      <c r="R443" s="12">
        <v>3</v>
      </c>
      <c r="T443" s="12">
        <f t="shared" si="120"/>
        <v>13</v>
      </c>
      <c r="U443" s="12">
        <f t="shared" si="121"/>
        <v>10</v>
      </c>
      <c r="V443" s="12">
        <f t="shared" si="111"/>
        <v>3</v>
      </c>
      <c r="W443" s="12">
        <f t="shared" si="112"/>
        <v>13</v>
      </c>
      <c r="X443" s="12">
        <f t="shared" si="113"/>
        <v>13</v>
      </c>
      <c r="Y443" s="12">
        <f t="shared" si="114"/>
        <v>0</v>
      </c>
      <c r="AB443" s="18">
        <v>170</v>
      </c>
      <c r="AC443" s="18">
        <v>170</v>
      </c>
      <c r="AD443" s="18">
        <v>0</v>
      </c>
      <c r="AH443" s="32" t="s">
        <v>650</v>
      </c>
      <c r="AI443" s="17" t="str">
        <f>IFERROR(VLOOKUP(AH443,[4]缘分填表用!$A:$J,4,FALSE),VLOOKUP(AH443,[4]Sheet3!$AH:$AM,6,0))</f>
        <v>天赐良机</v>
      </c>
      <c r="AJ443" s="30" t="str">
        <f>IFERROR(VLOOKUP(AH443,[4]缘分填表用!$A:$M,8,FALSE),VLOOKUP(AH443,[4]Sheet3!$AH:$AL,2,0))</f>
        <v>杨坚</v>
      </c>
      <c r="AK443" s="30" t="str">
        <f>IFERROR(VLOOKUP(AH443,[4]缘分填表用!$A:$M,9,FALSE),VLOOKUP(AH443,[4]Sheet3!$AH:$AL,3,0))</f>
        <v>李渊</v>
      </c>
      <c r="AL443" s="30">
        <f>IFERROR(VLOOKUP(AH443,[4]缘分填表用!$A:$M,10,FALSE),VLOOKUP(AH443,[4]Sheet3!$AH:$AL,4,0))</f>
        <v>0</v>
      </c>
      <c r="AM443" s="30"/>
      <c r="AN443" s="12" t="str">
        <f>IFERROR(VLOOKUP(D443,[5]Sheet1!$B$2:$C$47,2,FALSE),"")</f>
        <v/>
      </c>
    </row>
    <row r="444" spans="1:40" ht="17.399999999999999" customHeight="1" x14ac:dyDescent="0.35">
      <c r="A444" s="16" t="str">
        <f t="shared" si="119"/>
        <v>宇文化及6</v>
      </c>
      <c r="B444" s="17">
        <v>6</v>
      </c>
      <c r="C444" s="18">
        <v>126</v>
      </c>
      <c r="D444" s="19" t="str">
        <f t="shared" si="106"/>
        <v>志在四方</v>
      </c>
      <c r="E444" s="32" t="s">
        <v>645</v>
      </c>
      <c r="F444" s="20" t="str">
        <f t="shared" si="115"/>
        <v>、李渊</v>
      </c>
      <c r="G444" s="20" t="str">
        <f t="shared" si="116"/>
        <v>、红拂女</v>
      </c>
      <c r="H444" s="20" t="str">
        <f t="shared" si="117"/>
        <v/>
      </c>
      <c r="I444" s="20" t="str">
        <f t="shared" si="118"/>
        <v/>
      </c>
      <c r="J444" s="12">
        <f t="shared" si="108"/>
        <v>130</v>
      </c>
      <c r="K444" s="12">
        <f t="shared" si="109"/>
        <v>100</v>
      </c>
      <c r="L444" s="12">
        <f t="shared" si="110"/>
        <v>30</v>
      </c>
      <c r="M444" s="36">
        <v>0</v>
      </c>
      <c r="N444" s="28" t="s">
        <v>218</v>
      </c>
      <c r="O444" s="12">
        <f>VLOOKUP(E444,[3]Sheet1!$B$20:$K$190,9,0)</f>
        <v>3</v>
      </c>
      <c r="P444" s="12" t="str">
        <f>VLOOKUP(O444,武将ID!L$1:$M445,2,0)</f>
        <v>攻击型</v>
      </c>
      <c r="R444" s="12">
        <v>3</v>
      </c>
      <c r="T444" s="12">
        <f t="shared" si="120"/>
        <v>13</v>
      </c>
      <c r="U444" s="12">
        <f t="shared" si="121"/>
        <v>10</v>
      </c>
      <c r="V444" s="12">
        <f t="shared" si="111"/>
        <v>3</v>
      </c>
      <c r="W444" s="12">
        <f t="shared" si="112"/>
        <v>13</v>
      </c>
      <c r="X444" s="12">
        <f t="shared" si="113"/>
        <v>13</v>
      </c>
      <c r="Y444" s="12">
        <f t="shared" si="114"/>
        <v>0</v>
      </c>
      <c r="AB444" s="18">
        <v>170</v>
      </c>
      <c r="AC444" s="18">
        <v>170</v>
      </c>
      <c r="AD444" s="19">
        <v>0</v>
      </c>
      <c r="AH444" s="32" t="s">
        <v>651</v>
      </c>
      <c r="AI444" s="17" t="str">
        <f>IFERROR(VLOOKUP(AH444,[4]缘分填表用!$A:$J,4,FALSE),VLOOKUP(AH444,[4]Sheet3!$AH:$AM,6,0))</f>
        <v>志在四方</v>
      </c>
      <c r="AJ444" s="30" t="str">
        <f>IFERROR(VLOOKUP(AH444,[4]缘分填表用!$A:$M,8,FALSE),VLOOKUP(AH444,[4]Sheet3!$AH:$AL,2,0))</f>
        <v>李渊</v>
      </c>
      <c r="AK444" s="30" t="str">
        <f>IFERROR(VLOOKUP(AH444,[4]缘分填表用!$A:$M,9,FALSE),VLOOKUP(AH444,[4]Sheet3!$AH:$AL,3,0))</f>
        <v>红拂女</v>
      </c>
      <c r="AL444" s="30">
        <f>IFERROR(VLOOKUP(AH444,[4]缘分填表用!$A:$M,10,FALSE),VLOOKUP(AH444,[4]Sheet3!$AH:$AL,4,0))</f>
        <v>0</v>
      </c>
      <c r="AM444" s="30"/>
      <c r="AN444" s="12" t="str">
        <f>IFERROR(VLOOKUP(D444,[5]Sheet1!$B$2:$C$47,2,FALSE),"")</f>
        <v/>
      </c>
    </row>
    <row r="445" spans="1:40" ht="17.399999999999999" customHeight="1" x14ac:dyDescent="0.35">
      <c r="A445" s="16" t="str">
        <f t="shared" si="119"/>
        <v>单雄信1</v>
      </c>
      <c r="B445" s="17">
        <v>1</v>
      </c>
      <c r="C445" s="18">
        <v>127</v>
      </c>
      <c r="D445" s="19" t="str">
        <f t="shared" si="106"/>
        <v>行侠仗义</v>
      </c>
      <c r="E445" s="31" t="s">
        <v>652</v>
      </c>
      <c r="F445" s="20" t="str">
        <f t="shared" si="115"/>
        <v>、虬髯客</v>
      </c>
      <c r="G445" s="20" t="str">
        <f t="shared" si="116"/>
        <v/>
      </c>
      <c r="H445" s="20" t="str">
        <f t="shared" si="117"/>
        <v/>
      </c>
      <c r="I445" s="20" t="str">
        <f t="shared" si="118"/>
        <v/>
      </c>
      <c r="J445" s="12">
        <f t="shared" si="108"/>
        <v>0</v>
      </c>
      <c r="K445" s="12">
        <f t="shared" si="109"/>
        <v>100</v>
      </c>
      <c r="L445" s="12">
        <f t="shared" si="110"/>
        <v>30</v>
      </c>
      <c r="M445" s="36">
        <v>0</v>
      </c>
      <c r="N445" s="28" t="s">
        <v>140</v>
      </c>
      <c r="O445" s="12">
        <f>VLOOKUP(E445,[3]Sheet1!$B$20:$K$190,9,0)</f>
        <v>3</v>
      </c>
      <c r="P445" s="12" t="str">
        <f>VLOOKUP(O445,武将ID!L$1:$M446,2,0)</f>
        <v>攻击型</v>
      </c>
      <c r="R445" s="12">
        <v>3</v>
      </c>
      <c r="T445" s="12">
        <f t="shared" si="120"/>
        <v>0</v>
      </c>
      <c r="U445" s="12">
        <f t="shared" si="121"/>
        <v>10</v>
      </c>
      <c r="V445" s="12">
        <f t="shared" si="111"/>
        <v>3</v>
      </c>
      <c r="W445" s="12">
        <f t="shared" si="112"/>
        <v>0</v>
      </c>
      <c r="X445" s="12">
        <f t="shared" si="113"/>
        <v>13</v>
      </c>
      <c r="Y445" s="12">
        <f t="shared" si="114"/>
        <v>0</v>
      </c>
      <c r="AB445" s="18">
        <v>0</v>
      </c>
      <c r="AC445" s="18">
        <v>170</v>
      </c>
      <c r="AD445" s="18">
        <v>0</v>
      </c>
      <c r="AH445" s="31" t="s">
        <v>653</v>
      </c>
      <c r="AI445" s="17" t="str">
        <f>IFERROR(VLOOKUP(AH445,[4]缘分填表用!$A:$J,4,FALSE),VLOOKUP(AH445,[4]Sheet3!$AH:$AM,6,0))</f>
        <v>行侠仗义</v>
      </c>
      <c r="AJ445" s="30" t="str">
        <f>IFERROR(VLOOKUP(AH445,[4]缘分填表用!$A:$M,8,FALSE),VLOOKUP(AH445,[4]Sheet3!$AH:$AL,2,0))</f>
        <v>虬髯客</v>
      </c>
      <c r="AK445" s="30">
        <f>IFERROR(VLOOKUP(AH445,[4]缘分填表用!$A:$M,9,FALSE),VLOOKUP(AH445,[4]Sheet3!$AH:$AL,3,0))</f>
        <v>0</v>
      </c>
      <c r="AL445" s="30">
        <f>IFERROR(VLOOKUP(AH445,[4]缘分填表用!$A:$M,10,FALSE),VLOOKUP(AH445,[4]Sheet3!$AH:$AL,4,0))</f>
        <v>0</v>
      </c>
      <c r="AM445" s="30"/>
      <c r="AN445" s="12" t="str">
        <f>IFERROR(VLOOKUP(D445,[5]Sheet1!$B$2:$C$47,2,FALSE),"")</f>
        <v/>
      </c>
    </row>
    <row r="446" spans="1:40" ht="17.399999999999999" customHeight="1" x14ac:dyDescent="0.35">
      <c r="A446" s="16" t="str">
        <f t="shared" si="119"/>
        <v>单雄信2</v>
      </c>
      <c r="B446" s="17">
        <v>2</v>
      </c>
      <c r="C446" s="18">
        <v>128</v>
      </c>
      <c r="D446" s="19" t="str">
        <f t="shared" ref="D446:D474" si="122">AI446</f>
        <v>乱世豪侠</v>
      </c>
      <c r="E446" s="31" t="s">
        <v>652</v>
      </c>
      <c r="F446" s="20" t="str">
        <f t="shared" si="115"/>
        <v>、李靖</v>
      </c>
      <c r="G446" s="20" t="str">
        <f t="shared" si="116"/>
        <v/>
      </c>
      <c r="H446" s="20" t="str">
        <f t="shared" si="117"/>
        <v/>
      </c>
      <c r="I446" s="20" t="str">
        <f t="shared" si="118"/>
        <v/>
      </c>
      <c r="J446" s="12">
        <f t="shared" si="108"/>
        <v>0</v>
      </c>
      <c r="K446" s="12">
        <f t="shared" si="109"/>
        <v>110</v>
      </c>
      <c r="L446" s="12">
        <f t="shared" si="110"/>
        <v>30</v>
      </c>
      <c r="M446" s="36">
        <v>0</v>
      </c>
      <c r="N446" s="28" t="s">
        <v>140</v>
      </c>
      <c r="O446" s="12">
        <f>VLOOKUP(E446,[3]Sheet1!$B$20:$K$190,9,0)</f>
        <v>3</v>
      </c>
      <c r="P446" s="12" t="str">
        <f>VLOOKUP(O446,武将ID!L$1:$M447,2,0)</f>
        <v>攻击型</v>
      </c>
      <c r="R446" s="12">
        <v>3</v>
      </c>
      <c r="T446" s="12">
        <f t="shared" si="120"/>
        <v>0</v>
      </c>
      <c r="U446" s="12">
        <f t="shared" si="121"/>
        <v>11</v>
      </c>
      <c r="V446" s="12">
        <f t="shared" si="111"/>
        <v>3</v>
      </c>
      <c r="W446" s="12">
        <f t="shared" si="112"/>
        <v>0</v>
      </c>
      <c r="X446" s="12">
        <f t="shared" si="113"/>
        <v>14</v>
      </c>
      <c r="Y446" s="12">
        <f t="shared" si="114"/>
        <v>0</v>
      </c>
      <c r="AB446" s="18">
        <v>0</v>
      </c>
      <c r="AC446" s="18">
        <v>180</v>
      </c>
      <c r="AD446" s="18">
        <v>0</v>
      </c>
      <c r="AH446" s="31" t="s">
        <v>654</v>
      </c>
      <c r="AI446" s="17" t="str">
        <f>IFERROR(VLOOKUP(AH446,[4]缘分填表用!$A:$J,4,FALSE),VLOOKUP(AH446,[4]Sheet3!$AH:$AM,6,0))</f>
        <v>乱世豪侠</v>
      </c>
      <c r="AJ446" s="30" t="str">
        <f>IFERROR(VLOOKUP(AH446,[4]缘分填表用!$A:$M,8,FALSE),VLOOKUP(AH446,[4]Sheet3!$AH:$AL,2,0))</f>
        <v>李靖</v>
      </c>
      <c r="AK446" s="30">
        <f>IFERROR(VLOOKUP(AH446,[4]缘分填表用!$A:$M,9,FALSE),VLOOKUP(AH446,[4]Sheet3!$AH:$AL,3,0))</f>
        <v>0</v>
      </c>
      <c r="AL446" s="30">
        <f>IFERROR(VLOOKUP(AH446,[4]缘分填表用!$A:$M,10,FALSE),VLOOKUP(AH446,[4]Sheet3!$AH:$AL,4,0))</f>
        <v>0</v>
      </c>
      <c r="AM446" s="30"/>
      <c r="AN446" s="12" t="str">
        <f>IFERROR(VLOOKUP(D446,[5]Sheet1!$B$2:$C$47,2,FALSE),"")</f>
        <v/>
      </c>
    </row>
    <row r="447" spans="1:40" ht="17.399999999999999" customHeight="1" x14ac:dyDescent="0.35">
      <c r="A447" s="16" t="str">
        <f t="shared" ref="A447:A474" si="123">E447&amp;B447</f>
        <v>单雄信3</v>
      </c>
      <c r="B447" s="17">
        <v>3</v>
      </c>
      <c r="C447" s="18">
        <v>129</v>
      </c>
      <c r="D447" s="19" t="str">
        <f t="shared" si="122"/>
        <v>绿林好汉</v>
      </c>
      <c r="E447" s="31" t="s">
        <v>652</v>
      </c>
      <c r="F447" s="20" t="str">
        <f t="shared" si="115"/>
        <v>、英布</v>
      </c>
      <c r="G447" s="20" t="str">
        <f t="shared" si="116"/>
        <v/>
      </c>
      <c r="H447" s="20" t="str">
        <f t="shared" si="117"/>
        <v/>
      </c>
      <c r="I447" s="20" t="str">
        <f t="shared" si="118"/>
        <v/>
      </c>
      <c r="J447" s="12">
        <f t="shared" si="108"/>
        <v>0</v>
      </c>
      <c r="K447" s="12">
        <f t="shared" si="109"/>
        <v>110</v>
      </c>
      <c r="L447" s="12">
        <f t="shared" si="110"/>
        <v>30</v>
      </c>
      <c r="M447" s="36">
        <v>0</v>
      </c>
      <c r="N447" s="28" t="s">
        <v>140</v>
      </c>
      <c r="O447" s="12">
        <f>VLOOKUP(E447,[3]Sheet1!$B$20:$K$190,9,0)</f>
        <v>3</v>
      </c>
      <c r="P447" s="12" t="str">
        <f>VLOOKUP(O447,武将ID!L$1:$M448,2,0)</f>
        <v>攻击型</v>
      </c>
      <c r="R447" s="12">
        <v>3</v>
      </c>
      <c r="T447" s="12">
        <f t="shared" si="120"/>
        <v>0</v>
      </c>
      <c r="U447" s="12">
        <f t="shared" si="121"/>
        <v>11</v>
      </c>
      <c r="V447" s="12">
        <f t="shared" si="111"/>
        <v>3</v>
      </c>
      <c r="W447" s="12">
        <f t="shared" si="112"/>
        <v>0</v>
      </c>
      <c r="X447" s="12">
        <f t="shared" si="113"/>
        <v>14</v>
      </c>
      <c r="Y447" s="12">
        <f t="shared" si="114"/>
        <v>0</v>
      </c>
      <c r="AB447" s="18">
        <v>0</v>
      </c>
      <c r="AC447" s="18">
        <v>180</v>
      </c>
      <c r="AD447" s="18">
        <v>0</v>
      </c>
      <c r="AH447" s="31" t="s">
        <v>655</v>
      </c>
      <c r="AI447" s="17" t="str">
        <f>IFERROR(VLOOKUP(AH447,[4]缘分填表用!$A:$J,4,FALSE),VLOOKUP(AH447,[4]Sheet3!$AH:$AM,6,0))</f>
        <v>绿林好汉</v>
      </c>
      <c r="AJ447" s="30" t="str">
        <f>IFERROR(VLOOKUP(AH447,[4]缘分填表用!$A:$M,8,FALSE),VLOOKUP(AH447,[4]Sheet3!$AH:$AL,2,0))</f>
        <v>英布</v>
      </c>
      <c r="AK447" s="30">
        <f>IFERROR(VLOOKUP(AH447,[4]缘分填表用!$A:$M,9,FALSE),VLOOKUP(AH447,[4]Sheet3!$AH:$AL,3,0))</f>
        <v>0</v>
      </c>
      <c r="AL447" s="30">
        <f>IFERROR(VLOOKUP(AH447,[4]缘分填表用!$A:$M,10,FALSE),VLOOKUP(AH447,[4]Sheet3!$AH:$AL,4,0))</f>
        <v>0</v>
      </c>
      <c r="AM447" s="30"/>
      <c r="AN447" s="12" t="str">
        <f>IFERROR(VLOOKUP(D447,[5]Sheet1!$B$2:$C$47,2,FALSE),"")</f>
        <v/>
      </c>
    </row>
    <row r="448" spans="1:40" ht="17.399999999999999" customHeight="1" x14ac:dyDescent="0.35">
      <c r="A448" s="16" t="str">
        <f t="shared" si="123"/>
        <v>单雄信4</v>
      </c>
      <c r="B448" s="17">
        <v>4</v>
      </c>
      <c r="C448" s="18">
        <v>130</v>
      </c>
      <c r="D448" s="19" t="str">
        <f t="shared" si="122"/>
        <v>瓦岗英雄</v>
      </c>
      <c r="E448" s="31" t="s">
        <v>652</v>
      </c>
      <c r="F448" s="20" t="str">
        <f t="shared" si="115"/>
        <v>、程咬金</v>
      </c>
      <c r="G448" s="20" t="str">
        <f t="shared" si="116"/>
        <v/>
      </c>
      <c r="H448" s="20" t="str">
        <f t="shared" si="117"/>
        <v/>
      </c>
      <c r="I448" s="20" t="str">
        <f t="shared" si="118"/>
        <v/>
      </c>
      <c r="J448" s="12">
        <f t="shared" si="108"/>
        <v>0</v>
      </c>
      <c r="K448" s="12">
        <f t="shared" si="109"/>
        <v>110</v>
      </c>
      <c r="L448" s="12">
        <f t="shared" si="110"/>
        <v>30</v>
      </c>
      <c r="M448" s="36">
        <v>0</v>
      </c>
      <c r="N448" s="28" t="s">
        <v>140</v>
      </c>
      <c r="O448" s="12">
        <f>VLOOKUP(E448,[3]Sheet1!$B$20:$K$190,9,0)</f>
        <v>3</v>
      </c>
      <c r="P448" s="12" t="str">
        <f>VLOOKUP(O448,武将ID!L$1:$M449,2,0)</f>
        <v>攻击型</v>
      </c>
      <c r="R448" s="12">
        <v>3</v>
      </c>
      <c r="T448" s="12">
        <f t="shared" si="120"/>
        <v>0</v>
      </c>
      <c r="U448" s="12">
        <f t="shared" si="121"/>
        <v>11</v>
      </c>
      <c r="V448" s="12">
        <f t="shared" si="111"/>
        <v>3</v>
      </c>
      <c r="W448" s="12">
        <f t="shared" si="112"/>
        <v>0</v>
      </c>
      <c r="X448" s="12">
        <f t="shared" si="113"/>
        <v>14</v>
      </c>
      <c r="Y448" s="12">
        <f t="shared" si="114"/>
        <v>0</v>
      </c>
      <c r="AB448" s="18">
        <v>0</v>
      </c>
      <c r="AC448" s="18">
        <v>180</v>
      </c>
      <c r="AD448" s="18">
        <v>0</v>
      </c>
      <c r="AH448" s="31" t="s">
        <v>656</v>
      </c>
      <c r="AI448" s="17" t="str">
        <f>IFERROR(VLOOKUP(AH448,[4]缘分填表用!$A:$J,4,FALSE),VLOOKUP(AH448,[4]Sheet3!$AH:$AM,6,0))</f>
        <v>瓦岗英雄</v>
      </c>
      <c r="AJ448" s="30" t="str">
        <f>IFERROR(VLOOKUP(AH448,[4]缘分填表用!$A:$M,8,FALSE),VLOOKUP(AH448,[4]Sheet3!$AH:$AL,2,0))</f>
        <v>程咬金</v>
      </c>
      <c r="AK448" s="30">
        <f>IFERROR(VLOOKUP(AH448,[4]缘分填表用!$A:$M,9,FALSE),VLOOKUP(AH448,[4]Sheet3!$AH:$AL,3,0))</f>
        <v>0</v>
      </c>
      <c r="AL448" s="30">
        <f>IFERROR(VLOOKUP(AH448,[4]缘分填表用!$A:$M,10,FALSE),VLOOKUP(AH448,[4]Sheet3!$AH:$AL,4,0))</f>
        <v>0</v>
      </c>
      <c r="AM448" s="30"/>
      <c r="AN448" s="12" t="str">
        <f>IFERROR(VLOOKUP(D448,[5]Sheet1!$B$2:$C$47,2,FALSE),"")</f>
        <v/>
      </c>
    </row>
    <row r="449" spans="1:40" ht="17.399999999999999" customHeight="1" x14ac:dyDescent="0.35">
      <c r="A449" s="16" t="str">
        <f t="shared" si="123"/>
        <v>单雄信5</v>
      </c>
      <c r="B449" s="17">
        <v>5</v>
      </c>
      <c r="C449" s="18">
        <v>131</v>
      </c>
      <c r="D449" s="19" t="str">
        <f t="shared" si="122"/>
        <v>侠肝义胆</v>
      </c>
      <c r="E449" s="31" t="s">
        <v>652</v>
      </c>
      <c r="F449" s="20" t="str">
        <f t="shared" si="115"/>
        <v>、樊哙</v>
      </c>
      <c r="G449" s="20" t="str">
        <f t="shared" si="116"/>
        <v>、裴元庆</v>
      </c>
      <c r="H449" s="20" t="str">
        <f t="shared" si="117"/>
        <v/>
      </c>
      <c r="I449" s="20" t="str">
        <f t="shared" si="118"/>
        <v/>
      </c>
      <c r="J449" s="12">
        <f t="shared" si="108"/>
        <v>150</v>
      </c>
      <c r="K449" s="12">
        <f t="shared" si="109"/>
        <v>120</v>
      </c>
      <c r="L449" s="12">
        <f t="shared" si="110"/>
        <v>30</v>
      </c>
      <c r="M449" s="36">
        <v>0</v>
      </c>
      <c r="N449" s="28" t="s">
        <v>140</v>
      </c>
      <c r="O449" s="12">
        <f>VLOOKUP(E449,[3]Sheet1!$B$20:$K$190,9,0)</f>
        <v>3</v>
      </c>
      <c r="P449" s="12" t="str">
        <f>VLOOKUP(O449,武将ID!L$1:$M450,2,0)</f>
        <v>攻击型</v>
      </c>
      <c r="R449" s="12">
        <v>3</v>
      </c>
      <c r="T449" s="12">
        <f t="shared" si="120"/>
        <v>15</v>
      </c>
      <c r="U449" s="12">
        <f t="shared" si="121"/>
        <v>12</v>
      </c>
      <c r="V449" s="12">
        <f t="shared" si="111"/>
        <v>3</v>
      </c>
      <c r="W449" s="12">
        <f t="shared" si="112"/>
        <v>15</v>
      </c>
      <c r="X449" s="12">
        <f t="shared" si="113"/>
        <v>15</v>
      </c>
      <c r="Y449" s="12">
        <f t="shared" si="114"/>
        <v>0</v>
      </c>
      <c r="AB449" s="18">
        <v>200</v>
      </c>
      <c r="AC449" s="18">
        <v>200</v>
      </c>
      <c r="AD449" s="18">
        <v>0</v>
      </c>
      <c r="AH449" s="31" t="s">
        <v>657</v>
      </c>
      <c r="AI449" s="17" t="str">
        <f>IFERROR(VLOOKUP(AH449,[4]缘分填表用!$A:$J,4,FALSE),VLOOKUP(AH449,[4]Sheet3!$AH:$AM,6,0))</f>
        <v>侠肝义胆</v>
      </c>
      <c r="AJ449" s="30" t="str">
        <f>IFERROR(VLOOKUP(AH449,[4]缘分填表用!$A:$M,8,FALSE),VLOOKUP(AH449,[4]Sheet3!$AH:$AL,2,0))</f>
        <v>樊哙</v>
      </c>
      <c r="AK449" s="30" t="str">
        <f>IFERROR(VLOOKUP(AH449,[4]缘分填表用!$A:$M,9,FALSE),VLOOKUP(AH449,[4]Sheet3!$AH:$AL,3,0))</f>
        <v>裴元庆</v>
      </c>
      <c r="AL449" s="30">
        <f>IFERROR(VLOOKUP(AH449,[4]缘分填表用!$A:$M,10,FALSE),VLOOKUP(AH449,[4]Sheet3!$AH:$AL,4,0))</f>
        <v>0</v>
      </c>
      <c r="AM449" s="30"/>
      <c r="AN449" s="12" t="str">
        <f>IFERROR(VLOOKUP(D449,[5]Sheet1!$B$2:$C$47,2,FALSE),"")</f>
        <v/>
      </c>
    </row>
    <row r="450" spans="1:40" ht="17.399999999999999" customHeight="1" x14ac:dyDescent="0.35">
      <c r="A450" s="16" t="str">
        <f t="shared" si="123"/>
        <v>单雄信6</v>
      </c>
      <c r="B450" s="17">
        <v>6</v>
      </c>
      <c r="C450" s="18">
        <v>132</v>
      </c>
      <c r="D450" s="19" t="str">
        <f t="shared" si="122"/>
        <v>纵横驰骋</v>
      </c>
      <c r="E450" s="31" t="s">
        <v>652</v>
      </c>
      <c r="F450" s="20" t="str">
        <f t="shared" si="115"/>
        <v>、韩信</v>
      </c>
      <c r="G450" s="20" t="str">
        <f t="shared" si="116"/>
        <v>、尉迟恭</v>
      </c>
      <c r="H450" s="20" t="str">
        <f t="shared" si="117"/>
        <v>、薛仁贵</v>
      </c>
      <c r="I450" s="20" t="str">
        <f t="shared" si="118"/>
        <v/>
      </c>
      <c r="J450" s="12">
        <f t="shared" si="108"/>
        <v>180</v>
      </c>
      <c r="K450" s="12">
        <f t="shared" si="109"/>
        <v>140</v>
      </c>
      <c r="L450" s="12">
        <f t="shared" si="110"/>
        <v>40</v>
      </c>
      <c r="M450" s="36">
        <v>0</v>
      </c>
      <c r="N450" s="28" t="s">
        <v>140</v>
      </c>
      <c r="O450" s="12">
        <f>VLOOKUP(E450,[3]Sheet1!$B$20:$K$190,9,0)</f>
        <v>3</v>
      </c>
      <c r="P450" s="12" t="str">
        <f>VLOOKUP(O450,武将ID!L$1:$M451,2,0)</f>
        <v>攻击型</v>
      </c>
      <c r="R450" s="12">
        <v>3</v>
      </c>
      <c r="T450" s="12">
        <f t="shared" si="120"/>
        <v>18</v>
      </c>
      <c r="U450" s="12">
        <f t="shared" si="121"/>
        <v>14</v>
      </c>
      <c r="V450" s="12">
        <f t="shared" si="111"/>
        <v>4</v>
      </c>
      <c r="W450" s="12">
        <f t="shared" si="112"/>
        <v>18</v>
      </c>
      <c r="X450" s="12">
        <f t="shared" si="113"/>
        <v>18</v>
      </c>
      <c r="Y450" s="12">
        <f t="shared" si="114"/>
        <v>0</v>
      </c>
      <c r="AB450" s="18">
        <v>240</v>
      </c>
      <c r="AC450" s="18">
        <v>240</v>
      </c>
      <c r="AD450" s="19">
        <v>0</v>
      </c>
      <c r="AH450" s="31" t="s">
        <v>658</v>
      </c>
      <c r="AI450" s="17" t="str">
        <f>IFERROR(VLOOKUP(AH450,[4]缘分填表用!$A:$J,4,FALSE),VLOOKUP(AH450,[4]Sheet3!$AH:$AM,6,0))</f>
        <v>纵横驰骋</v>
      </c>
      <c r="AJ450" s="30" t="str">
        <f>IFERROR(VLOOKUP(AH450,[4]缘分填表用!$A:$M,8,FALSE),VLOOKUP(AH450,[4]Sheet3!$AH:$AL,2,0))</f>
        <v>韩信</v>
      </c>
      <c r="AK450" s="30" t="str">
        <f>IFERROR(VLOOKUP(AH450,[4]缘分填表用!$A:$M,9,FALSE),VLOOKUP(AH450,[4]Sheet3!$AH:$AL,3,0))</f>
        <v>尉迟恭</v>
      </c>
      <c r="AL450" s="30" t="str">
        <f>IFERROR(VLOOKUP(AH450,[4]缘分填表用!$A:$M,10,FALSE),VLOOKUP(AH450,[4]Sheet3!$AH:$AL,4,0))</f>
        <v>薛仁贵</v>
      </c>
      <c r="AM450" s="30"/>
      <c r="AN450" s="12" t="str">
        <f>IFERROR(VLOOKUP(D450,[5]Sheet1!$B$2:$C$47,2,FALSE),"")</f>
        <v/>
      </c>
    </row>
    <row r="451" spans="1:40" ht="17.399999999999999" customHeight="1" x14ac:dyDescent="0.35">
      <c r="A451" s="16" t="str">
        <f t="shared" si="123"/>
        <v>王世充1</v>
      </c>
      <c r="B451" s="17">
        <v>1</v>
      </c>
      <c r="C451" s="18">
        <v>133</v>
      </c>
      <c r="D451" s="19" t="str">
        <f t="shared" si="122"/>
        <v>殊途同归</v>
      </c>
      <c r="E451" s="33" t="s">
        <v>659</v>
      </c>
      <c r="F451" s="20" t="str">
        <f t="shared" si="115"/>
        <v>、罗艺</v>
      </c>
      <c r="G451" s="20" t="str">
        <f t="shared" si="116"/>
        <v/>
      </c>
      <c r="H451" s="20" t="str">
        <f t="shared" si="117"/>
        <v/>
      </c>
      <c r="I451" s="20" t="str">
        <f t="shared" si="118"/>
        <v/>
      </c>
      <c r="J451" s="12">
        <f t="shared" ref="J451:J514" si="124">T451*10</f>
        <v>0</v>
      </c>
      <c r="K451" s="12">
        <f t="shared" ref="K451:K514" si="125">U451*10</f>
        <v>80</v>
      </c>
      <c r="L451" s="12">
        <f t="shared" ref="L451:L514" si="126">V451*10</f>
        <v>30</v>
      </c>
      <c r="M451" s="36">
        <v>0</v>
      </c>
      <c r="N451" s="28" t="s">
        <v>268</v>
      </c>
      <c r="O451" s="12">
        <f>VLOOKUP(E451,[3]Sheet1!$B$20:$K$190,9,0)</f>
        <v>3</v>
      </c>
      <c r="P451" s="12" t="str">
        <f>VLOOKUP(O451,武将ID!L$1:$M452,2,0)</f>
        <v>攻击型</v>
      </c>
      <c r="R451" s="12">
        <v>3</v>
      </c>
      <c r="T451" s="12">
        <f t="shared" si="120"/>
        <v>0</v>
      </c>
      <c r="U451" s="12">
        <f t="shared" si="121"/>
        <v>8</v>
      </c>
      <c r="V451" s="12">
        <f t="shared" ref="V451:V514" si="127">X451-U451+Y451</f>
        <v>3</v>
      </c>
      <c r="W451" s="12">
        <f>ROUNDUP(AB451*0.075,0)</f>
        <v>0</v>
      </c>
      <c r="X451" s="12">
        <f t="shared" ref="X451:Y451" si="128">ROUNDUP(AC451*0.075,0)</f>
        <v>11</v>
      </c>
      <c r="Y451" s="12">
        <f t="shared" si="128"/>
        <v>0</v>
      </c>
      <c r="AB451" s="18">
        <v>0</v>
      </c>
      <c r="AC451" s="29">
        <v>140</v>
      </c>
      <c r="AD451" s="29">
        <v>0</v>
      </c>
      <c r="AH451" s="33" t="s">
        <v>660</v>
      </c>
      <c r="AI451" s="17" t="str">
        <f>IFERROR(VLOOKUP(AH451,[4]缘分填表用!$A:$J,4,FALSE),VLOOKUP(AH451,[4]Sheet3!$AH:$AM,6,0))</f>
        <v>殊途同归</v>
      </c>
      <c r="AJ451" s="30" t="str">
        <f>IFERROR(VLOOKUP(AH451,[4]缘分填表用!$A:$M,8,FALSE),VLOOKUP(AH451,[4]Sheet3!$AH:$AL,2,0))</f>
        <v>罗艺</v>
      </c>
      <c r="AK451" s="30">
        <f>IFERROR(VLOOKUP(AH451,[4]缘分填表用!$A:$M,9,FALSE),VLOOKUP(AH451,[4]Sheet3!$AH:$AL,3,0))</f>
        <v>0</v>
      </c>
      <c r="AL451" s="30">
        <f>IFERROR(VLOOKUP(AH451,[4]缘分填表用!$A:$M,10,FALSE),VLOOKUP(AH451,[4]Sheet3!$AH:$AL,4,0))</f>
        <v>0</v>
      </c>
      <c r="AM451" s="30"/>
      <c r="AN451" s="12" t="str">
        <f>IFERROR(VLOOKUP(D451,[5]Sheet1!$B$2:$C$47,2,FALSE),"")</f>
        <v/>
      </c>
    </row>
    <row r="452" spans="1:40" ht="17.399999999999999" customHeight="1" x14ac:dyDescent="0.35">
      <c r="A452" s="16" t="str">
        <f t="shared" si="123"/>
        <v>王世充2</v>
      </c>
      <c r="B452" s="17">
        <v>2</v>
      </c>
      <c r="C452" s="18">
        <v>134</v>
      </c>
      <c r="D452" s="19" t="str">
        <f t="shared" si="122"/>
        <v>隋朝重臣</v>
      </c>
      <c r="E452" s="33" t="s">
        <v>659</v>
      </c>
      <c r="F452" s="20" t="str">
        <f t="shared" si="115"/>
        <v>、杨林</v>
      </c>
      <c r="G452" s="20" t="str">
        <f t="shared" si="116"/>
        <v>、魏文通</v>
      </c>
      <c r="H452" s="20" t="str">
        <f t="shared" si="117"/>
        <v/>
      </c>
      <c r="I452" s="20" t="str">
        <f t="shared" si="118"/>
        <v/>
      </c>
      <c r="J452" s="12">
        <f t="shared" si="124"/>
        <v>110</v>
      </c>
      <c r="K452" s="12">
        <f t="shared" si="125"/>
        <v>80</v>
      </c>
      <c r="L452" s="12">
        <f t="shared" si="126"/>
        <v>30</v>
      </c>
      <c r="M452" s="36">
        <v>0</v>
      </c>
      <c r="N452" s="28" t="s">
        <v>268</v>
      </c>
      <c r="O452" s="12">
        <f>VLOOKUP(E452,[3]Sheet1!$B$20:$K$190,9,0)</f>
        <v>3</v>
      </c>
      <c r="P452" s="12" t="str">
        <f>VLOOKUP(O452,武将ID!L$1:$M453,2,0)</f>
        <v>攻击型</v>
      </c>
      <c r="R452" s="12">
        <v>3</v>
      </c>
      <c r="T452" s="12">
        <f t="shared" si="120"/>
        <v>11</v>
      </c>
      <c r="U452" s="12">
        <f t="shared" si="121"/>
        <v>8</v>
      </c>
      <c r="V452" s="12">
        <f t="shared" si="127"/>
        <v>3</v>
      </c>
      <c r="W452" s="12">
        <f t="shared" ref="W452:W514" si="129">ROUNDUP(AB452*0.075,0)</f>
        <v>11</v>
      </c>
      <c r="X452" s="12">
        <f t="shared" ref="X452:X514" si="130">ROUNDUP(AC452*0.075,0)</f>
        <v>11</v>
      </c>
      <c r="Y452" s="12">
        <f t="shared" ref="Y452:Y514" si="131">ROUNDUP(AD452*0.075,0)</f>
        <v>0</v>
      </c>
      <c r="AB452" s="18">
        <v>140</v>
      </c>
      <c r="AC452" s="29">
        <v>140</v>
      </c>
      <c r="AD452" s="29">
        <v>0</v>
      </c>
      <c r="AH452" s="33" t="s">
        <v>661</v>
      </c>
      <c r="AI452" s="17" t="str">
        <f>IFERROR(VLOOKUP(AH452,[4]缘分填表用!$A:$J,4,FALSE),VLOOKUP(AH452,[4]Sheet3!$AH:$AM,6,0))</f>
        <v>隋朝重臣</v>
      </c>
      <c r="AJ452" s="30" t="str">
        <f>IFERROR(VLOOKUP(AH452,[4]缘分填表用!$A:$M,8,FALSE),VLOOKUP(AH452,[4]Sheet3!$AH:$AL,2,0))</f>
        <v>杨林</v>
      </c>
      <c r="AK452" s="30" t="str">
        <f>IFERROR(VLOOKUP(AH452,[4]缘分填表用!$A:$M,9,FALSE),VLOOKUP(AH452,[4]Sheet3!$AH:$AL,3,0))</f>
        <v>魏文通</v>
      </c>
      <c r="AL452" s="30">
        <f>IFERROR(VLOOKUP(AH452,[4]缘分填表用!$A:$M,10,FALSE),VLOOKUP(AH452,[4]Sheet3!$AH:$AL,4,0))</f>
        <v>0</v>
      </c>
      <c r="AM452" s="30"/>
      <c r="AN452" s="12" t="str">
        <f>IFERROR(VLOOKUP(D452,[5]Sheet1!$B$2:$C$47,2,FALSE),"")</f>
        <v/>
      </c>
    </row>
    <row r="453" spans="1:40" ht="17.399999999999999" customHeight="1" x14ac:dyDescent="0.35">
      <c r="A453" s="16" t="str">
        <f t="shared" si="123"/>
        <v>徐世勣1</v>
      </c>
      <c r="B453" s="17">
        <v>1</v>
      </c>
      <c r="C453" s="18">
        <v>135</v>
      </c>
      <c r="D453" s="19" t="str">
        <f t="shared" si="122"/>
        <v>医者仁心</v>
      </c>
      <c r="E453" s="33" t="s">
        <v>662</v>
      </c>
      <c r="F453" s="20" t="str">
        <f t="shared" si="115"/>
        <v>、华佗</v>
      </c>
      <c r="G453" s="20" t="str">
        <f t="shared" si="116"/>
        <v/>
      </c>
      <c r="H453" s="20" t="str">
        <f t="shared" si="117"/>
        <v/>
      </c>
      <c r="I453" s="20" t="str">
        <f t="shared" si="118"/>
        <v/>
      </c>
      <c r="J453" s="12">
        <f t="shared" si="124"/>
        <v>120</v>
      </c>
      <c r="K453" s="12">
        <f t="shared" si="125"/>
        <v>0</v>
      </c>
      <c r="L453" s="12">
        <f t="shared" si="126"/>
        <v>0</v>
      </c>
      <c r="M453" s="36">
        <v>0</v>
      </c>
      <c r="N453" s="28" t="s">
        <v>268</v>
      </c>
      <c r="O453" s="12">
        <f>VLOOKUP(E453,[3]Sheet1!$B$20:$K$190,9,0)</f>
        <v>3</v>
      </c>
      <c r="P453" s="12" t="str">
        <f>VLOOKUP(O453,武将ID!L$1:$M454,2,0)</f>
        <v>攻击型</v>
      </c>
      <c r="R453" s="12">
        <v>3</v>
      </c>
      <c r="T453" s="12">
        <f t="shared" si="120"/>
        <v>12</v>
      </c>
      <c r="U453" s="12">
        <f t="shared" si="121"/>
        <v>0</v>
      </c>
      <c r="V453" s="12">
        <f t="shared" si="127"/>
        <v>0</v>
      </c>
      <c r="W453" s="12">
        <f t="shared" si="129"/>
        <v>12</v>
      </c>
      <c r="X453" s="12">
        <f t="shared" si="130"/>
        <v>0</v>
      </c>
      <c r="Y453" s="12">
        <f t="shared" si="131"/>
        <v>0</v>
      </c>
      <c r="AB453" s="18">
        <v>150</v>
      </c>
      <c r="AC453" s="29">
        <v>0</v>
      </c>
      <c r="AD453" s="29">
        <v>0</v>
      </c>
      <c r="AH453" s="33" t="s">
        <v>663</v>
      </c>
      <c r="AI453" s="17" t="str">
        <f>IFERROR(VLOOKUP(AH453,[4]缘分填表用!$A:$J,4,FALSE),VLOOKUP(AH453,[4]Sheet3!$AH:$AM,6,0))</f>
        <v>医者仁心</v>
      </c>
      <c r="AJ453" s="30" t="str">
        <f>IFERROR(VLOOKUP(AH453,[4]缘分填表用!$A:$M,8,FALSE),VLOOKUP(AH453,[4]Sheet3!$AH:$AL,2,0))</f>
        <v>华佗</v>
      </c>
      <c r="AK453" s="30">
        <f>IFERROR(VLOOKUP(AH453,[4]缘分填表用!$A:$M,9,FALSE),VLOOKUP(AH453,[4]Sheet3!$AH:$AL,3,0))</f>
        <v>0</v>
      </c>
      <c r="AL453" s="30">
        <f>IFERROR(VLOOKUP(AH453,[4]缘分填表用!$A:$M,10,FALSE),VLOOKUP(AH453,[4]Sheet3!$AH:$AL,4,0))</f>
        <v>0</v>
      </c>
      <c r="AM453" s="30"/>
      <c r="AN453" s="12" t="str">
        <f>IFERROR(VLOOKUP(D453,[5]Sheet1!$B$2:$C$47,2,FALSE),"")</f>
        <v/>
      </c>
    </row>
    <row r="454" spans="1:40" ht="17.399999999999999" customHeight="1" x14ac:dyDescent="0.35">
      <c r="A454" s="16" t="str">
        <f t="shared" si="123"/>
        <v>徐世勣2</v>
      </c>
      <c r="B454" s="17">
        <v>2</v>
      </c>
      <c r="C454" s="18">
        <v>136</v>
      </c>
      <c r="D454" s="19" t="str">
        <f t="shared" si="122"/>
        <v>英雄豪杰</v>
      </c>
      <c r="E454" s="33" t="s">
        <v>662</v>
      </c>
      <c r="F454" s="20" t="str">
        <f t="shared" si="115"/>
        <v>、罗艺</v>
      </c>
      <c r="G454" s="20" t="str">
        <f t="shared" si="116"/>
        <v>、雄阔海</v>
      </c>
      <c r="H454" s="20" t="str">
        <f t="shared" si="117"/>
        <v/>
      </c>
      <c r="I454" s="20" t="str">
        <f t="shared" si="118"/>
        <v/>
      </c>
      <c r="J454" s="12">
        <f t="shared" si="124"/>
        <v>120</v>
      </c>
      <c r="K454" s="12">
        <f t="shared" si="125"/>
        <v>90</v>
      </c>
      <c r="L454" s="12">
        <f t="shared" si="126"/>
        <v>30</v>
      </c>
      <c r="M454" s="36">
        <v>0</v>
      </c>
      <c r="N454" s="28" t="s">
        <v>268</v>
      </c>
      <c r="O454" s="12">
        <f>VLOOKUP(E454,[3]Sheet1!$B$20:$K$190,9,0)</f>
        <v>3</v>
      </c>
      <c r="P454" s="12" t="str">
        <f>VLOOKUP(O454,武将ID!L$1:$M455,2,0)</f>
        <v>攻击型</v>
      </c>
      <c r="R454" s="12">
        <v>3</v>
      </c>
      <c r="T454" s="12">
        <f t="shared" si="120"/>
        <v>12</v>
      </c>
      <c r="U454" s="12">
        <f t="shared" si="121"/>
        <v>9</v>
      </c>
      <c r="V454" s="12">
        <f t="shared" si="127"/>
        <v>3</v>
      </c>
      <c r="W454" s="12">
        <f t="shared" si="129"/>
        <v>12</v>
      </c>
      <c r="X454" s="12">
        <f t="shared" si="130"/>
        <v>12</v>
      </c>
      <c r="Y454" s="12">
        <f t="shared" si="131"/>
        <v>0</v>
      </c>
      <c r="AB454" s="18">
        <v>150</v>
      </c>
      <c r="AC454" s="29">
        <v>150</v>
      </c>
      <c r="AD454" s="29">
        <v>0</v>
      </c>
      <c r="AH454" s="33" t="s">
        <v>664</v>
      </c>
      <c r="AI454" s="17" t="str">
        <f>IFERROR(VLOOKUP(AH454,[4]缘分填表用!$A:$J,4,FALSE),VLOOKUP(AH454,[4]Sheet3!$AH:$AM,6,0))</f>
        <v>英雄豪杰</v>
      </c>
      <c r="AJ454" s="30" t="str">
        <f>IFERROR(VLOOKUP(AH454,[4]缘分填表用!$A:$M,8,FALSE),VLOOKUP(AH454,[4]Sheet3!$AH:$AL,2,0))</f>
        <v>罗艺</v>
      </c>
      <c r="AK454" s="30" t="str">
        <f>IFERROR(VLOOKUP(AH454,[4]缘分填表用!$A:$M,9,FALSE),VLOOKUP(AH454,[4]Sheet3!$AH:$AL,3,0))</f>
        <v>雄阔海</v>
      </c>
      <c r="AL454" s="30">
        <f>IFERROR(VLOOKUP(AH454,[4]缘分填表用!$A:$M,10,FALSE),VLOOKUP(AH454,[4]Sheet3!$AH:$AL,4,0))</f>
        <v>0</v>
      </c>
      <c r="AM454" s="30"/>
      <c r="AN454" s="12" t="str">
        <f>IFERROR(VLOOKUP(D454,[5]Sheet1!$B$2:$C$47,2,FALSE),"")</f>
        <v/>
      </c>
    </row>
    <row r="455" spans="1:40" ht="17.399999999999999" customHeight="1" x14ac:dyDescent="0.35">
      <c r="A455" s="16" t="str">
        <f t="shared" si="123"/>
        <v>杨林1</v>
      </c>
      <c r="B455" s="17">
        <v>1</v>
      </c>
      <c r="C455" s="18">
        <v>137</v>
      </c>
      <c r="D455" s="19" t="str">
        <f t="shared" si="122"/>
        <v>恪尽职守</v>
      </c>
      <c r="E455" s="33" t="s">
        <v>665</v>
      </c>
      <c r="F455" s="20" t="str">
        <f t="shared" si="115"/>
        <v>、魏文通</v>
      </c>
      <c r="G455" s="20" t="str">
        <f t="shared" si="116"/>
        <v/>
      </c>
      <c r="H455" s="20" t="str">
        <f t="shared" si="117"/>
        <v/>
      </c>
      <c r="I455" s="20" t="str">
        <f t="shared" si="118"/>
        <v/>
      </c>
      <c r="J455" s="12">
        <f t="shared" si="124"/>
        <v>110</v>
      </c>
      <c r="K455" s="12">
        <f t="shared" si="125"/>
        <v>0</v>
      </c>
      <c r="L455" s="12">
        <f t="shared" si="126"/>
        <v>0</v>
      </c>
      <c r="M455" s="36">
        <v>0</v>
      </c>
      <c r="N455" s="28" t="s">
        <v>268</v>
      </c>
      <c r="O455" s="12">
        <f>VLOOKUP(E455,[3]Sheet1!$B$20:$K$190,9,0)</f>
        <v>2</v>
      </c>
      <c r="P455" s="12" t="str">
        <f>VLOOKUP(O455,武将ID!L$1:$M456,2,0)</f>
        <v>防御型</v>
      </c>
      <c r="R455" s="12">
        <v>3</v>
      </c>
      <c r="T455" s="12">
        <f t="shared" si="120"/>
        <v>11</v>
      </c>
      <c r="U455" s="12">
        <f t="shared" si="121"/>
        <v>0</v>
      </c>
      <c r="V455" s="12">
        <f t="shared" si="127"/>
        <v>0</v>
      </c>
      <c r="W455" s="12">
        <f t="shared" si="129"/>
        <v>11</v>
      </c>
      <c r="X455" s="12">
        <f t="shared" si="130"/>
        <v>0</v>
      </c>
      <c r="Y455" s="12">
        <f t="shared" si="131"/>
        <v>0</v>
      </c>
      <c r="AB455" s="18">
        <v>140</v>
      </c>
      <c r="AC455" s="29">
        <v>0</v>
      </c>
      <c r="AD455" s="29">
        <v>0</v>
      </c>
      <c r="AH455" s="33" t="s">
        <v>666</v>
      </c>
      <c r="AI455" s="17" t="str">
        <f>IFERROR(VLOOKUP(AH455,[4]缘分填表用!$A:$J,4,FALSE),VLOOKUP(AH455,[4]Sheet3!$AH:$AM,6,0))</f>
        <v>恪尽职守</v>
      </c>
      <c r="AJ455" s="30" t="str">
        <f>IFERROR(VLOOKUP(AH455,[4]缘分填表用!$A:$M,8,FALSE),VLOOKUP(AH455,[4]Sheet3!$AH:$AL,2,0))</f>
        <v>魏文通</v>
      </c>
      <c r="AK455" s="30">
        <f>IFERROR(VLOOKUP(AH455,[4]缘分填表用!$A:$M,9,FALSE),VLOOKUP(AH455,[4]Sheet3!$AH:$AL,3,0))</f>
        <v>0</v>
      </c>
      <c r="AL455" s="30">
        <f>IFERROR(VLOOKUP(AH455,[4]缘分填表用!$A:$M,10,FALSE),VLOOKUP(AH455,[4]Sheet3!$AH:$AL,4,0))</f>
        <v>0</v>
      </c>
      <c r="AM455" s="30"/>
      <c r="AN455" s="12" t="str">
        <f>IFERROR(VLOOKUP(D455,[5]Sheet1!$B$2:$C$47,2,FALSE),"")</f>
        <v/>
      </c>
    </row>
    <row r="456" spans="1:40" ht="17.399999999999999" customHeight="1" x14ac:dyDescent="0.35">
      <c r="A456" s="16" t="str">
        <f t="shared" si="123"/>
        <v>杨林2</v>
      </c>
      <c r="B456" s="17">
        <v>2</v>
      </c>
      <c r="C456" s="18">
        <v>138</v>
      </c>
      <c r="D456" s="19" t="str">
        <f t="shared" si="122"/>
        <v>隋朝重臣</v>
      </c>
      <c r="E456" s="33" t="s">
        <v>665</v>
      </c>
      <c r="F456" s="20" t="str">
        <f t="shared" si="115"/>
        <v>、王世充</v>
      </c>
      <c r="G456" s="20" t="str">
        <f t="shared" si="116"/>
        <v>、魏文通</v>
      </c>
      <c r="H456" s="20" t="str">
        <f t="shared" si="117"/>
        <v/>
      </c>
      <c r="I456" s="20" t="str">
        <f t="shared" si="118"/>
        <v/>
      </c>
      <c r="J456" s="12">
        <f t="shared" si="124"/>
        <v>120</v>
      </c>
      <c r="K456" s="12">
        <f t="shared" si="125"/>
        <v>90</v>
      </c>
      <c r="L456" s="12">
        <f t="shared" si="126"/>
        <v>30</v>
      </c>
      <c r="M456" s="36">
        <v>0</v>
      </c>
      <c r="N456" s="28" t="s">
        <v>268</v>
      </c>
      <c r="O456" s="12">
        <f>VLOOKUP(E456,[3]Sheet1!$B$20:$K$190,9,0)</f>
        <v>2</v>
      </c>
      <c r="P456" s="12" t="str">
        <f>VLOOKUP(O456,武将ID!L$1:$M457,2,0)</f>
        <v>防御型</v>
      </c>
      <c r="R456" s="12">
        <v>3</v>
      </c>
      <c r="T456" s="12">
        <f t="shared" si="120"/>
        <v>12</v>
      </c>
      <c r="U456" s="12">
        <f t="shared" si="121"/>
        <v>9</v>
      </c>
      <c r="V456" s="12">
        <f t="shared" si="127"/>
        <v>3</v>
      </c>
      <c r="W456" s="12">
        <f t="shared" si="129"/>
        <v>12</v>
      </c>
      <c r="X456" s="12">
        <f t="shared" si="130"/>
        <v>12</v>
      </c>
      <c r="Y456" s="12">
        <f t="shared" si="131"/>
        <v>0</v>
      </c>
      <c r="AB456" s="18">
        <v>150</v>
      </c>
      <c r="AC456" s="29">
        <v>150</v>
      </c>
      <c r="AD456" s="29">
        <v>0</v>
      </c>
      <c r="AH456" s="33" t="s">
        <v>667</v>
      </c>
      <c r="AI456" s="17" t="str">
        <f>IFERROR(VLOOKUP(AH456,[4]缘分填表用!$A:$J,4,FALSE),VLOOKUP(AH456,[4]Sheet3!$AH:$AM,6,0))</f>
        <v>隋朝重臣</v>
      </c>
      <c r="AJ456" s="30" t="str">
        <f>IFERROR(VLOOKUP(AH456,[4]缘分填表用!$A:$M,8,FALSE),VLOOKUP(AH456,[4]Sheet3!$AH:$AL,2,0))</f>
        <v>王世充</v>
      </c>
      <c r="AK456" s="30" t="str">
        <f>IFERROR(VLOOKUP(AH456,[4]缘分填表用!$A:$M,9,FALSE),VLOOKUP(AH456,[4]Sheet3!$AH:$AL,3,0))</f>
        <v>魏文通</v>
      </c>
      <c r="AL456" s="30">
        <f>IFERROR(VLOOKUP(AH456,[4]缘分填表用!$A:$M,10,FALSE),VLOOKUP(AH456,[4]Sheet3!$AH:$AL,4,0))</f>
        <v>0</v>
      </c>
      <c r="AM456" s="30"/>
      <c r="AN456" s="12" t="str">
        <f>IFERROR(VLOOKUP(D456,[5]Sheet1!$B$2:$C$47,2,FALSE),"")</f>
        <v/>
      </c>
    </row>
    <row r="457" spans="1:40" ht="17.399999999999999" customHeight="1" x14ac:dyDescent="0.35">
      <c r="A457" s="16" t="str">
        <f t="shared" si="123"/>
        <v>罗艺1</v>
      </c>
      <c r="B457" s="17">
        <v>1</v>
      </c>
      <c r="C457" s="18">
        <v>139</v>
      </c>
      <c r="D457" s="19" t="str">
        <f t="shared" si="122"/>
        <v>殊途同归</v>
      </c>
      <c r="E457" s="33" t="s">
        <v>668</v>
      </c>
      <c r="F457" s="20" t="str">
        <f t="shared" si="115"/>
        <v>、王世充</v>
      </c>
      <c r="G457" s="20" t="str">
        <f t="shared" si="116"/>
        <v/>
      </c>
      <c r="H457" s="20" t="str">
        <f t="shared" si="117"/>
        <v/>
      </c>
      <c r="I457" s="20" t="str">
        <f t="shared" si="118"/>
        <v/>
      </c>
      <c r="J457" s="12">
        <f t="shared" si="124"/>
        <v>0</v>
      </c>
      <c r="K457" s="12">
        <f t="shared" si="125"/>
        <v>90</v>
      </c>
      <c r="L457" s="12">
        <f t="shared" si="126"/>
        <v>30</v>
      </c>
      <c r="M457" s="36">
        <v>0</v>
      </c>
      <c r="N457" s="28" t="s">
        <v>268</v>
      </c>
      <c r="O457" s="12">
        <f>VLOOKUP(E457,[3]Sheet1!$B$20:$K$190,9,0)</f>
        <v>3</v>
      </c>
      <c r="P457" s="12" t="str">
        <f>VLOOKUP(O457,武将ID!L$1:$M458,2,0)</f>
        <v>攻击型</v>
      </c>
      <c r="R457" s="12">
        <v>3</v>
      </c>
      <c r="T457" s="12">
        <f t="shared" si="120"/>
        <v>0</v>
      </c>
      <c r="U457" s="12">
        <f t="shared" si="121"/>
        <v>9</v>
      </c>
      <c r="V457" s="12">
        <f t="shared" si="127"/>
        <v>3</v>
      </c>
      <c r="W457" s="12">
        <f t="shared" si="129"/>
        <v>0</v>
      </c>
      <c r="X457" s="12">
        <f t="shared" si="130"/>
        <v>12</v>
      </c>
      <c r="Y457" s="12">
        <f t="shared" si="131"/>
        <v>0</v>
      </c>
      <c r="AB457" s="18">
        <v>0</v>
      </c>
      <c r="AC457" s="29">
        <v>150</v>
      </c>
      <c r="AD457" s="29">
        <v>0</v>
      </c>
      <c r="AH457" s="33" t="s">
        <v>669</v>
      </c>
      <c r="AI457" s="17" t="str">
        <f>IFERROR(VLOOKUP(AH457,[4]缘分填表用!$A:$J,4,FALSE),VLOOKUP(AH457,[4]Sheet3!$AH:$AM,6,0))</f>
        <v>殊途同归</v>
      </c>
      <c r="AJ457" s="30" t="str">
        <f>IFERROR(VLOOKUP(AH457,[4]缘分填表用!$A:$M,8,FALSE),VLOOKUP(AH457,[4]Sheet3!$AH:$AL,2,0))</f>
        <v>王世充</v>
      </c>
      <c r="AK457" s="30">
        <f>IFERROR(VLOOKUP(AH457,[4]缘分填表用!$A:$M,9,FALSE),VLOOKUP(AH457,[4]Sheet3!$AH:$AL,3,0))</f>
        <v>0</v>
      </c>
      <c r="AL457" s="30">
        <f>IFERROR(VLOOKUP(AH457,[4]缘分填表用!$A:$M,10,FALSE),VLOOKUP(AH457,[4]Sheet3!$AH:$AL,4,0))</f>
        <v>0</v>
      </c>
      <c r="AM457" s="30"/>
      <c r="AN457" s="12" t="str">
        <f>IFERROR(VLOOKUP(D457,[5]Sheet1!$B$2:$C$47,2,FALSE),"")</f>
        <v/>
      </c>
    </row>
    <row r="458" spans="1:40" ht="17.399999999999999" customHeight="1" x14ac:dyDescent="0.35">
      <c r="A458" s="16" t="str">
        <f t="shared" si="123"/>
        <v>罗艺2</v>
      </c>
      <c r="B458" s="17">
        <v>2</v>
      </c>
      <c r="C458" s="18">
        <v>140</v>
      </c>
      <c r="D458" s="19" t="str">
        <f t="shared" si="122"/>
        <v>英雄豪杰</v>
      </c>
      <c r="E458" s="33" t="s">
        <v>668</v>
      </c>
      <c r="F458" s="20" t="str">
        <f t="shared" si="115"/>
        <v>、徐世勣</v>
      </c>
      <c r="G458" s="20" t="str">
        <f t="shared" si="116"/>
        <v>、雄阔海</v>
      </c>
      <c r="H458" s="20" t="str">
        <f t="shared" si="117"/>
        <v/>
      </c>
      <c r="I458" s="20" t="str">
        <f t="shared" si="118"/>
        <v/>
      </c>
      <c r="J458" s="12">
        <f t="shared" si="124"/>
        <v>120</v>
      </c>
      <c r="K458" s="12">
        <f t="shared" si="125"/>
        <v>90</v>
      </c>
      <c r="L458" s="12">
        <f t="shared" si="126"/>
        <v>30</v>
      </c>
      <c r="M458" s="36">
        <v>0</v>
      </c>
      <c r="N458" s="28" t="s">
        <v>268</v>
      </c>
      <c r="O458" s="12">
        <f>VLOOKUP(E458,[3]Sheet1!$B$20:$K$190,9,0)</f>
        <v>3</v>
      </c>
      <c r="P458" s="12" t="str">
        <f>VLOOKUP(O458,武将ID!L$1:$M459,2,0)</f>
        <v>攻击型</v>
      </c>
      <c r="R458" s="12">
        <v>3</v>
      </c>
      <c r="T458" s="12">
        <f t="shared" si="120"/>
        <v>12</v>
      </c>
      <c r="U458" s="12">
        <f t="shared" si="121"/>
        <v>9</v>
      </c>
      <c r="V458" s="12">
        <f t="shared" si="127"/>
        <v>3</v>
      </c>
      <c r="W458" s="12">
        <f t="shared" si="129"/>
        <v>12</v>
      </c>
      <c r="X458" s="12">
        <f t="shared" si="130"/>
        <v>12</v>
      </c>
      <c r="Y458" s="12">
        <f t="shared" si="131"/>
        <v>0</v>
      </c>
      <c r="AB458" s="18">
        <v>150</v>
      </c>
      <c r="AC458" s="29">
        <v>150</v>
      </c>
      <c r="AD458" s="29">
        <v>0</v>
      </c>
      <c r="AH458" s="33" t="s">
        <v>670</v>
      </c>
      <c r="AI458" s="17" t="str">
        <f>IFERROR(VLOOKUP(AH458,[4]缘分填表用!$A:$J,4,FALSE),VLOOKUP(AH458,[4]Sheet3!$AH:$AM,6,0))</f>
        <v>英雄豪杰</v>
      </c>
      <c r="AJ458" s="30" t="str">
        <f>IFERROR(VLOOKUP(AH458,[4]缘分填表用!$A:$M,8,FALSE),VLOOKUP(AH458,[4]Sheet3!$AH:$AL,2,0))</f>
        <v>徐世勣</v>
      </c>
      <c r="AK458" s="30" t="str">
        <f>IFERROR(VLOOKUP(AH458,[4]缘分填表用!$A:$M,9,FALSE),VLOOKUP(AH458,[4]Sheet3!$AH:$AL,3,0))</f>
        <v>雄阔海</v>
      </c>
      <c r="AL458" s="30">
        <f>IFERROR(VLOOKUP(AH458,[4]缘分填表用!$A:$M,10,FALSE),VLOOKUP(AH458,[4]Sheet3!$AH:$AL,4,0))</f>
        <v>0</v>
      </c>
      <c r="AM458" s="30"/>
      <c r="AN458" s="12" t="str">
        <f>IFERROR(VLOOKUP(D458,[5]Sheet1!$B$2:$C$47,2,FALSE),"")</f>
        <v/>
      </c>
    </row>
    <row r="459" spans="1:40" ht="17.399999999999999" customHeight="1" x14ac:dyDescent="0.35">
      <c r="A459" s="16" t="str">
        <f t="shared" si="123"/>
        <v>萧美娘1</v>
      </c>
      <c r="B459" s="17">
        <v>1</v>
      </c>
      <c r="C459" s="18">
        <v>141</v>
      </c>
      <c r="D459" s="19" t="str">
        <f t="shared" si="122"/>
        <v>红颜依旧</v>
      </c>
      <c r="E459" s="33" t="s">
        <v>671</v>
      </c>
      <c r="F459" s="20" t="str">
        <f t="shared" si="115"/>
        <v>、张丽华</v>
      </c>
      <c r="G459" s="20" t="str">
        <f t="shared" si="116"/>
        <v/>
      </c>
      <c r="H459" s="20" t="str">
        <f t="shared" si="117"/>
        <v/>
      </c>
      <c r="I459" s="20" t="str">
        <f t="shared" si="118"/>
        <v/>
      </c>
      <c r="J459" s="12">
        <f t="shared" si="124"/>
        <v>0</v>
      </c>
      <c r="K459" s="12">
        <f t="shared" si="125"/>
        <v>80</v>
      </c>
      <c r="L459" s="12">
        <f t="shared" si="126"/>
        <v>30</v>
      </c>
      <c r="M459" s="36">
        <v>0</v>
      </c>
      <c r="N459" s="28" t="s">
        <v>268</v>
      </c>
      <c r="O459" s="12">
        <f>VLOOKUP(E459,[3]Sheet1!$B$20:$K$190,9,0)</f>
        <v>3</v>
      </c>
      <c r="P459" s="12" t="str">
        <f>VLOOKUP(O459,武将ID!L$1:$M460,2,0)</f>
        <v>攻击型</v>
      </c>
      <c r="R459" s="12">
        <v>3</v>
      </c>
      <c r="T459" s="12">
        <f t="shared" si="120"/>
        <v>0</v>
      </c>
      <c r="U459" s="12">
        <f t="shared" si="121"/>
        <v>8</v>
      </c>
      <c r="V459" s="12">
        <f t="shared" si="127"/>
        <v>3</v>
      </c>
      <c r="W459" s="12">
        <f t="shared" si="129"/>
        <v>0</v>
      </c>
      <c r="X459" s="12">
        <f t="shared" si="130"/>
        <v>11</v>
      </c>
      <c r="Y459" s="12">
        <f t="shared" si="131"/>
        <v>0</v>
      </c>
      <c r="AB459" s="18">
        <v>0</v>
      </c>
      <c r="AC459" s="29">
        <v>140</v>
      </c>
      <c r="AD459" s="29">
        <v>0</v>
      </c>
      <c r="AH459" s="33" t="s">
        <v>672</v>
      </c>
      <c r="AI459" s="17" t="str">
        <f>IFERROR(VLOOKUP(AH459,[4]缘分填表用!$A:$J,4,FALSE),VLOOKUP(AH459,[4]Sheet3!$AH:$AM,6,0))</f>
        <v>红颜依旧</v>
      </c>
      <c r="AJ459" s="30" t="str">
        <f>IFERROR(VLOOKUP(AH459,[4]缘分填表用!$A:$M,8,FALSE),VLOOKUP(AH459,[4]Sheet3!$AH:$AL,2,0))</f>
        <v>张丽华</v>
      </c>
      <c r="AK459" s="30">
        <f>IFERROR(VLOOKUP(AH459,[4]缘分填表用!$A:$M,9,FALSE),VLOOKUP(AH459,[4]Sheet3!$AH:$AL,3,0))</f>
        <v>0</v>
      </c>
      <c r="AL459" s="30">
        <f>IFERROR(VLOOKUP(AH459,[4]缘分填表用!$A:$M,10,FALSE),VLOOKUP(AH459,[4]Sheet3!$AH:$AL,4,0))</f>
        <v>0</v>
      </c>
      <c r="AM459" s="30"/>
      <c r="AN459" s="12" t="str">
        <f>IFERROR(VLOOKUP(D459,[5]Sheet1!$B$2:$C$47,2,FALSE),"")</f>
        <v/>
      </c>
    </row>
    <row r="460" spans="1:40" ht="17.399999999999999" customHeight="1" x14ac:dyDescent="0.35">
      <c r="A460" s="16" t="str">
        <f t="shared" si="123"/>
        <v>萧美娘2</v>
      </c>
      <c r="B460" s="17">
        <v>2</v>
      </c>
      <c r="C460" s="18">
        <v>142</v>
      </c>
      <c r="D460" s="19" t="str">
        <f t="shared" si="122"/>
        <v>姿貌无双</v>
      </c>
      <c r="E460" s="33" t="s">
        <v>671</v>
      </c>
      <c r="F460" s="20" t="str">
        <f t="shared" si="115"/>
        <v>、宣华夫人</v>
      </c>
      <c r="G460" s="20" t="str">
        <f t="shared" si="116"/>
        <v>、张丽华</v>
      </c>
      <c r="H460" s="20" t="str">
        <f t="shared" si="117"/>
        <v/>
      </c>
      <c r="I460" s="20" t="str">
        <f t="shared" si="118"/>
        <v/>
      </c>
      <c r="J460" s="12">
        <f t="shared" si="124"/>
        <v>120</v>
      </c>
      <c r="K460" s="12">
        <f t="shared" si="125"/>
        <v>90</v>
      </c>
      <c r="L460" s="12">
        <f t="shared" si="126"/>
        <v>30</v>
      </c>
      <c r="M460" s="36">
        <v>0</v>
      </c>
      <c r="N460" s="28" t="s">
        <v>268</v>
      </c>
      <c r="O460" s="12">
        <f>VLOOKUP(E460,[3]Sheet1!$B$20:$K$190,9,0)</f>
        <v>3</v>
      </c>
      <c r="P460" s="12" t="str">
        <f>VLOOKUP(O460,武将ID!L$1:$M461,2,0)</f>
        <v>攻击型</v>
      </c>
      <c r="R460" s="12">
        <v>3</v>
      </c>
      <c r="T460" s="12">
        <f t="shared" si="120"/>
        <v>12</v>
      </c>
      <c r="U460" s="12">
        <f t="shared" si="121"/>
        <v>9</v>
      </c>
      <c r="V460" s="12">
        <f t="shared" si="127"/>
        <v>3</v>
      </c>
      <c r="W460" s="12">
        <f t="shared" si="129"/>
        <v>12</v>
      </c>
      <c r="X460" s="12">
        <f t="shared" si="130"/>
        <v>12</v>
      </c>
      <c r="Y460" s="12">
        <f t="shared" si="131"/>
        <v>0</v>
      </c>
      <c r="AB460" s="18">
        <v>150</v>
      </c>
      <c r="AC460" s="29">
        <v>150</v>
      </c>
      <c r="AD460" s="29">
        <v>0</v>
      </c>
      <c r="AH460" s="33" t="s">
        <v>673</v>
      </c>
      <c r="AI460" s="17" t="str">
        <f>IFERROR(VLOOKUP(AH460,[4]缘分填表用!$A:$J,4,FALSE),VLOOKUP(AH460,[4]Sheet3!$AH:$AM,6,0))</f>
        <v>姿貌无双</v>
      </c>
      <c r="AJ460" s="30" t="str">
        <f>IFERROR(VLOOKUP(AH460,[4]缘分填表用!$A:$M,8,FALSE),VLOOKUP(AH460,[4]Sheet3!$AH:$AL,2,0))</f>
        <v>宣华夫人</v>
      </c>
      <c r="AK460" s="30" t="str">
        <f>IFERROR(VLOOKUP(AH460,[4]缘分填表用!$A:$M,9,FALSE),VLOOKUP(AH460,[4]Sheet3!$AH:$AL,3,0))</f>
        <v>张丽华</v>
      </c>
      <c r="AL460" s="30">
        <f>IFERROR(VLOOKUP(AH460,[4]缘分填表用!$A:$M,10,FALSE),VLOOKUP(AH460,[4]Sheet3!$AH:$AL,4,0))</f>
        <v>0</v>
      </c>
      <c r="AM460" s="30"/>
      <c r="AN460" s="12" t="str">
        <f>IFERROR(VLOOKUP(D460,[5]Sheet1!$B$2:$C$47,2,FALSE),"")</f>
        <v/>
      </c>
    </row>
    <row r="461" spans="1:40" ht="17.399999999999999" customHeight="1" x14ac:dyDescent="0.35">
      <c r="A461" s="16" t="str">
        <f t="shared" si="123"/>
        <v>宣华夫人1</v>
      </c>
      <c r="B461" s="17">
        <v>1</v>
      </c>
      <c r="C461" s="18">
        <v>143</v>
      </c>
      <c r="D461" s="19" t="str">
        <f t="shared" si="122"/>
        <v>后宫佳丽</v>
      </c>
      <c r="E461" s="33" t="s">
        <v>674</v>
      </c>
      <c r="F461" s="20" t="str">
        <f t="shared" si="115"/>
        <v>、薄姬</v>
      </c>
      <c r="G461" s="20" t="str">
        <f t="shared" si="116"/>
        <v/>
      </c>
      <c r="H461" s="20" t="str">
        <f t="shared" si="117"/>
        <v/>
      </c>
      <c r="I461" s="20" t="str">
        <f t="shared" si="118"/>
        <v/>
      </c>
      <c r="J461" s="12">
        <f t="shared" si="124"/>
        <v>0</v>
      </c>
      <c r="K461" s="12">
        <f t="shared" si="125"/>
        <v>80</v>
      </c>
      <c r="L461" s="12">
        <f t="shared" si="126"/>
        <v>30</v>
      </c>
      <c r="M461" s="36">
        <v>0</v>
      </c>
      <c r="N461" s="28" t="s">
        <v>268</v>
      </c>
      <c r="O461" s="12">
        <f>VLOOKUP(E461,[3]Sheet1!$B$20:$K$190,9,0)</f>
        <v>3</v>
      </c>
      <c r="P461" s="12" t="str">
        <f>VLOOKUP(O461,武将ID!L$1:$M462,2,0)</f>
        <v>攻击型</v>
      </c>
      <c r="R461" s="12">
        <v>3</v>
      </c>
      <c r="T461" s="12">
        <f t="shared" si="120"/>
        <v>0</v>
      </c>
      <c r="U461" s="12">
        <f t="shared" si="121"/>
        <v>8</v>
      </c>
      <c r="V461" s="12">
        <f t="shared" si="127"/>
        <v>3</v>
      </c>
      <c r="W461" s="12">
        <f t="shared" si="129"/>
        <v>0</v>
      </c>
      <c r="X461" s="12">
        <f t="shared" si="130"/>
        <v>11</v>
      </c>
      <c r="Y461" s="12">
        <f t="shared" si="131"/>
        <v>0</v>
      </c>
      <c r="AB461" s="18">
        <v>0</v>
      </c>
      <c r="AC461" s="29">
        <v>140</v>
      </c>
      <c r="AD461" s="29">
        <v>0</v>
      </c>
      <c r="AH461" s="33" t="s">
        <v>675</v>
      </c>
      <c r="AI461" s="17" t="str">
        <f>IFERROR(VLOOKUP(AH461,[4]缘分填表用!$A:$J,4,FALSE),VLOOKUP(AH461,[4]Sheet3!$AH:$AM,6,0))</f>
        <v>后宫佳丽</v>
      </c>
      <c r="AJ461" s="30" t="str">
        <f>IFERROR(VLOOKUP(AH461,[4]缘分填表用!$A:$M,8,FALSE),VLOOKUP(AH461,[4]Sheet3!$AH:$AL,2,0))</f>
        <v>薄姬</v>
      </c>
      <c r="AK461" s="30">
        <f>IFERROR(VLOOKUP(AH461,[4]缘分填表用!$A:$M,9,FALSE),VLOOKUP(AH461,[4]Sheet3!$AH:$AL,3,0))</f>
        <v>0</v>
      </c>
      <c r="AL461" s="30">
        <f>IFERROR(VLOOKUP(AH461,[4]缘分填表用!$A:$M,10,FALSE),VLOOKUP(AH461,[4]Sheet3!$AH:$AL,4,0))</f>
        <v>0</v>
      </c>
      <c r="AM461" s="30"/>
      <c r="AN461" s="12" t="str">
        <f>IFERROR(VLOOKUP(D461,[5]Sheet1!$B$2:$C$47,2,FALSE),"")</f>
        <v/>
      </c>
    </row>
    <row r="462" spans="1:40" ht="17.399999999999999" customHeight="1" x14ac:dyDescent="0.35">
      <c r="A462" s="16" t="str">
        <f t="shared" si="123"/>
        <v>宣华夫人2</v>
      </c>
      <c r="B462" s="17">
        <v>2</v>
      </c>
      <c r="C462" s="18">
        <v>144</v>
      </c>
      <c r="D462" s="19" t="str">
        <f t="shared" si="122"/>
        <v>姿貌无双</v>
      </c>
      <c r="E462" s="33" t="s">
        <v>674</v>
      </c>
      <c r="F462" s="20" t="str">
        <f t="shared" si="115"/>
        <v>、张丽华</v>
      </c>
      <c r="G462" s="20" t="str">
        <f t="shared" si="116"/>
        <v>、萧美娘</v>
      </c>
      <c r="H462" s="20" t="str">
        <f t="shared" si="117"/>
        <v/>
      </c>
      <c r="I462" s="20" t="str">
        <f t="shared" si="118"/>
        <v/>
      </c>
      <c r="J462" s="12">
        <f t="shared" si="124"/>
        <v>120</v>
      </c>
      <c r="K462" s="12">
        <f t="shared" si="125"/>
        <v>90</v>
      </c>
      <c r="L462" s="12">
        <f t="shared" si="126"/>
        <v>30</v>
      </c>
      <c r="M462" s="36">
        <v>0</v>
      </c>
      <c r="N462" s="28" t="s">
        <v>268</v>
      </c>
      <c r="O462" s="12">
        <f>VLOOKUP(E462,[3]Sheet1!$B$20:$K$190,9,0)</f>
        <v>3</v>
      </c>
      <c r="P462" s="12" t="str">
        <f>VLOOKUP(O462,武将ID!L$1:$M463,2,0)</f>
        <v>攻击型</v>
      </c>
      <c r="R462" s="12">
        <v>3</v>
      </c>
      <c r="T462" s="12">
        <f t="shared" si="120"/>
        <v>12</v>
      </c>
      <c r="U462" s="12">
        <f t="shared" si="121"/>
        <v>9</v>
      </c>
      <c r="V462" s="12">
        <f t="shared" si="127"/>
        <v>3</v>
      </c>
      <c r="W462" s="12">
        <f t="shared" si="129"/>
        <v>12</v>
      </c>
      <c r="X462" s="12">
        <f t="shared" si="130"/>
        <v>12</v>
      </c>
      <c r="Y462" s="12">
        <f t="shared" si="131"/>
        <v>0</v>
      </c>
      <c r="AB462" s="18">
        <v>150</v>
      </c>
      <c r="AC462" s="29">
        <v>150</v>
      </c>
      <c r="AD462" s="29">
        <v>0</v>
      </c>
      <c r="AH462" s="33" t="s">
        <v>676</v>
      </c>
      <c r="AI462" s="17" t="str">
        <f>IFERROR(VLOOKUP(AH462,[4]缘分填表用!$A:$J,4,FALSE),VLOOKUP(AH462,[4]Sheet3!$AH:$AM,6,0))</f>
        <v>姿貌无双</v>
      </c>
      <c r="AJ462" s="30" t="str">
        <f>IFERROR(VLOOKUP(AH462,[4]缘分填表用!$A:$M,8,FALSE),VLOOKUP(AH462,[4]Sheet3!$AH:$AL,2,0))</f>
        <v>张丽华</v>
      </c>
      <c r="AK462" s="30" t="str">
        <f>IFERROR(VLOOKUP(AH462,[4]缘分填表用!$A:$M,9,FALSE),VLOOKUP(AH462,[4]Sheet3!$AH:$AL,3,0))</f>
        <v>萧美娘</v>
      </c>
      <c r="AL462" s="30">
        <f>IFERROR(VLOOKUP(AH462,[4]缘分填表用!$A:$M,10,FALSE),VLOOKUP(AH462,[4]Sheet3!$AH:$AL,4,0))</f>
        <v>0</v>
      </c>
      <c r="AM462" s="30"/>
      <c r="AN462" s="12" t="str">
        <f>IFERROR(VLOOKUP(D462,[5]Sheet1!$B$2:$C$47,2,FALSE),"")</f>
        <v/>
      </c>
    </row>
    <row r="463" spans="1:40" ht="17.399999999999999" customHeight="1" x14ac:dyDescent="0.35">
      <c r="A463" s="16" t="str">
        <f t="shared" si="123"/>
        <v>雄阔海1</v>
      </c>
      <c r="B463" s="17">
        <v>1</v>
      </c>
      <c r="C463" s="18">
        <v>145</v>
      </c>
      <c r="D463" s="19" t="str">
        <f t="shared" si="122"/>
        <v>绿林好汉</v>
      </c>
      <c r="E463" s="33" t="s">
        <v>677</v>
      </c>
      <c r="F463" s="20" t="str">
        <f t="shared" si="115"/>
        <v>、尤俊达</v>
      </c>
      <c r="G463" s="20" t="str">
        <f t="shared" si="116"/>
        <v/>
      </c>
      <c r="H463" s="20" t="str">
        <f t="shared" si="117"/>
        <v/>
      </c>
      <c r="I463" s="20" t="str">
        <f t="shared" si="118"/>
        <v/>
      </c>
      <c r="J463" s="12">
        <f t="shared" si="124"/>
        <v>0</v>
      </c>
      <c r="K463" s="12">
        <f t="shared" si="125"/>
        <v>90</v>
      </c>
      <c r="L463" s="12">
        <f t="shared" si="126"/>
        <v>30</v>
      </c>
      <c r="M463" s="36">
        <v>0</v>
      </c>
      <c r="N463" s="28" t="s">
        <v>268</v>
      </c>
      <c r="O463" s="12">
        <f>VLOOKUP(E463,[3]Sheet1!$B$20:$K$190,9,0)</f>
        <v>3</v>
      </c>
      <c r="P463" s="12" t="str">
        <f>VLOOKUP(O463,武将ID!L$1:$M464,2,0)</f>
        <v>攻击型</v>
      </c>
      <c r="R463" s="12">
        <v>3</v>
      </c>
      <c r="T463" s="12">
        <f t="shared" si="120"/>
        <v>0</v>
      </c>
      <c r="U463" s="12">
        <f t="shared" si="121"/>
        <v>9</v>
      </c>
      <c r="V463" s="12">
        <f t="shared" si="127"/>
        <v>3</v>
      </c>
      <c r="W463" s="12">
        <f t="shared" si="129"/>
        <v>0</v>
      </c>
      <c r="X463" s="12">
        <f t="shared" si="130"/>
        <v>12</v>
      </c>
      <c r="Y463" s="12">
        <f t="shared" si="131"/>
        <v>0</v>
      </c>
      <c r="AB463" s="18">
        <v>0</v>
      </c>
      <c r="AC463" s="29">
        <v>150</v>
      </c>
      <c r="AD463" s="29">
        <v>0</v>
      </c>
      <c r="AH463" s="33" t="s">
        <v>678</v>
      </c>
      <c r="AI463" s="17" t="str">
        <f>IFERROR(VLOOKUP(AH463,[4]缘分填表用!$A:$J,4,FALSE),VLOOKUP(AH463,[4]Sheet3!$AH:$AM,6,0))</f>
        <v>绿林好汉</v>
      </c>
      <c r="AJ463" s="30" t="str">
        <f>IFERROR(VLOOKUP(AH463,[4]缘分填表用!$A:$M,8,FALSE),VLOOKUP(AH463,[4]Sheet3!$AH:$AL,2,0))</f>
        <v>尤俊达</v>
      </c>
      <c r="AK463" s="30">
        <f>IFERROR(VLOOKUP(AH463,[4]缘分填表用!$A:$M,9,FALSE),VLOOKUP(AH463,[4]Sheet3!$AH:$AL,3,0))</f>
        <v>0</v>
      </c>
      <c r="AL463" s="30">
        <f>IFERROR(VLOOKUP(AH463,[4]缘分填表用!$A:$M,10,FALSE),VLOOKUP(AH463,[4]Sheet3!$AH:$AL,4,0))</f>
        <v>0</v>
      </c>
      <c r="AM463" s="30"/>
      <c r="AN463" s="12" t="str">
        <f>IFERROR(VLOOKUP(D463,[5]Sheet1!$B$2:$C$47,2,FALSE),"")</f>
        <v/>
      </c>
    </row>
    <row r="464" spans="1:40" ht="17.399999999999999" customHeight="1" x14ac:dyDescent="0.35">
      <c r="A464" s="16" t="str">
        <f t="shared" si="123"/>
        <v>雄阔海2</v>
      </c>
      <c r="B464" s="17">
        <v>2</v>
      </c>
      <c r="C464" s="18">
        <v>146</v>
      </c>
      <c r="D464" s="19" t="str">
        <f t="shared" si="122"/>
        <v>英雄豪杰</v>
      </c>
      <c r="E464" s="33" t="s">
        <v>677</v>
      </c>
      <c r="F464" s="20" t="str">
        <f t="shared" si="115"/>
        <v>、徐世勣</v>
      </c>
      <c r="G464" s="20" t="str">
        <f t="shared" si="116"/>
        <v>、罗艺</v>
      </c>
      <c r="H464" s="20" t="str">
        <f t="shared" si="117"/>
        <v/>
      </c>
      <c r="I464" s="20" t="str">
        <f t="shared" si="118"/>
        <v/>
      </c>
      <c r="J464" s="12">
        <f t="shared" si="124"/>
        <v>120</v>
      </c>
      <c r="K464" s="12">
        <f t="shared" si="125"/>
        <v>90</v>
      </c>
      <c r="L464" s="12">
        <f t="shared" si="126"/>
        <v>30</v>
      </c>
      <c r="M464" s="36">
        <v>0</v>
      </c>
      <c r="N464" s="28" t="s">
        <v>268</v>
      </c>
      <c r="O464" s="12">
        <f>VLOOKUP(E464,[3]Sheet1!$B$20:$K$190,9,0)</f>
        <v>3</v>
      </c>
      <c r="P464" s="12" t="str">
        <f>VLOOKUP(O464,武将ID!L$1:$M465,2,0)</f>
        <v>攻击型</v>
      </c>
      <c r="R464" s="12">
        <v>3</v>
      </c>
      <c r="T464" s="12">
        <f t="shared" si="120"/>
        <v>12</v>
      </c>
      <c r="U464" s="12">
        <f t="shared" si="121"/>
        <v>9</v>
      </c>
      <c r="V464" s="12">
        <f t="shared" si="127"/>
        <v>3</v>
      </c>
      <c r="W464" s="12">
        <f t="shared" si="129"/>
        <v>12</v>
      </c>
      <c r="X464" s="12">
        <f t="shared" si="130"/>
        <v>12</v>
      </c>
      <c r="Y464" s="12">
        <f t="shared" si="131"/>
        <v>0</v>
      </c>
      <c r="AB464" s="18">
        <v>150</v>
      </c>
      <c r="AC464" s="29">
        <v>150</v>
      </c>
      <c r="AD464" s="29">
        <v>0</v>
      </c>
      <c r="AH464" s="33" t="s">
        <v>679</v>
      </c>
      <c r="AI464" s="17" t="str">
        <f>IFERROR(VLOOKUP(AH464,[4]缘分填表用!$A:$J,4,FALSE),VLOOKUP(AH464,[4]Sheet3!$AH:$AM,6,0))</f>
        <v>英雄豪杰</v>
      </c>
      <c r="AJ464" s="30" t="str">
        <f>IFERROR(VLOOKUP(AH464,[4]缘分填表用!$A:$M,8,FALSE),VLOOKUP(AH464,[4]Sheet3!$AH:$AL,2,0))</f>
        <v>徐世勣</v>
      </c>
      <c r="AK464" s="30" t="str">
        <f>IFERROR(VLOOKUP(AH464,[4]缘分填表用!$A:$M,9,FALSE),VLOOKUP(AH464,[4]Sheet3!$AH:$AL,3,0))</f>
        <v>罗艺</v>
      </c>
      <c r="AL464" s="30">
        <f>IFERROR(VLOOKUP(AH464,[4]缘分填表用!$A:$M,10,FALSE),VLOOKUP(AH464,[4]Sheet3!$AH:$AL,4,0))</f>
        <v>0</v>
      </c>
      <c r="AM464" s="30"/>
      <c r="AN464" s="12" t="str">
        <f>IFERROR(VLOOKUP(D464,[5]Sheet1!$B$2:$C$47,2,FALSE),"")</f>
        <v/>
      </c>
    </row>
    <row r="465" spans="1:40" ht="17.399999999999999" customHeight="1" x14ac:dyDescent="0.35">
      <c r="A465" s="16" t="str">
        <f t="shared" si="123"/>
        <v>魏文通1</v>
      </c>
      <c r="B465" s="17">
        <v>1</v>
      </c>
      <c r="C465" s="18">
        <v>147</v>
      </c>
      <c r="D465" s="19" t="str">
        <f t="shared" si="122"/>
        <v>恪尽职守</v>
      </c>
      <c r="E465" s="33" t="s">
        <v>680</v>
      </c>
      <c r="F465" s="20" t="str">
        <f t="shared" si="115"/>
        <v>、杨林</v>
      </c>
      <c r="G465" s="20" t="str">
        <f t="shared" si="116"/>
        <v/>
      </c>
      <c r="H465" s="20" t="str">
        <f t="shared" si="117"/>
        <v/>
      </c>
      <c r="I465" s="20" t="str">
        <f t="shared" si="118"/>
        <v/>
      </c>
      <c r="J465" s="12">
        <f t="shared" si="124"/>
        <v>0</v>
      </c>
      <c r="K465" s="12">
        <f t="shared" si="125"/>
        <v>90</v>
      </c>
      <c r="L465" s="12">
        <f t="shared" si="126"/>
        <v>30</v>
      </c>
      <c r="M465" s="36">
        <v>0</v>
      </c>
      <c r="N465" s="28" t="s">
        <v>268</v>
      </c>
      <c r="O465" s="12">
        <f>VLOOKUP(E465,[3]Sheet1!$B$20:$K$190,9,0)</f>
        <v>3</v>
      </c>
      <c r="P465" s="12" t="str">
        <f>VLOOKUP(O465,武将ID!L$1:$M466,2,0)</f>
        <v>攻击型</v>
      </c>
      <c r="R465" s="12">
        <v>3</v>
      </c>
      <c r="T465" s="12">
        <f t="shared" si="120"/>
        <v>0</v>
      </c>
      <c r="U465" s="12">
        <f t="shared" si="121"/>
        <v>9</v>
      </c>
      <c r="V465" s="12">
        <f t="shared" si="127"/>
        <v>3</v>
      </c>
      <c r="W465" s="12">
        <f t="shared" si="129"/>
        <v>0</v>
      </c>
      <c r="X465" s="12">
        <f t="shared" si="130"/>
        <v>12</v>
      </c>
      <c r="Y465" s="12">
        <f t="shared" si="131"/>
        <v>0</v>
      </c>
      <c r="AB465" s="18">
        <v>0</v>
      </c>
      <c r="AC465" s="29">
        <v>150</v>
      </c>
      <c r="AD465" s="29">
        <v>0</v>
      </c>
      <c r="AH465" s="33" t="s">
        <v>681</v>
      </c>
      <c r="AI465" s="17" t="str">
        <f>IFERROR(VLOOKUP(AH465,[4]缘分填表用!$A:$J,4,FALSE),VLOOKUP(AH465,[4]Sheet3!$AH:$AM,6,0))</f>
        <v>恪尽职守</v>
      </c>
      <c r="AJ465" s="30" t="str">
        <f>IFERROR(VLOOKUP(AH465,[4]缘分填表用!$A:$M,8,FALSE),VLOOKUP(AH465,[4]Sheet3!$AH:$AL,2,0))</f>
        <v>杨林</v>
      </c>
      <c r="AK465" s="30">
        <f>IFERROR(VLOOKUP(AH465,[4]缘分填表用!$A:$M,9,FALSE),VLOOKUP(AH465,[4]Sheet3!$AH:$AL,3,0))</f>
        <v>0</v>
      </c>
      <c r="AL465" s="30">
        <f>IFERROR(VLOOKUP(AH465,[4]缘分填表用!$A:$M,10,FALSE),VLOOKUP(AH465,[4]Sheet3!$AH:$AL,4,0))</f>
        <v>0</v>
      </c>
      <c r="AM465" s="30"/>
      <c r="AN465" s="12" t="str">
        <f>IFERROR(VLOOKUP(D465,[5]Sheet1!$B$2:$C$47,2,FALSE),"")</f>
        <v/>
      </c>
    </row>
    <row r="466" spans="1:40" ht="17.399999999999999" customHeight="1" x14ac:dyDescent="0.35">
      <c r="A466" s="16" t="str">
        <f t="shared" si="123"/>
        <v>魏文通2</v>
      </c>
      <c r="B466" s="17">
        <v>2</v>
      </c>
      <c r="C466" s="18">
        <v>148</v>
      </c>
      <c r="D466" s="19" t="str">
        <f t="shared" si="122"/>
        <v>隋朝重臣</v>
      </c>
      <c r="E466" s="33" t="s">
        <v>680</v>
      </c>
      <c r="F466" s="20" t="str">
        <f t="shared" si="115"/>
        <v>、王世充</v>
      </c>
      <c r="G466" s="20" t="str">
        <f t="shared" si="116"/>
        <v>、杨林</v>
      </c>
      <c r="H466" s="20" t="str">
        <f t="shared" si="117"/>
        <v/>
      </c>
      <c r="I466" s="20" t="str">
        <f t="shared" si="118"/>
        <v/>
      </c>
      <c r="J466" s="12">
        <f t="shared" si="124"/>
        <v>120</v>
      </c>
      <c r="K466" s="12">
        <f t="shared" si="125"/>
        <v>90</v>
      </c>
      <c r="L466" s="12">
        <f t="shared" si="126"/>
        <v>30</v>
      </c>
      <c r="M466" s="36">
        <v>0</v>
      </c>
      <c r="N466" s="28" t="s">
        <v>268</v>
      </c>
      <c r="O466" s="12">
        <f>VLOOKUP(E466,[3]Sheet1!$B$20:$K$190,9,0)</f>
        <v>3</v>
      </c>
      <c r="P466" s="12" t="str">
        <f>VLOOKUP(O466,武将ID!L$1:$M467,2,0)</f>
        <v>攻击型</v>
      </c>
      <c r="R466" s="12">
        <v>3</v>
      </c>
      <c r="T466" s="12">
        <f t="shared" si="120"/>
        <v>12</v>
      </c>
      <c r="U466" s="12">
        <f t="shared" si="121"/>
        <v>9</v>
      </c>
      <c r="V466" s="12">
        <f t="shared" si="127"/>
        <v>3</v>
      </c>
      <c r="W466" s="12">
        <f t="shared" si="129"/>
        <v>12</v>
      </c>
      <c r="X466" s="12">
        <f t="shared" si="130"/>
        <v>12</v>
      </c>
      <c r="Y466" s="12">
        <f t="shared" si="131"/>
        <v>0</v>
      </c>
      <c r="AB466" s="18">
        <v>150</v>
      </c>
      <c r="AC466" s="29">
        <v>150</v>
      </c>
      <c r="AD466" s="29">
        <v>0</v>
      </c>
      <c r="AH466" s="33" t="s">
        <v>682</v>
      </c>
      <c r="AI466" s="17" t="str">
        <f>IFERROR(VLOOKUP(AH466,[4]缘分填表用!$A:$J,4,FALSE),VLOOKUP(AH466,[4]Sheet3!$AH:$AM,6,0))</f>
        <v>隋朝重臣</v>
      </c>
      <c r="AJ466" s="30" t="str">
        <f>IFERROR(VLOOKUP(AH466,[4]缘分填表用!$A:$M,8,FALSE),VLOOKUP(AH466,[4]Sheet3!$AH:$AL,2,0))</f>
        <v>王世充</v>
      </c>
      <c r="AK466" s="30" t="str">
        <f>IFERROR(VLOOKUP(AH466,[4]缘分填表用!$A:$M,9,FALSE),VLOOKUP(AH466,[4]Sheet3!$AH:$AL,3,0))</f>
        <v>杨林</v>
      </c>
      <c r="AL466" s="30">
        <f>IFERROR(VLOOKUP(AH466,[4]缘分填表用!$A:$M,10,FALSE),VLOOKUP(AH466,[4]Sheet3!$AH:$AL,4,0))</f>
        <v>0</v>
      </c>
      <c r="AM466" s="30"/>
      <c r="AN466" s="12" t="str">
        <f>IFERROR(VLOOKUP(D466,[5]Sheet1!$B$2:$C$47,2,FALSE),"")</f>
        <v/>
      </c>
    </row>
    <row r="467" spans="1:40" ht="17.399999999999999" customHeight="1" x14ac:dyDescent="0.35">
      <c r="A467" s="16" t="str">
        <f t="shared" si="123"/>
        <v>尤俊达1</v>
      </c>
      <c r="B467" s="17">
        <v>1</v>
      </c>
      <c r="C467" s="18">
        <v>149</v>
      </c>
      <c r="D467" s="19" t="str">
        <f t="shared" si="122"/>
        <v>绿林好汉</v>
      </c>
      <c r="E467" s="34" t="s">
        <v>683</v>
      </c>
      <c r="F467" s="20" t="str">
        <f t="shared" si="115"/>
        <v>、雄阔海</v>
      </c>
      <c r="G467" s="20" t="str">
        <f t="shared" si="116"/>
        <v/>
      </c>
      <c r="H467" s="20" t="str">
        <f t="shared" si="117"/>
        <v/>
      </c>
      <c r="I467" s="20" t="str">
        <f t="shared" si="118"/>
        <v/>
      </c>
      <c r="J467" s="12">
        <f t="shared" si="124"/>
        <v>0</v>
      </c>
      <c r="K467" s="12">
        <f t="shared" si="125"/>
        <v>70</v>
      </c>
      <c r="L467" s="12">
        <f t="shared" si="126"/>
        <v>20</v>
      </c>
      <c r="M467" s="36">
        <v>0</v>
      </c>
      <c r="N467" s="28" t="s">
        <v>293</v>
      </c>
      <c r="O467" s="12">
        <f>VLOOKUP(E467,[3]Sheet1!$B$20:$K$190,9,0)</f>
        <v>3</v>
      </c>
      <c r="P467" s="12" t="str">
        <f>VLOOKUP(O467,武将ID!L$1:$M468,2,0)</f>
        <v>攻击型</v>
      </c>
      <c r="R467" s="12">
        <v>3</v>
      </c>
      <c r="T467" s="12">
        <f t="shared" si="120"/>
        <v>0</v>
      </c>
      <c r="U467" s="12">
        <f t="shared" si="121"/>
        <v>7</v>
      </c>
      <c r="V467" s="12">
        <f t="shared" si="127"/>
        <v>2</v>
      </c>
      <c r="W467" s="12">
        <f t="shared" si="129"/>
        <v>0</v>
      </c>
      <c r="X467" s="12">
        <f t="shared" si="130"/>
        <v>9</v>
      </c>
      <c r="Y467" s="12">
        <f t="shared" si="131"/>
        <v>0</v>
      </c>
      <c r="AB467" s="18">
        <v>0</v>
      </c>
      <c r="AC467" s="29">
        <v>120</v>
      </c>
      <c r="AD467" s="29">
        <v>0</v>
      </c>
      <c r="AH467" s="34" t="s">
        <v>684</v>
      </c>
      <c r="AI467" s="17" t="str">
        <f>IFERROR(VLOOKUP(AH467,[4]缘分填表用!$A:$J,4,FALSE),VLOOKUP(AH467,[4]Sheet3!$AH:$AM,6,0))</f>
        <v>绿林好汉</v>
      </c>
      <c r="AJ467" s="30" t="str">
        <f>IFERROR(VLOOKUP(AH467,[4]缘分填表用!$A:$M,8,FALSE),VLOOKUP(AH467,[4]Sheet3!$AH:$AL,2,0))</f>
        <v>雄阔海</v>
      </c>
      <c r="AK467" s="30">
        <f>IFERROR(VLOOKUP(AH467,[4]缘分填表用!$A:$M,9,FALSE),VLOOKUP(AH467,[4]Sheet3!$AH:$AL,3,0))</f>
        <v>0</v>
      </c>
      <c r="AL467" s="30">
        <f>IFERROR(VLOOKUP(AH467,[4]缘分填表用!$A:$M,10,FALSE),VLOOKUP(AH467,[4]Sheet3!$AH:$AL,4,0))</f>
        <v>0</v>
      </c>
      <c r="AM467" s="30"/>
      <c r="AN467" s="12" t="str">
        <f>IFERROR(VLOOKUP(D467,[5]Sheet1!$B$2:$C$47,2,FALSE),"")</f>
        <v/>
      </c>
    </row>
    <row r="468" spans="1:40" ht="17.399999999999999" customHeight="1" x14ac:dyDescent="0.35">
      <c r="A468" s="16" t="str">
        <f t="shared" si="123"/>
        <v>贺若弼1</v>
      </c>
      <c r="B468" s="17">
        <v>1</v>
      </c>
      <c r="C468" s="18">
        <v>150</v>
      </c>
      <c r="D468" s="19" t="str">
        <f t="shared" si="122"/>
        <v>大将之选</v>
      </c>
      <c r="E468" s="34" t="s">
        <v>685</v>
      </c>
      <c r="F468" s="20" t="str">
        <f t="shared" si="115"/>
        <v>、韩擒虎</v>
      </c>
      <c r="G468" s="20" t="str">
        <f t="shared" si="116"/>
        <v/>
      </c>
      <c r="H468" s="20" t="str">
        <f t="shared" si="117"/>
        <v/>
      </c>
      <c r="I468" s="20" t="str">
        <f t="shared" si="118"/>
        <v/>
      </c>
      <c r="J468" s="12">
        <f t="shared" si="124"/>
        <v>0</v>
      </c>
      <c r="K468" s="12">
        <f t="shared" si="125"/>
        <v>70</v>
      </c>
      <c r="L468" s="12">
        <f t="shared" si="126"/>
        <v>20</v>
      </c>
      <c r="M468" s="36">
        <v>0</v>
      </c>
      <c r="N468" s="28" t="s">
        <v>293</v>
      </c>
      <c r="O468" s="12">
        <f>VLOOKUP(E468,[3]Sheet1!$B$20:$K$190,9,0)</f>
        <v>3</v>
      </c>
      <c r="P468" s="12" t="str">
        <f>VLOOKUP(O468,武将ID!L$1:$M469,2,0)</f>
        <v>攻击型</v>
      </c>
      <c r="R468" s="12">
        <v>3</v>
      </c>
      <c r="T468" s="12">
        <f t="shared" si="120"/>
        <v>0</v>
      </c>
      <c r="U468" s="12">
        <f t="shared" si="121"/>
        <v>7</v>
      </c>
      <c r="V468" s="12">
        <f t="shared" si="127"/>
        <v>2</v>
      </c>
      <c r="W468" s="12">
        <f t="shared" si="129"/>
        <v>0</v>
      </c>
      <c r="X468" s="12">
        <f t="shared" si="130"/>
        <v>9</v>
      </c>
      <c r="Y468" s="12">
        <f t="shared" si="131"/>
        <v>0</v>
      </c>
      <c r="AB468" s="18">
        <v>0</v>
      </c>
      <c r="AC468" s="29">
        <v>120</v>
      </c>
      <c r="AD468" s="29">
        <v>0</v>
      </c>
      <c r="AH468" s="34" t="s">
        <v>686</v>
      </c>
      <c r="AI468" s="17" t="str">
        <f>IFERROR(VLOOKUP(AH468,[4]缘分填表用!$A:$J,4,FALSE),VLOOKUP(AH468,[4]Sheet3!$AH:$AM,6,0))</f>
        <v>大将之选</v>
      </c>
      <c r="AJ468" s="30" t="str">
        <f>IFERROR(VLOOKUP(AH468,[4]缘分填表用!$A:$M,8,FALSE),VLOOKUP(AH468,[4]Sheet3!$AH:$AL,2,0))</f>
        <v>韩擒虎</v>
      </c>
      <c r="AK468" s="30">
        <f>IFERROR(VLOOKUP(AH468,[4]缘分填表用!$A:$M,9,FALSE),VLOOKUP(AH468,[4]Sheet3!$AH:$AL,3,0))</f>
        <v>0</v>
      </c>
      <c r="AL468" s="30">
        <f>IFERROR(VLOOKUP(AH468,[4]缘分填表用!$A:$M,10,FALSE),VLOOKUP(AH468,[4]Sheet3!$AH:$AL,4,0))</f>
        <v>0</v>
      </c>
      <c r="AM468" s="30"/>
      <c r="AN468" s="12" t="str">
        <f>IFERROR(VLOOKUP(D468,[5]Sheet1!$B$2:$C$47,2,FALSE),"")</f>
        <v/>
      </c>
    </row>
    <row r="469" spans="1:40" ht="17.399999999999999" customHeight="1" x14ac:dyDescent="0.35">
      <c r="A469" s="16" t="str">
        <f t="shared" si="123"/>
        <v>韩擒虎1</v>
      </c>
      <c r="B469" s="17">
        <v>1</v>
      </c>
      <c r="C469" s="18">
        <v>151</v>
      </c>
      <c r="D469" s="19" t="str">
        <f t="shared" si="122"/>
        <v>大将之选</v>
      </c>
      <c r="E469" s="34" t="s">
        <v>687</v>
      </c>
      <c r="F469" s="20" t="str">
        <f t="shared" si="115"/>
        <v>、贺若弼</v>
      </c>
      <c r="G469" s="20" t="str">
        <f t="shared" si="116"/>
        <v/>
      </c>
      <c r="H469" s="20" t="str">
        <f t="shared" si="117"/>
        <v/>
      </c>
      <c r="I469" s="20" t="str">
        <f t="shared" si="118"/>
        <v/>
      </c>
      <c r="J469" s="12">
        <f t="shared" si="124"/>
        <v>90</v>
      </c>
      <c r="K469" s="12">
        <f t="shared" si="125"/>
        <v>0</v>
      </c>
      <c r="L469" s="12">
        <f t="shared" si="126"/>
        <v>0</v>
      </c>
      <c r="M469" s="36">
        <v>0</v>
      </c>
      <c r="N469" s="28" t="s">
        <v>293</v>
      </c>
      <c r="O469" s="12">
        <f>VLOOKUP(E469,[3]Sheet1!$B$20:$K$190,9,0)</f>
        <v>2</v>
      </c>
      <c r="P469" s="12" t="str">
        <f>VLOOKUP(O469,武将ID!L$1:$M470,2,0)</f>
        <v>防御型</v>
      </c>
      <c r="R469" s="12">
        <v>3</v>
      </c>
      <c r="T469" s="12">
        <f t="shared" si="120"/>
        <v>9</v>
      </c>
      <c r="U469" s="12">
        <f t="shared" si="121"/>
        <v>0</v>
      </c>
      <c r="V469" s="12">
        <f t="shared" si="127"/>
        <v>0</v>
      </c>
      <c r="W469" s="12">
        <f t="shared" si="129"/>
        <v>9</v>
      </c>
      <c r="X469" s="12">
        <f t="shared" si="130"/>
        <v>0</v>
      </c>
      <c r="Y469" s="12">
        <f t="shared" si="131"/>
        <v>0</v>
      </c>
      <c r="AB469" s="18">
        <v>120</v>
      </c>
      <c r="AC469" s="29">
        <v>0</v>
      </c>
      <c r="AD469" s="29">
        <v>0</v>
      </c>
      <c r="AH469" s="34" t="s">
        <v>688</v>
      </c>
      <c r="AI469" s="17" t="str">
        <f>IFERROR(VLOOKUP(AH469,[4]缘分填表用!$A:$J,4,FALSE),VLOOKUP(AH469,[4]Sheet3!$AH:$AM,6,0))</f>
        <v>大将之选</v>
      </c>
      <c r="AJ469" s="30" t="str">
        <f>IFERROR(VLOOKUP(AH469,[4]缘分填表用!$A:$M,8,FALSE),VLOOKUP(AH469,[4]Sheet3!$AH:$AL,2,0))</f>
        <v>贺若弼</v>
      </c>
      <c r="AK469" s="30">
        <f>IFERROR(VLOOKUP(AH469,[4]缘分填表用!$A:$M,9,FALSE),VLOOKUP(AH469,[4]Sheet3!$AH:$AL,3,0))</f>
        <v>0</v>
      </c>
      <c r="AL469" s="30">
        <f>IFERROR(VLOOKUP(AH469,[4]缘分填表用!$A:$M,10,FALSE),VLOOKUP(AH469,[4]Sheet3!$AH:$AL,4,0))</f>
        <v>0</v>
      </c>
      <c r="AM469" s="30"/>
      <c r="AN469" s="12" t="str">
        <f>IFERROR(VLOOKUP(D469,[5]Sheet1!$B$2:$C$47,2,FALSE),"")</f>
        <v/>
      </c>
    </row>
    <row r="470" spans="1:40" ht="17.399999999999999" customHeight="1" x14ac:dyDescent="0.35">
      <c r="A470" s="16" t="str">
        <f t="shared" si="123"/>
        <v>张丽华1</v>
      </c>
      <c r="B470" s="17">
        <v>1</v>
      </c>
      <c r="C470" s="18">
        <v>152</v>
      </c>
      <c r="D470" s="19" t="str">
        <f t="shared" si="122"/>
        <v>红颜依旧</v>
      </c>
      <c r="E470" s="34" t="s">
        <v>689</v>
      </c>
      <c r="F470" s="20" t="str">
        <f t="shared" si="115"/>
        <v>、萧美娘</v>
      </c>
      <c r="G470" s="20" t="str">
        <f t="shared" si="116"/>
        <v/>
      </c>
      <c r="H470" s="20" t="str">
        <f t="shared" si="117"/>
        <v/>
      </c>
      <c r="I470" s="20" t="str">
        <f t="shared" si="118"/>
        <v/>
      </c>
      <c r="J470" s="12">
        <f t="shared" si="124"/>
        <v>0</v>
      </c>
      <c r="K470" s="12">
        <f t="shared" si="125"/>
        <v>70</v>
      </c>
      <c r="L470" s="12">
        <f t="shared" si="126"/>
        <v>20</v>
      </c>
      <c r="M470" s="35">
        <v>0</v>
      </c>
      <c r="N470" s="28" t="s">
        <v>293</v>
      </c>
      <c r="O470" s="12">
        <f>VLOOKUP(E470,[3]Sheet1!$B$20:$K$190,9,0)</f>
        <v>3</v>
      </c>
      <c r="P470" s="12" t="str">
        <f>VLOOKUP(O470,武将ID!L$1:$M155,2,0)</f>
        <v>攻击型</v>
      </c>
      <c r="R470" s="12">
        <v>3</v>
      </c>
      <c r="T470" s="12">
        <f t="shared" si="120"/>
        <v>0</v>
      </c>
      <c r="U470" s="12">
        <f t="shared" si="121"/>
        <v>7</v>
      </c>
      <c r="V470" s="12">
        <f t="shared" si="127"/>
        <v>2</v>
      </c>
      <c r="W470" s="12">
        <f t="shared" si="129"/>
        <v>0</v>
      </c>
      <c r="X470" s="12">
        <f t="shared" si="130"/>
        <v>9</v>
      </c>
      <c r="Y470" s="12">
        <f t="shared" si="131"/>
        <v>0</v>
      </c>
      <c r="AB470" s="18">
        <v>0</v>
      </c>
      <c r="AC470" s="29">
        <v>120</v>
      </c>
      <c r="AD470" s="29">
        <v>0</v>
      </c>
      <c r="AH470" s="34" t="s">
        <v>690</v>
      </c>
      <c r="AI470" s="17" t="str">
        <f>IFERROR(VLOOKUP(AH470,[4]缘分填表用!$A:$J,4,FALSE),VLOOKUP(AH470,[4]Sheet3!$AH:$AM,6,0))</f>
        <v>红颜依旧</v>
      </c>
      <c r="AJ470" s="30" t="str">
        <f>IFERROR(VLOOKUP(AH470,[4]缘分填表用!$A:$M,8,FALSE),VLOOKUP(AH470,[4]Sheet3!$AH:$AL,2,0))</f>
        <v>萧美娘</v>
      </c>
      <c r="AK470" s="30">
        <f>IFERROR(VLOOKUP(AH470,[4]缘分填表用!$A:$M,9,FALSE),VLOOKUP(AH470,[4]Sheet3!$AH:$AL,3,0))</f>
        <v>0</v>
      </c>
      <c r="AL470" s="30">
        <f>IFERROR(VLOOKUP(AH470,[4]缘分填表用!$A:$M,10,FALSE),VLOOKUP(AH470,[4]Sheet3!$AH:$AL,4,0))</f>
        <v>0</v>
      </c>
      <c r="AM470" s="30"/>
      <c r="AN470" s="12" t="str">
        <f>IFERROR(VLOOKUP(D470,[5]Sheet1!$B$2:$C$47,2,FALSE),"")</f>
        <v/>
      </c>
    </row>
    <row r="471" spans="1:40" ht="17.399999999999999" customHeight="1" x14ac:dyDescent="0.35">
      <c r="A471" s="16" t="str">
        <f t="shared" si="123"/>
        <v>房玄龄1</v>
      </c>
      <c r="B471" s="17">
        <v>1</v>
      </c>
      <c r="C471" s="18">
        <v>153</v>
      </c>
      <c r="D471" s="19" t="str">
        <f t="shared" si="122"/>
        <v>房谋杜断</v>
      </c>
      <c r="E471" s="34" t="s">
        <v>691</v>
      </c>
      <c r="F471" s="20" t="str">
        <f t="shared" si="115"/>
        <v>、杜如晦</v>
      </c>
      <c r="G471" s="20" t="str">
        <f t="shared" si="116"/>
        <v/>
      </c>
      <c r="H471" s="20" t="str">
        <f t="shared" si="117"/>
        <v/>
      </c>
      <c r="I471" s="20" t="str">
        <f t="shared" si="118"/>
        <v/>
      </c>
      <c r="J471" s="12">
        <f t="shared" si="124"/>
        <v>0</v>
      </c>
      <c r="K471" s="12">
        <f t="shared" si="125"/>
        <v>80</v>
      </c>
      <c r="L471" s="12">
        <f t="shared" si="126"/>
        <v>20</v>
      </c>
      <c r="M471" s="36">
        <v>0</v>
      </c>
      <c r="N471" s="28" t="s">
        <v>293</v>
      </c>
      <c r="O471" s="12">
        <f>VLOOKUP(E471,[3]Sheet1!$B$20:$K$190,9,0)</f>
        <v>3</v>
      </c>
      <c r="P471" s="12" t="str">
        <f>VLOOKUP(O471,武将ID!L$1:$M472,2,0)</f>
        <v>攻击型</v>
      </c>
      <c r="R471" s="12">
        <v>3</v>
      </c>
      <c r="T471" s="12">
        <f t="shared" si="120"/>
        <v>0</v>
      </c>
      <c r="U471" s="12">
        <f t="shared" si="121"/>
        <v>8</v>
      </c>
      <c r="V471" s="12">
        <f t="shared" si="127"/>
        <v>2</v>
      </c>
      <c r="W471" s="12">
        <f t="shared" si="129"/>
        <v>0</v>
      </c>
      <c r="X471" s="12">
        <f t="shared" si="130"/>
        <v>10</v>
      </c>
      <c r="Y471" s="12">
        <f t="shared" si="131"/>
        <v>0</v>
      </c>
      <c r="AB471" s="18">
        <v>0</v>
      </c>
      <c r="AC471" s="29">
        <v>130</v>
      </c>
      <c r="AD471" s="29">
        <v>0</v>
      </c>
      <c r="AH471" s="34" t="s">
        <v>692</v>
      </c>
      <c r="AI471" s="17" t="str">
        <f>IFERROR(VLOOKUP(AH471,[4]缘分填表用!$A:$J,4,FALSE),VLOOKUP(AH471,[4]Sheet3!$AH:$AM,6,0))</f>
        <v>房谋杜断</v>
      </c>
      <c r="AJ471" s="30" t="str">
        <f>IFERROR(VLOOKUP(AH471,[4]缘分填表用!$A:$M,8,FALSE),VLOOKUP(AH471,[4]Sheet3!$AH:$AL,2,0))</f>
        <v>杜如晦</v>
      </c>
      <c r="AK471" s="30">
        <f>IFERROR(VLOOKUP(AH471,[4]缘分填表用!$A:$M,9,FALSE),VLOOKUP(AH471,[4]Sheet3!$AH:$AL,3,0))</f>
        <v>0</v>
      </c>
      <c r="AL471" s="30">
        <f>IFERROR(VLOOKUP(AH471,[4]缘分填表用!$A:$M,10,FALSE),VLOOKUP(AH471,[4]Sheet3!$AH:$AL,4,0))</f>
        <v>0</v>
      </c>
      <c r="AM471" s="30"/>
      <c r="AN471" s="12" t="str">
        <f>IFERROR(VLOOKUP(D471,[5]Sheet1!$B$2:$C$47,2,FALSE),"")</f>
        <v/>
      </c>
    </row>
    <row r="472" spans="1:40" ht="17.399999999999999" customHeight="1" x14ac:dyDescent="0.35">
      <c r="A472" s="16" t="str">
        <f t="shared" si="123"/>
        <v>杜如晦1</v>
      </c>
      <c r="B472" s="17">
        <v>1</v>
      </c>
      <c r="C472" s="18">
        <v>154</v>
      </c>
      <c r="D472" s="19" t="str">
        <f t="shared" si="122"/>
        <v>房谋杜断</v>
      </c>
      <c r="E472" s="34" t="s">
        <v>693</v>
      </c>
      <c r="F472" s="20" t="str">
        <f t="shared" si="115"/>
        <v>、房玄龄</v>
      </c>
      <c r="G472" s="20" t="str">
        <f t="shared" si="116"/>
        <v/>
      </c>
      <c r="H472" s="20" t="str">
        <f t="shared" si="117"/>
        <v/>
      </c>
      <c r="I472" s="20" t="str">
        <f t="shared" si="118"/>
        <v/>
      </c>
      <c r="J472" s="12">
        <f t="shared" si="124"/>
        <v>0</v>
      </c>
      <c r="K472" s="12">
        <f t="shared" si="125"/>
        <v>80</v>
      </c>
      <c r="L472" s="12">
        <f t="shared" si="126"/>
        <v>20</v>
      </c>
      <c r="M472" s="36">
        <v>0</v>
      </c>
      <c r="N472" s="28" t="s">
        <v>293</v>
      </c>
      <c r="O472" s="12">
        <f>VLOOKUP(E472,[3]Sheet1!$B$20:$K$190,9,0)</f>
        <v>3</v>
      </c>
      <c r="P472" s="12" t="str">
        <f>VLOOKUP(O472,武将ID!L$1:$M473,2,0)</f>
        <v>攻击型</v>
      </c>
      <c r="R472" s="12">
        <v>3</v>
      </c>
      <c r="T472" s="12">
        <f t="shared" si="120"/>
        <v>0</v>
      </c>
      <c r="U472" s="12">
        <f t="shared" si="121"/>
        <v>8</v>
      </c>
      <c r="V472" s="12">
        <f t="shared" si="127"/>
        <v>2</v>
      </c>
      <c r="W472" s="12">
        <f t="shared" si="129"/>
        <v>0</v>
      </c>
      <c r="X472" s="12">
        <f t="shared" si="130"/>
        <v>10</v>
      </c>
      <c r="Y472" s="12">
        <f t="shared" si="131"/>
        <v>0</v>
      </c>
      <c r="AB472" s="18">
        <v>0</v>
      </c>
      <c r="AC472" s="29">
        <v>130</v>
      </c>
      <c r="AD472" s="29">
        <v>0</v>
      </c>
      <c r="AH472" s="34" t="s">
        <v>694</v>
      </c>
      <c r="AI472" s="17" t="str">
        <f>IFERROR(VLOOKUP(AH472,[4]缘分填表用!$A:$J,4,FALSE),VLOOKUP(AH472,[4]Sheet3!$AH:$AM,6,0))</f>
        <v>房谋杜断</v>
      </c>
      <c r="AJ472" s="30" t="str">
        <f>IFERROR(VLOOKUP(AH472,[4]缘分填表用!$A:$M,8,FALSE),VLOOKUP(AH472,[4]Sheet3!$AH:$AL,2,0))</f>
        <v>房玄龄</v>
      </c>
      <c r="AK472" s="30">
        <f>IFERROR(VLOOKUP(AH472,[4]缘分填表用!$A:$M,9,FALSE),VLOOKUP(AH472,[4]Sheet3!$AH:$AL,3,0))</f>
        <v>0</v>
      </c>
      <c r="AL472" s="30">
        <f>IFERROR(VLOOKUP(AH472,[4]缘分填表用!$A:$M,10,FALSE),VLOOKUP(AH472,[4]Sheet3!$AH:$AL,4,0))</f>
        <v>0</v>
      </c>
      <c r="AM472" s="30"/>
      <c r="AN472" s="12" t="str">
        <f>IFERROR(VLOOKUP(D472,[5]Sheet1!$B$2:$C$47,2,FALSE),"")</f>
        <v/>
      </c>
    </row>
    <row r="473" spans="1:40" ht="17.399999999999999" customHeight="1" x14ac:dyDescent="0.35">
      <c r="A473" s="16" t="str">
        <f t="shared" si="123"/>
        <v>翟让1</v>
      </c>
      <c r="B473" s="17">
        <v>1</v>
      </c>
      <c r="C473" s="18">
        <v>155</v>
      </c>
      <c r="D473" s="19" t="str">
        <f t="shared" si="122"/>
        <v>瓦岗称王</v>
      </c>
      <c r="E473" s="34" t="s">
        <v>695</v>
      </c>
      <c r="F473" s="20" t="str">
        <f t="shared" ref="F473:F536" si="132">IF(AJ473=0,"","、"&amp;AJ473)</f>
        <v>、李密</v>
      </c>
      <c r="G473" s="20" t="str">
        <f t="shared" ref="G473:G536" si="133">IF(AK473=0,"","、"&amp;AK473)</f>
        <v/>
      </c>
      <c r="H473" s="20" t="str">
        <f t="shared" ref="H473:H536" si="134">IF(AL473=0,"","、"&amp;AL473)</f>
        <v/>
      </c>
      <c r="I473" s="20" t="str">
        <f t="shared" ref="I473:I536" si="135">IF(AM473=0,"","、"&amp;AM473)</f>
        <v/>
      </c>
      <c r="J473" s="12">
        <f t="shared" si="124"/>
        <v>0</v>
      </c>
      <c r="K473" s="12">
        <f t="shared" si="125"/>
        <v>80</v>
      </c>
      <c r="L473" s="12">
        <f t="shared" si="126"/>
        <v>20</v>
      </c>
      <c r="M473" s="36">
        <v>0</v>
      </c>
      <c r="N473" s="28" t="s">
        <v>293</v>
      </c>
      <c r="O473" s="12">
        <f>VLOOKUP(E473,[3]Sheet1!$B$20:$K$190,9,0)</f>
        <v>3</v>
      </c>
      <c r="P473" s="12" t="str">
        <f>VLOOKUP(O473,武将ID!L$1:$M474,2,0)</f>
        <v>攻击型</v>
      </c>
      <c r="R473" s="12">
        <v>3</v>
      </c>
      <c r="T473" s="12">
        <f t="shared" si="120"/>
        <v>0</v>
      </c>
      <c r="U473" s="12">
        <f t="shared" si="121"/>
        <v>8</v>
      </c>
      <c r="V473" s="12">
        <f t="shared" si="127"/>
        <v>2</v>
      </c>
      <c r="W473" s="12">
        <f t="shared" si="129"/>
        <v>0</v>
      </c>
      <c r="X473" s="12">
        <f t="shared" si="130"/>
        <v>10</v>
      </c>
      <c r="Y473" s="12">
        <f t="shared" si="131"/>
        <v>0</v>
      </c>
      <c r="AB473" s="18">
        <v>0</v>
      </c>
      <c r="AC473" s="29">
        <v>130</v>
      </c>
      <c r="AD473" s="29">
        <v>0</v>
      </c>
      <c r="AH473" s="34" t="s">
        <v>696</v>
      </c>
      <c r="AI473" s="17" t="str">
        <f>IFERROR(VLOOKUP(AH473,[4]缘分填表用!$A:$J,4,FALSE),VLOOKUP(AH473,[4]Sheet3!$AH:$AM,6,0))</f>
        <v>瓦岗称王</v>
      </c>
      <c r="AJ473" s="30" t="str">
        <f>IFERROR(VLOOKUP(AH473,[4]缘分填表用!$A:$M,8,FALSE),VLOOKUP(AH473,[4]Sheet3!$AH:$AL,2,0))</f>
        <v>李密</v>
      </c>
      <c r="AK473" s="30">
        <f>IFERROR(VLOOKUP(AH473,[4]缘分填表用!$A:$M,9,FALSE),VLOOKUP(AH473,[4]Sheet3!$AH:$AL,3,0))</f>
        <v>0</v>
      </c>
      <c r="AL473" s="30">
        <f>IFERROR(VLOOKUP(AH473,[4]缘分填表用!$A:$M,10,FALSE),VLOOKUP(AH473,[4]Sheet3!$AH:$AL,4,0))</f>
        <v>0</v>
      </c>
      <c r="AM473" s="30"/>
      <c r="AN473" s="12" t="str">
        <f>IFERROR(VLOOKUP(D473,[5]Sheet1!$B$2:$C$47,2,FALSE),"")</f>
        <v/>
      </c>
    </row>
    <row r="474" spans="1:40" ht="17.399999999999999" customHeight="1" x14ac:dyDescent="0.35">
      <c r="A474" s="16" t="str">
        <f t="shared" si="123"/>
        <v>李密1</v>
      </c>
      <c r="B474" s="17">
        <v>1</v>
      </c>
      <c r="C474" s="18">
        <v>156</v>
      </c>
      <c r="D474" s="19" t="str">
        <f t="shared" si="122"/>
        <v>瓦岗称王</v>
      </c>
      <c r="E474" s="34" t="s">
        <v>697</v>
      </c>
      <c r="F474" s="20" t="str">
        <f t="shared" si="132"/>
        <v>、翟让</v>
      </c>
      <c r="G474" s="20" t="str">
        <f t="shared" si="133"/>
        <v/>
      </c>
      <c r="H474" s="20" t="str">
        <f t="shared" si="134"/>
        <v/>
      </c>
      <c r="I474" s="20" t="str">
        <f t="shared" si="135"/>
        <v/>
      </c>
      <c r="J474" s="12">
        <f t="shared" si="124"/>
        <v>0</v>
      </c>
      <c r="K474" s="12">
        <f t="shared" si="125"/>
        <v>80</v>
      </c>
      <c r="L474" s="12">
        <f t="shared" si="126"/>
        <v>20</v>
      </c>
      <c r="M474" s="36">
        <v>0</v>
      </c>
      <c r="N474" s="28" t="s">
        <v>293</v>
      </c>
      <c r="O474" s="12">
        <f>VLOOKUP(E474,[3]Sheet1!$B$20:$K$190,9,0)</f>
        <v>3</v>
      </c>
      <c r="P474" s="12" t="str">
        <f>VLOOKUP(O474,武将ID!L$1:$M475,2,0)</f>
        <v>攻击型</v>
      </c>
      <c r="R474" s="12">
        <v>3</v>
      </c>
      <c r="T474" s="12">
        <f t="shared" si="120"/>
        <v>0</v>
      </c>
      <c r="U474" s="12">
        <f t="shared" si="121"/>
        <v>8</v>
      </c>
      <c r="V474" s="12">
        <f t="shared" si="127"/>
        <v>2</v>
      </c>
      <c r="W474" s="12">
        <f t="shared" si="129"/>
        <v>0</v>
      </c>
      <c r="X474" s="12">
        <f t="shared" si="130"/>
        <v>10</v>
      </c>
      <c r="Y474" s="12">
        <f t="shared" si="131"/>
        <v>0</v>
      </c>
      <c r="AB474" s="18">
        <v>0</v>
      </c>
      <c r="AC474" s="29">
        <v>130</v>
      </c>
      <c r="AD474" s="29">
        <v>0</v>
      </c>
      <c r="AH474" s="34" t="s">
        <v>698</v>
      </c>
      <c r="AI474" s="17" t="str">
        <f>IFERROR(VLOOKUP(AH474,[4]缘分填表用!$A:$J,4,FALSE),VLOOKUP(AH474,[4]Sheet3!$AH:$AM,6,0))</f>
        <v>瓦岗称王</v>
      </c>
      <c r="AJ474" s="30" t="str">
        <f>IFERROR(VLOOKUP(AH474,[4]缘分填表用!$A:$M,8,FALSE),VLOOKUP(AH474,[4]Sheet3!$AH:$AL,2,0))</f>
        <v>翟让</v>
      </c>
      <c r="AK474" s="30">
        <f>IFERROR(VLOOKUP(AH474,[4]缘分填表用!$A:$M,9,FALSE),VLOOKUP(AH474,[4]Sheet3!$AH:$AL,3,0))</f>
        <v>0</v>
      </c>
      <c r="AL474" s="30">
        <f>IFERROR(VLOOKUP(AH474,[4]缘分填表用!$A:$M,10,FALSE),VLOOKUP(AH474,[4]Sheet3!$AH:$AL,4,0))</f>
        <v>0</v>
      </c>
      <c r="AM474" s="30"/>
      <c r="AN474" s="12" t="str">
        <f>IFERROR(VLOOKUP(D474,[5]Sheet1!$B$2:$C$47,2,FALSE),"")</f>
        <v/>
      </c>
    </row>
    <row r="475" spans="1:40" ht="17.399999999999999" customHeight="1" x14ac:dyDescent="0.35">
      <c r="A475" s="16"/>
      <c r="B475" s="16"/>
      <c r="C475" s="16"/>
      <c r="D475" s="16"/>
      <c r="E475" s="16"/>
      <c r="F475" s="20" t="e">
        <f t="shared" si="132"/>
        <v>#N/A</v>
      </c>
      <c r="G475" s="20" t="e">
        <f t="shared" si="133"/>
        <v>#N/A</v>
      </c>
      <c r="H475" s="20" t="e">
        <f t="shared" si="134"/>
        <v>#N/A</v>
      </c>
      <c r="I475" s="20" t="str">
        <f t="shared" si="135"/>
        <v/>
      </c>
      <c r="J475" s="12">
        <f t="shared" si="124"/>
        <v>0</v>
      </c>
      <c r="K475" s="12">
        <f t="shared" si="125"/>
        <v>0</v>
      </c>
      <c r="L475" s="12">
        <f t="shared" si="126"/>
        <v>0</v>
      </c>
      <c r="M475" s="36"/>
      <c r="N475" s="28"/>
      <c r="T475" s="12">
        <f t="shared" si="120"/>
        <v>0</v>
      </c>
      <c r="U475" s="12">
        <f t="shared" si="121"/>
        <v>0</v>
      </c>
      <c r="V475" s="12">
        <f t="shared" si="127"/>
        <v>0</v>
      </c>
      <c r="W475" s="12">
        <f t="shared" si="129"/>
        <v>0</v>
      </c>
      <c r="X475" s="12">
        <f t="shared" si="130"/>
        <v>0</v>
      </c>
      <c r="Y475" s="12">
        <f t="shared" si="131"/>
        <v>0</v>
      </c>
      <c r="AB475" s="18"/>
      <c r="AC475" s="29"/>
      <c r="AD475" s="29"/>
      <c r="AH475" s="16"/>
      <c r="AI475" s="17" t="e">
        <f>IFERROR(VLOOKUP(AH475,[4]缘分填表用!$A:$J,4,FALSE),VLOOKUP(AH475,[4]Sheet3!$AH:$AM,6,0))</f>
        <v>#N/A</v>
      </c>
      <c r="AJ475" s="30" t="e">
        <f>IFERROR(VLOOKUP(AH475,[4]缘分填表用!$A:$M,8,FALSE),VLOOKUP(AH475,[4]Sheet3!$AH:$AL,2,0))</f>
        <v>#N/A</v>
      </c>
      <c r="AK475" s="30" t="e">
        <f>IFERROR(VLOOKUP(AH475,[4]缘分填表用!$A:$M,9,FALSE),VLOOKUP(AH475,[4]Sheet3!$AH:$AL,3,0))</f>
        <v>#N/A</v>
      </c>
      <c r="AL475" s="30" t="e">
        <f>IFERROR(VLOOKUP(AH475,[4]缘分填表用!$A:$M,10,FALSE),VLOOKUP(AH475,[4]Sheet3!$AH:$AL,4,0))</f>
        <v>#N/A</v>
      </c>
      <c r="AM475" s="30"/>
      <c r="AN475" s="12" t="str">
        <f>IFERROR(VLOOKUP(D475,[5]Sheet1!$B$2:$C$47,2,FALSE),"")</f>
        <v/>
      </c>
    </row>
    <row r="476" spans="1:40" ht="17.399999999999999" customHeight="1" x14ac:dyDescent="0.35">
      <c r="A476" s="16"/>
      <c r="B476" s="16"/>
      <c r="C476" s="16"/>
      <c r="D476" s="16"/>
      <c r="E476" s="16"/>
      <c r="F476" s="20" t="e">
        <f t="shared" si="132"/>
        <v>#N/A</v>
      </c>
      <c r="G476" s="20" t="e">
        <f t="shared" si="133"/>
        <v>#N/A</v>
      </c>
      <c r="H476" s="20" t="e">
        <f t="shared" si="134"/>
        <v>#N/A</v>
      </c>
      <c r="I476" s="20" t="str">
        <f t="shared" si="135"/>
        <v/>
      </c>
      <c r="J476" s="12">
        <f t="shared" si="124"/>
        <v>0</v>
      </c>
      <c r="K476" s="12">
        <f t="shared" si="125"/>
        <v>0</v>
      </c>
      <c r="L476" s="12">
        <f t="shared" si="126"/>
        <v>0</v>
      </c>
      <c r="M476" s="36"/>
      <c r="N476" s="28"/>
      <c r="T476" s="12">
        <f t="shared" si="120"/>
        <v>0</v>
      </c>
      <c r="U476" s="12">
        <f t="shared" si="121"/>
        <v>0</v>
      </c>
      <c r="V476" s="12">
        <f t="shared" si="127"/>
        <v>0</v>
      </c>
      <c r="W476" s="12">
        <f t="shared" si="129"/>
        <v>0</v>
      </c>
      <c r="X476" s="12">
        <f t="shared" si="130"/>
        <v>0</v>
      </c>
      <c r="Y476" s="12">
        <f t="shared" si="131"/>
        <v>0</v>
      </c>
      <c r="AB476" s="18"/>
      <c r="AC476" s="29"/>
      <c r="AD476" s="29"/>
      <c r="AH476" s="16"/>
      <c r="AI476" s="17" t="e">
        <f>IFERROR(VLOOKUP(AH476,[4]缘分填表用!$A:$J,4,FALSE),VLOOKUP(AH476,[4]Sheet3!$AH:$AM,6,0))</f>
        <v>#N/A</v>
      </c>
      <c r="AJ476" s="30" t="e">
        <f>IFERROR(VLOOKUP(AH476,[4]缘分填表用!$A:$M,8,FALSE),VLOOKUP(AH476,[4]Sheet3!$AH:$AL,2,0))</f>
        <v>#N/A</v>
      </c>
      <c r="AK476" s="30" t="e">
        <f>IFERROR(VLOOKUP(AH476,[4]缘分填表用!$A:$M,9,FALSE),VLOOKUP(AH476,[4]Sheet3!$AH:$AL,3,0))</f>
        <v>#N/A</v>
      </c>
      <c r="AL476" s="30" t="e">
        <f>IFERROR(VLOOKUP(AH476,[4]缘分填表用!$A:$M,10,FALSE),VLOOKUP(AH476,[4]Sheet3!$AH:$AL,4,0))</f>
        <v>#N/A</v>
      </c>
      <c r="AM476" s="30"/>
      <c r="AN476" s="12" t="str">
        <f>IFERROR(VLOOKUP(D476,[5]Sheet1!$B$2:$C$47,2,FALSE),"")</f>
        <v/>
      </c>
    </row>
    <row r="477" spans="1:40" ht="17.399999999999999" customHeight="1" x14ac:dyDescent="0.45">
      <c r="A477" s="14" t="s">
        <v>699</v>
      </c>
      <c r="B477" s="14"/>
      <c r="C477" s="14" t="s">
        <v>108</v>
      </c>
      <c r="D477" s="14" t="s">
        <v>109</v>
      </c>
      <c r="E477" s="15" t="s">
        <v>110</v>
      </c>
      <c r="F477" s="20" t="str">
        <f t="shared" si="132"/>
        <v/>
      </c>
      <c r="G477" s="20" t="str">
        <f t="shared" si="133"/>
        <v/>
      </c>
      <c r="H477" s="20" t="str">
        <f t="shared" si="134"/>
        <v/>
      </c>
      <c r="I477" s="20" t="str">
        <f t="shared" si="135"/>
        <v/>
      </c>
      <c r="J477" s="12">
        <f t="shared" si="124"/>
        <v>0</v>
      </c>
      <c r="K477" s="12">
        <f t="shared" si="125"/>
        <v>0</v>
      </c>
      <c r="L477" s="12">
        <f t="shared" si="126"/>
        <v>0</v>
      </c>
      <c r="M477" s="36"/>
      <c r="N477" s="28"/>
      <c r="T477" s="12">
        <f t="shared" si="120"/>
        <v>0</v>
      </c>
      <c r="U477" s="12">
        <f t="shared" si="121"/>
        <v>0</v>
      </c>
      <c r="V477" s="12">
        <f t="shared" si="127"/>
        <v>0</v>
      </c>
      <c r="W477" s="12">
        <f t="shared" si="129"/>
        <v>0</v>
      </c>
      <c r="X477" s="12">
        <f t="shared" si="130"/>
        <v>0</v>
      </c>
      <c r="Y477" s="12">
        <f t="shared" si="131"/>
        <v>0</v>
      </c>
      <c r="AB477" s="18"/>
      <c r="AC477" s="29"/>
      <c r="AD477" s="29"/>
      <c r="AH477" s="15" t="s">
        <v>699</v>
      </c>
      <c r="AI477" s="17" t="str">
        <f>IFERROR(VLOOKUP(AH477,[4]缘分填表用!$A:$J,4,FALSE),VLOOKUP(AH477,[4]Sheet3!$AH:$AM,6,0))</f>
        <v>缘分名称</v>
      </c>
      <c r="AJ477" s="30">
        <f>IFERROR(VLOOKUP(AH477,[4]缘分填表用!$A:$M,8,FALSE),VLOOKUP(AH477,[4]Sheet3!$AH:$AL,2,0))</f>
        <v>0</v>
      </c>
      <c r="AK477" s="30">
        <f>IFERROR(VLOOKUP(AH477,[4]缘分填表用!$A:$M,9,FALSE),VLOOKUP(AH477,[4]Sheet3!$AH:$AL,3,0))</f>
        <v>0</v>
      </c>
      <c r="AL477" s="30">
        <f>IFERROR(VLOOKUP(AH477,[4]缘分填表用!$A:$M,10,FALSE),VLOOKUP(AH477,[4]Sheet3!$AH:$AL,4,0))</f>
        <v>0</v>
      </c>
      <c r="AM477" s="30"/>
      <c r="AN477" s="12" t="str">
        <f>IFERROR(VLOOKUP(D477,[5]Sheet1!$B$2:$C$47,2,FALSE),"")</f>
        <v/>
      </c>
    </row>
    <row r="478" spans="1:40" ht="17.399999999999999" customHeight="1" x14ac:dyDescent="0.35">
      <c r="A478" s="16" t="str">
        <f t="shared" ref="A478:A509" si="136">E478&amp;B478</f>
        <v>后羿1</v>
      </c>
      <c r="B478" s="17">
        <v>1</v>
      </c>
      <c r="C478" s="18">
        <v>1</v>
      </c>
      <c r="D478" s="19" t="str">
        <f t="shared" ref="D478:D541" si="137">AI478</f>
        <v>神箭无双</v>
      </c>
      <c r="E478" s="17" t="s">
        <v>700</v>
      </c>
      <c r="F478" s="20" t="str">
        <f t="shared" si="132"/>
        <v>、成吉思汗</v>
      </c>
      <c r="G478" s="20" t="str">
        <f t="shared" si="133"/>
        <v/>
      </c>
      <c r="H478" s="20" t="str">
        <f t="shared" si="134"/>
        <v/>
      </c>
      <c r="I478" s="20" t="str">
        <f t="shared" si="135"/>
        <v/>
      </c>
      <c r="J478" s="12">
        <f t="shared" si="124"/>
        <v>0</v>
      </c>
      <c r="K478" s="12">
        <f t="shared" si="125"/>
        <v>140</v>
      </c>
      <c r="L478" s="12">
        <f t="shared" si="126"/>
        <v>40</v>
      </c>
      <c r="M478" s="35">
        <v>0</v>
      </c>
      <c r="N478" s="28" t="s">
        <v>115</v>
      </c>
      <c r="O478" s="12">
        <f>VLOOKUP(E478,[3]Sheet1!$B$20:$K$190,9,0)</f>
        <v>3</v>
      </c>
      <c r="P478" s="12" t="str">
        <f>VLOOKUP(O478,武将ID!L$1:$M478,2,0)</f>
        <v>攻击型</v>
      </c>
      <c r="R478" s="12">
        <v>4</v>
      </c>
      <c r="T478" s="12">
        <f t="shared" si="120"/>
        <v>0</v>
      </c>
      <c r="U478" s="12">
        <f t="shared" si="121"/>
        <v>14</v>
      </c>
      <c r="V478" s="12">
        <f t="shared" si="127"/>
        <v>4</v>
      </c>
      <c r="W478" s="12">
        <f t="shared" si="129"/>
        <v>0</v>
      </c>
      <c r="X478" s="12">
        <f t="shared" si="130"/>
        <v>18</v>
      </c>
      <c r="Y478" s="12">
        <f t="shared" si="131"/>
        <v>0</v>
      </c>
      <c r="AB478" s="18">
        <v>0</v>
      </c>
      <c r="AC478" s="29">
        <v>240</v>
      </c>
      <c r="AD478" s="29">
        <v>0</v>
      </c>
      <c r="AH478" s="17" t="s">
        <v>701</v>
      </c>
      <c r="AI478" s="17" t="str">
        <f>IFERROR(VLOOKUP(AH478,[4]缘分填表用!$A:$J,4,FALSE),VLOOKUP(AH478,[4]Sheet3!$AH:$AM,6,0))</f>
        <v>神箭无双</v>
      </c>
      <c r="AJ478" s="30" t="str">
        <f>IFERROR(VLOOKUP(AH478,[4]缘分填表用!$A:$M,8,FALSE),VLOOKUP(AH478,[4]Sheet3!$AH:$AL,2,0))</f>
        <v>成吉思汗</v>
      </c>
      <c r="AK478" s="30">
        <f>IFERROR(VLOOKUP(AH478,[4]缘分填表用!$A:$M,9,FALSE),VLOOKUP(AH478,[4]Sheet3!$AH:$AL,3,0))</f>
        <v>0</v>
      </c>
      <c r="AL478" s="30">
        <f>IFERROR(VLOOKUP(AH478,[4]缘分填表用!$A:$M,10,FALSE),VLOOKUP(AH478,[4]Sheet3!$AH:$AL,4,0))</f>
        <v>0</v>
      </c>
      <c r="AM478" s="30"/>
      <c r="AN478" s="12" t="str">
        <f>IFERROR(VLOOKUP(D478,[5]Sheet1!$B$2:$C$47,2,FALSE),"")</f>
        <v/>
      </c>
    </row>
    <row r="479" spans="1:40" ht="17.399999999999999" customHeight="1" x14ac:dyDescent="0.35">
      <c r="A479" s="16" t="str">
        <f t="shared" si="136"/>
        <v>后羿2</v>
      </c>
      <c r="B479" s="17">
        <v>2</v>
      </c>
      <c r="C479" s="18">
        <v>2</v>
      </c>
      <c r="D479" s="19" t="str">
        <f t="shared" si="137"/>
        <v>力大无穷</v>
      </c>
      <c r="E479" s="17" t="s">
        <v>700</v>
      </c>
      <c r="F479" s="20" t="str">
        <f t="shared" si="132"/>
        <v>、蚩尤</v>
      </c>
      <c r="G479" s="20" t="str">
        <f t="shared" si="133"/>
        <v/>
      </c>
      <c r="H479" s="20" t="str">
        <f t="shared" si="134"/>
        <v/>
      </c>
      <c r="I479" s="20" t="str">
        <f t="shared" si="135"/>
        <v/>
      </c>
      <c r="J479" s="12">
        <f t="shared" si="124"/>
        <v>0</v>
      </c>
      <c r="K479" s="12">
        <f t="shared" si="125"/>
        <v>160</v>
      </c>
      <c r="L479" s="12">
        <f t="shared" si="126"/>
        <v>50</v>
      </c>
      <c r="M479" s="35">
        <v>0</v>
      </c>
      <c r="N479" s="28" t="s">
        <v>115</v>
      </c>
      <c r="O479" s="12">
        <f>VLOOKUP(E479,[3]Sheet1!$B$20:$K$190,9,0)</f>
        <v>3</v>
      </c>
      <c r="P479" s="12" t="str">
        <f>VLOOKUP(O479,武将ID!L$1:$M479,2,0)</f>
        <v>攻击型</v>
      </c>
      <c r="R479" s="12">
        <v>4</v>
      </c>
      <c r="T479" s="12">
        <f t="shared" si="120"/>
        <v>0</v>
      </c>
      <c r="U479" s="12">
        <f t="shared" si="121"/>
        <v>16</v>
      </c>
      <c r="V479" s="12">
        <f t="shared" si="127"/>
        <v>5</v>
      </c>
      <c r="W479" s="12">
        <f t="shared" si="129"/>
        <v>0</v>
      </c>
      <c r="X479" s="12">
        <f t="shared" si="130"/>
        <v>21</v>
      </c>
      <c r="Y479" s="12">
        <f t="shared" si="131"/>
        <v>0</v>
      </c>
      <c r="AB479" s="18">
        <v>0</v>
      </c>
      <c r="AC479" s="29">
        <v>280</v>
      </c>
      <c r="AD479" s="29">
        <v>0</v>
      </c>
      <c r="AH479" s="17" t="s">
        <v>702</v>
      </c>
      <c r="AI479" s="17" t="str">
        <f>IFERROR(VLOOKUP(AH479,[4]缘分填表用!$A:$J,4,FALSE),VLOOKUP(AH479,[4]Sheet3!$AH:$AM,6,0))</f>
        <v>力大无穷</v>
      </c>
      <c r="AJ479" s="30" t="str">
        <f>IFERROR(VLOOKUP(AH479,[4]缘分填表用!$A:$M,8,FALSE),VLOOKUP(AH479,[4]Sheet3!$AH:$AL,2,0))</f>
        <v>蚩尤</v>
      </c>
      <c r="AK479" s="30">
        <f>IFERROR(VLOOKUP(AH479,[4]缘分填表用!$A:$M,9,FALSE),VLOOKUP(AH479,[4]Sheet3!$AH:$AL,3,0))</f>
        <v>0</v>
      </c>
      <c r="AL479" s="30">
        <f>IFERROR(VLOOKUP(AH479,[4]缘分填表用!$A:$M,10,FALSE),VLOOKUP(AH479,[4]Sheet3!$AH:$AL,4,0))</f>
        <v>0</v>
      </c>
      <c r="AM479" s="30"/>
      <c r="AN479" s="12" t="str">
        <f>IFERROR(VLOOKUP(D479,[5]Sheet1!$B$2:$C$47,2,FALSE),"")</f>
        <v/>
      </c>
    </row>
    <row r="480" spans="1:40" ht="17.399999999999999" customHeight="1" x14ac:dyDescent="0.35">
      <c r="A480" s="16" t="str">
        <f t="shared" si="136"/>
        <v>后羿3</v>
      </c>
      <c r="B480" s="17">
        <v>3</v>
      </c>
      <c r="C480" s="18">
        <v>3</v>
      </c>
      <c r="D480" s="19" t="str">
        <f t="shared" si="137"/>
        <v>大公无私</v>
      </c>
      <c r="E480" s="17" t="s">
        <v>700</v>
      </c>
      <c r="F480" s="20" t="str">
        <f t="shared" si="132"/>
        <v>、范增</v>
      </c>
      <c r="G480" s="20" t="str">
        <f t="shared" si="133"/>
        <v>、孔子</v>
      </c>
      <c r="H480" s="20" t="str">
        <f t="shared" si="134"/>
        <v/>
      </c>
      <c r="I480" s="20" t="str">
        <f t="shared" si="135"/>
        <v/>
      </c>
      <c r="J480" s="12">
        <f t="shared" si="124"/>
        <v>180</v>
      </c>
      <c r="K480" s="12">
        <f t="shared" si="125"/>
        <v>140</v>
      </c>
      <c r="L480" s="12">
        <f t="shared" si="126"/>
        <v>40</v>
      </c>
      <c r="M480" s="35">
        <v>0</v>
      </c>
      <c r="N480" s="28" t="s">
        <v>115</v>
      </c>
      <c r="O480" s="12">
        <f>VLOOKUP(E480,[3]Sheet1!$B$20:$K$190,9,0)</f>
        <v>3</v>
      </c>
      <c r="P480" s="12" t="str">
        <f>VLOOKUP(O480,武将ID!L$1:$M480,2,0)</f>
        <v>攻击型</v>
      </c>
      <c r="R480" s="12">
        <v>4</v>
      </c>
      <c r="T480" s="12">
        <f t="shared" ref="T480:T543" si="138">W480</f>
        <v>18</v>
      </c>
      <c r="U480" s="12">
        <f t="shared" ref="U480:U543" si="139">INT(X480*0.8)</f>
        <v>14</v>
      </c>
      <c r="V480" s="12">
        <f t="shared" si="127"/>
        <v>4</v>
      </c>
      <c r="W480" s="12">
        <f t="shared" si="129"/>
        <v>18</v>
      </c>
      <c r="X480" s="12">
        <f t="shared" si="130"/>
        <v>18</v>
      </c>
      <c r="Y480" s="12">
        <f t="shared" si="131"/>
        <v>0</v>
      </c>
      <c r="AB480" s="18">
        <v>240</v>
      </c>
      <c r="AC480" s="29">
        <v>240</v>
      </c>
      <c r="AD480" s="29">
        <v>0</v>
      </c>
      <c r="AH480" s="17" t="s">
        <v>703</v>
      </c>
      <c r="AI480" s="17" t="str">
        <f>IFERROR(VLOOKUP(AH480,[4]缘分填表用!$A:$J,4,FALSE),VLOOKUP(AH480,[4]Sheet3!$AH:$AM,6,0))</f>
        <v>大公无私</v>
      </c>
      <c r="AJ480" s="30" t="str">
        <f>IFERROR(VLOOKUP(AH480,[4]缘分填表用!$A:$M,8,FALSE),VLOOKUP(AH480,[4]Sheet3!$AH:$AL,2,0))</f>
        <v>范增</v>
      </c>
      <c r="AK480" s="30" t="str">
        <f>IFERROR(VLOOKUP(AH480,[4]缘分填表用!$A:$M,9,FALSE),VLOOKUP(AH480,[4]Sheet3!$AH:$AL,3,0))</f>
        <v>孔子</v>
      </c>
      <c r="AL480" s="30">
        <f>IFERROR(VLOOKUP(AH480,[4]缘分填表用!$A:$M,10,FALSE),VLOOKUP(AH480,[4]Sheet3!$AH:$AL,4,0))</f>
        <v>0</v>
      </c>
      <c r="AM480" s="30"/>
      <c r="AN480" s="12" t="str">
        <f>IFERROR(VLOOKUP(D480,[5]Sheet1!$B$2:$C$47,2,FALSE),"")</f>
        <v/>
      </c>
    </row>
    <row r="481" spans="1:40" ht="17.399999999999999" customHeight="1" x14ac:dyDescent="0.35">
      <c r="A481" s="16" t="str">
        <f t="shared" si="136"/>
        <v>后羿4</v>
      </c>
      <c r="B481" s="17">
        <v>4</v>
      </c>
      <c r="C481" s="18">
        <v>4</v>
      </c>
      <c r="D481" s="19" t="str">
        <f t="shared" si="137"/>
        <v>德高望重</v>
      </c>
      <c r="E481" s="17" t="s">
        <v>700</v>
      </c>
      <c r="F481" s="20" t="str">
        <f t="shared" si="132"/>
        <v>、刘备</v>
      </c>
      <c r="G481" s="20" t="str">
        <f t="shared" si="133"/>
        <v>、屈原</v>
      </c>
      <c r="H481" s="20" t="str">
        <f t="shared" si="134"/>
        <v/>
      </c>
      <c r="I481" s="20" t="str">
        <f t="shared" si="135"/>
        <v/>
      </c>
      <c r="J481" s="12">
        <f t="shared" si="124"/>
        <v>180</v>
      </c>
      <c r="K481" s="12">
        <f t="shared" si="125"/>
        <v>140</v>
      </c>
      <c r="L481" s="12">
        <f t="shared" si="126"/>
        <v>40</v>
      </c>
      <c r="M481" s="35">
        <v>0</v>
      </c>
      <c r="N481" s="28" t="s">
        <v>115</v>
      </c>
      <c r="O481" s="12">
        <f>VLOOKUP(E481,[3]Sheet1!$B$20:$K$190,9,0)</f>
        <v>3</v>
      </c>
      <c r="P481" s="12" t="str">
        <f>VLOOKUP(O481,武将ID!L$1:$M481,2,0)</f>
        <v>攻击型</v>
      </c>
      <c r="R481" s="12">
        <v>4</v>
      </c>
      <c r="T481" s="12">
        <f t="shared" si="138"/>
        <v>18</v>
      </c>
      <c r="U481" s="12">
        <f t="shared" si="139"/>
        <v>14</v>
      </c>
      <c r="V481" s="12">
        <f t="shared" si="127"/>
        <v>4</v>
      </c>
      <c r="W481" s="12">
        <f t="shared" si="129"/>
        <v>18</v>
      </c>
      <c r="X481" s="12">
        <f t="shared" si="130"/>
        <v>18</v>
      </c>
      <c r="Y481" s="12">
        <f t="shared" si="131"/>
        <v>0</v>
      </c>
      <c r="AB481" s="18">
        <v>240</v>
      </c>
      <c r="AC481" s="29">
        <v>240</v>
      </c>
      <c r="AD481" s="29">
        <v>0</v>
      </c>
      <c r="AH481" s="17" t="s">
        <v>704</v>
      </c>
      <c r="AI481" s="17" t="str">
        <f>IFERROR(VLOOKUP(AH481,[4]缘分填表用!$A:$J,4,FALSE),VLOOKUP(AH481,[4]Sheet3!$AH:$AM,6,0))</f>
        <v>德高望重</v>
      </c>
      <c r="AJ481" s="30" t="str">
        <f>IFERROR(VLOOKUP(AH481,[4]缘分填表用!$A:$M,8,FALSE),VLOOKUP(AH481,[4]Sheet3!$AH:$AL,2,0))</f>
        <v>刘备</v>
      </c>
      <c r="AK481" s="30" t="str">
        <f>IFERROR(VLOOKUP(AH481,[4]缘分填表用!$A:$M,9,FALSE),VLOOKUP(AH481,[4]Sheet3!$AH:$AL,3,0))</f>
        <v>屈原</v>
      </c>
      <c r="AL481" s="30">
        <f>IFERROR(VLOOKUP(AH481,[4]缘分填表用!$A:$M,10,FALSE),VLOOKUP(AH481,[4]Sheet3!$AH:$AL,4,0))</f>
        <v>0</v>
      </c>
      <c r="AM481" s="30"/>
      <c r="AN481" s="12" t="str">
        <f>IFERROR(VLOOKUP(D481,[5]Sheet1!$B$2:$C$47,2,FALSE),"")</f>
        <v/>
      </c>
    </row>
    <row r="482" spans="1:40" ht="17.399999999999999" customHeight="1" x14ac:dyDescent="0.35">
      <c r="A482" s="16" t="str">
        <f t="shared" si="136"/>
        <v>后羿5</v>
      </c>
      <c r="B482" s="17">
        <v>5</v>
      </c>
      <c r="C482" s="21">
        <v>5</v>
      </c>
      <c r="D482" s="19" t="str">
        <f t="shared" si="137"/>
        <v>气势磅礴</v>
      </c>
      <c r="E482" s="17" t="s">
        <v>700</v>
      </c>
      <c r="F482" s="20" t="str">
        <f t="shared" si="132"/>
        <v>、赵云</v>
      </c>
      <c r="G482" s="20" t="str">
        <f t="shared" si="133"/>
        <v>、罗成</v>
      </c>
      <c r="H482" s="20" t="str">
        <f t="shared" si="134"/>
        <v>、武松</v>
      </c>
      <c r="I482" s="20" t="str">
        <f t="shared" si="135"/>
        <v/>
      </c>
      <c r="J482" s="12">
        <f t="shared" si="124"/>
        <v>210</v>
      </c>
      <c r="K482" s="12">
        <f t="shared" si="125"/>
        <v>160</v>
      </c>
      <c r="L482" s="12">
        <f t="shared" si="126"/>
        <v>50</v>
      </c>
      <c r="M482" s="35">
        <v>0</v>
      </c>
      <c r="N482" s="28" t="s">
        <v>115</v>
      </c>
      <c r="O482" s="12">
        <f>VLOOKUP(E482,[3]Sheet1!$B$20:$K$190,9,0)</f>
        <v>3</v>
      </c>
      <c r="P482" s="12" t="str">
        <f>VLOOKUP(O482,武将ID!L$1:$M482,2,0)</f>
        <v>攻击型</v>
      </c>
      <c r="R482" s="12">
        <v>4</v>
      </c>
      <c r="T482" s="12">
        <f t="shared" si="138"/>
        <v>21</v>
      </c>
      <c r="U482" s="12">
        <f t="shared" si="139"/>
        <v>16</v>
      </c>
      <c r="V482" s="12">
        <f t="shared" si="127"/>
        <v>5</v>
      </c>
      <c r="W482" s="12">
        <f t="shared" si="129"/>
        <v>21</v>
      </c>
      <c r="X482" s="12">
        <f t="shared" si="130"/>
        <v>21</v>
      </c>
      <c r="Y482" s="12">
        <f t="shared" si="131"/>
        <v>0</v>
      </c>
      <c r="AB482" s="18">
        <v>280</v>
      </c>
      <c r="AC482" s="29">
        <v>280</v>
      </c>
      <c r="AD482" s="29">
        <v>0</v>
      </c>
      <c r="AH482" s="17" t="s">
        <v>705</v>
      </c>
      <c r="AI482" s="17" t="str">
        <f>IFERROR(VLOOKUP(AH482,[4]缘分填表用!$A:$J,4,FALSE),VLOOKUP(AH482,[4]Sheet3!$AH:$AM,6,0))</f>
        <v>气势磅礴</v>
      </c>
      <c r="AJ482" s="30" t="str">
        <f>IFERROR(VLOOKUP(AH482,[4]缘分填表用!$A:$M,8,FALSE),VLOOKUP(AH482,[4]Sheet3!$AH:$AL,2,0))</f>
        <v>赵云</v>
      </c>
      <c r="AK482" s="30" t="str">
        <f>IFERROR(VLOOKUP(AH482,[4]缘分填表用!$A:$M,9,FALSE),VLOOKUP(AH482,[4]Sheet3!$AH:$AL,3,0))</f>
        <v>罗成</v>
      </c>
      <c r="AL482" s="30" t="str">
        <f>IFERROR(VLOOKUP(AH482,[4]缘分填表用!$A:$M,10,FALSE),VLOOKUP(AH482,[4]Sheet3!$AH:$AL,4,0))</f>
        <v>武松</v>
      </c>
      <c r="AM482" s="30"/>
      <c r="AN482" s="12" t="str">
        <f>IFERROR(VLOOKUP(D482,[5]Sheet1!$B$2:$C$47,2,FALSE),"")</f>
        <v/>
      </c>
    </row>
    <row r="483" spans="1:40" ht="17.399999999999999" customHeight="1" x14ac:dyDescent="0.35">
      <c r="A483" s="16" t="str">
        <f t="shared" si="136"/>
        <v>后羿6</v>
      </c>
      <c r="B483" s="17">
        <v>6</v>
      </c>
      <c r="C483" s="21">
        <v>6</v>
      </c>
      <c r="D483" s="19" t="str">
        <f t="shared" si="137"/>
        <v>独步天下</v>
      </c>
      <c r="E483" s="17" t="s">
        <v>700</v>
      </c>
      <c r="F483" s="20" t="str">
        <f t="shared" si="132"/>
        <v>、张良</v>
      </c>
      <c r="G483" s="20" t="str">
        <f t="shared" si="133"/>
        <v>、关羽</v>
      </c>
      <c r="H483" s="20" t="str">
        <f t="shared" si="134"/>
        <v>、秦琼</v>
      </c>
      <c r="I483" s="20" t="str">
        <f t="shared" si="135"/>
        <v/>
      </c>
      <c r="J483" s="12">
        <f t="shared" si="124"/>
        <v>240</v>
      </c>
      <c r="K483" s="12">
        <f t="shared" si="125"/>
        <v>190</v>
      </c>
      <c r="L483" s="12">
        <f t="shared" si="126"/>
        <v>50</v>
      </c>
      <c r="M483" s="35">
        <v>0</v>
      </c>
      <c r="N483" s="28" t="s">
        <v>115</v>
      </c>
      <c r="O483" s="12">
        <f>VLOOKUP(E483,[3]Sheet1!$B$20:$K$190,9,0)</f>
        <v>3</v>
      </c>
      <c r="P483" s="12" t="str">
        <f>VLOOKUP(O483,武将ID!L$1:$M483,2,0)</f>
        <v>攻击型</v>
      </c>
      <c r="R483" s="12">
        <v>4</v>
      </c>
      <c r="T483" s="12">
        <f t="shared" si="138"/>
        <v>24</v>
      </c>
      <c r="U483" s="12">
        <f t="shared" si="139"/>
        <v>19</v>
      </c>
      <c r="V483" s="12">
        <f t="shared" si="127"/>
        <v>5</v>
      </c>
      <c r="W483" s="12">
        <f t="shared" si="129"/>
        <v>24</v>
      </c>
      <c r="X483" s="12">
        <f t="shared" si="130"/>
        <v>24</v>
      </c>
      <c r="Y483" s="12">
        <f t="shared" si="131"/>
        <v>0</v>
      </c>
      <c r="AB483" s="18">
        <v>320</v>
      </c>
      <c r="AC483" s="29">
        <v>320</v>
      </c>
      <c r="AD483" s="29">
        <v>0</v>
      </c>
      <c r="AH483" s="17" t="s">
        <v>706</v>
      </c>
      <c r="AI483" s="17" t="str">
        <f>IFERROR(VLOOKUP(AH483,[4]缘分填表用!$A:$J,4,FALSE),VLOOKUP(AH483,[4]Sheet3!$AH:$AM,6,0))</f>
        <v>独步天下</v>
      </c>
      <c r="AJ483" s="30" t="str">
        <f>IFERROR(VLOOKUP(AH483,[4]缘分填表用!$A:$M,8,FALSE),VLOOKUP(AH483,[4]Sheet3!$AH:$AL,2,0))</f>
        <v>张良</v>
      </c>
      <c r="AK483" s="30" t="str">
        <f>IFERROR(VLOOKUP(AH483,[4]缘分填表用!$A:$M,9,FALSE),VLOOKUP(AH483,[4]Sheet3!$AH:$AL,3,0))</f>
        <v>关羽</v>
      </c>
      <c r="AL483" s="30" t="str">
        <f>IFERROR(VLOOKUP(AH483,[4]缘分填表用!$A:$M,10,FALSE),VLOOKUP(AH483,[4]Sheet3!$AH:$AL,4,0))</f>
        <v>秦琼</v>
      </c>
      <c r="AM483" s="20"/>
      <c r="AN483" s="12" t="str">
        <f>IFERROR(VLOOKUP(D483,[5]Sheet1!$B$2:$C$47,2,FALSE),"")</f>
        <v/>
      </c>
    </row>
    <row r="484" spans="1:40" ht="17.399999999999999" customHeight="1" x14ac:dyDescent="0.35">
      <c r="A484" s="16" t="str">
        <f t="shared" si="136"/>
        <v>蚩尤1</v>
      </c>
      <c r="B484" s="17">
        <v>1</v>
      </c>
      <c r="C484" s="18">
        <v>7</v>
      </c>
      <c r="D484" s="19" t="str">
        <f t="shared" si="137"/>
        <v>逐鹿中原</v>
      </c>
      <c r="E484" s="22" t="s">
        <v>707</v>
      </c>
      <c r="F484" s="20" t="str">
        <f t="shared" si="132"/>
        <v>、成吉思汗</v>
      </c>
      <c r="G484" s="20" t="str">
        <f t="shared" si="133"/>
        <v/>
      </c>
      <c r="H484" s="20" t="str">
        <f t="shared" si="134"/>
        <v/>
      </c>
      <c r="I484" s="20" t="str">
        <f t="shared" si="135"/>
        <v/>
      </c>
      <c r="J484" s="12">
        <f t="shared" si="124"/>
        <v>0</v>
      </c>
      <c r="K484" s="12">
        <f t="shared" si="125"/>
        <v>140</v>
      </c>
      <c r="L484" s="12">
        <f t="shared" si="126"/>
        <v>40</v>
      </c>
      <c r="M484" s="35">
        <v>0</v>
      </c>
      <c r="N484" s="28" t="s">
        <v>115</v>
      </c>
      <c r="O484" s="12">
        <f>VLOOKUP(E484,[3]Sheet1!$B$20:$K$190,9,0)</f>
        <v>3</v>
      </c>
      <c r="P484" s="12" t="str">
        <f>VLOOKUP(O484,武将ID!L$1:$M484,2,0)</f>
        <v>攻击型</v>
      </c>
      <c r="R484" s="12">
        <v>4</v>
      </c>
      <c r="T484" s="12">
        <f t="shared" si="138"/>
        <v>0</v>
      </c>
      <c r="U484" s="12">
        <f t="shared" si="139"/>
        <v>14</v>
      </c>
      <c r="V484" s="12">
        <f t="shared" si="127"/>
        <v>4</v>
      </c>
      <c r="W484" s="12">
        <f t="shared" si="129"/>
        <v>0</v>
      </c>
      <c r="X484" s="12">
        <f t="shared" si="130"/>
        <v>18</v>
      </c>
      <c r="Y484" s="12">
        <f t="shared" si="131"/>
        <v>0</v>
      </c>
      <c r="AB484" s="18">
        <v>0</v>
      </c>
      <c r="AC484" s="29">
        <v>240</v>
      </c>
      <c r="AD484" s="29">
        <v>0</v>
      </c>
      <c r="AH484" s="22" t="s">
        <v>708</v>
      </c>
      <c r="AI484" s="17" t="str">
        <f>IFERROR(VLOOKUP(AH484,[4]缘分填表用!$A:$J,4,FALSE),VLOOKUP(AH484,[4]Sheet3!$AH:$AM,6,0))</f>
        <v>逐鹿中原</v>
      </c>
      <c r="AJ484" s="30" t="str">
        <f>IFERROR(VLOOKUP(AH484,[4]缘分填表用!$A:$M,8,FALSE),VLOOKUP(AH484,[4]Sheet3!$AH:$AL,2,0))</f>
        <v>成吉思汗</v>
      </c>
      <c r="AK484" s="30">
        <f>IFERROR(VLOOKUP(AH484,[4]缘分填表用!$A:$M,9,FALSE),VLOOKUP(AH484,[4]Sheet3!$AH:$AL,3,0))</f>
        <v>0</v>
      </c>
      <c r="AL484" s="30">
        <f>IFERROR(VLOOKUP(AH484,[4]缘分填表用!$A:$M,10,FALSE),VLOOKUP(AH484,[4]Sheet3!$AH:$AL,4,0))</f>
        <v>0</v>
      </c>
      <c r="AM484" s="30"/>
      <c r="AN484" s="12" t="str">
        <f>IFERROR(VLOOKUP(D484,[5]Sheet1!$B$2:$C$47,2,FALSE),"")</f>
        <v/>
      </c>
    </row>
    <row r="485" spans="1:40" ht="20.399999999999999" customHeight="1" x14ac:dyDescent="0.35">
      <c r="A485" s="16" t="str">
        <f t="shared" si="136"/>
        <v>蚩尤2</v>
      </c>
      <c r="B485" s="17">
        <v>2</v>
      </c>
      <c r="C485" s="21">
        <v>8</v>
      </c>
      <c r="D485" s="19" t="str">
        <f t="shared" si="137"/>
        <v>奇人异事</v>
      </c>
      <c r="E485" s="22" t="s">
        <v>707</v>
      </c>
      <c r="F485" s="20" t="str">
        <f t="shared" si="132"/>
        <v>、苏妲己</v>
      </c>
      <c r="G485" s="20" t="str">
        <f t="shared" si="133"/>
        <v/>
      </c>
      <c r="H485" s="20" t="str">
        <f t="shared" si="134"/>
        <v/>
      </c>
      <c r="I485" s="20" t="str">
        <f t="shared" si="135"/>
        <v/>
      </c>
      <c r="J485" s="12">
        <f t="shared" si="124"/>
        <v>0</v>
      </c>
      <c r="K485" s="12">
        <f t="shared" si="125"/>
        <v>140</v>
      </c>
      <c r="L485" s="12">
        <f t="shared" si="126"/>
        <v>40</v>
      </c>
      <c r="M485" s="35">
        <v>0</v>
      </c>
      <c r="N485" s="28" t="s">
        <v>115</v>
      </c>
      <c r="O485" s="12">
        <f>VLOOKUP(E485,[3]Sheet1!$B$20:$K$190,9,0)</f>
        <v>3</v>
      </c>
      <c r="P485" s="12" t="str">
        <f>VLOOKUP(O485,武将ID!L$1:$M485,2,0)</f>
        <v>攻击型</v>
      </c>
      <c r="R485" s="12">
        <v>4</v>
      </c>
      <c r="T485" s="12">
        <f t="shared" si="138"/>
        <v>0</v>
      </c>
      <c r="U485" s="12">
        <f t="shared" si="139"/>
        <v>14</v>
      </c>
      <c r="V485" s="12">
        <f t="shared" si="127"/>
        <v>4</v>
      </c>
      <c r="W485" s="12">
        <f t="shared" si="129"/>
        <v>0</v>
      </c>
      <c r="X485" s="12">
        <f t="shared" si="130"/>
        <v>18</v>
      </c>
      <c r="Y485" s="12">
        <f t="shared" si="131"/>
        <v>0</v>
      </c>
      <c r="AB485" s="18">
        <v>0</v>
      </c>
      <c r="AC485" s="29">
        <v>240</v>
      </c>
      <c r="AD485" s="29">
        <v>0</v>
      </c>
      <c r="AH485" s="22" t="s">
        <v>709</v>
      </c>
      <c r="AI485" s="17" t="str">
        <f>IFERROR(VLOOKUP(AH485,[4]缘分填表用!$A:$J,4,FALSE),VLOOKUP(AH485,[4]Sheet3!$AH:$AM,6,0))</f>
        <v>奇人异事</v>
      </c>
      <c r="AJ485" s="30" t="str">
        <f>IFERROR(VLOOKUP(AH485,[4]缘分填表用!$A:$M,8,FALSE),VLOOKUP(AH485,[4]Sheet3!$AH:$AL,2,0))</f>
        <v>苏妲己</v>
      </c>
      <c r="AK485" s="30">
        <f>IFERROR(VLOOKUP(AH485,[4]缘分填表用!$A:$M,9,FALSE),VLOOKUP(AH485,[4]Sheet3!$AH:$AL,3,0))</f>
        <v>0</v>
      </c>
      <c r="AL485" s="30">
        <f>IFERROR(VLOOKUP(AH485,[4]缘分填表用!$A:$M,10,FALSE),VLOOKUP(AH485,[4]Sheet3!$AH:$AL,4,0))</f>
        <v>0</v>
      </c>
      <c r="AM485" s="30"/>
      <c r="AN485" s="12" t="str">
        <f>IFERROR(VLOOKUP(D485,[5]Sheet1!$B$2:$C$47,2,FALSE),"")</f>
        <v/>
      </c>
    </row>
    <row r="486" spans="1:40" ht="20.399999999999999" customHeight="1" x14ac:dyDescent="0.35">
      <c r="A486" s="16" t="str">
        <f t="shared" si="136"/>
        <v>蚩尤3</v>
      </c>
      <c r="B486" s="17">
        <v>3</v>
      </c>
      <c r="C486" s="18">
        <v>9</v>
      </c>
      <c r="D486" s="19" t="str">
        <f t="shared" si="137"/>
        <v>战神无双</v>
      </c>
      <c r="E486" s="22" t="s">
        <v>707</v>
      </c>
      <c r="F486" s="20" t="str">
        <f t="shared" si="132"/>
        <v>、韩信</v>
      </c>
      <c r="G486" s="20" t="str">
        <f t="shared" si="133"/>
        <v>、姜子牙</v>
      </c>
      <c r="H486" s="20" t="str">
        <f t="shared" si="134"/>
        <v/>
      </c>
      <c r="I486" s="20" t="str">
        <f t="shared" si="135"/>
        <v/>
      </c>
      <c r="J486" s="12">
        <f t="shared" si="124"/>
        <v>180</v>
      </c>
      <c r="K486" s="12">
        <f t="shared" si="125"/>
        <v>140</v>
      </c>
      <c r="L486" s="12">
        <f t="shared" si="126"/>
        <v>40</v>
      </c>
      <c r="M486" s="35">
        <v>0</v>
      </c>
      <c r="N486" s="28" t="s">
        <v>115</v>
      </c>
      <c r="O486" s="12">
        <f>VLOOKUP(E486,[3]Sheet1!$B$20:$K$190,9,0)</f>
        <v>3</v>
      </c>
      <c r="P486" s="12" t="str">
        <f>VLOOKUP(O486,武将ID!L$1:$M486,2,0)</f>
        <v>攻击型</v>
      </c>
      <c r="R486" s="12">
        <v>4</v>
      </c>
      <c r="T486" s="12">
        <f t="shared" si="138"/>
        <v>18</v>
      </c>
      <c r="U486" s="12">
        <f t="shared" si="139"/>
        <v>14</v>
      </c>
      <c r="V486" s="12">
        <f t="shared" si="127"/>
        <v>4</v>
      </c>
      <c r="W486" s="12">
        <f t="shared" si="129"/>
        <v>18</v>
      </c>
      <c r="X486" s="12">
        <f t="shared" si="130"/>
        <v>18</v>
      </c>
      <c r="Y486" s="12">
        <f t="shared" si="131"/>
        <v>0</v>
      </c>
      <c r="AB486" s="18">
        <v>240</v>
      </c>
      <c r="AC486" s="18">
        <v>240</v>
      </c>
      <c r="AD486" s="18">
        <v>0</v>
      </c>
      <c r="AH486" s="22" t="s">
        <v>710</v>
      </c>
      <c r="AI486" s="17" t="str">
        <f>IFERROR(VLOOKUP(AH486,[4]缘分填表用!$A:$J,4,FALSE),VLOOKUP(AH486,[4]Sheet3!$AH:$AM,6,0))</f>
        <v>战神无双</v>
      </c>
      <c r="AJ486" s="30" t="str">
        <f>IFERROR(VLOOKUP(AH486,[4]缘分填表用!$A:$M,8,FALSE),VLOOKUP(AH486,[4]Sheet3!$AH:$AL,2,0))</f>
        <v>韩信</v>
      </c>
      <c r="AK486" s="30" t="str">
        <f>IFERROR(VLOOKUP(AH486,[4]缘分填表用!$A:$M,9,FALSE),VLOOKUP(AH486,[4]Sheet3!$AH:$AL,3,0))</f>
        <v>姜子牙</v>
      </c>
      <c r="AL486" s="30">
        <f>IFERROR(VLOOKUP(AH486,[4]缘分填表用!$A:$M,10,FALSE),VLOOKUP(AH486,[4]Sheet3!$AH:$AL,4,0))</f>
        <v>0</v>
      </c>
      <c r="AM486" s="30"/>
      <c r="AN486" s="12" t="str">
        <f>IFERROR(VLOOKUP(D486,[5]Sheet1!$B$2:$C$47,2,FALSE),"")</f>
        <v/>
      </c>
    </row>
    <row r="487" spans="1:40" ht="17.399999999999999" customHeight="1" x14ac:dyDescent="0.35">
      <c r="A487" s="16" t="str">
        <f t="shared" si="136"/>
        <v>蚩尤4</v>
      </c>
      <c r="B487" s="17">
        <v>4</v>
      </c>
      <c r="C487" s="18">
        <v>10</v>
      </c>
      <c r="D487" s="19" t="str">
        <f t="shared" si="137"/>
        <v>乱世杀伐</v>
      </c>
      <c r="E487" s="22" t="s">
        <v>707</v>
      </c>
      <c r="F487" s="20" t="str">
        <f t="shared" si="132"/>
        <v>、典韦</v>
      </c>
      <c r="G487" s="20" t="str">
        <f t="shared" si="133"/>
        <v>、岳飞</v>
      </c>
      <c r="H487" s="20" t="str">
        <f t="shared" si="134"/>
        <v/>
      </c>
      <c r="I487" s="20" t="str">
        <f t="shared" si="135"/>
        <v/>
      </c>
      <c r="J487" s="12">
        <f t="shared" si="124"/>
        <v>180</v>
      </c>
      <c r="K487" s="12">
        <f t="shared" si="125"/>
        <v>140</v>
      </c>
      <c r="L487" s="12">
        <f t="shared" si="126"/>
        <v>40</v>
      </c>
      <c r="M487" s="18">
        <v>0</v>
      </c>
      <c r="N487" s="28" t="s">
        <v>115</v>
      </c>
      <c r="O487" s="12">
        <f>VLOOKUP(E487,[3]Sheet1!$B$20:$K$190,9,0)</f>
        <v>3</v>
      </c>
      <c r="P487" s="12" t="str">
        <f>VLOOKUP(O487,武将ID!L$1:$M487,2,0)</f>
        <v>攻击型</v>
      </c>
      <c r="R487" s="12">
        <v>4</v>
      </c>
      <c r="T487" s="12">
        <f t="shared" si="138"/>
        <v>18</v>
      </c>
      <c r="U487" s="12">
        <f t="shared" si="139"/>
        <v>14</v>
      </c>
      <c r="V487" s="12">
        <f t="shared" si="127"/>
        <v>4</v>
      </c>
      <c r="W487" s="12">
        <f t="shared" si="129"/>
        <v>18</v>
      </c>
      <c r="X487" s="12">
        <f t="shared" si="130"/>
        <v>18</v>
      </c>
      <c r="Y487" s="12">
        <f t="shared" si="131"/>
        <v>0</v>
      </c>
      <c r="AB487" s="29">
        <v>240</v>
      </c>
      <c r="AC487" s="18">
        <v>240</v>
      </c>
      <c r="AD487" s="18">
        <v>0</v>
      </c>
      <c r="AH487" s="22" t="s">
        <v>711</v>
      </c>
      <c r="AI487" s="17" t="str">
        <f>IFERROR(VLOOKUP(AH487,[4]缘分填表用!$A:$J,4,FALSE),VLOOKUP(AH487,[4]Sheet3!$AH:$AM,6,0))</f>
        <v>乱世杀伐</v>
      </c>
      <c r="AJ487" s="30" t="str">
        <f>IFERROR(VLOOKUP(AH487,[4]缘分填表用!$A:$M,8,FALSE),VLOOKUP(AH487,[4]Sheet3!$AH:$AL,2,0))</f>
        <v>典韦</v>
      </c>
      <c r="AK487" s="30" t="str">
        <f>IFERROR(VLOOKUP(AH487,[4]缘分填表用!$A:$M,9,FALSE),VLOOKUP(AH487,[4]Sheet3!$AH:$AL,3,0))</f>
        <v>岳飞</v>
      </c>
      <c r="AL487" s="30">
        <f>IFERROR(VLOOKUP(AH487,[4]缘分填表用!$A:$M,10,FALSE),VLOOKUP(AH487,[4]Sheet3!$AH:$AL,4,0))</f>
        <v>0</v>
      </c>
      <c r="AM487" s="30"/>
      <c r="AN487" s="12" t="str">
        <f>IFERROR(VLOOKUP(D487,[5]Sheet1!$B$2:$C$47,2,FALSE),"")</f>
        <v>万夫莫当</v>
      </c>
    </row>
    <row r="488" spans="1:40" ht="17.399999999999999" customHeight="1" x14ac:dyDescent="0.35">
      <c r="A488" s="16" t="str">
        <f t="shared" si="136"/>
        <v>蚩尤5</v>
      </c>
      <c r="B488" s="17">
        <v>5</v>
      </c>
      <c r="C488" s="21">
        <v>11</v>
      </c>
      <c r="D488" s="19" t="str">
        <f t="shared" si="137"/>
        <v>所向披靡</v>
      </c>
      <c r="E488" s="22" t="s">
        <v>707</v>
      </c>
      <c r="F488" s="20" t="str">
        <f t="shared" si="132"/>
        <v>、张飞</v>
      </c>
      <c r="G488" s="20" t="str">
        <f t="shared" si="133"/>
        <v>、尉迟恭</v>
      </c>
      <c r="H488" s="20" t="str">
        <f t="shared" si="134"/>
        <v>、霍去病</v>
      </c>
      <c r="I488" s="20" t="str">
        <f t="shared" si="135"/>
        <v/>
      </c>
      <c r="J488" s="12">
        <f t="shared" si="124"/>
        <v>210</v>
      </c>
      <c r="K488" s="12">
        <f t="shared" si="125"/>
        <v>160</v>
      </c>
      <c r="L488" s="12">
        <f t="shared" si="126"/>
        <v>50</v>
      </c>
      <c r="M488" s="18">
        <v>0</v>
      </c>
      <c r="N488" s="28" t="s">
        <v>115</v>
      </c>
      <c r="O488" s="12">
        <f>VLOOKUP(E488,[3]Sheet1!$B$20:$K$190,9,0)</f>
        <v>3</v>
      </c>
      <c r="P488" s="12" t="str">
        <f>VLOOKUP(O488,武将ID!L$1:$M488,2,0)</f>
        <v>攻击型</v>
      </c>
      <c r="R488" s="12">
        <v>4</v>
      </c>
      <c r="T488" s="12">
        <f t="shared" si="138"/>
        <v>21</v>
      </c>
      <c r="U488" s="12">
        <f t="shared" si="139"/>
        <v>16</v>
      </c>
      <c r="V488" s="12">
        <f t="shared" si="127"/>
        <v>5</v>
      </c>
      <c r="W488" s="12">
        <f t="shared" si="129"/>
        <v>21</v>
      </c>
      <c r="X488" s="12">
        <f t="shared" si="130"/>
        <v>21</v>
      </c>
      <c r="Y488" s="12">
        <f t="shared" si="131"/>
        <v>0</v>
      </c>
      <c r="AB488" s="29">
        <v>280</v>
      </c>
      <c r="AC488" s="18">
        <v>280</v>
      </c>
      <c r="AD488" s="18">
        <v>0</v>
      </c>
      <c r="AH488" s="22" t="s">
        <v>712</v>
      </c>
      <c r="AI488" s="17" t="str">
        <f>IFERROR(VLOOKUP(AH488,[4]缘分填表用!$A:$J,4,FALSE),VLOOKUP(AH488,[4]Sheet3!$AH:$AM,6,0))</f>
        <v>所向披靡</v>
      </c>
      <c r="AJ488" s="30" t="str">
        <f>IFERROR(VLOOKUP(AH488,[4]缘分填表用!$A:$M,8,FALSE),VLOOKUP(AH488,[4]Sheet3!$AH:$AL,2,0))</f>
        <v>张飞</v>
      </c>
      <c r="AK488" s="30" t="str">
        <f>IFERROR(VLOOKUP(AH488,[4]缘分填表用!$A:$M,9,FALSE),VLOOKUP(AH488,[4]Sheet3!$AH:$AL,3,0))</f>
        <v>尉迟恭</v>
      </c>
      <c r="AL488" s="30" t="str">
        <f>IFERROR(VLOOKUP(AH488,[4]缘分填表用!$A:$M,10,FALSE),VLOOKUP(AH488,[4]Sheet3!$AH:$AL,4,0))</f>
        <v>霍去病</v>
      </c>
      <c r="AM488" s="30"/>
      <c r="AN488" s="12" t="str">
        <f>IFERROR(VLOOKUP(D488,[5]Sheet1!$B$2:$C$47,2,FALSE),"")</f>
        <v/>
      </c>
    </row>
    <row r="489" spans="1:40" ht="17.399999999999999" customHeight="1" x14ac:dyDescent="0.35">
      <c r="A489" s="16" t="str">
        <f t="shared" si="136"/>
        <v>蚩尤6</v>
      </c>
      <c r="B489" s="17">
        <v>6</v>
      </c>
      <c r="C489" s="21">
        <v>12</v>
      </c>
      <c r="D489" s="19" t="str">
        <f t="shared" si="137"/>
        <v>四大战神</v>
      </c>
      <c r="E489" s="22" t="s">
        <v>707</v>
      </c>
      <c r="F489" s="20" t="str">
        <f t="shared" si="132"/>
        <v>、项羽</v>
      </c>
      <c r="G489" s="20" t="str">
        <f t="shared" si="133"/>
        <v>、吕布</v>
      </c>
      <c r="H489" s="20" t="str">
        <f t="shared" si="134"/>
        <v>、李元霸</v>
      </c>
      <c r="I489" s="20" t="str">
        <f t="shared" si="135"/>
        <v/>
      </c>
      <c r="J489" s="12">
        <f t="shared" si="124"/>
        <v>240</v>
      </c>
      <c r="K489" s="12">
        <f t="shared" si="125"/>
        <v>190</v>
      </c>
      <c r="L489" s="12">
        <f t="shared" si="126"/>
        <v>50</v>
      </c>
      <c r="M489" s="18">
        <v>0</v>
      </c>
      <c r="N489" s="28" t="s">
        <v>115</v>
      </c>
      <c r="O489" s="12">
        <f>VLOOKUP(E489,[3]Sheet1!$B$20:$K$190,9,0)</f>
        <v>3</v>
      </c>
      <c r="P489" s="12" t="str">
        <f>VLOOKUP(O489,武将ID!L$1:$M489,2,0)</f>
        <v>攻击型</v>
      </c>
      <c r="R489" s="12">
        <v>4</v>
      </c>
      <c r="T489" s="12">
        <f t="shared" si="138"/>
        <v>24</v>
      </c>
      <c r="U489" s="12">
        <f t="shared" si="139"/>
        <v>19</v>
      </c>
      <c r="V489" s="12">
        <f t="shared" si="127"/>
        <v>5</v>
      </c>
      <c r="W489" s="12">
        <f t="shared" si="129"/>
        <v>24</v>
      </c>
      <c r="X489" s="12">
        <f t="shared" si="130"/>
        <v>24</v>
      </c>
      <c r="Y489" s="12">
        <f t="shared" si="131"/>
        <v>0</v>
      </c>
      <c r="AB489" s="18">
        <v>320</v>
      </c>
      <c r="AC489" s="18">
        <v>320</v>
      </c>
      <c r="AD489" s="18">
        <v>0</v>
      </c>
      <c r="AH489" s="22" t="s">
        <v>713</v>
      </c>
      <c r="AI489" s="17" t="str">
        <f>IFERROR(VLOOKUP(AH489,[4]缘分填表用!$A:$J,4,FALSE),VLOOKUP(AH489,[4]Sheet3!$AH:$AM,6,0))</f>
        <v>四大战神</v>
      </c>
      <c r="AJ489" s="30" t="str">
        <f>IFERROR(VLOOKUP(AH489,[4]缘分填表用!$A:$M,8,FALSE),VLOOKUP(AH489,[4]Sheet3!$AH:$AL,2,0))</f>
        <v>项羽</v>
      </c>
      <c r="AK489" s="30" t="str">
        <f>IFERROR(VLOOKUP(AH489,[4]缘分填表用!$A:$M,9,FALSE),VLOOKUP(AH489,[4]Sheet3!$AH:$AL,3,0))</f>
        <v>吕布</v>
      </c>
      <c r="AL489" s="30" t="str">
        <f>IFERROR(VLOOKUP(AH489,[4]缘分填表用!$A:$M,10,FALSE),VLOOKUP(AH489,[4]Sheet3!$AH:$AL,4,0))</f>
        <v>李元霸</v>
      </c>
      <c r="AM489" s="30"/>
      <c r="AN489" s="12" t="str">
        <f>IFERROR(VLOOKUP(D489,[5]Sheet1!$B$2:$C$47,2,FALSE),"")</f>
        <v/>
      </c>
    </row>
    <row r="490" spans="1:40" ht="17.399999999999999" customHeight="1" x14ac:dyDescent="0.35">
      <c r="A490" s="16" t="str">
        <f t="shared" si="136"/>
        <v>轩辕1</v>
      </c>
      <c r="B490" s="17">
        <v>1</v>
      </c>
      <c r="C490" s="18">
        <v>13</v>
      </c>
      <c r="D490" s="19" t="str">
        <f t="shared" si="137"/>
        <v>炎黄之尊</v>
      </c>
      <c r="E490" s="23" t="s">
        <v>714</v>
      </c>
      <c r="F490" s="20" t="str">
        <f t="shared" si="132"/>
        <v>、神农</v>
      </c>
      <c r="G490" s="20" t="str">
        <f t="shared" si="133"/>
        <v/>
      </c>
      <c r="H490" s="20" t="str">
        <f t="shared" si="134"/>
        <v/>
      </c>
      <c r="I490" s="20" t="str">
        <f t="shared" si="135"/>
        <v/>
      </c>
      <c r="J490" s="12">
        <f t="shared" si="124"/>
        <v>0</v>
      </c>
      <c r="K490" s="12">
        <f t="shared" si="125"/>
        <v>140</v>
      </c>
      <c r="L490" s="12">
        <f t="shared" si="126"/>
        <v>40</v>
      </c>
      <c r="M490" s="18">
        <v>0</v>
      </c>
      <c r="N490" s="28" t="s">
        <v>115</v>
      </c>
      <c r="O490" s="12">
        <f>VLOOKUP(E490,[3]Sheet1!$B$20:$K$190,9,0)</f>
        <v>3</v>
      </c>
      <c r="P490" s="12" t="str">
        <f>VLOOKUP(O490,武将ID!L$1:$M490,2,0)</f>
        <v>攻击型</v>
      </c>
      <c r="R490" s="12">
        <v>4</v>
      </c>
      <c r="T490" s="12">
        <f t="shared" si="138"/>
        <v>0</v>
      </c>
      <c r="U490" s="12">
        <f t="shared" si="139"/>
        <v>14</v>
      </c>
      <c r="V490" s="12">
        <f t="shared" si="127"/>
        <v>4</v>
      </c>
      <c r="W490" s="12">
        <f t="shared" si="129"/>
        <v>0</v>
      </c>
      <c r="X490" s="12">
        <f t="shared" si="130"/>
        <v>18</v>
      </c>
      <c r="Y490" s="12">
        <f t="shared" si="131"/>
        <v>0</v>
      </c>
      <c r="AB490" s="18">
        <v>0</v>
      </c>
      <c r="AC490" s="18">
        <v>240</v>
      </c>
      <c r="AD490" s="18">
        <v>0</v>
      </c>
      <c r="AH490" s="23" t="s">
        <v>715</v>
      </c>
      <c r="AI490" s="17" t="str">
        <f>IFERROR(VLOOKUP(AH490,[4]缘分填表用!$A:$J,4,FALSE),VLOOKUP(AH490,[4]Sheet3!$AH:$AM,6,0))</f>
        <v>炎黄之尊</v>
      </c>
      <c r="AJ490" s="30" t="str">
        <f>IFERROR(VLOOKUP(AH490,[4]缘分填表用!$A:$M,8,FALSE),VLOOKUP(AH490,[4]Sheet3!$AH:$AL,2,0))</f>
        <v>神农</v>
      </c>
      <c r="AK490" s="30">
        <f>IFERROR(VLOOKUP(AH490,[4]缘分填表用!$A:$M,9,FALSE),VLOOKUP(AH490,[4]Sheet3!$AH:$AL,3,0))</f>
        <v>0</v>
      </c>
      <c r="AL490" s="30">
        <f>IFERROR(VLOOKUP(AH490,[4]缘分填表用!$A:$M,10,FALSE),VLOOKUP(AH490,[4]Sheet3!$AH:$AL,4,0))</f>
        <v>0</v>
      </c>
      <c r="AM490" s="30"/>
      <c r="AN490" s="12" t="str">
        <f>IFERROR(VLOOKUP(D490,[5]Sheet1!$B$2:$C$47,2,FALSE),"")</f>
        <v/>
      </c>
    </row>
    <row r="491" spans="1:40" ht="17.399999999999999" customHeight="1" x14ac:dyDescent="0.35">
      <c r="A491" s="16" t="str">
        <f t="shared" si="136"/>
        <v>轩辕2</v>
      </c>
      <c r="B491" s="17">
        <v>2</v>
      </c>
      <c r="C491" s="18">
        <v>14</v>
      </c>
      <c r="D491" s="19" t="str">
        <f t="shared" si="137"/>
        <v>决战涿鹿</v>
      </c>
      <c r="E491" s="23" t="s">
        <v>714</v>
      </c>
      <c r="F491" s="20" t="str">
        <f t="shared" si="132"/>
        <v>、蚩尤</v>
      </c>
      <c r="G491" s="20" t="str">
        <f t="shared" si="133"/>
        <v/>
      </c>
      <c r="H491" s="20" t="str">
        <f t="shared" si="134"/>
        <v/>
      </c>
      <c r="I491" s="20" t="str">
        <f t="shared" si="135"/>
        <v/>
      </c>
      <c r="J491" s="12">
        <f t="shared" si="124"/>
        <v>0</v>
      </c>
      <c r="K491" s="12">
        <f t="shared" si="125"/>
        <v>140</v>
      </c>
      <c r="L491" s="12">
        <f t="shared" si="126"/>
        <v>40</v>
      </c>
      <c r="M491" s="18">
        <v>0</v>
      </c>
      <c r="N491" s="28" t="s">
        <v>115</v>
      </c>
      <c r="O491" s="12">
        <f>VLOOKUP(E491,[3]Sheet1!$B$20:$K$190,9,0)</f>
        <v>3</v>
      </c>
      <c r="P491" s="12" t="str">
        <f>VLOOKUP(O491,武将ID!L$1:$M491,2,0)</f>
        <v>攻击型</v>
      </c>
      <c r="R491" s="12">
        <v>4</v>
      </c>
      <c r="T491" s="12">
        <f t="shared" si="138"/>
        <v>0</v>
      </c>
      <c r="U491" s="12">
        <f t="shared" si="139"/>
        <v>14</v>
      </c>
      <c r="V491" s="12">
        <f t="shared" si="127"/>
        <v>4</v>
      </c>
      <c r="W491" s="12">
        <f t="shared" si="129"/>
        <v>0</v>
      </c>
      <c r="X491" s="12">
        <f t="shared" si="130"/>
        <v>18</v>
      </c>
      <c r="Y491" s="12">
        <f t="shared" si="131"/>
        <v>0</v>
      </c>
      <c r="AB491" s="18">
        <v>0</v>
      </c>
      <c r="AC491" s="18">
        <v>240</v>
      </c>
      <c r="AD491" s="18">
        <v>0</v>
      </c>
      <c r="AH491" s="23" t="s">
        <v>716</v>
      </c>
      <c r="AI491" s="17" t="str">
        <f>IFERROR(VLOOKUP(AH491,[4]缘分填表用!$A:$J,4,FALSE),VLOOKUP(AH491,[4]Sheet3!$AH:$AM,6,0))</f>
        <v>决战涿鹿</v>
      </c>
      <c r="AJ491" s="30" t="str">
        <f>IFERROR(VLOOKUP(AH491,[4]缘分填表用!$A:$M,8,FALSE),VLOOKUP(AH491,[4]Sheet3!$AH:$AL,2,0))</f>
        <v>蚩尤</v>
      </c>
      <c r="AK491" s="30">
        <f>IFERROR(VLOOKUP(AH491,[4]缘分填表用!$A:$M,9,FALSE),VLOOKUP(AH491,[4]Sheet3!$AH:$AL,3,0))</f>
        <v>0</v>
      </c>
      <c r="AL491" s="30">
        <f>IFERROR(VLOOKUP(AH491,[4]缘分填表用!$A:$M,10,FALSE),VLOOKUP(AH491,[4]Sheet3!$AH:$AL,4,0))</f>
        <v>0</v>
      </c>
      <c r="AM491" s="30"/>
      <c r="AN491" s="12" t="str">
        <f>IFERROR(VLOOKUP(D491,[5]Sheet1!$B$2:$C$47,2,FALSE),"")</f>
        <v/>
      </c>
    </row>
    <row r="492" spans="1:40" ht="17.399999999999999" customHeight="1" x14ac:dyDescent="0.35">
      <c r="A492" s="16" t="str">
        <f t="shared" si="136"/>
        <v>轩辕3</v>
      </c>
      <c r="B492" s="17">
        <v>3</v>
      </c>
      <c r="C492" s="18">
        <v>15</v>
      </c>
      <c r="D492" s="19" t="str">
        <f t="shared" si="137"/>
        <v>华夏三祖</v>
      </c>
      <c r="E492" s="23" t="s">
        <v>714</v>
      </c>
      <c r="F492" s="20" t="str">
        <f t="shared" si="132"/>
        <v>、蚩尤</v>
      </c>
      <c r="G492" s="20" t="str">
        <f t="shared" si="133"/>
        <v>、神农</v>
      </c>
      <c r="H492" s="20" t="str">
        <f t="shared" si="134"/>
        <v/>
      </c>
      <c r="I492" s="20" t="str">
        <f t="shared" si="135"/>
        <v/>
      </c>
      <c r="J492" s="12">
        <f t="shared" si="124"/>
        <v>180</v>
      </c>
      <c r="K492" s="12">
        <f t="shared" si="125"/>
        <v>140</v>
      </c>
      <c r="L492" s="12">
        <f t="shared" si="126"/>
        <v>40</v>
      </c>
      <c r="M492" s="18">
        <v>0</v>
      </c>
      <c r="N492" s="28" t="s">
        <v>115</v>
      </c>
      <c r="O492" s="12">
        <f>VLOOKUP(E492,[3]Sheet1!$B$20:$K$190,9,0)</f>
        <v>3</v>
      </c>
      <c r="P492" s="12" t="str">
        <f>VLOOKUP(O492,武将ID!L$1:$M492,2,0)</f>
        <v>攻击型</v>
      </c>
      <c r="R492" s="12">
        <v>4</v>
      </c>
      <c r="T492" s="12">
        <f t="shared" si="138"/>
        <v>18</v>
      </c>
      <c r="U492" s="12">
        <f t="shared" si="139"/>
        <v>14</v>
      </c>
      <c r="V492" s="12">
        <f t="shared" si="127"/>
        <v>4</v>
      </c>
      <c r="W492" s="12">
        <f t="shared" si="129"/>
        <v>18</v>
      </c>
      <c r="X492" s="12">
        <f t="shared" si="130"/>
        <v>18</v>
      </c>
      <c r="Y492" s="12">
        <f t="shared" si="131"/>
        <v>0</v>
      </c>
      <c r="AB492" s="18">
        <v>240</v>
      </c>
      <c r="AC492" s="18">
        <v>240</v>
      </c>
      <c r="AD492" s="18">
        <v>0</v>
      </c>
      <c r="AH492" s="23" t="s">
        <v>717</v>
      </c>
      <c r="AI492" s="17" t="str">
        <f>IFERROR(VLOOKUP(AH492,[4]缘分填表用!$A:$J,4,FALSE),VLOOKUP(AH492,[4]Sheet3!$AH:$AM,6,0))</f>
        <v>华夏三祖</v>
      </c>
      <c r="AJ492" s="30" t="str">
        <f>IFERROR(VLOOKUP(AH492,[4]缘分填表用!$A:$M,8,FALSE),VLOOKUP(AH492,[4]Sheet3!$AH:$AL,2,0))</f>
        <v>蚩尤</v>
      </c>
      <c r="AK492" s="30" t="str">
        <f>IFERROR(VLOOKUP(AH492,[4]缘分填表用!$A:$M,9,FALSE),VLOOKUP(AH492,[4]Sheet3!$AH:$AL,3,0))</f>
        <v>神农</v>
      </c>
      <c r="AL492" s="30">
        <f>IFERROR(VLOOKUP(AH492,[4]缘分填表用!$A:$M,10,FALSE),VLOOKUP(AH492,[4]Sheet3!$AH:$AL,4,0))</f>
        <v>0</v>
      </c>
      <c r="AM492" s="30"/>
      <c r="AN492" s="12" t="str">
        <f>IFERROR(VLOOKUP(D492,[5]Sheet1!$B$2:$C$47,2,FALSE),"")</f>
        <v/>
      </c>
    </row>
    <row r="493" spans="1:40" ht="17.399999999999999" customHeight="1" x14ac:dyDescent="0.35">
      <c r="A493" s="16" t="str">
        <f t="shared" si="136"/>
        <v>轩辕4</v>
      </c>
      <c r="B493" s="17">
        <v>4</v>
      </c>
      <c r="C493" s="18">
        <v>16</v>
      </c>
      <c r="D493" s="19" t="str">
        <f t="shared" si="137"/>
        <v>千古一帝</v>
      </c>
      <c r="E493" s="23" t="s">
        <v>714</v>
      </c>
      <c r="F493" s="20" t="str">
        <f t="shared" si="132"/>
        <v>、秦始皇</v>
      </c>
      <c r="G493" s="20" t="str">
        <f t="shared" si="133"/>
        <v>、武则天</v>
      </c>
      <c r="H493" s="20" t="str">
        <f t="shared" si="134"/>
        <v/>
      </c>
      <c r="I493" s="20" t="str">
        <f t="shared" si="135"/>
        <v/>
      </c>
      <c r="J493" s="12">
        <f t="shared" si="124"/>
        <v>240</v>
      </c>
      <c r="K493" s="12">
        <f t="shared" si="125"/>
        <v>190</v>
      </c>
      <c r="L493" s="12">
        <f t="shared" si="126"/>
        <v>50</v>
      </c>
      <c r="M493" s="18">
        <v>0</v>
      </c>
      <c r="N493" s="28" t="s">
        <v>115</v>
      </c>
      <c r="O493" s="12">
        <f>VLOOKUP(E493,[3]Sheet1!$B$20:$K$190,9,0)</f>
        <v>3</v>
      </c>
      <c r="P493" s="12" t="str">
        <f>VLOOKUP(O493,武将ID!L$1:$M493,2,0)</f>
        <v>攻击型</v>
      </c>
      <c r="R493" s="12">
        <v>4</v>
      </c>
      <c r="T493" s="12">
        <f t="shared" si="138"/>
        <v>24</v>
      </c>
      <c r="U493" s="12">
        <f t="shared" si="139"/>
        <v>19</v>
      </c>
      <c r="V493" s="12">
        <f t="shared" si="127"/>
        <v>5</v>
      </c>
      <c r="W493" s="12">
        <f t="shared" si="129"/>
        <v>24</v>
      </c>
      <c r="X493" s="12">
        <f t="shared" si="130"/>
        <v>24</v>
      </c>
      <c r="Y493" s="12">
        <f t="shared" si="131"/>
        <v>0</v>
      </c>
      <c r="AB493" s="29">
        <v>320</v>
      </c>
      <c r="AC493" s="18">
        <v>320</v>
      </c>
      <c r="AD493" s="18">
        <v>0</v>
      </c>
      <c r="AH493" s="23" t="s">
        <v>718</v>
      </c>
      <c r="AI493" s="17" t="str">
        <f>IFERROR(VLOOKUP(AH493,[4]缘分填表用!$A:$J,4,FALSE),VLOOKUP(AH493,[4]Sheet3!$AH:$AM,6,0))</f>
        <v>千古一帝</v>
      </c>
      <c r="AJ493" s="30" t="str">
        <f>IFERROR(VLOOKUP(AH493,[4]缘分填表用!$A:$M,8,FALSE),VLOOKUP(AH493,[4]Sheet3!$AH:$AL,2,0))</f>
        <v>秦始皇</v>
      </c>
      <c r="AK493" s="30" t="str">
        <f>IFERROR(VLOOKUP(AH493,[4]缘分填表用!$A:$M,9,FALSE),VLOOKUP(AH493,[4]Sheet3!$AH:$AL,3,0))</f>
        <v>武则天</v>
      </c>
      <c r="AL493" s="30">
        <f>IFERROR(VLOOKUP(AH493,[4]缘分填表用!$A:$M,10,FALSE),VLOOKUP(AH493,[4]Sheet3!$AH:$AL,4,0))</f>
        <v>0</v>
      </c>
      <c r="AM493" s="30"/>
      <c r="AN493" s="12" t="str">
        <f>IFERROR(VLOOKUP(D493,[5]Sheet1!$B$2:$C$47,2,FALSE),"")</f>
        <v/>
      </c>
    </row>
    <row r="494" spans="1:40" ht="17.399999999999999" customHeight="1" x14ac:dyDescent="0.35">
      <c r="A494" s="16" t="str">
        <f t="shared" si="136"/>
        <v>轩辕5</v>
      </c>
      <c r="B494" s="17">
        <v>5</v>
      </c>
      <c r="C494" s="18">
        <v>17</v>
      </c>
      <c r="D494" s="19" t="str">
        <f t="shared" si="137"/>
        <v>神魔纪元</v>
      </c>
      <c r="E494" s="23" t="s">
        <v>714</v>
      </c>
      <c r="F494" s="20" t="str">
        <f t="shared" si="132"/>
        <v>、后羿</v>
      </c>
      <c r="G494" s="20" t="str">
        <f t="shared" si="133"/>
        <v>、蚩尤</v>
      </c>
      <c r="H494" s="20" t="str">
        <f t="shared" si="134"/>
        <v>、神农</v>
      </c>
      <c r="I494" s="20" t="str">
        <f t="shared" si="135"/>
        <v/>
      </c>
      <c r="J494" s="12">
        <f t="shared" si="124"/>
        <v>210</v>
      </c>
      <c r="K494" s="12">
        <f t="shared" si="125"/>
        <v>160</v>
      </c>
      <c r="L494" s="12">
        <f t="shared" si="126"/>
        <v>50</v>
      </c>
      <c r="M494" s="18">
        <v>0</v>
      </c>
      <c r="N494" s="28" t="s">
        <v>115</v>
      </c>
      <c r="O494" s="12">
        <f>VLOOKUP(E494,[3]Sheet1!$B$20:$K$190,9,0)</f>
        <v>3</v>
      </c>
      <c r="P494" s="12" t="str">
        <f>VLOOKUP(O494,武将ID!L$1:$M494,2,0)</f>
        <v>攻击型</v>
      </c>
      <c r="R494" s="12">
        <v>4</v>
      </c>
      <c r="T494" s="12">
        <f t="shared" si="138"/>
        <v>21</v>
      </c>
      <c r="U494" s="12">
        <f t="shared" si="139"/>
        <v>16</v>
      </c>
      <c r="V494" s="12">
        <f t="shared" si="127"/>
        <v>5</v>
      </c>
      <c r="W494" s="12">
        <f t="shared" si="129"/>
        <v>21</v>
      </c>
      <c r="X494" s="12">
        <f t="shared" si="130"/>
        <v>21</v>
      </c>
      <c r="Y494" s="12">
        <f t="shared" si="131"/>
        <v>0</v>
      </c>
      <c r="AB494" s="29">
        <v>280</v>
      </c>
      <c r="AC494" s="18">
        <v>280</v>
      </c>
      <c r="AD494" s="18">
        <v>0</v>
      </c>
      <c r="AH494" s="23" t="s">
        <v>719</v>
      </c>
      <c r="AI494" s="17" t="str">
        <f>IFERROR(VLOOKUP(AH494,[4]缘分填表用!$A:$J,4,FALSE),VLOOKUP(AH494,[4]Sheet3!$AH:$AM,6,0))</f>
        <v>神魔纪元</v>
      </c>
      <c r="AJ494" s="30" t="str">
        <f>IFERROR(VLOOKUP(AH494,[4]缘分填表用!$A:$M,8,FALSE),VLOOKUP(AH494,[4]Sheet3!$AH:$AL,2,0))</f>
        <v>后羿</v>
      </c>
      <c r="AK494" s="30" t="str">
        <f>IFERROR(VLOOKUP(AH494,[4]缘分填表用!$A:$M,9,FALSE),VLOOKUP(AH494,[4]Sheet3!$AH:$AL,3,0))</f>
        <v>蚩尤</v>
      </c>
      <c r="AL494" s="30" t="str">
        <f>IFERROR(VLOOKUP(AH494,[4]缘分填表用!$A:$M,10,FALSE),VLOOKUP(AH494,[4]Sheet3!$AH:$AL,4,0))</f>
        <v>神农</v>
      </c>
      <c r="AM494" s="19"/>
      <c r="AN494" s="12" t="str">
        <f>IFERROR(VLOOKUP(D494,[5]Sheet1!$B$2:$C$47,2,FALSE),"")</f>
        <v/>
      </c>
    </row>
    <row r="495" spans="1:40" ht="17.399999999999999" customHeight="1" x14ac:dyDescent="0.35">
      <c r="A495" s="16" t="str">
        <f t="shared" si="136"/>
        <v>轩辕6</v>
      </c>
      <c r="B495" s="17">
        <v>6</v>
      </c>
      <c r="C495" s="18">
        <v>18</v>
      </c>
      <c r="D495" s="19" t="str">
        <f t="shared" si="137"/>
        <v>上古传说</v>
      </c>
      <c r="E495" s="23" t="s">
        <v>714</v>
      </c>
      <c r="F495" s="20" t="str">
        <f t="shared" si="132"/>
        <v>、后羿</v>
      </c>
      <c r="G495" s="20" t="str">
        <f t="shared" si="133"/>
        <v>、蚩尤</v>
      </c>
      <c r="H495" s="20" t="str">
        <f t="shared" si="134"/>
        <v>、姜子牙</v>
      </c>
      <c r="I495" s="20" t="str">
        <f t="shared" si="135"/>
        <v>、神农</v>
      </c>
      <c r="J495" s="12">
        <f t="shared" si="124"/>
        <v>240</v>
      </c>
      <c r="K495" s="12">
        <f t="shared" si="125"/>
        <v>190</v>
      </c>
      <c r="L495" s="12">
        <f t="shared" si="126"/>
        <v>50</v>
      </c>
      <c r="M495" s="18">
        <v>0</v>
      </c>
      <c r="N495" s="28" t="s">
        <v>115</v>
      </c>
      <c r="O495" s="12">
        <f>VLOOKUP(E495,[3]Sheet1!$B$20:$K$190,9,0)</f>
        <v>3</v>
      </c>
      <c r="P495" s="12" t="str">
        <f>VLOOKUP(O495,武将ID!L$1:$M495,2,0)</f>
        <v>攻击型</v>
      </c>
      <c r="R495" s="12">
        <v>4</v>
      </c>
      <c r="T495" s="12">
        <f t="shared" si="138"/>
        <v>24</v>
      </c>
      <c r="U495" s="12">
        <f t="shared" si="139"/>
        <v>19</v>
      </c>
      <c r="V495" s="12">
        <f t="shared" si="127"/>
        <v>5</v>
      </c>
      <c r="W495" s="12">
        <f t="shared" si="129"/>
        <v>24</v>
      </c>
      <c r="X495" s="12">
        <f t="shared" si="130"/>
        <v>24</v>
      </c>
      <c r="Y495" s="12">
        <f t="shared" si="131"/>
        <v>0</v>
      </c>
      <c r="AB495" s="18">
        <v>320</v>
      </c>
      <c r="AC495" s="18">
        <v>320</v>
      </c>
      <c r="AD495" s="18">
        <v>0</v>
      </c>
      <c r="AH495" s="23" t="s">
        <v>720</v>
      </c>
      <c r="AI495" s="17" t="str">
        <f>IFERROR(VLOOKUP(AH495,[4]缘分填表用!$A:$J,4,FALSE),VLOOKUP(AH495,[4]Sheet3!$AH:$AM,6,0))</f>
        <v>上古传说</v>
      </c>
      <c r="AJ495" s="30" t="str">
        <f>IFERROR(VLOOKUP(AH495,[4]缘分填表用!$A:$M,8,FALSE),VLOOKUP(AH495,[4]Sheet3!$AH:$AL,2,0))</f>
        <v>后羿</v>
      </c>
      <c r="AK495" s="30" t="str">
        <f>IFERROR(VLOOKUP(AH495,[4]缘分填表用!$A:$M,9,FALSE),VLOOKUP(AH495,[4]Sheet3!$AH:$AL,3,0))</f>
        <v>蚩尤</v>
      </c>
      <c r="AL495" s="30" t="str">
        <f>IFERROR(VLOOKUP(AH495,[4]缘分填表用!$A:$M,10,FALSE),VLOOKUP(AH495,[4]Sheet3!$AH:$AL,4,0))</f>
        <v>姜子牙</v>
      </c>
      <c r="AM495" s="19" t="s">
        <v>721</v>
      </c>
      <c r="AN495" s="12" t="str">
        <f>IFERROR(VLOOKUP(D495,[5]Sheet1!$B$2:$C$47,2,FALSE),"")</f>
        <v/>
      </c>
    </row>
    <row r="496" spans="1:40" ht="17.399999999999999" customHeight="1" x14ac:dyDescent="0.35">
      <c r="A496" s="16" t="str">
        <f t="shared" si="136"/>
        <v>神农1</v>
      </c>
      <c r="B496" s="17">
        <v>1</v>
      </c>
      <c r="C496" s="18">
        <v>19</v>
      </c>
      <c r="D496" s="19" t="str">
        <f t="shared" si="137"/>
        <v>炎黄之尊</v>
      </c>
      <c r="E496" s="23" t="s">
        <v>721</v>
      </c>
      <c r="F496" s="20" t="str">
        <f t="shared" si="132"/>
        <v>、轩辕</v>
      </c>
      <c r="G496" s="20" t="str">
        <f t="shared" si="133"/>
        <v/>
      </c>
      <c r="H496" s="20" t="str">
        <f t="shared" si="134"/>
        <v/>
      </c>
      <c r="I496" s="20" t="str">
        <f t="shared" si="135"/>
        <v/>
      </c>
      <c r="J496" s="12">
        <f t="shared" si="124"/>
        <v>0</v>
      </c>
      <c r="K496" s="12">
        <f t="shared" si="125"/>
        <v>140</v>
      </c>
      <c r="L496" s="12">
        <f t="shared" si="126"/>
        <v>40</v>
      </c>
      <c r="M496" s="18">
        <v>0</v>
      </c>
      <c r="N496" s="28" t="s">
        <v>115</v>
      </c>
      <c r="O496" s="12">
        <f>VLOOKUP(E496,[3]Sheet1!$B$20:$K$190,9,0)</f>
        <v>4</v>
      </c>
      <c r="P496" s="12" t="str">
        <f>VLOOKUP(O496,武将ID!L$1:$M496,2,0)</f>
        <v>辅助型</v>
      </c>
      <c r="R496" s="12">
        <v>4</v>
      </c>
      <c r="T496" s="12">
        <f t="shared" si="138"/>
        <v>0</v>
      </c>
      <c r="U496" s="12">
        <f t="shared" si="139"/>
        <v>14</v>
      </c>
      <c r="V496" s="12">
        <f t="shared" si="127"/>
        <v>4</v>
      </c>
      <c r="W496" s="12">
        <f t="shared" si="129"/>
        <v>0</v>
      </c>
      <c r="X496" s="12">
        <f t="shared" si="130"/>
        <v>18</v>
      </c>
      <c r="Y496" s="12">
        <f t="shared" si="131"/>
        <v>0</v>
      </c>
      <c r="AB496" s="18">
        <v>0</v>
      </c>
      <c r="AC496" s="18">
        <v>240</v>
      </c>
      <c r="AD496" s="18">
        <v>0</v>
      </c>
      <c r="AH496" s="23" t="s">
        <v>722</v>
      </c>
      <c r="AI496" s="17" t="str">
        <f>IFERROR(VLOOKUP(AH496,[4]缘分填表用!$A:$J,4,FALSE),VLOOKUP(AH496,[4]Sheet3!$AH:$AM,6,0))</f>
        <v>炎黄之尊</v>
      </c>
      <c r="AJ496" s="30" t="str">
        <f>IFERROR(VLOOKUP(AH496,[4]缘分填表用!$A:$M,8,FALSE),VLOOKUP(AH496,[4]Sheet3!$AH:$AL,2,0))</f>
        <v>轩辕</v>
      </c>
      <c r="AK496" s="30">
        <f>IFERROR(VLOOKUP(AH496,[4]缘分填表用!$A:$M,9,FALSE),VLOOKUP(AH496,[4]Sheet3!$AH:$AL,3,0))</f>
        <v>0</v>
      </c>
      <c r="AL496" s="30">
        <f>IFERROR(VLOOKUP(AH496,[4]缘分填表用!$A:$M,10,FALSE),VLOOKUP(AH496,[4]Sheet3!$AH:$AL,4,0))</f>
        <v>0</v>
      </c>
      <c r="AM496" s="30"/>
      <c r="AN496" s="12" t="str">
        <f>IFERROR(VLOOKUP(D496,[5]Sheet1!$B$2:$C$47,2,FALSE),"")</f>
        <v/>
      </c>
    </row>
    <row r="497" spans="1:40" ht="17.399999999999999" customHeight="1" x14ac:dyDescent="0.35">
      <c r="A497" s="16" t="str">
        <f t="shared" si="136"/>
        <v>神农2</v>
      </c>
      <c r="B497" s="17">
        <v>2</v>
      </c>
      <c r="C497" s="18">
        <v>20</v>
      </c>
      <c r="D497" s="19" t="str">
        <f t="shared" si="137"/>
        <v>拯救苍生</v>
      </c>
      <c r="E497" s="23" t="s">
        <v>721</v>
      </c>
      <c r="F497" s="20" t="str">
        <f t="shared" si="132"/>
        <v>、后羿</v>
      </c>
      <c r="G497" s="20" t="str">
        <f t="shared" si="133"/>
        <v/>
      </c>
      <c r="H497" s="20" t="str">
        <f t="shared" si="134"/>
        <v/>
      </c>
      <c r="I497" s="20" t="str">
        <f t="shared" si="135"/>
        <v/>
      </c>
      <c r="J497" s="12">
        <f t="shared" si="124"/>
        <v>0</v>
      </c>
      <c r="K497" s="12">
        <f t="shared" si="125"/>
        <v>140</v>
      </c>
      <c r="L497" s="12">
        <f t="shared" si="126"/>
        <v>40</v>
      </c>
      <c r="M497" s="18">
        <v>0</v>
      </c>
      <c r="N497" s="28" t="s">
        <v>115</v>
      </c>
      <c r="O497" s="12">
        <f>VLOOKUP(E497,[3]Sheet1!$B$20:$K$190,9,0)</f>
        <v>4</v>
      </c>
      <c r="P497" s="12" t="str">
        <f>VLOOKUP(O497,武将ID!L$1:$M497,2,0)</f>
        <v>辅助型</v>
      </c>
      <c r="R497" s="12">
        <v>4</v>
      </c>
      <c r="T497" s="12">
        <f t="shared" si="138"/>
        <v>0</v>
      </c>
      <c r="U497" s="12">
        <f t="shared" si="139"/>
        <v>14</v>
      </c>
      <c r="V497" s="12">
        <f t="shared" si="127"/>
        <v>4</v>
      </c>
      <c r="W497" s="12">
        <f t="shared" si="129"/>
        <v>0</v>
      </c>
      <c r="X497" s="12">
        <f t="shared" si="130"/>
        <v>18</v>
      </c>
      <c r="Y497" s="12">
        <f t="shared" si="131"/>
        <v>0</v>
      </c>
      <c r="AB497" s="18">
        <v>0</v>
      </c>
      <c r="AC497" s="18">
        <v>240</v>
      </c>
      <c r="AD497" s="18">
        <v>0</v>
      </c>
      <c r="AH497" s="23" t="s">
        <v>723</v>
      </c>
      <c r="AI497" s="17" t="str">
        <f>IFERROR(VLOOKUP(AH497,[4]缘分填表用!$A:$J,4,FALSE),VLOOKUP(AH497,[4]Sheet3!$AH:$AM,6,0))</f>
        <v>拯救苍生</v>
      </c>
      <c r="AJ497" s="30" t="str">
        <f>IFERROR(VLOOKUP(AH497,[4]缘分填表用!$A:$M,8,FALSE),VLOOKUP(AH497,[4]Sheet3!$AH:$AL,2,0))</f>
        <v>后羿</v>
      </c>
      <c r="AK497" s="30">
        <f>IFERROR(VLOOKUP(AH497,[4]缘分填表用!$A:$M,9,FALSE),VLOOKUP(AH497,[4]Sheet3!$AH:$AL,3,0))</f>
        <v>0</v>
      </c>
      <c r="AL497" s="30">
        <f>IFERROR(VLOOKUP(AH497,[4]缘分填表用!$A:$M,10,FALSE),VLOOKUP(AH497,[4]Sheet3!$AH:$AL,4,0))</f>
        <v>0</v>
      </c>
      <c r="AM497" s="30"/>
      <c r="AN497" s="12" t="str">
        <f>IFERROR(VLOOKUP(D497,[5]Sheet1!$B$2:$C$47,2,FALSE),"")</f>
        <v/>
      </c>
    </row>
    <row r="498" spans="1:40" ht="17.399999999999999" customHeight="1" x14ac:dyDescent="0.35">
      <c r="A498" s="16" t="str">
        <f t="shared" si="136"/>
        <v>神农3</v>
      </c>
      <c r="B498" s="17">
        <v>3</v>
      </c>
      <c r="C498" s="18">
        <v>21</v>
      </c>
      <c r="D498" s="19" t="str">
        <f t="shared" si="137"/>
        <v>华夏三祖</v>
      </c>
      <c r="E498" s="23" t="s">
        <v>721</v>
      </c>
      <c r="F498" s="20" t="str">
        <f t="shared" si="132"/>
        <v>、蚩尤</v>
      </c>
      <c r="G498" s="20" t="str">
        <f t="shared" si="133"/>
        <v>、轩辕</v>
      </c>
      <c r="H498" s="20" t="str">
        <f t="shared" si="134"/>
        <v/>
      </c>
      <c r="I498" s="20" t="str">
        <f t="shared" si="135"/>
        <v/>
      </c>
      <c r="J498" s="12">
        <f t="shared" si="124"/>
        <v>180</v>
      </c>
      <c r="K498" s="12">
        <f t="shared" si="125"/>
        <v>140</v>
      </c>
      <c r="L498" s="12">
        <f t="shared" si="126"/>
        <v>40</v>
      </c>
      <c r="M498" s="18">
        <v>0</v>
      </c>
      <c r="N498" s="28" t="s">
        <v>115</v>
      </c>
      <c r="O498" s="12">
        <f>VLOOKUP(E498,[3]Sheet1!$B$20:$K$190,9,0)</f>
        <v>4</v>
      </c>
      <c r="P498" s="12" t="str">
        <f>VLOOKUP(O498,武将ID!L$1:$M498,2,0)</f>
        <v>辅助型</v>
      </c>
      <c r="R498" s="12">
        <v>4</v>
      </c>
      <c r="T498" s="12">
        <f t="shared" si="138"/>
        <v>18</v>
      </c>
      <c r="U498" s="12">
        <f t="shared" si="139"/>
        <v>14</v>
      </c>
      <c r="V498" s="12">
        <f t="shared" si="127"/>
        <v>4</v>
      </c>
      <c r="W498" s="12">
        <f t="shared" si="129"/>
        <v>18</v>
      </c>
      <c r="X498" s="12">
        <f t="shared" si="130"/>
        <v>18</v>
      </c>
      <c r="Y498" s="12">
        <f t="shared" si="131"/>
        <v>0</v>
      </c>
      <c r="AB498" s="18">
        <v>240</v>
      </c>
      <c r="AC498" s="18">
        <v>240</v>
      </c>
      <c r="AD498" s="18">
        <v>0</v>
      </c>
      <c r="AH498" s="23" t="s">
        <v>724</v>
      </c>
      <c r="AI498" s="17" t="str">
        <f>IFERROR(VLOOKUP(AH498,[4]缘分填表用!$A:$J,4,FALSE),VLOOKUP(AH498,[4]Sheet3!$AH:$AM,6,0))</f>
        <v>华夏三祖</v>
      </c>
      <c r="AJ498" s="30" t="str">
        <f>IFERROR(VLOOKUP(AH498,[4]缘分填表用!$A:$M,8,FALSE),VLOOKUP(AH498,[4]Sheet3!$AH:$AL,2,0))</f>
        <v>蚩尤</v>
      </c>
      <c r="AK498" s="30" t="str">
        <f>IFERROR(VLOOKUP(AH498,[4]缘分填表用!$A:$M,9,FALSE),VLOOKUP(AH498,[4]Sheet3!$AH:$AL,3,0))</f>
        <v>轩辕</v>
      </c>
      <c r="AL498" s="30">
        <f>IFERROR(VLOOKUP(AH498,[4]缘分填表用!$A:$M,10,FALSE),VLOOKUP(AH498,[4]Sheet3!$AH:$AL,4,0))</f>
        <v>0</v>
      </c>
      <c r="AM498" s="30"/>
      <c r="AN498" s="12" t="str">
        <f>IFERROR(VLOOKUP(D498,[5]Sheet1!$B$2:$C$47,2,FALSE),"")</f>
        <v/>
      </c>
    </row>
    <row r="499" spans="1:40" ht="17.399999999999999" customHeight="1" x14ac:dyDescent="0.35">
      <c r="A499" s="16" t="str">
        <f t="shared" si="136"/>
        <v>神农4</v>
      </c>
      <c r="B499" s="17">
        <v>4</v>
      </c>
      <c r="C499" s="18">
        <v>22</v>
      </c>
      <c r="D499" s="19" t="str">
        <f t="shared" si="137"/>
        <v>敢为人先</v>
      </c>
      <c r="E499" s="23" t="s">
        <v>721</v>
      </c>
      <c r="F499" s="20" t="str">
        <f t="shared" si="132"/>
        <v>、孔子</v>
      </c>
      <c r="G499" s="20" t="str">
        <f t="shared" si="133"/>
        <v>、苏妲己</v>
      </c>
      <c r="H499" s="20" t="str">
        <f t="shared" si="134"/>
        <v/>
      </c>
      <c r="I499" s="20" t="str">
        <f t="shared" si="135"/>
        <v/>
      </c>
      <c r="J499" s="12">
        <f t="shared" si="124"/>
        <v>210</v>
      </c>
      <c r="K499" s="12">
        <f t="shared" si="125"/>
        <v>160</v>
      </c>
      <c r="L499" s="12">
        <f t="shared" si="126"/>
        <v>50</v>
      </c>
      <c r="M499" s="18">
        <v>0</v>
      </c>
      <c r="N499" s="28" t="s">
        <v>115</v>
      </c>
      <c r="O499" s="12">
        <f>VLOOKUP(E499,[3]Sheet1!$B$20:$K$190,9,0)</f>
        <v>4</v>
      </c>
      <c r="P499" s="12" t="str">
        <f>VLOOKUP(O499,武将ID!L$1:$M499,2,0)</f>
        <v>辅助型</v>
      </c>
      <c r="R499" s="12">
        <v>4</v>
      </c>
      <c r="T499" s="12">
        <f t="shared" si="138"/>
        <v>21</v>
      </c>
      <c r="U499" s="12">
        <f t="shared" si="139"/>
        <v>16</v>
      </c>
      <c r="V499" s="12">
        <f t="shared" si="127"/>
        <v>5</v>
      </c>
      <c r="W499" s="12">
        <f t="shared" si="129"/>
        <v>21</v>
      </c>
      <c r="X499" s="12">
        <f t="shared" si="130"/>
        <v>21</v>
      </c>
      <c r="Y499" s="12">
        <f t="shared" si="131"/>
        <v>0</v>
      </c>
      <c r="AB499" s="29">
        <v>280</v>
      </c>
      <c r="AC499" s="18">
        <v>280</v>
      </c>
      <c r="AD499" s="18">
        <v>0</v>
      </c>
      <c r="AH499" s="23" t="s">
        <v>725</v>
      </c>
      <c r="AI499" s="17" t="str">
        <f>IFERROR(VLOOKUP(AH499,[4]缘分填表用!$A:$J,4,FALSE),VLOOKUP(AH499,[4]Sheet3!$AH:$AM,6,0))</f>
        <v>敢为人先</v>
      </c>
      <c r="AJ499" s="30" t="str">
        <f>IFERROR(VLOOKUP(AH499,[4]缘分填表用!$A:$M,8,FALSE),VLOOKUP(AH499,[4]Sheet3!$AH:$AL,2,0))</f>
        <v>孔子</v>
      </c>
      <c r="AK499" s="30" t="str">
        <f>IFERROR(VLOOKUP(AH499,[4]缘分填表用!$A:$M,9,FALSE),VLOOKUP(AH499,[4]Sheet3!$AH:$AL,3,0))</f>
        <v>苏妲己</v>
      </c>
      <c r="AL499" s="30">
        <f>IFERROR(VLOOKUP(AH499,[4]缘分填表用!$A:$M,10,FALSE),VLOOKUP(AH499,[4]Sheet3!$AH:$AL,4,0))</f>
        <v>0</v>
      </c>
      <c r="AM499" s="30"/>
      <c r="AN499" s="12" t="str">
        <f>IFERROR(VLOOKUP(D499,[5]Sheet1!$B$2:$C$47,2,FALSE),"")</f>
        <v/>
      </c>
    </row>
    <row r="500" spans="1:40" ht="17.399999999999999" customHeight="1" x14ac:dyDescent="0.35">
      <c r="A500" s="16" t="str">
        <f t="shared" si="136"/>
        <v>神农5</v>
      </c>
      <c r="B500" s="17">
        <v>5</v>
      </c>
      <c r="C500" s="18">
        <v>23</v>
      </c>
      <c r="D500" s="19" t="str">
        <f t="shared" si="137"/>
        <v>神魔纪元</v>
      </c>
      <c r="E500" s="23" t="s">
        <v>721</v>
      </c>
      <c r="F500" s="20" t="str">
        <f t="shared" si="132"/>
        <v>、后羿</v>
      </c>
      <c r="G500" s="20" t="str">
        <f t="shared" si="133"/>
        <v>、蚩尤</v>
      </c>
      <c r="H500" s="20" t="str">
        <f t="shared" si="134"/>
        <v>、轩辕</v>
      </c>
      <c r="I500" s="20" t="str">
        <f t="shared" si="135"/>
        <v/>
      </c>
      <c r="J500" s="12">
        <f t="shared" si="124"/>
        <v>210</v>
      </c>
      <c r="K500" s="12">
        <f t="shared" si="125"/>
        <v>160</v>
      </c>
      <c r="L500" s="12">
        <f t="shared" si="126"/>
        <v>50</v>
      </c>
      <c r="M500" s="18">
        <v>0</v>
      </c>
      <c r="N500" s="28" t="s">
        <v>115</v>
      </c>
      <c r="O500" s="12">
        <f>VLOOKUP(E500,[3]Sheet1!$B$20:$K$190,9,0)</f>
        <v>4</v>
      </c>
      <c r="P500" s="12" t="str">
        <f>VLOOKUP(O500,武将ID!L$1:$M500,2,0)</f>
        <v>辅助型</v>
      </c>
      <c r="R500" s="12">
        <v>4</v>
      </c>
      <c r="T500" s="12">
        <f t="shared" si="138"/>
        <v>21</v>
      </c>
      <c r="U500" s="12">
        <f t="shared" si="139"/>
        <v>16</v>
      </c>
      <c r="V500" s="12">
        <f t="shared" si="127"/>
        <v>5</v>
      </c>
      <c r="W500" s="12">
        <f t="shared" si="129"/>
        <v>21</v>
      </c>
      <c r="X500" s="12">
        <f t="shared" si="130"/>
        <v>21</v>
      </c>
      <c r="Y500" s="12">
        <f t="shared" si="131"/>
        <v>0</v>
      </c>
      <c r="AB500" s="29">
        <v>280</v>
      </c>
      <c r="AC500" s="18">
        <v>280</v>
      </c>
      <c r="AD500" s="18">
        <v>0</v>
      </c>
      <c r="AH500" s="23" t="s">
        <v>726</v>
      </c>
      <c r="AI500" s="17" t="str">
        <f>IFERROR(VLOOKUP(AH500,[4]缘分填表用!$A:$J,4,FALSE),VLOOKUP(AH500,[4]Sheet3!$AH:$AM,6,0))</f>
        <v>神魔纪元</v>
      </c>
      <c r="AJ500" s="30" t="str">
        <f>IFERROR(VLOOKUP(AH500,[4]缘分填表用!$A:$M,8,FALSE),VLOOKUP(AH500,[4]Sheet3!$AH:$AL,2,0))</f>
        <v>后羿</v>
      </c>
      <c r="AK500" s="30" t="str">
        <f>IFERROR(VLOOKUP(AH500,[4]缘分填表用!$A:$M,9,FALSE),VLOOKUP(AH500,[4]Sheet3!$AH:$AL,3,0))</f>
        <v>蚩尤</v>
      </c>
      <c r="AL500" s="30" t="str">
        <f>IFERROR(VLOOKUP(AH500,[4]缘分填表用!$A:$M,10,FALSE),VLOOKUP(AH500,[4]Sheet3!$AH:$AL,4,0))</f>
        <v>轩辕</v>
      </c>
      <c r="AM500" s="30"/>
      <c r="AN500" s="12" t="str">
        <f>IFERROR(VLOOKUP(D500,[5]Sheet1!$B$2:$C$47,2,FALSE),"")</f>
        <v/>
      </c>
    </row>
    <row r="501" spans="1:40" ht="17.399999999999999" customHeight="1" x14ac:dyDescent="0.35">
      <c r="A501" s="16" t="str">
        <f t="shared" si="136"/>
        <v>神农6</v>
      </c>
      <c r="B501" s="17">
        <v>6</v>
      </c>
      <c r="C501" s="18">
        <v>24</v>
      </c>
      <c r="D501" s="19" t="str">
        <f t="shared" si="137"/>
        <v>上古传说</v>
      </c>
      <c r="E501" s="23" t="s">
        <v>721</v>
      </c>
      <c r="F501" s="20" t="str">
        <f t="shared" si="132"/>
        <v>、后羿</v>
      </c>
      <c r="G501" s="20" t="str">
        <f t="shared" si="133"/>
        <v>、蚩尤</v>
      </c>
      <c r="H501" s="20" t="str">
        <f t="shared" si="134"/>
        <v>、姜子牙</v>
      </c>
      <c r="I501" s="20" t="str">
        <f t="shared" si="135"/>
        <v>、轩辕</v>
      </c>
      <c r="J501" s="12">
        <f t="shared" si="124"/>
        <v>240</v>
      </c>
      <c r="K501" s="12">
        <f t="shared" si="125"/>
        <v>190</v>
      </c>
      <c r="L501" s="12">
        <f t="shared" si="126"/>
        <v>50</v>
      </c>
      <c r="M501" s="18">
        <v>0</v>
      </c>
      <c r="N501" s="28" t="s">
        <v>115</v>
      </c>
      <c r="O501" s="12">
        <f>VLOOKUP(E501,[3]Sheet1!$B$20:$K$190,9,0)</f>
        <v>4</v>
      </c>
      <c r="P501" s="12" t="str">
        <f>VLOOKUP(O501,武将ID!L$1:$M501,2,0)</f>
        <v>辅助型</v>
      </c>
      <c r="R501" s="12">
        <v>4</v>
      </c>
      <c r="T501" s="12">
        <f t="shared" si="138"/>
        <v>24</v>
      </c>
      <c r="U501" s="12">
        <f t="shared" si="139"/>
        <v>19</v>
      </c>
      <c r="V501" s="12">
        <f t="shared" si="127"/>
        <v>5</v>
      </c>
      <c r="W501" s="12">
        <f t="shared" si="129"/>
        <v>24</v>
      </c>
      <c r="X501" s="12">
        <f t="shared" si="130"/>
        <v>24</v>
      </c>
      <c r="Y501" s="12">
        <f t="shared" si="131"/>
        <v>0</v>
      </c>
      <c r="AB501" s="18">
        <v>320</v>
      </c>
      <c r="AC501" s="18">
        <v>320</v>
      </c>
      <c r="AD501" s="18">
        <v>0</v>
      </c>
      <c r="AH501" s="23" t="s">
        <v>727</v>
      </c>
      <c r="AI501" s="17" t="str">
        <f>IFERROR(VLOOKUP(AH501,[4]缘分填表用!$A:$J,4,FALSE),VLOOKUP(AH501,[4]Sheet3!$AH:$AM,6,0))</f>
        <v>上古传说</v>
      </c>
      <c r="AJ501" s="30" t="str">
        <f>IFERROR(VLOOKUP(AH501,[4]缘分填表用!$A:$M,8,FALSE),VLOOKUP(AH501,[4]Sheet3!$AH:$AL,2,0))</f>
        <v>后羿</v>
      </c>
      <c r="AK501" s="30" t="str">
        <f>IFERROR(VLOOKUP(AH501,[4]缘分填表用!$A:$M,9,FALSE),VLOOKUP(AH501,[4]Sheet3!$AH:$AL,3,0))</f>
        <v>蚩尤</v>
      </c>
      <c r="AL501" s="30" t="str">
        <f>IFERROR(VLOOKUP(AH501,[4]缘分填表用!$A:$M,10,FALSE),VLOOKUP(AH501,[4]Sheet3!$AH:$AL,4,0))</f>
        <v>姜子牙</v>
      </c>
      <c r="AM501" s="19" t="s">
        <v>714</v>
      </c>
      <c r="AN501" s="12" t="str">
        <f>IFERROR(VLOOKUP(D501,[5]Sheet1!$B$2:$C$47,2,FALSE),"")</f>
        <v/>
      </c>
    </row>
    <row r="502" spans="1:40" ht="17.399999999999999" customHeight="1" x14ac:dyDescent="0.35">
      <c r="A502" s="16" t="str">
        <f t="shared" si="136"/>
        <v>成吉思汗1</v>
      </c>
      <c r="B502" s="17">
        <v>1</v>
      </c>
      <c r="C502" s="18">
        <v>25</v>
      </c>
      <c r="D502" s="19" t="str">
        <f t="shared" si="137"/>
        <v>志在千里</v>
      </c>
      <c r="E502" s="25" t="s">
        <v>728</v>
      </c>
      <c r="F502" s="20" t="str">
        <f t="shared" si="132"/>
        <v>、姜子牙</v>
      </c>
      <c r="G502" s="20" t="str">
        <f t="shared" si="133"/>
        <v/>
      </c>
      <c r="H502" s="20" t="str">
        <f t="shared" si="134"/>
        <v/>
      </c>
      <c r="I502" s="20" t="str">
        <f t="shared" si="135"/>
        <v/>
      </c>
      <c r="J502" s="12">
        <f t="shared" si="124"/>
        <v>0</v>
      </c>
      <c r="K502" s="12">
        <f t="shared" si="125"/>
        <v>110</v>
      </c>
      <c r="L502" s="12">
        <f t="shared" si="126"/>
        <v>30</v>
      </c>
      <c r="M502" s="24">
        <v>0</v>
      </c>
      <c r="N502" s="28" t="s">
        <v>140</v>
      </c>
      <c r="O502" s="12">
        <f>VLOOKUP(E502,[3]Sheet1!$B$20:$K$190,9,0)</f>
        <v>3</v>
      </c>
      <c r="P502" s="12" t="str">
        <f>VLOOKUP(O502,武将ID!L$1:$M502,2,0)</f>
        <v>攻击型</v>
      </c>
      <c r="R502" s="12">
        <v>4</v>
      </c>
      <c r="T502" s="12">
        <f t="shared" si="138"/>
        <v>0</v>
      </c>
      <c r="U502" s="12">
        <f t="shared" si="139"/>
        <v>11</v>
      </c>
      <c r="V502" s="12">
        <f t="shared" si="127"/>
        <v>3</v>
      </c>
      <c r="W502" s="12">
        <f t="shared" si="129"/>
        <v>0</v>
      </c>
      <c r="X502" s="12">
        <f t="shared" si="130"/>
        <v>14</v>
      </c>
      <c r="Y502" s="12">
        <f t="shared" si="131"/>
        <v>0</v>
      </c>
      <c r="AB502" s="18">
        <v>0</v>
      </c>
      <c r="AC502" s="18">
        <v>180</v>
      </c>
      <c r="AD502" s="18">
        <v>0</v>
      </c>
      <c r="AH502" s="25" t="s">
        <v>729</v>
      </c>
      <c r="AI502" s="17" t="str">
        <f>IFERROR(VLOOKUP(AH502,[4]缘分填表用!$A:$J,4,FALSE),VLOOKUP(AH502,[4]Sheet3!$AH:$AM,6,0))</f>
        <v>志在千里</v>
      </c>
      <c r="AJ502" s="30" t="str">
        <f>IFERROR(VLOOKUP(AH502,[4]缘分填表用!$A:$M,8,FALSE),VLOOKUP(AH502,[4]Sheet3!$AH:$AL,2,0))</f>
        <v>姜子牙</v>
      </c>
      <c r="AK502" s="30">
        <f>IFERROR(VLOOKUP(AH502,[4]缘分填表用!$A:$M,9,FALSE),VLOOKUP(AH502,[4]Sheet3!$AH:$AL,3,0))</f>
        <v>0</v>
      </c>
      <c r="AL502" s="30">
        <f>IFERROR(VLOOKUP(AH502,[4]缘分填表用!$A:$M,10,FALSE),VLOOKUP(AH502,[4]Sheet3!$AH:$AL,4,0))</f>
        <v>0</v>
      </c>
      <c r="AM502" s="30"/>
      <c r="AN502" s="12" t="str">
        <f>IFERROR(VLOOKUP(D502,[5]Sheet1!$B$2:$C$47,2,FALSE),"")</f>
        <v/>
      </c>
    </row>
    <row r="503" spans="1:40" ht="17.399999999999999" customHeight="1" x14ac:dyDescent="0.35">
      <c r="A503" s="16" t="str">
        <f t="shared" si="136"/>
        <v>成吉思汗2</v>
      </c>
      <c r="B503" s="17">
        <v>2</v>
      </c>
      <c r="C503" s="18">
        <v>26</v>
      </c>
      <c r="D503" s="19" t="str">
        <f t="shared" si="137"/>
        <v>大刀阔斧</v>
      </c>
      <c r="E503" s="25" t="s">
        <v>728</v>
      </c>
      <c r="F503" s="20" t="str">
        <f t="shared" si="132"/>
        <v>、武松</v>
      </c>
      <c r="G503" s="20" t="str">
        <f t="shared" si="133"/>
        <v/>
      </c>
      <c r="H503" s="20" t="str">
        <f t="shared" si="134"/>
        <v/>
      </c>
      <c r="I503" s="20" t="str">
        <f t="shared" si="135"/>
        <v/>
      </c>
      <c r="J503" s="12">
        <f t="shared" si="124"/>
        <v>0</v>
      </c>
      <c r="K503" s="12">
        <f t="shared" si="125"/>
        <v>110</v>
      </c>
      <c r="L503" s="12">
        <f t="shared" si="126"/>
        <v>30</v>
      </c>
      <c r="M503" s="24">
        <v>0</v>
      </c>
      <c r="N503" s="28" t="s">
        <v>140</v>
      </c>
      <c r="O503" s="12">
        <f>VLOOKUP(E503,[3]Sheet1!$B$20:$K$190,9,0)</f>
        <v>3</v>
      </c>
      <c r="P503" s="12" t="str">
        <f>VLOOKUP(O503,武将ID!L$1:$M503,2,0)</f>
        <v>攻击型</v>
      </c>
      <c r="R503" s="12">
        <v>4</v>
      </c>
      <c r="T503" s="12">
        <f t="shared" si="138"/>
        <v>0</v>
      </c>
      <c r="U503" s="12">
        <f t="shared" si="139"/>
        <v>11</v>
      </c>
      <c r="V503" s="12">
        <f t="shared" si="127"/>
        <v>3</v>
      </c>
      <c r="W503" s="12">
        <f t="shared" si="129"/>
        <v>0</v>
      </c>
      <c r="X503" s="12">
        <f t="shared" si="130"/>
        <v>14</v>
      </c>
      <c r="Y503" s="12">
        <f t="shared" si="131"/>
        <v>0</v>
      </c>
      <c r="AB503" s="18">
        <v>0</v>
      </c>
      <c r="AC503" s="18">
        <v>180</v>
      </c>
      <c r="AD503" s="18">
        <v>0</v>
      </c>
      <c r="AH503" s="25" t="s">
        <v>730</v>
      </c>
      <c r="AI503" s="17" t="str">
        <f>IFERROR(VLOOKUP(AH503,[4]缘分填表用!$A:$J,4,FALSE),VLOOKUP(AH503,[4]Sheet3!$AH:$AM,6,0))</f>
        <v>大刀阔斧</v>
      </c>
      <c r="AJ503" s="30" t="str">
        <f>IFERROR(VLOOKUP(AH503,[4]缘分填表用!$A:$M,8,FALSE),VLOOKUP(AH503,[4]Sheet3!$AH:$AL,2,0))</f>
        <v>武松</v>
      </c>
      <c r="AK503" s="30">
        <f>IFERROR(VLOOKUP(AH503,[4]缘分填表用!$A:$M,9,FALSE),VLOOKUP(AH503,[4]Sheet3!$AH:$AL,3,0))</f>
        <v>0</v>
      </c>
      <c r="AL503" s="30">
        <f>IFERROR(VLOOKUP(AH503,[4]缘分填表用!$A:$M,10,FALSE),VLOOKUP(AH503,[4]Sheet3!$AH:$AL,4,0))</f>
        <v>0</v>
      </c>
      <c r="AM503" s="30"/>
      <c r="AN503" s="12" t="str">
        <f>IFERROR(VLOOKUP(D503,[5]Sheet1!$B$2:$C$47,2,FALSE),"")</f>
        <v/>
      </c>
    </row>
    <row r="504" spans="1:40" ht="17.399999999999999" customHeight="1" x14ac:dyDescent="0.35">
      <c r="A504" s="16" t="str">
        <f t="shared" si="136"/>
        <v>成吉思汗3</v>
      </c>
      <c r="B504" s="17">
        <v>3</v>
      </c>
      <c r="C504" s="18">
        <v>27</v>
      </c>
      <c r="D504" s="19" t="str">
        <f t="shared" si="137"/>
        <v>开疆辟土</v>
      </c>
      <c r="E504" s="25" t="s">
        <v>728</v>
      </c>
      <c r="F504" s="20" t="str">
        <f t="shared" si="132"/>
        <v>、曹操</v>
      </c>
      <c r="G504" s="20" t="str">
        <f t="shared" si="133"/>
        <v/>
      </c>
      <c r="H504" s="20" t="str">
        <f t="shared" si="134"/>
        <v/>
      </c>
      <c r="I504" s="20" t="str">
        <f t="shared" si="135"/>
        <v/>
      </c>
      <c r="J504" s="12">
        <f t="shared" si="124"/>
        <v>0</v>
      </c>
      <c r="K504" s="12">
        <f t="shared" si="125"/>
        <v>110</v>
      </c>
      <c r="L504" s="12">
        <f t="shared" si="126"/>
        <v>30</v>
      </c>
      <c r="M504" s="24">
        <v>0</v>
      </c>
      <c r="N504" s="28" t="s">
        <v>140</v>
      </c>
      <c r="O504" s="12">
        <f>VLOOKUP(E504,[3]Sheet1!$B$20:$K$190,9,0)</f>
        <v>3</v>
      </c>
      <c r="P504" s="12" t="str">
        <f>VLOOKUP(O504,武将ID!L$1:$M504,2,0)</f>
        <v>攻击型</v>
      </c>
      <c r="R504" s="12">
        <v>4</v>
      </c>
      <c r="T504" s="12">
        <f t="shared" si="138"/>
        <v>0</v>
      </c>
      <c r="U504" s="12">
        <f t="shared" si="139"/>
        <v>11</v>
      </c>
      <c r="V504" s="12">
        <f t="shared" si="127"/>
        <v>3</v>
      </c>
      <c r="W504" s="12">
        <f t="shared" si="129"/>
        <v>0</v>
      </c>
      <c r="X504" s="12">
        <f t="shared" si="130"/>
        <v>14</v>
      </c>
      <c r="Y504" s="12">
        <f t="shared" si="131"/>
        <v>0</v>
      </c>
      <c r="AB504" s="18">
        <v>0</v>
      </c>
      <c r="AC504" s="18">
        <v>180</v>
      </c>
      <c r="AD504" s="18">
        <v>0</v>
      </c>
      <c r="AH504" s="25" t="s">
        <v>731</v>
      </c>
      <c r="AI504" s="17" t="str">
        <f>IFERROR(VLOOKUP(AH504,[4]缘分填表用!$A:$J,4,FALSE),VLOOKUP(AH504,[4]Sheet3!$AH:$AM,6,0))</f>
        <v>开疆辟土</v>
      </c>
      <c r="AJ504" s="30" t="str">
        <f>IFERROR(VLOOKUP(AH504,[4]缘分填表用!$A:$M,8,FALSE),VLOOKUP(AH504,[4]Sheet3!$AH:$AL,2,0))</f>
        <v>曹操</v>
      </c>
      <c r="AK504" s="30">
        <f>IFERROR(VLOOKUP(AH504,[4]缘分填表用!$A:$M,9,FALSE),VLOOKUP(AH504,[4]Sheet3!$AH:$AL,3,0))</f>
        <v>0</v>
      </c>
      <c r="AL504" s="30">
        <f>IFERROR(VLOOKUP(AH504,[4]缘分填表用!$A:$M,10,FALSE),VLOOKUP(AH504,[4]Sheet3!$AH:$AL,4,0))</f>
        <v>0</v>
      </c>
      <c r="AM504" s="30"/>
      <c r="AN504" s="12" t="str">
        <f>IFERROR(VLOOKUP(D504,[5]Sheet1!$B$2:$C$47,2,FALSE),"")</f>
        <v/>
      </c>
    </row>
    <row r="505" spans="1:40" ht="17.399999999999999" customHeight="1" x14ac:dyDescent="0.35">
      <c r="A505" s="16" t="str">
        <f t="shared" si="136"/>
        <v>成吉思汗4</v>
      </c>
      <c r="B505" s="17">
        <v>4</v>
      </c>
      <c r="C505" s="21">
        <v>28</v>
      </c>
      <c r="D505" s="19" t="str">
        <f t="shared" si="137"/>
        <v>百折不挠</v>
      </c>
      <c r="E505" s="25" t="s">
        <v>728</v>
      </c>
      <c r="F505" s="20" t="str">
        <f t="shared" si="132"/>
        <v>、尉迟恭</v>
      </c>
      <c r="G505" s="20" t="str">
        <f t="shared" si="133"/>
        <v>、霍去病</v>
      </c>
      <c r="H505" s="20" t="str">
        <f t="shared" si="134"/>
        <v/>
      </c>
      <c r="I505" s="20" t="str">
        <f t="shared" si="135"/>
        <v/>
      </c>
      <c r="J505" s="12">
        <f t="shared" si="124"/>
        <v>150</v>
      </c>
      <c r="K505" s="12">
        <f t="shared" si="125"/>
        <v>120</v>
      </c>
      <c r="L505" s="12">
        <f t="shared" si="126"/>
        <v>30</v>
      </c>
      <c r="M505" s="24">
        <v>0</v>
      </c>
      <c r="N505" s="28" t="s">
        <v>140</v>
      </c>
      <c r="O505" s="12">
        <f>VLOOKUP(E505,[3]Sheet1!$B$20:$K$190,9,0)</f>
        <v>3</v>
      </c>
      <c r="P505" s="12" t="str">
        <f>VLOOKUP(O505,武将ID!L$1:$M505,2,0)</f>
        <v>攻击型</v>
      </c>
      <c r="R505" s="12">
        <v>4</v>
      </c>
      <c r="T505" s="12">
        <f t="shared" si="138"/>
        <v>15</v>
      </c>
      <c r="U505" s="12">
        <f t="shared" si="139"/>
        <v>12</v>
      </c>
      <c r="V505" s="12">
        <f t="shared" si="127"/>
        <v>3</v>
      </c>
      <c r="W505" s="12">
        <f t="shared" si="129"/>
        <v>15</v>
      </c>
      <c r="X505" s="12">
        <f t="shared" si="130"/>
        <v>15</v>
      </c>
      <c r="Y505" s="12">
        <f t="shared" si="131"/>
        <v>0</v>
      </c>
      <c r="AB505" s="18">
        <v>200</v>
      </c>
      <c r="AC505" s="18">
        <v>200</v>
      </c>
      <c r="AD505" s="18">
        <v>0</v>
      </c>
      <c r="AH505" s="25" t="s">
        <v>732</v>
      </c>
      <c r="AI505" s="17" t="str">
        <f>IFERROR(VLOOKUP(AH505,[4]缘分填表用!$A:$J,4,FALSE),VLOOKUP(AH505,[4]Sheet3!$AH:$AM,6,0))</f>
        <v>百折不挠</v>
      </c>
      <c r="AJ505" s="30" t="str">
        <f>IFERROR(VLOOKUP(AH505,[4]缘分填表用!$A:$M,8,FALSE),VLOOKUP(AH505,[4]Sheet3!$AH:$AL,2,0))</f>
        <v>尉迟恭</v>
      </c>
      <c r="AK505" s="30" t="str">
        <f>IFERROR(VLOOKUP(AH505,[4]缘分填表用!$A:$M,9,FALSE),VLOOKUP(AH505,[4]Sheet3!$AH:$AL,3,0))</f>
        <v>霍去病</v>
      </c>
      <c r="AL505" s="30">
        <f>IFERROR(VLOOKUP(AH505,[4]缘分填表用!$A:$M,10,FALSE),VLOOKUP(AH505,[4]Sheet3!$AH:$AL,4,0))</f>
        <v>0</v>
      </c>
      <c r="AM505" s="30"/>
      <c r="AN505" s="12" t="str">
        <f>IFERROR(VLOOKUP(D505,[5]Sheet1!$B$2:$C$47,2,FALSE),"")</f>
        <v/>
      </c>
    </row>
    <row r="506" spans="1:40" ht="17.399999999999999" customHeight="1" x14ac:dyDescent="0.35">
      <c r="A506" s="16" t="str">
        <f t="shared" si="136"/>
        <v>成吉思汗5</v>
      </c>
      <c r="B506" s="17">
        <v>5</v>
      </c>
      <c r="C506" s="21">
        <v>29</v>
      </c>
      <c r="D506" s="19" t="str">
        <f t="shared" si="137"/>
        <v>百步穿杨</v>
      </c>
      <c r="E506" s="25" t="s">
        <v>728</v>
      </c>
      <c r="F506" s="20" t="str">
        <f t="shared" si="132"/>
        <v>、钟离眛</v>
      </c>
      <c r="G506" s="20" t="str">
        <f t="shared" si="133"/>
        <v>、黄忠</v>
      </c>
      <c r="H506" s="20" t="str">
        <f t="shared" si="134"/>
        <v>、薛仁贵</v>
      </c>
      <c r="I506" s="20" t="str">
        <f t="shared" si="135"/>
        <v/>
      </c>
      <c r="J506" s="12">
        <f t="shared" si="124"/>
        <v>180</v>
      </c>
      <c r="K506" s="12">
        <f t="shared" si="125"/>
        <v>140</v>
      </c>
      <c r="L506" s="12">
        <f t="shared" si="126"/>
        <v>40</v>
      </c>
      <c r="M506" s="24">
        <v>0</v>
      </c>
      <c r="N506" s="28" t="s">
        <v>140</v>
      </c>
      <c r="O506" s="12">
        <f>VLOOKUP(E506,[3]Sheet1!$B$20:$K$190,9,0)</f>
        <v>3</v>
      </c>
      <c r="P506" s="12" t="str">
        <f>VLOOKUP(O506,武将ID!L$1:$M506,2,0)</f>
        <v>攻击型</v>
      </c>
      <c r="R506" s="12">
        <v>4</v>
      </c>
      <c r="T506" s="12">
        <f t="shared" si="138"/>
        <v>18</v>
      </c>
      <c r="U506" s="12">
        <f t="shared" si="139"/>
        <v>14</v>
      </c>
      <c r="V506" s="12">
        <f t="shared" si="127"/>
        <v>4</v>
      </c>
      <c r="W506" s="12">
        <f t="shared" si="129"/>
        <v>18</v>
      </c>
      <c r="X506" s="12">
        <f t="shared" si="130"/>
        <v>18</v>
      </c>
      <c r="Y506" s="12">
        <f t="shared" si="131"/>
        <v>0</v>
      </c>
      <c r="AB506" s="18">
        <v>240</v>
      </c>
      <c r="AC506" s="18">
        <v>240</v>
      </c>
      <c r="AD506" s="18">
        <v>0</v>
      </c>
      <c r="AH506" s="25" t="s">
        <v>733</v>
      </c>
      <c r="AI506" s="17" t="str">
        <f>IFERROR(VLOOKUP(AH506,[4]缘分填表用!$A:$J,4,FALSE),VLOOKUP(AH506,[4]Sheet3!$AH:$AM,6,0))</f>
        <v>百步穿杨</v>
      </c>
      <c r="AJ506" s="30" t="str">
        <f>IFERROR(VLOOKUP(AH506,[4]缘分填表用!$A:$M,8,FALSE),VLOOKUP(AH506,[4]Sheet3!$AH:$AL,2,0))</f>
        <v>钟离眛</v>
      </c>
      <c r="AK506" s="30" t="str">
        <f>IFERROR(VLOOKUP(AH506,[4]缘分填表用!$A:$M,9,FALSE),VLOOKUP(AH506,[4]Sheet3!$AH:$AL,3,0))</f>
        <v>黄忠</v>
      </c>
      <c r="AL506" s="30" t="str">
        <f>IFERROR(VLOOKUP(AH506,[4]缘分填表用!$A:$M,10,FALSE),VLOOKUP(AH506,[4]Sheet3!$AH:$AL,4,0))</f>
        <v>薛仁贵</v>
      </c>
      <c r="AM506" s="30"/>
      <c r="AN506" s="12" t="str">
        <f>IFERROR(VLOOKUP(D506,[5]Sheet1!$B$2:$C$47,2,FALSE),"")</f>
        <v/>
      </c>
    </row>
    <row r="507" spans="1:40" ht="17.399999999999999" customHeight="1" x14ac:dyDescent="0.35">
      <c r="A507" s="16" t="str">
        <f t="shared" si="136"/>
        <v>成吉思汗6</v>
      </c>
      <c r="B507" s="17">
        <v>6</v>
      </c>
      <c r="C507" s="18">
        <v>30</v>
      </c>
      <c r="D507" s="19" t="str">
        <f t="shared" si="137"/>
        <v>一代天骄</v>
      </c>
      <c r="E507" s="25" t="s">
        <v>728</v>
      </c>
      <c r="F507" s="20" t="str">
        <f t="shared" si="132"/>
        <v>、刘邦</v>
      </c>
      <c r="G507" s="20" t="str">
        <f t="shared" si="133"/>
        <v>、孙权</v>
      </c>
      <c r="H507" s="20" t="str">
        <f t="shared" si="134"/>
        <v>、朱元璋</v>
      </c>
      <c r="I507" s="20" t="str">
        <f t="shared" si="135"/>
        <v/>
      </c>
      <c r="J507" s="12">
        <f t="shared" si="124"/>
        <v>180</v>
      </c>
      <c r="K507" s="12">
        <f t="shared" si="125"/>
        <v>140</v>
      </c>
      <c r="L507" s="12">
        <f t="shared" si="126"/>
        <v>40</v>
      </c>
      <c r="M507" s="24">
        <v>0</v>
      </c>
      <c r="N507" s="28" t="s">
        <v>140</v>
      </c>
      <c r="O507" s="12">
        <f>VLOOKUP(E507,[3]Sheet1!$B$20:$K$190,9,0)</f>
        <v>3</v>
      </c>
      <c r="P507" s="12" t="str">
        <f>VLOOKUP(O507,武将ID!L$1:$M507,2,0)</f>
        <v>攻击型</v>
      </c>
      <c r="R507" s="12">
        <v>4</v>
      </c>
      <c r="T507" s="12">
        <f t="shared" si="138"/>
        <v>18</v>
      </c>
      <c r="U507" s="12">
        <f t="shared" si="139"/>
        <v>14</v>
      </c>
      <c r="V507" s="12">
        <f t="shared" si="127"/>
        <v>4</v>
      </c>
      <c r="W507" s="12">
        <f t="shared" si="129"/>
        <v>18</v>
      </c>
      <c r="X507" s="12">
        <f t="shared" si="130"/>
        <v>18</v>
      </c>
      <c r="Y507" s="12">
        <f t="shared" si="131"/>
        <v>0</v>
      </c>
      <c r="AB507" s="18">
        <v>240</v>
      </c>
      <c r="AC507" s="18">
        <v>240</v>
      </c>
      <c r="AD507" s="18">
        <v>0</v>
      </c>
      <c r="AH507" s="25" t="s">
        <v>734</v>
      </c>
      <c r="AI507" s="17" t="str">
        <f>IFERROR(VLOOKUP(AH507,[4]缘分填表用!$A:$J,4,FALSE),VLOOKUP(AH507,[4]Sheet3!$AH:$AM,6,0))</f>
        <v>一代天骄</v>
      </c>
      <c r="AJ507" s="30" t="str">
        <f>IFERROR(VLOOKUP(AH507,[4]缘分填表用!$A:$M,8,FALSE),VLOOKUP(AH507,[4]Sheet3!$AH:$AL,2,0))</f>
        <v>刘邦</v>
      </c>
      <c r="AK507" s="30" t="str">
        <f>IFERROR(VLOOKUP(AH507,[4]缘分填表用!$A:$M,9,FALSE),VLOOKUP(AH507,[4]Sheet3!$AH:$AL,3,0))</f>
        <v>孙权</v>
      </c>
      <c r="AL507" s="30" t="str">
        <f>IFERROR(VLOOKUP(AH507,[4]缘分填表用!$A:$M,10,FALSE),VLOOKUP(AH507,[4]Sheet3!$AH:$AL,4,0))</f>
        <v>朱元璋</v>
      </c>
      <c r="AM507" s="30"/>
      <c r="AN507" s="12" t="str">
        <f>IFERROR(VLOOKUP(D507,[5]Sheet1!$B$2:$C$47,2,FALSE),"")</f>
        <v/>
      </c>
    </row>
    <row r="508" spans="1:40" ht="17.399999999999999" customHeight="1" x14ac:dyDescent="0.35">
      <c r="A508" s="16" t="str">
        <f t="shared" si="136"/>
        <v>姜子牙1</v>
      </c>
      <c r="B508" s="17">
        <v>1</v>
      </c>
      <c r="C508" s="18">
        <v>31</v>
      </c>
      <c r="D508" s="19" t="str">
        <f t="shared" si="137"/>
        <v>任人唯贤</v>
      </c>
      <c r="E508" s="25" t="s">
        <v>117</v>
      </c>
      <c r="F508" s="20" t="str">
        <f t="shared" si="132"/>
        <v>、朱元璋</v>
      </c>
      <c r="G508" s="20" t="str">
        <f t="shared" si="133"/>
        <v/>
      </c>
      <c r="H508" s="20" t="str">
        <f t="shared" si="134"/>
        <v/>
      </c>
      <c r="I508" s="20" t="str">
        <f t="shared" si="135"/>
        <v/>
      </c>
      <c r="J508" s="12">
        <f t="shared" si="124"/>
        <v>0</v>
      </c>
      <c r="K508" s="12">
        <f t="shared" si="125"/>
        <v>110</v>
      </c>
      <c r="L508" s="12">
        <f t="shared" si="126"/>
        <v>30</v>
      </c>
      <c r="M508" s="24">
        <v>0</v>
      </c>
      <c r="N508" s="28" t="s">
        <v>140</v>
      </c>
      <c r="O508" s="12">
        <f>VLOOKUP(E508,[3]Sheet1!$B$20:$K$190,9,0)</f>
        <v>3</v>
      </c>
      <c r="P508" s="12" t="str">
        <f>VLOOKUP(O508,武将ID!L$1:$M508,2,0)</f>
        <v>攻击型</v>
      </c>
      <c r="R508" s="12">
        <v>4</v>
      </c>
      <c r="T508" s="12">
        <f t="shared" si="138"/>
        <v>0</v>
      </c>
      <c r="U508" s="12">
        <f t="shared" si="139"/>
        <v>11</v>
      </c>
      <c r="V508" s="12">
        <f t="shared" si="127"/>
        <v>3</v>
      </c>
      <c r="W508" s="12">
        <f t="shared" si="129"/>
        <v>0</v>
      </c>
      <c r="X508" s="12">
        <f t="shared" si="130"/>
        <v>14</v>
      </c>
      <c r="Y508" s="12">
        <f t="shared" si="131"/>
        <v>0</v>
      </c>
      <c r="AB508" s="18">
        <v>0</v>
      </c>
      <c r="AC508" s="18">
        <v>180</v>
      </c>
      <c r="AD508" s="18">
        <v>0</v>
      </c>
      <c r="AH508" s="25" t="s">
        <v>735</v>
      </c>
      <c r="AI508" s="17" t="str">
        <f>IFERROR(VLOOKUP(AH508,[4]缘分填表用!$A:$J,4,FALSE),VLOOKUP(AH508,[4]Sheet3!$AH:$AM,6,0))</f>
        <v>任人唯贤</v>
      </c>
      <c r="AJ508" s="30" t="str">
        <f>IFERROR(VLOOKUP(AH508,[4]缘分填表用!$A:$M,8,FALSE),VLOOKUP(AH508,[4]Sheet3!$AH:$AL,2,0))</f>
        <v>朱元璋</v>
      </c>
      <c r="AK508" s="30">
        <f>IFERROR(VLOOKUP(AH508,[4]缘分填表用!$A:$M,9,FALSE),VLOOKUP(AH508,[4]Sheet3!$AH:$AL,3,0))</f>
        <v>0</v>
      </c>
      <c r="AL508" s="30">
        <f>IFERROR(VLOOKUP(AH508,[4]缘分填表用!$A:$M,10,FALSE),VLOOKUP(AH508,[4]Sheet3!$AH:$AL,4,0))</f>
        <v>0</v>
      </c>
      <c r="AM508" s="30"/>
      <c r="AN508" s="12" t="str">
        <f>IFERROR(VLOOKUP(D508,[5]Sheet1!$B$2:$C$47,2,FALSE),"")</f>
        <v/>
      </c>
    </row>
    <row r="509" spans="1:40" ht="17.399999999999999" customHeight="1" x14ac:dyDescent="0.35">
      <c r="A509" s="16" t="str">
        <f t="shared" si="136"/>
        <v>姜子牙2</v>
      </c>
      <c r="B509" s="17">
        <v>2</v>
      </c>
      <c r="C509" s="18">
        <v>32</v>
      </c>
      <c r="D509" s="19" t="str">
        <f t="shared" si="137"/>
        <v>足智多谋</v>
      </c>
      <c r="E509" s="25" t="s">
        <v>117</v>
      </c>
      <c r="F509" s="20" t="str">
        <f t="shared" si="132"/>
        <v>、郭嘉</v>
      </c>
      <c r="G509" s="20" t="str">
        <f t="shared" si="133"/>
        <v/>
      </c>
      <c r="H509" s="20" t="str">
        <f t="shared" si="134"/>
        <v/>
      </c>
      <c r="I509" s="20" t="str">
        <f t="shared" si="135"/>
        <v/>
      </c>
      <c r="J509" s="12">
        <f t="shared" si="124"/>
        <v>0</v>
      </c>
      <c r="K509" s="12">
        <f t="shared" si="125"/>
        <v>110</v>
      </c>
      <c r="L509" s="12">
        <f t="shared" si="126"/>
        <v>30</v>
      </c>
      <c r="M509" s="24">
        <v>0</v>
      </c>
      <c r="N509" s="28" t="s">
        <v>140</v>
      </c>
      <c r="O509" s="12">
        <f>VLOOKUP(E509,[3]Sheet1!$B$20:$K$190,9,0)</f>
        <v>3</v>
      </c>
      <c r="P509" s="12" t="str">
        <f>VLOOKUP(O509,武将ID!L$1:$M509,2,0)</f>
        <v>攻击型</v>
      </c>
      <c r="R509" s="12">
        <v>4</v>
      </c>
      <c r="T509" s="12">
        <f t="shared" si="138"/>
        <v>0</v>
      </c>
      <c r="U509" s="12">
        <f t="shared" si="139"/>
        <v>11</v>
      </c>
      <c r="V509" s="12">
        <f t="shared" si="127"/>
        <v>3</v>
      </c>
      <c r="W509" s="12">
        <f t="shared" si="129"/>
        <v>0</v>
      </c>
      <c r="X509" s="12">
        <f t="shared" si="130"/>
        <v>14</v>
      </c>
      <c r="Y509" s="12">
        <f t="shared" si="131"/>
        <v>0</v>
      </c>
      <c r="AB509" s="18">
        <v>0</v>
      </c>
      <c r="AC509" s="18">
        <v>180</v>
      </c>
      <c r="AD509" s="18">
        <v>0</v>
      </c>
      <c r="AH509" s="25" t="s">
        <v>736</v>
      </c>
      <c r="AI509" s="17" t="str">
        <f>IFERROR(VLOOKUP(AH509,[4]缘分填表用!$A:$J,4,FALSE),VLOOKUP(AH509,[4]Sheet3!$AH:$AM,6,0))</f>
        <v>足智多谋</v>
      </c>
      <c r="AJ509" s="30" t="str">
        <f>IFERROR(VLOOKUP(AH509,[4]缘分填表用!$A:$M,8,FALSE),VLOOKUP(AH509,[4]Sheet3!$AH:$AL,2,0))</f>
        <v>郭嘉</v>
      </c>
      <c r="AK509" s="30">
        <f>IFERROR(VLOOKUP(AH509,[4]缘分填表用!$A:$M,9,FALSE),VLOOKUP(AH509,[4]Sheet3!$AH:$AL,3,0))</f>
        <v>0</v>
      </c>
      <c r="AL509" s="30">
        <f>IFERROR(VLOOKUP(AH509,[4]缘分填表用!$A:$M,10,FALSE),VLOOKUP(AH509,[4]Sheet3!$AH:$AL,4,0))</f>
        <v>0</v>
      </c>
      <c r="AM509" s="30"/>
      <c r="AN509" s="12" t="str">
        <f>IFERROR(VLOOKUP(D509,[5]Sheet1!$B$2:$C$47,2,FALSE),"")</f>
        <v/>
      </c>
    </row>
    <row r="510" spans="1:40" ht="17.399999999999999" customHeight="1" x14ac:dyDescent="0.35">
      <c r="A510" s="16" t="str">
        <f t="shared" ref="A510:A541" si="140">E510&amp;B510</f>
        <v>姜子牙3</v>
      </c>
      <c r="B510" s="17">
        <v>3</v>
      </c>
      <c r="C510" s="18">
        <v>33</v>
      </c>
      <c r="D510" s="19" t="str">
        <f t="shared" si="137"/>
        <v>凤鸣岐山</v>
      </c>
      <c r="E510" s="25" t="s">
        <v>117</v>
      </c>
      <c r="F510" s="20" t="str">
        <f t="shared" si="132"/>
        <v>、苏妲己</v>
      </c>
      <c r="G510" s="20" t="str">
        <f t="shared" si="133"/>
        <v/>
      </c>
      <c r="H510" s="20" t="str">
        <f t="shared" si="134"/>
        <v/>
      </c>
      <c r="I510" s="20" t="str">
        <f t="shared" si="135"/>
        <v/>
      </c>
      <c r="J510" s="12">
        <f t="shared" si="124"/>
        <v>0</v>
      </c>
      <c r="K510" s="12">
        <f t="shared" si="125"/>
        <v>110</v>
      </c>
      <c r="L510" s="12">
        <f t="shared" si="126"/>
        <v>30</v>
      </c>
      <c r="M510" s="24">
        <v>0</v>
      </c>
      <c r="N510" s="28" t="s">
        <v>140</v>
      </c>
      <c r="O510" s="12">
        <f>VLOOKUP(E510,[3]Sheet1!$B$20:$K$190,9,0)</f>
        <v>3</v>
      </c>
      <c r="P510" s="12" t="str">
        <f>VLOOKUP(O510,武将ID!L$1:$M510,2,0)</f>
        <v>攻击型</v>
      </c>
      <c r="R510" s="12">
        <v>4</v>
      </c>
      <c r="T510" s="12">
        <f t="shared" si="138"/>
        <v>0</v>
      </c>
      <c r="U510" s="12">
        <f t="shared" si="139"/>
        <v>11</v>
      </c>
      <c r="V510" s="12">
        <f t="shared" si="127"/>
        <v>3</v>
      </c>
      <c r="W510" s="12">
        <f t="shared" si="129"/>
        <v>0</v>
      </c>
      <c r="X510" s="12">
        <f t="shared" si="130"/>
        <v>14</v>
      </c>
      <c r="Y510" s="12">
        <f t="shared" si="131"/>
        <v>0</v>
      </c>
      <c r="AB510" s="18">
        <v>0</v>
      </c>
      <c r="AC510" s="18">
        <v>180</v>
      </c>
      <c r="AD510" s="18">
        <v>0</v>
      </c>
      <c r="AH510" s="25" t="s">
        <v>737</v>
      </c>
      <c r="AI510" s="17" t="str">
        <f>IFERROR(VLOOKUP(AH510,[4]缘分填表用!$A:$J,4,FALSE),VLOOKUP(AH510,[4]Sheet3!$AH:$AM,6,0))</f>
        <v>凤鸣岐山</v>
      </c>
      <c r="AJ510" s="30" t="str">
        <f>IFERROR(VLOOKUP(AH510,[4]缘分填表用!$A:$M,8,FALSE),VLOOKUP(AH510,[4]Sheet3!$AH:$AL,2,0))</f>
        <v>苏妲己</v>
      </c>
      <c r="AK510" s="30">
        <f>IFERROR(VLOOKUP(AH510,[4]缘分填表用!$A:$M,9,FALSE),VLOOKUP(AH510,[4]Sheet3!$AH:$AL,3,0))</f>
        <v>0</v>
      </c>
      <c r="AL510" s="30">
        <f>IFERROR(VLOOKUP(AH510,[4]缘分填表用!$A:$M,10,FALSE),VLOOKUP(AH510,[4]Sheet3!$AH:$AL,4,0))</f>
        <v>0</v>
      </c>
      <c r="AM510" s="30"/>
      <c r="AN510" s="12" t="str">
        <f>IFERROR(VLOOKUP(D510,[5]Sheet1!$B$2:$C$47,2,FALSE),"")</f>
        <v/>
      </c>
    </row>
    <row r="511" spans="1:40" ht="17.399999999999999" customHeight="1" x14ac:dyDescent="0.35">
      <c r="A511" s="16" t="str">
        <f t="shared" si="140"/>
        <v>姜子牙4</v>
      </c>
      <c r="B511" s="17">
        <v>4</v>
      </c>
      <c r="C511" s="18">
        <v>34</v>
      </c>
      <c r="D511" s="19" t="str">
        <f t="shared" si="137"/>
        <v>虚怀若谷</v>
      </c>
      <c r="E511" s="25" t="s">
        <v>117</v>
      </c>
      <c r="F511" s="20" t="str">
        <f t="shared" si="132"/>
        <v>、萧何</v>
      </c>
      <c r="G511" s="20" t="str">
        <f t="shared" si="133"/>
        <v>、狄仁杰</v>
      </c>
      <c r="H511" s="20" t="str">
        <f t="shared" si="134"/>
        <v/>
      </c>
      <c r="I511" s="20" t="str">
        <f t="shared" si="135"/>
        <v/>
      </c>
      <c r="J511" s="12">
        <f t="shared" si="124"/>
        <v>150</v>
      </c>
      <c r="K511" s="12">
        <f t="shared" si="125"/>
        <v>120</v>
      </c>
      <c r="L511" s="12">
        <f t="shared" si="126"/>
        <v>30</v>
      </c>
      <c r="M511" s="36">
        <v>0</v>
      </c>
      <c r="N511" s="28" t="s">
        <v>140</v>
      </c>
      <c r="O511" s="12">
        <f>VLOOKUP(E511,[3]Sheet1!$B$20:$K$190,9,0)</f>
        <v>3</v>
      </c>
      <c r="P511" s="12" t="str">
        <f>VLOOKUP(O511,武将ID!L$1:$M511,2,0)</f>
        <v>攻击型</v>
      </c>
      <c r="R511" s="12">
        <v>4</v>
      </c>
      <c r="T511" s="12">
        <f t="shared" si="138"/>
        <v>15</v>
      </c>
      <c r="U511" s="12">
        <f t="shared" si="139"/>
        <v>12</v>
      </c>
      <c r="V511" s="12">
        <f t="shared" si="127"/>
        <v>3</v>
      </c>
      <c r="W511" s="12">
        <f t="shared" si="129"/>
        <v>15</v>
      </c>
      <c r="X511" s="12">
        <f t="shared" si="130"/>
        <v>15</v>
      </c>
      <c r="Y511" s="12">
        <f t="shared" si="131"/>
        <v>0</v>
      </c>
      <c r="AB511" s="18">
        <v>200</v>
      </c>
      <c r="AC511" s="18">
        <v>200</v>
      </c>
      <c r="AD511" s="18">
        <v>0</v>
      </c>
      <c r="AH511" s="25" t="s">
        <v>738</v>
      </c>
      <c r="AI511" s="17" t="str">
        <f>IFERROR(VLOOKUP(AH511,[4]缘分填表用!$A:$J,4,FALSE),VLOOKUP(AH511,[4]Sheet3!$AH:$AM,6,0))</f>
        <v>虚怀若谷</v>
      </c>
      <c r="AJ511" s="30" t="str">
        <f>IFERROR(VLOOKUP(AH511,[4]缘分填表用!$A:$M,8,FALSE),VLOOKUP(AH511,[4]Sheet3!$AH:$AL,2,0))</f>
        <v>萧何</v>
      </c>
      <c r="AK511" s="30" t="str">
        <f>IFERROR(VLOOKUP(AH511,[4]缘分填表用!$A:$M,9,FALSE),VLOOKUP(AH511,[4]Sheet3!$AH:$AL,3,0))</f>
        <v>狄仁杰</v>
      </c>
      <c r="AL511" s="30">
        <f>IFERROR(VLOOKUP(AH511,[4]缘分填表用!$A:$M,10,FALSE),VLOOKUP(AH511,[4]Sheet3!$AH:$AL,4,0))</f>
        <v>0</v>
      </c>
      <c r="AM511" s="30"/>
      <c r="AN511" s="12" t="str">
        <f>IFERROR(VLOOKUP(D511,[5]Sheet1!$B$2:$C$47,2,FALSE),"")</f>
        <v/>
      </c>
    </row>
    <row r="512" spans="1:40" ht="17.399999999999999" customHeight="1" x14ac:dyDescent="0.35">
      <c r="A512" s="16" t="str">
        <f t="shared" si="140"/>
        <v>姜子牙5</v>
      </c>
      <c r="B512" s="17">
        <v>5</v>
      </c>
      <c r="C512" s="21">
        <v>35</v>
      </c>
      <c r="D512" s="19" t="str">
        <f t="shared" si="137"/>
        <v>厚德载物</v>
      </c>
      <c r="E512" s="25" t="s">
        <v>117</v>
      </c>
      <c r="F512" s="20" t="str">
        <f t="shared" si="132"/>
        <v>、刘备</v>
      </c>
      <c r="G512" s="20" t="str">
        <f t="shared" si="133"/>
        <v>、孔子</v>
      </c>
      <c r="H512" s="20" t="str">
        <f t="shared" si="134"/>
        <v>、屈原</v>
      </c>
      <c r="I512" s="20" t="str">
        <f t="shared" si="135"/>
        <v/>
      </c>
      <c r="J512" s="12">
        <f t="shared" si="124"/>
        <v>180</v>
      </c>
      <c r="K512" s="12">
        <f t="shared" si="125"/>
        <v>140</v>
      </c>
      <c r="L512" s="12">
        <f t="shared" si="126"/>
        <v>40</v>
      </c>
      <c r="M512" s="36">
        <v>0</v>
      </c>
      <c r="N512" s="28" t="s">
        <v>140</v>
      </c>
      <c r="O512" s="12">
        <f>VLOOKUP(E512,[3]Sheet1!$B$20:$K$190,9,0)</f>
        <v>3</v>
      </c>
      <c r="P512" s="12" t="str">
        <f>VLOOKUP(O512,武将ID!L$1:$M512,2,0)</f>
        <v>攻击型</v>
      </c>
      <c r="R512" s="12">
        <v>4</v>
      </c>
      <c r="T512" s="12">
        <f t="shared" si="138"/>
        <v>18</v>
      </c>
      <c r="U512" s="12">
        <f t="shared" si="139"/>
        <v>14</v>
      </c>
      <c r="V512" s="12">
        <f t="shared" si="127"/>
        <v>4</v>
      </c>
      <c r="W512" s="12">
        <f t="shared" si="129"/>
        <v>18</v>
      </c>
      <c r="X512" s="12">
        <f t="shared" si="130"/>
        <v>18</v>
      </c>
      <c r="Y512" s="12">
        <f t="shared" si="131"/>
        <v>0</v>
      </c>
      <c r="AB512" s="18">
        <v>240</v>
      </c>
      <c r="AC512" s="18">
        <v>240</v>
      </c>
      <c r="AD512" s="18">
        <v>0</v>
      </c>
      <c r="AH512" s="25" t="s">
        <v>739</v>
      </c>
      <c r="AI512" s="17" t="str">
        <f>IFERROR(VLOOKUP(AH512,[4]缘分填表用!$A:$J,4,FALSE),VLOOKUP(AH512,[4]Sheet3!$AH:$AM,6,0))</f>
        <v>厚德载物</v>
      </c>
      <c r="AJ512" s="30" t="str">
        <f>IFERROR(VLOOKUP(AH512,[4]缘分填表用!$A:$M,8,FALSE),VLOOKUP(AH512,[4]Sheet3!$AH:$AL,2,0))</f>
        <v>刘备</v>
      </c>
      <c r="AK512" s="30" t="str">
        <f>IFERROR(VLOOKUP(AH512,[4]缘分填表用!$A:$M,9,FALSE),VLOOKUP(AH512,[4]Sheet3!$AH:$AL,3,0))</f>
        <v>孔子</v>
      </c>
      <c r="AL512" s="30" t="str">
        <f>IFERROR(VLOOKUP(AH512,[4]缘分填表用!$A:$M,10,FALSE),VLOOKUP(AH512,[4]Sheet3!$AH:$AL,4,0))</f>
        <v>屈原</v>
      </c>
      <c r="AM512" s="30"/>
      <c r="AN512" s="12" t="str">
        <f>IFERROR(VLOOKUP(D512,[5]Sheet1!$B$2:$C$47,2,FALSE),"")</f>
        <v/>
      </c>
    </row>
    <row r="513" spans="1:40" ht="17.399999999999999" customHeight="1" x14ac:dyDescent="0.35">
      <c r="A513" s="16" t="str">
        <f t="shared" si="140"/>
        <v>姜子牙6</v>
      </c>
      <c r="B513" s="17">
        <v>6</v>
      </c>
      <c r="C513" s="21">
        <v>36</v>
      </c>
      <c r="D513" s="19" t="str">
        <f t="shared" si="137"/>
        <v>横扫千军</v>
      </c>
      <c r="E513" s="25" t="s">
        <v>117</v>
      </c>
      <c r="F513" s="20" t="str">
        <f t="shared" si="132"/>
        <v>、范增</v>
      </c>
      <c r="G513" s="20" t="str">
        <f t="shared" si="133"/>
        <v>、周瑜</v>
      </c>
      <c r="H513" s="20" t="str">
        <f t="shared" si="134"/>
        <v>、薛仁贵</v>
      </c>
      <c r="I513" s="20" t="str">
        <f t="shared" si="135"/>
        <v/>
      </c>
      <c r="J513" s="12">
        <f t="shared" si="124"/>
        <v>180</v>
      </c>
      <c r="K513" s="12">
        <f t="shared" si="125"/>
        <v>140</v>
      </c>
      <c r="L513" s="12">
        <f t="shared" si="126"/>
        <v>40</v>
      </c>
      <c r="M513" s="36">
        <v>0</v>
      </c>
      <c r="N513" s="28" t="s">
        <v>140</v>
      </c>
      <c r="O513" s="12">
        <f>VLOOKUP(E513,[3]Sheet1!$B$20:$K$190,9,0)</f>
        <v>3</v>
      </c>
      <c r="P513" s="12" t="str">
        <f>VLOOKUP(O513,武将ID!L$1:$M513,2,0)</f>
        <v>攻击型</v>
      </c>
      <c r="R513" s="12">
        <v>4</v>
      </c>
      <c r="T513" s="12">
        <f t="shared" si="138"/>
        <v>18</v>
      </c>
      <c r="U513" s="12">
        <f t="shared" si="139"/>
        <v>14</v>
      </c>
      <c r="V513" s="12">
        <f t="shared" si="127"/>
        <v>4</v>
      </c>
      <c r="W513" s="12">
        <f t="shared" si="129"/>
        <v>18</v>
      </c>
      <c r="X513" s="12">
        <f t="shared" si="130"/>
        <v>18</v>
      </c>
      <c r="Y513" s="12">
        <f t="shared" si="131"/>
        <v>0</v>
      </c>
      <c r="AB513" s="18">
        <v>240</v>
      </c>
      <c r="AC513" s="18">
        <v>240</v>
      </c>
      <c r="AD513" s="18">
        <v>0</v>
      </c>
      <c r="AH513" s="25" t="s">
        <v>740</v>
      </c>
      <c r="AI513" s="17" t="str">
        <f>IFERROR(VLOOKUP(AH513,[4]缘分填表用!$A:$J,4,FALSE),VLOOKUP(AH513,[4]Sheet3!$AH:$AM,6,0))</f>
        <v>横扫千军</v>
      </c>
      <c r="AJ513" s="30" t="str">
        <f>IFERROR(VLOOKUP(AH513,[4]缘分填表用!$A:$M,8,FALSE),VLOOKUP(AH513,[4]Sheet3!$AH:$AL,2,0))</f>
        <v>范增</v>
      </c>
      <c r="AK513" s="30" t="str">
        <f>IFERROR(VLOOKUP(AH513,[4]缘分填表用!$A:$M,9,FALSE),VLOOKUP(AH513,[4]Sheet3!$AH:$AL,3,0))</f>
        <v>周瑜</v>
      </c>
      <c r="AL513" s="30" t="str">
        <f>IFERROR(VLOOKUP(AH513,[4]缘分填表用!$A:$M,10,FALSE),VLOOKUP(AH513,[4]Sheet3!$AH:$AL,4,0))</f>
        <v>薛仁贵</v>
      </c>
      <c r="AM513" s="30"/>
      <c r="AN513" s="12" t="str">
        <f>IFERROR(VLOOKUP(D513,[5]Sheet1!$B$2:$C$47,2,FALSE),"")</f>
        <v/>
      </c>
    </row>
    <row r="514" spans="1:40" ht="17.399999999999999" customHeight="1" x14ac:dyDescent="0.35">
      <c r="A514" s="16" t="str">
        <f t="shared" si="140"/>
        <v>孔子1</v>
      </c>
      <c r="B514" s="17">
        <v>1</v>
      </c>
      <c r="C514" s="18">
        <v>37</v>
      </c>
      <c r="D514" s="19" t="str">
        <f t="shared" si="137"/>
        <v>温故知新</v>
      </c>
      <c r="E514" s="25" t="s">
        <v>741</v>
      </c>
      <c r="F514" s="20" t="str">
        <f t="shared" si="132"/>
        <v>、李白</v>
      </c>
      <c r="G514" s="20" t="str">
        <f t="shared" si="133"/>
        <v/>
      </c>
      <c r="H514" s="20" t="str">
        <f t="shared" si="134"/>
        <v/>
      </c>
      <c r="I514" s="20" t="str">
        <f t="shared" si="135"/>
        <v/>
      </c>
      <c r="J514" s="12">
        <f t="shared" si="124"/>
        <v>140</v>
      </c>
      <c r="K514" s="12">
        <f t="shared" si="125"/>
        <v>0</v>
      </c>
      <c r="L514" s="12">
        <f t="shared" si="126"/>
        <v>0</v>
      </c>
      <c r="M514" s="36">
        <v>0</v>
      </c>
      <c r="N514" s="28" t="s">
        <v>140</v>
      </c>
      <c r="O514" s="12">
        <f>VLOOKUP(E514,[3]Sheet1!$B$20:$K$190,9,0)</f>
        <v>4</v>
      </c>
      <c r="P514" s="12" t="str">
        <f>VLOOKUP(O514,武将ID!L$1:$M514,2,0)</f>
        <v>辅助型</v>
      </c>
      <c r="R514" s="12">
        <v>4</v>
      </c>
      <c r="T514" s="12">
        <f t="shared" si="138"/>
        <v>14</v>
      </c>
      <c r="U514" s="12">
        <f t="shared" si="139"/>
        <v>0</v>
      </c>
      <c r="V514" s="12">
        <f t="shared" si="127"/>
        <v>0</v>
      </c>
      <c r="W514" s="12">
        <f t="shared" si="129"/>
        <v>14</v>
      </c>
      <c r="X514" s="12">
        <f t="shared" si="130"/>
        <v>0</v>
      </c>
      <c r="Y514" s="12">
        <f t="shared" si="131"/>
        <v>0</v>
      </c>
      <c r="AB514" s="18">
        <v>180</v>
      </c>
      <c r="AC514" s="18">
        <v>0</v>
      </c>
      <c r="AD514" s="18">
        <v>0</v>
      </c>
      <c r="AH514" s="25" t="s">
        <v>742</v>
      </c>
      <c r="AI514" s="17" t="str">
        <f>IFERROR(VLOOKUP(AH514,[4]缘分填表用!$A:$J,4,FALSE),VLOOKUP(AH514,[4]Sheet3!$AH:$AM,6,0))</f>
        <v>温故知新</v>
      </c>
      <c r="AJ514" s="30" t="str">
        <f>IFERROR(VLOOKUP(AH514,[4]缘分填表用!$A:$M,8,FALSE),VLOOKUP(AH514,[4]Sheet3!$AH:$AL,2,0))</f>
        <v>李白</v>
      </c>
      <c r="AK514" s="30">
        <f>IFERROR(VLOOKUP(AH514,[4]缘分填表用!$A:$M,9,FALSE),VLOOKUP(AH514,[4]Sheet3!$AH:$AL,3,0))</f>
        <v>0</v>
      </c>
      <c r="AL514" s="30">
        <f>IFERROR(VLOOKUP(AH514,[4]缘分填表用!$A:$M,10,FALSE),VLOOKUP(AH514,[4]Sheet3!$AH:$AL,4,0))</f>
        <v>0</v>
      </c>
      <c r="AM514" s="30"/>
      <c r="AN514" s="12" t="str">
        <f>IFERROR(VLOOKUP(D514,[5]Sheet1!$B$2:$C$47,2,FALSE),"")</f>
        <v/>
      </c>
    </row>
    <row r="515" spans="1:40" ht="17.399999999999999" customHeight="1" x14ac:dyDescent="0.35">
      <c r="A515" s="16" t="str">
        <f t="shared" si="140"/>
        <v>孔子2</v>
      </c>
      <c r="B515" s="17">
        <v>2</v>
      </c>
      <c r="C515" s="18">
        <v>38</v>
      </c>
      <c r="D515" s="19" t="str">
        <f t="shared" si="137"/>
        <v>忧国忧民</v>
      </c>
      <c r="E515" s="25" t="s">
        <v>741</v>
      </c>
      <c r="F515" s="20" t="str">
        <f t="shared" si="132"/>
        <v>、屈原</v>
      </c>
      <c r="G515" s="20" t="str">
        <f t="shared" si="133"/>
        <v/>
      </c>
      <c r="H515" s="20" t="str">
        <f t="shared" si="134"/>
        <v/>
      </c>
      <c r="I515" s="20" t="str">
        <f t="shared" si="135"/>
        <v/>
      </c>
      <c r="J515" s="12">
        <f t="shared" ref="J515:J578" si="141">T515*10</f>
        <v>140</v>
      </c>
      <c r="K515" s="12">
        <f t="shared" ref="K515:K578" si="142">U515*10</f>
        <v>0</v>
      </c>
      <c r="L515" s="12">
        <f t="shared" ref="L515:L578" si="143">V515*10</f>
        <v>0</v>
      </c>
      <c r="M515" s="36">
        <v>0</v>
      </c>
      <c r="N515" s="28" t="s">
        <v>140</v>
      </c>
      <c r="O515" s="12">
        <f>VLOOKUP(E515,[3]Sheet1!$B$20:$K$190,9,0)</f>
        <v>4</v>
      </c>
      <c r="P515" s="12" t="str">
        <f>VLOOKUP(O515,武将ID!L$1:$M515,2,0)</f>
        <v>辅助型</v>
      </c>
      <c r="R515" s="12">
        <v>4</v>
      </c>
      <c r="T515" s="12">
        <f t="shared" si="138"/>
        <v>14</v>
      </c>
      <c r="U515" s="12">
        <f t="shared" si="139"/>
        <v>0</v>
      </c>
      <c r="V515" s="12">
        <f t="shared" ref="V515:V578" si="144">X515-U515+Y515</f>
        <v>0</v>
      </c>
      <c r="W515" s="12">
        <f t="shared" ref="W515:Y515" si="145">ROUNDUP(AB515*0.075,0)</f>
        <v>14</v>
      </c>
      <c r="X515" s="12">
        <f t="shared" si="145"/>
        <v>0</v>
      </c>
      <c r="Y515" s="12">
        <f t="shared" si="145"/>
        <v>0</v>
      </c>
      <c r="AB515" s="18">
        <v>180</v>
      </c>
      <c r="AC515" s="18">
        <v>0</v>
      </c>
      <c r="AD515" s="18">
        <v>0</v>
      </c>
      <c r="AH515" s="25" t="s">
        <v>743</v>
      </c>
      <c r="AI515" s="17" t="str">
        <f>IFERROR(VLOOKUP(AH515,[4]缘分填表用!$A:$J,4,FALSE),VLOOKUP(AH515,[4]Sheet3!$AH:$AM,6,0))</f>
        <v>忧国忧民</v>
      </c>
      <c r="AJ515" s="30" t="str">
        <f>IFERROR(VLOOKUP(AH515,[4]缘分填表用!$A:$M,8,FALSE),VLOOKUP(AH515,[4]Sheet3!$AH:$AL,2,0))</f>
        <v>屈原</v>
      </c>
      <c r="AK515" s="30">
        <f>IFERROR(VLOOKUP(AH515,[4]缘分填表用!$A:$M,9,FALSE),VLOOKUP(AH515,[4]Sheet3!$AH:$AL,3,0))</f>
        <v>0</v>
      </c>
      <c r="AL515" s="30">
        <f>IFERROR(VLOOKUP(AH515,[4]缘分填表用!$A:$M,10,FALSE),VLOOKUP(AH515,[4]Sheet3!$AH:$AL,4,0))</f>
        <v>0</v>
      </c>
      <c r="AM515" s="30"/>
      <c r="AN515" s="12" t="str">
        <f>IFERROR(VLOOKUP(D515,[5]Sheet1!$B$2:$C$47,2,FALSE),"")</f>
        <v/>
      </c>
    </row>
    <row r="516" spans="1:40" ht="17.399999999999999" customHeight="1" x14ac:dyDescent="0.35">
      <c r="A516" s="16" t="str">
        <f t="shared" si="140"/>
        <v>孔子3</v>
      </c>
      <c r="B516" s="17">
        <v>3</v>
      </c>
      <c r="C516" s="18">
        <v>39</v>
      </c>
      <c r="D516" s="19" t="str">
        <f t="shared" si="137"/>
        <v>以德服人</v>
      </c>
      <c r="E516" s="25" t="s">
        <v>741</v>
      </c>
      <c r="F516" s="20" t="str">
        <f t="shared" si="132"/>
        <v>、刘备</v>
      </c>
      <c r="G516" s="20" t="str">
        <f t="shared" si="133"/>
        <v/>
      </c>
      <c r="H516" s="20" t="str">
        <f t="shared" si="134"/>
        <v/>
      </c>
      <c r="I516" s="20" t="str">
        <f t="shared" si="135"/>
        <v/>
      </c>
      <c r="J516" s="12">
        <f t="shared" si="141"/>
        <v>140</v>
      </c>
      <c r="K516" s="12">
        <f t="shared" si="142"/>
        <v>0</v>
      </c>
      <c r="L516" s="12">
        <f t="shared" si="143"/>
        <v>0</v>
      </c>
      <c r="M516" s="36">
        <v>0</v>
      </c>
      <c r="N516" s="28" t="s">
        <v>140</v>
      </c>
      <c r="O516" s="12">
        <f>VLOOKUP(E516,[3]Sheet1!$B$20:$K$190,9,0)</f>
        <v>4</v>
      </c>
      <c r="P516" s="12" t="str">
        <f>VLOOKUP(O516,武将ID!L$1:$M516,2,0)</f>
        <v>辅助型</v>
      </c>
      <c r="R516" s="12">
        <v>4</v>
      </c>
      <c r="T516" s="12">
        <f t="shared" si="138"/>
        <v>14</v>
      </c>
      <c r="U516" s="12">
        <f t="shared" si="139"/>
        <v>0</v>
      </c>
      <c r="V516" s="12">
        <f t="shared" si="144"/>
        <v>0</v>
      </c>
      <c r="W516" s="12">
        <f t="shared" ref="W516:W578" si="146">ROUNDUP(AB516*0.075,0)</f>
        <v>14</v>
      </c>
      <c r="X516" s="12">
        <f t="shared" ref="X516:X578" si="147">ROUNDUP(AC516*0.075,0)</f>
        <v>0</v>
      </c>
      <c r="Y516" s="12">
        <f t="shared" ref="Y516:Y578" si="148">ROUNDUP(AD516*0.075,0)</f>
        <v>0</v>
      </c>
      <c r="AB516" s="18">
        <v>180</v>
      </c>
      <c r="AC516" s="18">
        <v>0</v>
      </c>
      <c r="AD516" s="18">
        <v>0</v>
      </c>
      <c r="AH516" s="25" t="s">
        <v>744</v>
      </c>
      <c r="AI516" s="17" t="str">
        <f>IFERROR(VLOOKUP(AH516,[4]缘分填表用!$A:$J,4,FALSE),VLOOKUP(AH516,[4]Sheet3!$AH:$AM,6,0))</f>
        <v>以德服人</v>
      </c>
      <c r="AJ516" s="30" t="str">
        <f>IFERROR(VLOOKUP(AH516,[4]缘分填表用!$A:$M,8,FALSE),VLOOKUP(AH516,[4]Sheet3!$AH:$AL,2,0))</f>
        <v>刘备</v>
      </c>
      <c r="AK516" s="30">
        <f>IFERROR(VLOOKUP(AH516,[4]缘分填表用!$A:$M,9,FALSE),VLOOKUP(AH516,[4]Sheet3!$AH:$AL,3,0))</f>
        <v>0</v>
      </c>
      <c r="AL516" s="30">
        <f>IFERROR(VLOOKUP(AH516,[4]缘分填表用!$A:$M,10,FALSE),VLOOKUP(AH516,[4]Sheet3!$AH:$AL,4,0))</f>
        <v>0</v>
      </c>
      <c r="AM516" s="30"/>
      <c r="AN516" s="12" t="str">
        <f>IFERROR(VLOOKUP(D516,[5]Sheet1!$B$2:$C$47,2,FALSE),"")</f>
        <v/>
      </c>
    </row>
    <row r="517" spans="1:40" ht="17.399999999999999" customHeight="1" x14ac:dyDescent="0.35">
      <c r="A517" s="16" t="str">
        <f t="shared" si="140"/>
        <v>孔子4</v>
      </c>
      <c r="B517" s="17">
        <v>4</v>
      </c>
      <c r="C517" s="21">
        <v>40</v>
      </c>
      <c r="D517" s="19" t="str">
        <f t="shared" si="137"/>
        <v>高风亮节</v>
      </c>
      <c r="E517" s="25" t="s">
        <v>741</v>
      </c>
      <c r="F517" s="20" t="str">
        <f t="shared" si="132"/>
        <v>、范增</v>
      </c>
      <c r="G517" s="20" t="str">
        <f t="shared" si="133"/>
        <v>、岳飞</v>
      </c>
      <c r="H517" s="20" t="str">
        <f t="shared" si="134"/>
        <v/>
      </c>
      <c r="I517" s="20" t="str">
        <f t="shared" si="135"/>
        <v/>
      </c>
      <c r="J517" s="12">
        <f t="shared" si="141"/>
        <v>150</v>
      </c>
      <c r="K517" s="12">
        <f t="shared" si="142"/>
        <v>120</v>
      </c>
      <c r="L517" s="12">
        <f t="shared" si="143"/>
        <v>30</v>
      </c>
      <c r="M517" s="36">
        <v>0</v>
      </c>
      <c r="N517" s="28" t="s">
        <v>140</v>
      </c>
      <c r="O517" s="12">
        <f>VLOOKUP(E517,[3]Sheet1!$B$20:$K$190,9,0)</f>
        <v>4</v>
      </c>
      <c r="P517" s="12" t="str">
        <f>VLOOKUP(O517,武将ID!L$1:$M517,2,0)</f>
        <v>辅助型</v>
      </c>
      <c r="R517" s="12">
        <v>4</v>
      </c>
      <c r="T517" s="12">
        <f t="shared" si="138"/>
        <v>15</v>
      </c>
      <c r="U517" s="12">
        <f t="shared" si="139"/>
        <v>12</v>
      </c>
      <c r="V517" s="12">
        <f t="shared" si="144"/>
        <v>3</v>
      </c>
      <c r="W517" s="12">
        <f t="shared" si="146"/>
        <v>15</v>
      </c>
      <c r="X517" s="12">
        <f t="shared" si="147"/>
        <v>15</v>
      </c>
      <c r="Y517" s="12">
        <f t="shared" si="148"/>
        <v>0</v>
      </c>
      <c r="AB517" s="18">
        <v>200</v>
      </c>
      <c r="AC517" s="18">
        <v>200</v>
      </c>
      <c r="AD517" s="18">
        <v>0</v>
      </c>
      <c r="AH517" s="25" t="s">
        <v>745</v>
      </c>
      <c r="AI517" s="17" t="str">
        <f>IFERROR(VLOOKUP(AH517,[4]缘分填表用!$A:$J,4,FALSE),VLOOKUP(AH517,[4]Sheet3!$AH:$AM,6,0))</f>
        <v>高风亮节</v>
      </c>
      <c r="AJ517" s="30" t="str">
        <f>IFERROR(VLOOKUP(AH517,[4]缘分填表用!$A:$M,8,FALSE),VLOOKUP(AH517,[4]Sheet3!$AH:$AL,2,0))</f>
        <v>范增</v>
      </c>
      <c r="AK517" s="30" t="str">
        <f>IFERROR(VLOOKUP(AH517,[4]缘分填表用!$A:$M,9,FALSE),VLOOKUP(AH517,[4]Sheet3!$AH:$AL,3,0))</f>
        <v>岳飞</v>
      </c>
      <c r="AL517" s="30">
        <f>IFERROR(VLOOKUP(AH517,[4]缘分填表用!$A:$M,10,FALSE),VLOOKUP(AH517,[4]Sheet3!$AH:$AL,4,0))</f>
        <v>0</v>
      </c>
      <c r="AM517" s="30"/>
      <c r="AN517" s="12" t="str">
        <f>IFERROR(VLOOKUP(D517,[5]Sheet1!$B$2:$C$47,2,FALSE),"")</f>
        <v/>
      </c>
    </row>
    <row r="518" spans="1:40" ht="17.399999999999999" customHeight="1" x14ac:dyDescent="0.35">
      <c r="A518" s="16" t="str">
        <f t="shared" si="140"/>
        <v>孔子5</v>
      </c>
      <c r="B518" s="17">
        <v>5</v>
      </c>
      <c r="C518" s="21">
        <v>41</v>
      </c>
      <c r="D518" s="19" t="str">
        <f t="shared" si="137"/>
        <v>仙风道骨</v>
      </c>
      <c r="E518" s="25" t="s">
        <v>741</v>
      </c>
      <c r="F518" s="20" t="str">
        <f t="shared" si="132"/>
        <v>、萧何</v>
      </c>
      <c r="G518" s="20" t="str">
        <f t="shared" si="133"/>
        <v>、郭嘉</v>
      </c>
      <c r="H518" s="20" t="str">
        <f t="shared" si="134"/>
        <v>、姜子牙</v>
      </c>
      <c r="I518" s="20" t="str">
        <f t="shared" si="135"/>
        <v/>
      </c>
      <c r="J518" s="12">
        <f t="shared" si="141"/>
        <v>180</v>
      </c>
      <c r="K518" s="12">
        <f t="shared" si="142"/>
        <v>140</v>
      </c>
      <c r="L518" s="12">
        <f t="shared" si="143"/>
        <v>40</v>
      </c>
      <c r="M518" s="36">
        <v>0</v>
      </c>
      <c r="N518" s="28" t="s">
        <v>140</v>
      </c>
      <c r="O518" s="12">
        <f>VLOOKUP(E518,[3]Sheet1!$B$20:$K$190,9,0)</f>
        <v>4</v>
      </c>
      <c r="P518" s="12" t="str">
        <f>VLOOKUP(O518,武将ID!L$1:$M518,2,0)</f>
        <v>辅助型</v>
      </c>
      <c r="R518" s="12">
        <v>4</v>
      </c>
      <c r="T518" s="12">
        <f t="shared" si="138"/>
        <v>18</v>
      </c>
      <c r="U518" s="12">
        <f t="shared" si="139"/>
        <v>14</v>
      </c>
      <c r="V518" s="12">
        <f t="shared" si="144"/>
        <v>4</v>
      </c>
      <c r="W518" s="12">
        <f t="shared" si="146"/>
        <v>18</v>
      </c>
      <c r="X518" s="12">
        <f t="shared" si="147"/>
        <v>18</v>
      </c>
      <c r="Y518" s="12">
        <f t="shared" si="148"/>
        <v>0</v>
      </c>
      <c r="AB518" s="18">
        <v>240</v>
      </c>
      <c r="AC518" s="18">
        <v>240</v>
      </c>
      <c r="AD518" s="18">
        <v>0</v>
      </c>
      <c r="AH518" s="25" t="s">
        <v>746</v>
      </c>
      <c r="AI518" s="17" t="str">
        <f>IFERROR(VLOOKUP(AH518,[4]缘分填表用!$A:$J,4,FALSE),VLOOKUP(AH518,[4]Sheet3!$AH:$AM,6,0))</f>
        <v>仙风道骨</v>
      </c>
      <c r="AJ518" s="30" t="str">
        <f>IFERROR(VLOOKUP(AH518,[4]缘分填表用!$A:$M,8,FALSE),VLOOKUP(AH518,[4]Sheet3!$AH:$AL,2,0))</f>
        <v>萧何</v>
      </c>
      <c r="AK518" s="30" t="str">
        <f>IFERROR(VLOOKUP(AH518,[4]缘分填表用!$A:$M,9,FALSE),VLOOKUP(AH518,[4]Sheet3!$AH:$AL,3,0))</f>
        <v>郭嘉</v>
      </c>
      <c r="AL518" s="30" t="str">
        <f>IFERROR(VLOOKUP(AH518,[4]缘分填表用!$A:$M,10,FALSE),VLOOKUP(AH518,[4]Sheet3!$AH:$AL,4,0))</f>
        <v>姜子牙</v>
      </c>
      <c r="AM518" s="30"/>
      <c r="AN518" s="12" t="str">
        <f>IFERROR(VLOOKUP(D518,[5]Sheet1!$B$2:$C$47,2,FALSE),"")</f>
        <v/>
      </c>
    </row>
    <row r="519" spans="1:40" ht="17.399999999999999" customHeight="1" x14ac:dyDescent="0.35">
      <c r="A519" s="16" t="str">
        <f t="shared" si="140"/>
        <v>孔子6</v>
      </c>
      <c r="B519" s="17">
        <v>6</v>
      </c>
      <c r="C519" s="18">
        <v>42</v>
      </c>
      <c r="D519" s="19" t="str">
        <f t="shared" si="137"/>
        <v>妙手回春</v>
      </c>
      <c r="E519" s="25" t="s">
        <v>741</v>
      </c>
      <c r="F519" s="20" t="str">
        <f t="shared" si="132"/>
        <v>、虞姬</v>
      </c>
      <c r="G519" s="20" t="str">
        <f t="shared" si="133"/>
        <v>、小乔</v>
      </c>
      <c r="H519" s="20" t="str">
        <f t="shared" si="134"/>
        <v>、狄仁杰</v>
      </c>
      <c r="I519" s="20" t="str">
        <f t="shared" si="135"/>
        <v/>
      </c>
      <c r="J519" s="12">
        <f t="shared" si="141"/>
        <v>180</v>
      </c>
      <c r="K519" s="12">
        <f t="shared" si="142"/>
        <v>140</v>
      </c>
      <c r="L519" s="12">
        <f t="shared" si="143"/>
        <v>40</v>
      </c>
      <c r="M519" s="36">
        <v>0</v>
      </c>
      <c r="N519" s="28" t="s">
        <v>140</v>
      </c>
      <c r="O519" s="12">
        <f>VLOOKUP(E519,[3]Sheet1!$B$20:$K$190,9,0)</f>
        <v>4</v>
      </c>
      <c r="P519" s="12" t="str">
        <f>VLOOKUP(O519,武将ID!L$1:$M519,2,0)</f>
        <v>辅助型</v>
      </c>
      <c r="R519" s="12">
        <v>4</v>
      </c>
      <c r="T519" s="12">
        <f t="shared" si="138"/>
        <v>18</v>
      </c>
      <c r="U519" s="12">
        <f t="shared" si="139"/>
        <v>14</v>
      </c>
      <c r="V519" s="12">
        <f t="shared" si="144"/>
        <v>4</v>
      </c>
      <c r="W519" s="12">
        <f t="shared" si="146"/>
        <v>18</v>
      </c>
      <c r="X519" s="12">
        <f t="shared" si="147"/>
        <v>18</v>
      </c>
      <c r="Y519" s="12">
        <f t="shared" si="148"/>
        <v>0</v>
      </c>
      <c r="AB519" s="18">
        <v>240</v>
      </c>
      <c r="AC519" s="18">
        <v>240</v>
      </c>
      <c r="AD519" s="18">
        <v>0</v>
      </c>
      <c r="AH519" s="25" t="s">
        <v>747</v>
      </c>
      <c r="AI519" s="17" t="str">
        <f>IFERROR(VLOOKUP(AH519,[4]缘分填表用!$A:$J,4,FALSE),VLOOKUP(AH519,[4]Sheet3!$AH:$AM,6,0))</f>
        <v>妙手回春</v>
      </c>
      <c r="AJ519" s="30" t="str">
        <f>IFERROR(VLOOKUP(AH519,[4]缘分填表用!$A:$M,8,FALSE),VLOOKUP(AH519,[4]Sheet3!$AH:$AL,2,0))</f>
        <v>虞姬</v>
      </c>
      <c r="AK519" s="30" t="str">
        <f>IFERROR(VLOOKUP(AH519,[4]缘分填表用!$A:$M,9,FALSE),VLOOKUP(AH519,[4]Sheet3!$AH:$AL,3,0))</f>
        <v>小乔</v>
      </c>
      <c r="AL519" s="30" t="str">
        <f>IFERROR(VLOOKUP(AH519,[4]缘分填表用!$A:$M,10,FALSE),VLOOKUP(AH519,[4]Sheet3!$AH:$AL,4,0))</f>
        <v>狄仁杰</v>
      </c>
      <c r="AM519" s="30"/>
      <c r="AN519" s="12" t="str">
        <f>IFERROR(VLOOKUP(D519,[5]Sheet1!$B$2:$C$47,2,FALSE),"")</f>
        <v/>
      </c>
    </row>
    <row r="520" spans="1:40" ht="17.399999999999999" customHeight="1" x14ac:dyDescent="0.35">
      <c r="A520" s="16" t="str">
        <f t="shared" si="140"/>
        <v>岳飞1</v>
      </c>
      <c r="B520" s="17">
        <v>1</v>
      </c>
      <c r="C520" s="18">
        <v>43</v>
      </c>
      <c r="D520" s="19" t="str">
        <f t="shared" si="137"/>
        <v>神勇盖世</v>
      </c>
      <c r="E520" s="25" t="s">
        <v>748</v>
      </c>
      <c r="F520" s="20" t="str">
        <f t="shared" si="132"/>
        <v>、陈庆之</v>
      </c>
      <c r="G520" s="20" t="str">
        <f t="shared" si="133"/>
        <v/>
      </c>
      <c r="H520" s="20" t="str">
        <f t="shared" si="134"/>
        <v/>
      </c>
      <c r="I520" s="20" t="str">
        <f t="shared" si="135"/>
        <v/>
      </c>
      <c r="J520" s="12">
        <f t="shared" si="141"/>
        <v>0</v>
      </c>
      <c r="K520" s="12">
        <f t="shared" si="142"/>
        <v>110</v>
      </c>
      <c r="L520" s="12">
        <f t="shared" si="143"/>
        <v>30</v>
      </c>
      <c r="M520" s="36">
        <v>0</v>
      </c>
      <c r="N520" s="28" t="s">
        <v>140</v>
      </c>
      <c r="O520" s="12">
        <f>VLOOKUP(E520,[3]Sheet1!$B$20:$K$190,9,0)</f>
        <v>3</v>
      </c>
      <c r="P520" s="12" t="str">
        <f>VLOOKUP(O520,武将ID!L$1:$M520,2,0)</f>
        <v>攻击型</v>
      </c>
      <c r="R520" s="12">
        <v>4</v>
      </c>
      <c r="T520" s="12">
        <f t="shared" si="138"/>
        <v>0</v>
      </c>
      <c r="U520" s="12">
        <f t="shared" si="139"/>
        <v>11</v>
      </c>
      <c r="V520" s="12">
        <f t="shared" si="144"/>
        <v>3</v>
      </c>
      <c r="W520" s="12">
        <f t="shared" si="146"/>
        <v>0</v>
      </c>
      <c r="X520" s="12">
        <f t="shared" si="147"/>
        <v>14</v>
      </c>
      <c r="Y520" s="12">
        <f t="shared" si="148"/>
        <v>0</v>
      </c>
      <c r="AB520" s="18">
        <v>0</v>
      </c>
      <c r="AC520" s="18">
        <v>180</v>
      </c>
      <c r="AD520" s="18">
        <v>0</v>
      </c>
      <c r="AH520" s="25" t="s">
        <v>749</v>
      </c>
      <c r="AI520" s="17" t="str">
        <f>IFERROR(VLOOKUP(AH520,[4]缘分填表用!$A:$J,4,FALSE),VLOOKUP(AH520,[4]Sheet3!$AH:$AM,6,0))</f>
        <v>神勇盖世</v>
      </c>
      <c r="AJ520" s="30" t="str">
        <f>IFERROR(VLOOKUP(AH520,[4]缘分填表用!$A:$M,8,FALSE),VLOOKUP(AH520,[4]Sheet3!$AH:$AL,2,0))</f>
        <v>陈庆之</v>
      </c>
      <c r="AK520" s="30">
        <f>IFERROR(VLOOKUP(AH520,[4]缘分填表用!$A:$M,9,FALSE),VLOOKUP(AH520,[4]Sheet3!$AH:$AL,3,0))</f>
        <v>0</v>
      </c>
      <c r="AL520" s="30">
        <f>IFERROR(VLOOKUP(AH520,[4]缘分填表用!$A:$M,10,FALSE),VLOOKUP(AH520,[4]Sheet3!$AH:$AL,4,0))</f>
        <v>0</v>
      </c>
      <c r="AM520" s="30"/>
      <c r="AN520" s="12" t="str">
        <f>IFERROR(VLOOKUP(D520,[5]Sheet1!$B$2:$C$47,2,FALSE),"")</f>
        <v/>
      </c>
    </row>
    <row r="521" spans="1:40" ht="17.399999999999999" customHeight="1" x14ac:dyDescent="0.35">
      <c r="A521" s="16" t="str">
        <f t="shared" si="140"/>
        <v>岳飞2</v>
      </c>
      <c r="B521" s="17">
        <v>2</v>
      </c>
      <c r="C521" s="18">
        <v>44</v>
      </c>
      <c r="D521" s="19" t="str">
        <f t="shared" si="137"/>
        <v>戎马一生</v>
      </c>
      <c r="E521" s="25" t="s">
        <v>748</v>
      </c>
      <c r="F521" s="20" t="str">
        <f t="shared" si="132"/>
        <v>、霍去病</v>
      </c>
      <c r="G521" s="20" t="str">
        <f t="shared" si="133"/>
        <v/>
      </c>
      <c r="H521" s="20" t="str">
        <f t="shared" si="134"/>
        <v/>
      </c>
      <c r="I521" s="20" t="str">
        <f t="shared" si="135"/>
        <v/>
      </c>
      <c r="J521" s="12">
        <f t="shared" si="141"/>
        <v>0</v>
      </c>
      <c r="K521" s="12">
        <f t="shared" si="142"/>
        <v>110</v>
      </c>
      <c r="L521" s="12">
        <f t="shared" si="143"/>
        <v>30</v>
      </c>
      <c r="M521" s="36">
        <v>0</v>
      </c>
      <c r="N521" s="28" t="s">
        <v>140</v>
      </c>
      <c r="O521" s="12">
        <f>VLOOKUP(E521,[3]Sheet1!$B$20:$K$190,9,0)</f>
        <v>3</v>
      </c>
      <c r="P521" s="12" t="str">
        <f>VLOOKUP(O521,武将ID!L$1:$M521,2,0)</f>
        <v>攻击型</v>
      </c>
      <c r="R521" s="12">
        <v>4</v>
      </c>
      <c r="T521" s="12">
        <f t="shared" si="138"/>
        <v>0</v>
      </c>
      <c r="U521" s="12">
        <f t="shared" si="139"/>
        <v>11</v>
      </c>
      <c r="V521" s="12">
        <f t="shared" si="144"/>
        <v>3</v>
      </c>
      <c r="W521" s="12">
        <f t="shared" si="146"/>
        <v>0</v>
      </c>
      <c r="X521" s="12">
        <f t="shared" si="147"/>
        <v>14</v>
      </c>
      <c r="Y521" s="12">
        <f t="shared" si="148"/>
        <v>0</v>
      </c>
      <c r="AB521" s="18">
        <v>0</v>
      </c>
      <c r="AC521" s="18">
        <v>180</v>
      </c>
      <c r="AD521" s="18">
        <v>0</v>
      </c>
      <c r="AH521" s="25" t="s">
        <v>750</v>
      </c>
      <c r="AI521" s="17" t="str">
        <f>IFERROR(VLOOKUP(AH521,[4]缘分填表用!$A:$J,4,FALSE),VLOOKUP(AH521,[4]Sheet3!$AH:$AM,6,0))</f>
        <v>戎马一生</v>
      </c>
      <c r="AJ521" s="30" t="str">
        <f>IFERROR(VLOOKUP(AH521,[4]缘分填表用!$A:$M,8,FALSE),VLOOKUP(AH521,[4]Sheet3!$AH:$AL,2,0))</f>
        <v>霍去病</v>
      </c>
      <c r="AK521" s="30">
        <f>IFERROR(VLOOKUP(AH521,[4]缘分填表用!$A:$M,9,FALSE),VLOOKUP(AH521,[4]Sheet3!$AH:$AL,3,0))</f>
        <v>0</v>
      </c>
      <c r="AL521" s="30">
        <f>IFERROR(VLOOKUP(AH521,[4]缘分填表用!$A:$M,10,FALSE),VLOOKUP(AH521,[4]Sheet3!$AH:$AL,4,0))</f>
        <v>0</v>
      </c>
      <c r="AM521" s="30"/>
      <c r="AN521" s="12" t="str">
        <f>IFERROR(VLOOKUP(D521,[5]Sheet1!$B$2:$C$47,2,FALSE),"")</f>
        <v/>
      </c>
    </row>
    <row r="522" spans="1:40" ht="17.399999999999999" customHeight="1" x14ac:dyDescent="0.35">
      <c r="A522" s="16" t="str">
        <f t="shared" si="140"/>
        <v>岳飞3</v>
      </c>
      <c r="B522" s="17">
        <v>3</v>
      </c>
      <c r="C522" s="18">
        <v>45</v>
      </c>
      <c r="D522" s="19" t="str">
        <f t="shared" si="137"/>
        <v>精忠报国</v>
      </c>
      <c r="E522" s="25" t="s">
        <v>748</v>
      </c>
      <c r="F522" s="20" t="str">
        <f t="shared" si="132"/>
        <v>、典韦</v>
      </c>
      <c r="G522" s="20" t="str">
        <f t="shared" si="133"/>
        <v/>
      </c>
      <c r="H522" s="20" t="str">
        <f t="shared" si="134"/>
        <v/>
      </c>
      <c r="I522" s="20" t="str">
        <f t="shared" si="135"/>
        <v/>
      </c>
      <c r="J522" s="12">
        <f t="shared" si="141"/>
        <v>0</v>
      </c>
      <c r="K522" s="12">
        <f t="shared" si="142"/>
        <v>110</v>
      </c>
      <c r="L522" s="12">
        <f t="shared" si="143"/>
        <v>30</v>
      </c>
      <c r="M522" s="36">
        <v>0</v>
      </c>
      <c r="N522" s="28" t="s">
        <v>140</v>
      </c>
      <c r="O522" s="12">
        <f>VLOOKUP(E522,[3]Sheet1!$B$20:$K$190,9,0)</f>
        <v>3</v>
      </c>
      <c r="P522" s="12" t="str">
        <f>VLOOKUP(O522,武将ID!L$1:$M522,2,0)</f>
        <v>攻击型</v>
      </c>
      <c r="R522" s="12">
        <v>4</v>
      </c>
      <c r="T522" s="12">
        <f t="shared" si="138"/>
        <v>0</v>
      </c>
      <c r="U522" s="12">
        <f t="shared" si="139"/>
        <v>11</v>
      </c>
      <c r="V522" s="12">
        <f t="shared" si="144"/>
        <v>3</v>
      </c>
      <c r="W522" s="12">
        <f t="shared" si="146"/>
        <v>0</v>
      </c>
      <c r="X522" s="12">
        <f t="shared" si="147"/>
        <v>14</v>
      </c>
      <c r="Y522" s="12">
        <f t="shared" si="148"/>
        <v>0</v>
      </c>
      <c r="AB522" s="18">
        <v>0</v>
      </c>
      <c r="AC522" s="18">
        <v>180</v>
      </c>
      <c r="AD522" s="18">
        <v>0</v>
      </c>
      <c r="AH522" s="25" t="s">
        <v>751</v>
      </c>
      <c r="AI522" s="17" t="str">
        <f>IFERROR(VLOOKUP(AH522,[4]缘分填表用!$A:$J,4,FALSE),VLOOKUP(AH522,[4]Sheet3!$AH:$AM,6,0))</f>
        <v>精忠报国</v>
      </c>
      <c r="AJ522" s="30" t="str">
        <f>IFERROR(VLOOKUP(AH522,[4]缘分填表用!$A:$M,8,FALSE),VLOOKUP(AH522,[4]Sheet3!$AH:$AL,2,0))</f>
        <v>典韦</v>
      </c>
      <c r="AK522" s="30">
        <f>IFERROR(VLOOKUP(AH522,[4]缘分填表用!$A:$M,9,FALSE),VLOOKUP(AH522,[4]Sheet3!$AH:$AL,3,0))</f>
        <v>0</v>
      </c>
      <c r="AL522" s="30">
        <f>IFERROR(VLOOKUP(AH522,[4]缘分填表用!$A:$M,10,FALSE),VLOOKUP(AH522,[4]Sheet3!$AH:$AL,4,0))</f>
        <v>0</v>
      </c>
      <c r="AM522" s="30"/>
      <c r="AN522" s="12" t="str">
        <f>IFERROR(VLOOKUP(D522,[5]Sheet1!$B$2:$C$47,2,FALSE),"")</f>
        <v/>
      </c>
    </row>
    <row r="523" spans="1:40" ht="17.399999999999999" customHeight="1" x14ac:dyDescent="0.35">
      <c r="A523" s="16" t="str">
        <f t="shared" si="140"/>
        <v>岳飞4</v>
      </c>
      <c r="B523" s="17">
        <v>4</v>
      </c>
      <c r="C523" s="18">
        <v>46</v>
      </c>
      <c r="D523" s="19" t="str">
        <f t="shared" si="137"/>
        <v>怀瑾握瑜</v>
      </c>
      <c r="E523" s="25" t="s">
        <v>748</v>
      </c>
      <c r="F523" s="20" t="str">
        <f t="shared" si="132"/>
        <v>、周瑜</v>
      </c>
      <c r="G523" s="20" t="str">
        <f t="shared" si="133"/>
        <v>、屈原</v>
      </c>
      <c r="H523" s="20" t="str">
        <f t="shared" si="134"/>
        <v/>
      </c>
      <c r="I523" s="20" t="str">
        <f t="shared" si="135"/>
        <v/>
      </c>
      <c r="J523" s="12">
        <f t="shared" si="141"/>
        <v>150</v>
      </c>
      <c r="K523" s="12">
        <f t="shared" si="142"/>
        <v>120</v>
      </c>
      <c r="L523" s="12">
        <f t="shared" si="143"/>
        <v>30</v>
      </c>
      <c r="M523" s="36">
        <v>0</v>
      </c>
      <c r="N523" s="28" t="s">
        <v>140</v>
      </c>
      <c r="O523" s="12">
        <f>VLOOKUP(E523,[3]Sheet1!$B$20:$K$190,9,0)</f>
        <v>3</v>
      </c>
      <c r="P523" s="12" t="str">
        <f>VLOOKUP(O523,武将ID!L$1:$M523,2,0)</f>
        <v>攻击型</v>
      </c>
      <c r="R523" s="12">
        <v>4</v>
      </c>
      <c r="T523" s="12">
        <f t="shared" si="138"/>
        <v>15</v>
      </c>
      <c r="U523" s="12">
        <f t="shared" si="139"/>
        <v>12</v>
      </c>
      <c r="V523" s="12">
        <f t="shared" si="144"/>
        <v>3</v>
      </c>
      <c r="W523" s="12">
        <f t="shared" si="146"/>
        <v>15</v>
      </c>
      <c r="X523" s="12">
        <f t="shared" si="147"/>
        <v>15</v>
      </c>
      <c r="Y523" s="12">
        <f t="shared" si="148"/>
        <v>0</v>
      </c>
      <c r="AB523" s="18">
        <v>200</v>
      </c>
      <c r="AC523" s="18">
        <v>200</v>
      </c>
      <c r="AD523" s="18">
        <v>0</v>
      </c>
      <c r="AH523" s="25" t="s">
        <v>752</v>
      </c>
      <c r="AI523" s="17" t="str">
        <f>IFERROR(VLOOKUP(AH523,[4]缘分填表用!$A:$J,4,FALSE),VLOOKUP(AH523,[4]Sheet3!$AH:$AM,6,0))</f>
        <v>怀瑾握瑜</v>
      </c>
      <c r="AJ523" s="30" t="str">
        <f>IFERROR(VLOOKUP(AH523,[4]缘分填表用!$A:$M,8,FALSE),VLOOKUP(AH523,[4]Sheet3!$AH:$AL,2,0))</f>
        <v>周瑜</v>
      </c>
      <c r="AK523" s="30" t="str">
        <f>IFERROR(VLOOKUP(AH523,[4]缘分填表用!$A:$M,9,FALSE),VLOOKUP(AH523,[4]Sheet3!$AH:$AL,3,0))</f>
        <v>屈原</v>
      </c>
      <c r="AL523" s="30">
        <f>IFERROR(VLOOKUP(AH523,[4]缘分填表用!$A:$M,10,FALSE),VLOOKUP(AH523,[4]Sheet3!$AH:$AL,4,0))</f>
        <v>0</v>
      </c>
      <c r="AM523" s="30"/>
      <c r="AN523" s="12" t="str">
        <f>IFERROR(VLOOKUP(D523,[5]Sheet1!$B$2:$C$47,2,FALSE),"")</f>
        <v/>
      </c>
    </row>
    <row r="524" spans="1:40" ht="17.399999999999999" customHeight="1" x14ac:dyDescent="0.35">
      <c r="A524" s="16" t="str">
        <f t="shared" si="140"/>
        <v>岳飞5</v>
      </c>
      <c r="B524" s="17">
        <v>5</v>
      </c>
      <c r="C524" s="18">
        <v>47</v>
      </c>
      <c r="D524" s="19" t="str">
        <f t="shared" si="137"/>
        <v>乘风破浪</v>
      </c>
      <c r="E524" s="25" t="s">
        <v>748</v>
      </c>
      <c r="F524" s="20" t="str">
        <f t="shared" si="132"/>
        <v>、虞姬</v>
      </c>
      <c r="G524" s="20" t="str">
        <f t="shared" si="133"/>
        <v>、成吉思汗</v>
      </c>
      <c r="H524" s="20" t="str">
        <f t="shared" si="134"/>
        <v>、武松</v>
      </c>
      <c r="I524" s="20" t="str">
        <f t="shared" si="135"/>
        <v/>
      </c>
      <c r="J524" s="12">
        <f t="shared" si="141"/>
        <v>180</v>
      </c>
      <c r="K524" s="12">
        <f t="shared" si="142"/>
        <v>140</v>
      </c>
      <c r="L524" s="12">
        <f t="shared" si="143"/>
        <v>40</v>
      </c>
      <c r="M524" s="36">
        <v>0</v>
      </c>
      <c r="N524" s="28" t="s">
        <v>140</v>
      </c>
      <c r="O524" s="12">
        <f>VLOOKUP(E524,[3]Sheet1!$B$20:$K$190,9,0)</f>
        <v>3</v>
      </c>
      <c r="P524" s="12" t="str">
        <f>VLOOKUP(O524,武将ID!L$1:$M524,2,0)</f>
        <v>攻击型</v>
      </c>
      <c r="R524" s="12">
        <v>4</v>
      </c>
      <c r="T524" s="12">
        <f t="shared" si="138"/>
        <v>18</v>
      </c>
      <c r="U524" s="12">
        <f t="shared" si="139"/>
        <v>14</v>
      </c>
      <c r="V524" s="12">
        <f t="shared" si="144"/>
        <v>4</v>
      </c>
      <c r="W524" s="12">
        <f t="shared" si="146"/>
        <v>18</v>
      </c>
      <c r="X524" s="12">
        <f t="shared" si="147"/>
        <v>18</v>
      </c>
      <c r="Y524" s="12">
        <f t="shared" si="148"/>
        <v>0</v>
      </c>
      <c r="AB524" s="18">
        <v>240</v>
      </c>
      <c r="AC524" s="18">
        <v>240</v>
      </c>
      <c r="AD524" s="18">
        <v>0</v>
      </c>
      <c r="AH524" s="25" t="s">
        <v>753</v>
      </c>
      <c r="AI524" s="17" t="str">
        <f>IFERROR(VLOOKUP(AH524,[4]缘分填表用!$A:$J,4,FALSE),VLOOKUP(AH524,[4]Sheet3!$AH:$AM,6,0))</f>
        <v>乘风破浪</v>
      </c>
      <c r="AJ524" s="30" t="str">
        <f>IFERROR(VLOOKUP(AH524,[4]缘分填表用!$A:$M,8,FALSE),VLOOKUP(AH524,[4]Sheet3!$AH:$AL,2,0))</f>
        <v>虞姬</v>
      </c>
      <c r="AK524" s="30" t="str">
        <f>IFERROR(VLOOKUP(AH524,[4]缘分填表用!$A:$M,9,FALSE),VLOOKUP(AH524,[4]Sheet3!$AH:$AL,3,0))</f>
        <v>成吉思汗</v>
      </c>
      <c r="AL524" s="30" t="str">
        <f>IFERROR(VLOOKUP(AH524,[4]缘分填表用!$A:$M,10,FALSE),VLOOKUP(AH524,[4]Sheet3!$AH:$AL,4,0))</f>
        <v>武松</v>
      </c>
      <c r="AM524" s="30"/>
      <c r="AN524" s="12" t="str">
        <f>IFERROR(VLOOKUP(D524,[5]Sheet1!$B$2:$C$47,2,FALSE),"")</f>
        <v/>
      </c>
    </row>
    <row r="525" spans="1:40" ht="17.399999999999999" customHeight="1" x14ac:dyDescent="0.35">
      <c r="A525" s="16" t="str">
        <f t="shared" si="140"/>
        <v>岳飞6</v>
      </c>
      <c r="B525" s="17">
        <v>6</v>
      </c>
      <c r="C525" s="18">
        <v>48</v>
      </c>
      <c r="D525" s="19" t="str">
        <f t="shared" si="137"/>
        <v>出其不意</v>
      </c>
      <c r="E525" s="25" t="s">
        <v>748</v>
      </c>
      <c r="F525" s="20" t="str">
        <f t="shared" si="132"/>
        <v>、韩信</v>
      </c>
      <c r="G525" s="20" t="str">
        <f t="shared" si="133"/>
        <v>、赵云</v>
      </c>
      <c r="H525" s="20" t="str">
        <f t="shared" si="134"/>
        <v>、程咬金</v>
      </c>
      <c r="I525" s="20" t="str">
        <f t="shared" si="135"/>
        <v/>
      </c>
      <c r="J525" s="12">
        <f t="shared" si="141"/>
        <v>180</v>
      </c>
      <c r="K525" s="12">
        <f t="shared" si="142"/>
        <v>140</v>
      </c>
      <c r="L525" s="12">
        <f t="shared" si="143"/>
        <v>40</v>
      </c>
      <c r="M525" s="36">
        <v>0</v>
      </c>
      <c r="N525" s="28" t="s">
        <v>140</v>
      </c>
      <c r="O525" s="12">
        <f>VLOOKUP(E525,[3]Sheet1!$B$20:$K$190,9,0)</f>
        <v>3</v>
      </c>
      <c r="P525" s="12" t="str">
        <f>VLOOKUP(O525,武将ID!L$1:$M525,2,0)</f>
        <v>攻击型</v>
      </c>
      <c r="R525" s="12">
        <v>4</v>
      </c>
      <c r="T525" s="12">
        <f t="shared" si="138"/>
        <v>18</v>
      </c>
      <c r="U525" s="12">
        <f t="shared" si="139"/>
        <v>14</v>
      </c>
      <c r="V525" s="12">
        <f t="shared" si="144"/>
        <v>4</v>
      </c>
      <c r="W525" s="12">
        <f t="shared" si="146"/>
        <v>18</v>
      </c>
      <c r="X525" s="12">
        <f t="shared" si="147"/>
        <v>18</v>
      </c>
      <c r="Y525" s="12">
        <f t="shared" si="148"/>
        <v>0</v>
      </c>
      <c r="AB525" s="18">
        <v>240</v>
      </c>
      <c r="AC525" s="18">
        <v>240</v>
      </c>
      <c r="AD525" s="18">
        <v>0</v>
      </c>
      <c r="AH525" s="25" t="s">
        <v>754</v>
      </c>
      <c r="AI525" s="17" t="str">
        <f>IFERROR(VLOOKUP(AH525,[4]缘分填表用!$A:$J,4,FALSE),VLOOKUP(AH525,[4]Sheet3!$AH:$AM,6,0))</f>
        <v>出其不意</v>
      </c>
      <c r="AJ525" s="30" t="str">
        <f>IFERROR(VLOOKUP(AH525,[4]缘分填表用!$A:$M,8,FALSE),VLOOKUP(AH525,[4]Sheet3!$AH:$AL,2,0))</f>
        <v>韩信</v>
      </c>
      <c r="AK525" s="30" t="str">
        <f>IFERROR(VLOOKUP(AH525,[4]缘分填表用!$A:$M,9,FALSE),VLOOKUP(AH525,[4]Sheet3!$AH:$AL,3,0))</f>
        <v>赵云</v>
      </c>
      <c r="AL525" s="30" t="str">
        <f>IFERROR(VLOOKUP(AH525,[4]缘分填表用!$A:$M,10,FALSE),VLOOKUP(AH525,[4]Sheet3!$AH:$AL,4,0))</f>
        <v>程咬金</v>
      </c>
      <c r="AM525" s="30"/>
      <c r="AN525" s="12" t="str">
        <f>IFERROR(VLOOKUP(D525,[5]Sheet1!$B$2:$C$47,2,FALSE),"")</f>
        <v/>
      </c>
    </row>
    <row r="526" spans="1:40" ht="17.399999999999999" customHeight="1" x14ac:dyDescent="0.35">
      <c r="A526" s="16" t="str">
        <f t="shared" si="140"/>
        <v>西施1</v>
      </c>
      <c r="B526" s="17">
        <v>1</v>
      </c>
      <c r="C526" s="18">
        <v>49</v>
      </c>
      <c r="D526" s="19" t="str">
        <f t="shared" si="137"/>
        <v>侠骨柔情</v>
      </c>
      <c r="E526" s="31" t="s">
        <v>755</v>
      </c>
      <c r="F526" s="20" t="str">
        <f t="shared" si="132"/>
        <v>、花木兰</v>
      </c>
      <c r="G526" s="20" t="str">
        <f t="shared" si="133"/>
        <v/>
      </c>
      <c r="H526" s="20" t="str">
        <f t="shared" si="134"/>
        <v/>
      </c>
      <c r="I526" s="20" t="str">
        <f t="shared" si="135"/>
        <v/>
      </c>
      <c r="J526" s="12">
        <f t="shared" si="141"/>
        <v>130</v>
      </c>
      <c r="K526" s="12">
        <f t="shared" si="142"/>
        <v>0</v>
      </c>
      <c r="L526" s="12">
        <f t="shared" si="143"/>
        <v>0</v>
      </c>
      <c r="M526" s="36">
        <v>0</v>
      </c>
      <c r="N526" s="28" t="s">
        <v>140</v>
      </c>
      <c r="O526" s="12">
        <f>VLOOKUP(E526,[3]Sheet1!$B$20:$K$190,9,0)</f>
        <v>4</v>
      </c>
      <c r="P526" s="12" t="str">
        <f>VLOOKUP(O526,武将ID!L$1:$M526,2,0)</f>
        <v>辅助型</v>
      </c>
      <c r="R526" s="12">
        <v>4</v>
      </c>
      <c r="T526" s="12">
        <f t="shared" si="138"/>
        <v>13</v>
      </c>
      <c r="U526" s="12">
        <f t="shared" si="139"/>
        <v>0</v>
      </c>
      <c r="V526" s="12">
        <f t="shared" si="144"/>
        <v>0</v>
      </c>
      <c r="W526" s="12">
        <f t="shared" si="146"/>
        <v>13</v>
      </c>
      <c r="X526" s="12">
        <f t="shared" si="147"/>
        <v>0</v>
      </c>
      <c r="Y526" s="12">
        <f t="shared" si="148"/>
        <v>0</v>
      </c>
      <c r="AB526" s="18">
        <v>170</v>
      </c>
      <c r="AC526" s="18">
        <v>0</v>
      </c>
      <c r="AD526" s="18">
        <v>0</v>
      </c>
      <c r="AH526" s="25" t="s">
        <v>756</v>
      </c>
      <c r="AI526" s="17" t="str">
        <f>IFERROR(VLOOKUP(AH526,[4]缘分填表用!$A:$J,4,FALSE),VLOOKUP(AH526,[4]Sheet3!$AH:$AM,6,0))</f>
        <v>侠骨柔情</v>
      </c>
      <c r="AJ526" s="30" t="str">
        <f>IFERROR(VLOOKUP(AH526,[4]缘分填表用!$A:$M,8,FALSE),VLOOKUP(AH526,[4]Sheet3!$AH:$AL,2,0))</f>
        <v>花木兰</v>
      </c>
      <c r="AK526" s="30">
        <f>IFERROR(VLOOKUP(AH526,[4]缘分填表用!$A:$M,9,FALSE),VLOOKUP(AH526,[4]Sheet3!$AH:$AL,3,0))</f>
        <v>0</v>
      </c>
      <c r="AL526" s="30">
        <f>IFERROR(VLOOKUP(AH526,[4]缘分填表用!$A:$M,10,FALSE),VLOOKUP(AH526,[4]Sheet3!$AH:$AL,4,0))</f>
        <v>0</v>
      </c>
      <c r="AM526" s="30"/>
      <c r="AN526" s="12" t="str">
        <f>IFERROR(VLOOKUP(D526,[5]Sheet1!$B$2:$C$47,2,FALSE),"")</f>
        <v/>
      </c>
    </row>
    <row r="527" spans="1:40" ht="17.399999999999999" customHeight="1" x14ac:dyDescent="0.35">
      <c r="A527" s="16" t="str">
        <f t="shared" si="140"/>
        <v>西施2</v>
      </c>
      <c r="B527" s="17">
        <v>2</v>
      </c>
      <c r="C527" s="18">
        <v>50</v>
      </c>
      <c r="D527" s="19" t="str">
        <f t="shared" si="137"/>
        <v>宠冠后宫</v>
      </c>
      <c r="E527" s="31" t="s">
        <v>755</v>
      </c>
      <c r="F527" s="20" t="str">
        <f t="shared" si="132"/>
        <v>、苏妲己</v>
      </c>
      <c r="G527" s="20" t="str">
        <f t="shared" si="133"/>
        <v/>
      </c>
      <c r="H527" s="20" t="str">
        <f t="shared" si="134"/>
        <v/>
      </c>
      <c r="I527" s="20" t="str">
        <f t="shared" si="135"/>
        <v/>
      </c>
      <c r="J527" s="12">
        <f t="shared" si="141"/>
        <v>140</v>
      </c>
      <c r="K527" s="12">
        <f t="shared" si="142"/>
        <v>0</v>
      </c>
      <c r="L527" s="12">
        <f t="shared" si="143"/>
        <v>0</v>
      </c>
      <c r="M527" s="36">
        <v>0</v>
      </c>
      <c r="N527" s="28" t="s">
        <v>140</v>
      </c>
      <c r="O527" s="12">
        <f>VLOOKUP(E527,[3]Sheet1!$B$20:$K$190,9,0)</f>
        <v>4</v>
      </c>
      <c r="P527" s="12" t="str">
        <f>VLOOKUP(O527,武将ID!L$1:$M527,2,0)</f>
        <v>辅助型</v>
      </c>
      <c r="R527" s="12">
        <v>4</v>
      </c>
      <c r="T527" s="12">
        <f t="shared" si="138"/>
        <v>14</v>
      </c>
      <c r="U527" s="12">
        <f t="shared" si="139"/>
        <v>0</v>
      </c>
      <c r="V527" s="12">
        <f t="shared" si="144"/>
        <v>0</v>
      </c>
      <c r="W527" s="12">
        <f t="shared" si="146"/>
        <v>14</v>
      </c>
      <c r="X527" s="12">
        <f t="shared" si="147"/>
        <v>0</v>
      </c>
      <c r="Y527" s="12">
        <f t="shared" si="148"/>
        <v>0</v>
      </c>
      <c r="AB527" s="18">
        <v>180</v>
      </c>
      <c r="AC527" s="18">
        <v>0</v>
      </c>
      <c r="AD527" s="18">
        <v>0</v>
      </c>
      <c r="AH527" s="25" t="s">
        <v>757</v>
      </c>
      <c r="AI527" s="17" t="str">
        <f>IFERROR(VLOOKUP(AH527,[4]缘分填表用!$A:$J,4,FALSE),VLOOKUP(AH527,[4]Sheet3!$AH:$AM,6,0))</f>
        <v>宠冠后宫</v>
      </c>
      <c r="AJ527" s="30" t="str">
        <f>IFERROR(VLOOKUP(AH527,[4]缘分填表用!$A:$M,8,FALSE),VLOOKUP(AH527,[4]Sheet3!$AH:$AL,2,0))</f>
        <v>苏妲己</v>
      </c>
      <c r="AK527" s="30">
        <f>IFERROR(VLOOKUP(AH527,[4]缘分填表用!$A:$M,9,FALSE),VLOOKUP(AH527,[4]Sheet3!$AH:$AL,3,0))</f>
        <v>0</v>
      </c>
      <c r="AL527" s="30">
        <f>IFERROR(VLOOKUP(AH527,[4]缘分填表用!$A:$M,10,FALSE),VLOOKUP(AH527,[4]Sheet3!$AH:$AL,4,0))</f>
        <v>0</v>
      </c>
      <c r="AM527" s="30"/>
      <c r="AN527" s="12" t="str">
        <f>IFERROR(VLOOKUP(D527,[5]Sheet1!$B$2:$C$47,2,FALSE),"")</f>
        <v/>
      </c>
    </row>
    <row r="528" spans="1:40" ht="17.399999999999999" customHeight="1" x14ac:dyDescent="0.35">
      <c r="A528" s="16" t="str">
        <f t="shared" si="140"/>
        <v>西施3</v>
      </c>
      <c r="B528" s="17">
        <v>3</v>
      </c>
      <c r="C528" s="18">
        <v>51</v>
      </c>
      <c r="D528" s="19" t="str">
        <f t="shared" si="137"/>
        <v>忍辱求全</v>
      </c>
      <c r="E528" s="31" t="s">
        <v>755</v>
      </c>
      <c r="F528" s="20" t="str">
        <f t="shared" si="132"/>
        <v>、武松</v>
      </c>
      <c r="G528" s="20" t="str">
        <f t="shared" si="133"/>
        <v/>
      </c>
      <c r="H528" s="20" t="str">
        <f t="shared" si="134"/>
        <v/>
      </c>
      <c r="I528" s="20" t="str">
        <f t="shared" si="135"/>
        <v/>
      </c>
      <c r="J528" s="12">
        <f t="shared" si="141"/>
        <v>140</v>
      </c>
      <c r="K528" s="12">
        <f t="shared" si="142"/>
        <v>0</v>
      </c>
      <c r="L528" s="12">
        <f t="shared" si="143"/>
        <v>0</v>
      </c>
      <c r="M528" s="36">
        <v>0</v>
      </c>
      <c r="N528" s="28" t="s">
        <v>140</v>
      </c>
      <c r="O528" s="12">
        <f>VLOOKUP(E528,[3]Sheet1!$B$20:$K$190,9,0)</f>
        <v>4</v>
      </c>
      <c r="P528" s="12" t="str">
        <f>VLOOKUP(O528,武将ID!L$1:$M528,2,0)</f>
        <v>辅助型</v>
      </c>
      <c r="R528" s="12">
        <v>4</v>
      </c>
      <c r="T528" s="12">
        <f t="shared" si="138"/>
        <v>14</v>
      </c>
      <c r="U528" s="12">
        <f t="shared" si="139"/>
        <v>0</v>
      </c>
      <c r="V528" s="12">
        <f t="shared" si="144"/>
        <v>0</v>
      </c>
      <c r="W528" s="12">
        <f t="shared" si="146"/>
        <v>14</v>
      </c>
      <c r="X528" s="12">
        <f t="shared" si="147"/>
        <v>0</v>
      </c>
      <c r="Y528" s="12">
        <f t="shared" si="148"/>
        <v>0</v>
      </c>
      <c r="AB528" s="18">
        <v>180</v>
      </c>
      <c r="AC528" s="18">
        <v>0</v>
      </c>
      <c r="AD528" s="18">
        <v>0</v>
      </c>
      <c r="AH528" s="25" t="s">
        <v>758</v>
      </c>
      <c r="AI528" s="17" t="str">
        <f>IFERROR(VLOOKUP(AH528,[4]缘分填表用!$A:$J,4,FALSE),VLOOKUP(AH528,[4]Sheet3!$AH:$AM,6,0))</f>
        <v>忍辱求全</v>
      </c>
      <c r="AJ528" s="30" t="str">
        <f>IFERROR(VLOOKUP(AH528,[4]缘分填表用!$A:$M,8,FALSE),VLOOKUP(AH528,[4]Sheet3!$AH:$AL,2,0))</f>
        <v>武松</v>
      </c>
      <c r="AK528" s="30">
        <f>IFERROR(VLOOKUP(AH528,[4]缘分填表用!$A:$M,9,FALSE),VLOOKUP(AH528,[4]Sheet3!$AH:$AL,3,0))</f>
        <v>0</v>
      </c>
      <c r="AL528" s="30">
        <f>IFERROR(VLOOKUP(AH528,[4]缘分填表用!$A:$M,10,FALSE),VLOOKUP(AH528,[4]Sheet3!$AH:$AL,4,0))</f>
        <v>0</v>
      </c>
      <c r="AM528" s="30"/>
      <c r="AN528" s="12" t="str">
        <f>IFERROR(VLOOKUP(D528,[5]Sheet1!$B$2:$C$47,2,FALSE),"")</f>
        <v/>
      </c>
    </row>
    <row r="529" spans="1:40" ht="17.399999999999999" customHeight="1" x14ac:dyDescent="0.35">
      <c r="A529" s="16" t="str">
        <f t="shared" si="140"/>
        <v>西施4</v>
      </c>
      <c r="B529" s="17">
        <v>4</v>
      </c>
      <c r="C529" s="18">
        <v>52</v>
      </c>
      <c r="D529" s="19" t="str">
        <f t="shared" si="137"/>
        <v>国色天香</v>
      </c>
      <c r="E529" s="31" t="s">
        <v>755</v>
      </c>
      <c r="F529" s="20" t="str">
        <f t="shared" si="132"/>
        <v>、虞姬</v>
      </c>
      <c r="G529" s="20" t="str">
        <f t="shared" si="133"/>
        <v/>
      </c>
      <c r="H529" s="20" t="str">
        <f t="shared" si="134"/>
        <v/>
      </c>
      <c r="I529" s="20" t="str">
        <f t="shared" si="135"/>
        <v/>
      </c>
      <c r="J529" s="12">
        <f t="shared" si="141"/>
        <v>140</v>
      </c>
      <c r="K529" s="12">
        <f t="shared" si="142"/>
        <v>0</v>
      </c>
      <c r="L529" s="12">
        <f t="shared" si="143"/>
        <v>0</v>
      </c>
      <c r="M529" s="36">
        <v>0</v>
      </c>
      <c r="N529" s="28" t="s">
        <v>140</v>
      </c>
      <c r="O529" s="12">
        <f>VLOOKUP(E529,[3]Sheet1!$B$20:$K$190,9,0)</f>
        <v>4</v>
      </c>
      <c r="P529" s="12" t="str">
        <f>VLOOKUP(O529,武将ID!L$1:$M529,2,0)</f>
        <v>辅助型</v>
      </c>
      <c r="R529" s="12">
        <v>4</v>
      </c>
      <c r="T529" s="12">
        <f t="shared" si="138"/>
        <v>14</v>
      </c>
      <c r="U529" s="12">
        <f t="shared" si="139"/>
        <v>0</v>
      </c>
      <c r="V529" s="12">
        <f t="shared" si="144"/>
        <v>0</v>
      </c>
      <c r="W529" s="12">
        <f t="shared" si="146"/>
        <v>14</v>
      </c>
      <c r="X529" s="12">
        <f t="shared" si="147"/>
        <v>0</v>
      </c>
      <c r="Y529" s="12">
        <f t="shared" si="148"/>
        <v>0</v>
      </c>
      <c r="AB529" s="18">
        <v>180</v>
      </c>
      <c r="AC529" s="18">
        <v>0</v>
      </c>
      <c r="AD529" s="18">
        <v>0</v>
      </c>
      <c r="AH529" s="25" t="s">
        <v>759</v>
      </c>
      <c r="AI529" s="17" t="str">
        <f>IFERROR(VLOOKUP(AH529,[4]缘分填表用!$A:$J,4,FALSE),VLOOKUP(AH529,[4]Sheet3!$AH:$AM,6,0))</f>
        <v>国色天香</v>
      </c>
      <c r="AJ529" s="30" t="str">
        <f>IFERROR(VLOOKUP(AH529,[4]缘分填表用!$A:$M,8,FALSE),VLOOKUP(AH529,[4]Sheet3!$AH:$AL,2,0))</f>
        <v>虞姬</v>
      </c>
      <c r="AK529" s="30">
        <f>IFERROR(VLOOKUP(AH529,[4]缘分填表用!$A:$M,9,FALSE),VLOOKUP(AH529,[4]Sheet3!$AH:$AL,3,0))</f>
        <v>0</v>
      </c>
      <c r="AL529" s="30">
        <f>IFERROR(VLOOKUP(AH529,[4]缘分填表用!$A:$M,10,FALSE),VLOOKUP(AH529,[4]Sheet3!$AH:$AL,4,0))</f>
        <v>0</v>
      </c>
      <c r="AM529" s="30"/>
      <c r="AN529" s="12" t="str">
        <f>IFERROR(VLOOKUP(D529,[5]Sheet1!$B$2:$C$47,2,FALSE),"")</f>
        <v/>
      </c>
    </row>
    <row r="530" spans="1:40" ht="17.399999999999999" customHeight="1" x14ac:dyDescent="0.35">
      <c r="A530" s="16" t="str">
        <f t="shared" si="140"/>
        <v>西施5</v>
      </c>
      <c r="B530" s="17">
        <v>5</v>
      </c>
      <c r="C530" s="18">
        <v>53</v>
      </c>
      <c r="D530" s="19" t="str">
        <f t="shared" si="137"/>
        <v>我见犹怜</v>
      </c>
      <c r="E530" s="31" t="s">
        <v>755</v>
      </c>
      <c r="F530" s="20" t="str">
        <f t="shared" si="132"/>
        <v>、戚夫人</v>
      </c>
      <c r="G530" s="20" t="str">
        <f t="shared" si="133"/>
        <v>、小乔</v>
      </c>
      <c r="H530" s="20" t="str">
        <f t="shared" si="134"/>
        <v/>
      </c>
      <c r="I530" s="20" t="str">
        <f t="shared" si="135"/>
        <v/>
      </c>
      <c r="J530" s="12">
        <f t="shared" si="141"/>
        <v>150</v>
      </c>
      <c r="K530" s="12">
        <f t="shared" si="142"/>
        <v>120</v>
      </c>
      <c r="L530" s="12">
        <f t="shared" si="143"/>
        <v>30</v>
      </c>
      <c r="M530" s="36">
        <v>0</v>
      </c>
      <c r="N530" s="28" t="s">
        <v>140</v>
      </c>
      <c r="O530" s="12">
        <f>VLOOKUP(E530,[3]Sheet1!$B$20:$K$190,9,0)</f>
        <v>4</v>
      </c>
      <c r="P530" s="12" t="str">
        <f>VLOOKUP(O530,武将ID!L$1:$M530,2,0)</f>
        <v>辅助型</v>
      </c>
      <c r="R530" s="12">
        <v>4</v>
      </c>
      <c r="T530" s="12">
        <f t="shared" si="138"/>
        <v>15</v>
      </c>
      <c r="U530" s="12">
        <f t="shared" si="139"/>
        <v>12</v>
      </c>
      <c r="V530" s="12">
        <f t="shared" si="144"/>
        <v>3</v>
      </c>
      <c r="W530" s="12">
        <f t="shared" si="146"/>
        <v>15</v>
      </c>
      <c r="X530" s="12">
        <f t="shared" si="147"/>
        <v>15</v>
      </c>
      <c r="Y530" s="12">
        <f t="shared" si="148"/>
        <v>0</v>
      </c>
      <c r="AB530" s="18">
        <v>200</v>
      </c>
      <c r="AC530" s="18">
        <v>200</v>
      </c>
      <c r="AD530" s="18">
        <v>0</v>
      </c>
      <c r="AH530" s="25" t="s">
        <v>760</v>
      </c>
      <c r="AI530" s="17" t="str">
        <f>IFERROR(VLOOKUP(AH530,[4]缘分填表用!$A:$J,4,FALSE),VLOOKUP(AH530,[4]Sheet3!$AH:$AM,6,0))</f>
        <v>我见犹怜</v>
      </c>
      <c r="AJ530" s="30" t="str">
        <f>IFERROR(VLOOKUP(AH530,[4]缘分填表用!$A:$M,8,FALSE),VLOOKUP(AH530,[4]Sheet3!$AH:$AL,2,0))</f>
        <v>戚夫人</v>
      </c>
      <c r="AK530" s="30" t="str">
        <f>IFERROR(VLOOKUP(AH530,[4]缘分填表用!$A:$M,9,FALSE),VLOOKUP(AH530,[4]Sheet3!$AH:$AL,3,0))</f>
        <v>小乔</v>
      </c>
      <c r="AL530" s="30">
        <f>IFERROR(VLOOKUP(AH530,[4]缘分填表用!$A:$M,10,FALSE),VLOOKUP(AH530,[4]Sheet3!$AH:$AL,4,0))</f>
        <v>0</v>
      </c>
      <c r="AM530" s="30"/>
      <c r="AN530" s="12" t="str">
        <f>IFERROR(VLOOKUP(D530,[5]Sheet1!$B$2:$C$47,2,FALSE),"")</f>
        <v/>
      </c>
    </row>
    <row r="531" spans="1:40" ht="17.399999999999999" customHeight="1" x14ac:dyDescent="0.35">
      <c r="A531" s="16" t="str">
        <f t="shared" si="140"/>
        <v>西施6</v>
      </c>
      <c r="B531" s="17">
        <v>6</v>
      </c>
      <c r="C531" s="18">
        <v>54</v>
      </c>
      <c r="D531" s="19" t="str">
        <f t="shared" si="137"/>
        <v>四大美女</v>
      </c>
      <c r="E531" s="31" t="s">
        <v>755</v>
      </c>
      <c r="F531" s="20" t="str">
        <f t="shared" si="132"/>
        <v>、王昭君</v>
      </c>
      <c r="G531" s="20" t="str">
        <f t="shared" si="133"/>
        <v>、貂蝉</v>
      </c>
      <c r="H531" s="20" t="str">
        <f t="shared" si="134"/>
        <v>、杨玉环</v>
      </c>
      <c r="I531" s="20" t="str">
        <f t="shared" si="135"/>
        <v/>
      </c>
      <c r="J531" s="12">
        <f t="shared" si="141"/>
        <v>180</v>
      </c>
      <c r="K531" s="12">
        <f t="shared" si="142"/>
        <v>140</v>
      </c>
      <c r="L531" s="12">
        <f t="shared" si="143"/>
        <v>40</v>
      </c>
      <c r="M531" s="36">
        <v>0</v>
      </c>
      <c r="N531" s="28" t="s">
        <v>140</v>
      </c>
      <c r="O531" s="12">
        <f>VLOOKUP(E531,[3]Sheet1!$B$20:$K$190,9,0)</f>
        <v>4</v>
      </c>
      <c r="P531" s="12" t="str">
        <f>VLOOKUP(O531,武将ID!L$1:$M531,2,0)</f>
        <v>辅助型</v>
      </c>
      <c r="R531" s="12">
        <v>4</v>
      </c>
      <c r="T531" s="12">
        <f t="shared" si="138"/>
        <v>18</v>
      </c>
      <c r="U531" s="12">
        <f t="shared" si="139"/>
        <v>14</v>
      </c>
      <c r="V531" s="12">
        <f t="shared" si="144"/>
        <v>4</v>
      </c>
      <c r="W531" s="12">
        <f t="shared" si="146"/>
        <v>18</v>
      </c>
      <c r="X531" s="12">
        <f t="shared" si="147"/>
        <v>18</v>
      </c>
      <c r="Y531" s="12">
        <f t="shared" si="148"/>
        <v>0</v>
      </c>
      <c r="AB531" s="18">
        <v>240</v>
      </c>
      <c r="AC531" s="18">
        <v>240</v>
      </c>
      <c r="AD531" s="18">
        <v>0</v>
      </c>
      <c r="AH531" s="25" t="s">
        <v>761</v>
      </c>
      <c r="AI531" s="17" t="str">
        <f>IFERROR(VLOOKUP(AH531,[4]缘分填表用!$A:$J,4,FALSE),VLOOKUP(AH531,[4]Sheet3!$AH:$AM,6,0))</f>
        <v>四大美女</v>
      </c>
      <c r="AJ531" s="30" t="str">
        <f>IFERROR(VLOOKUP(AH531,[4]缘分填表用!$A:$M,8,FALSE),VLOOKUP(AH531,[4]Sheet3!$AH:$AL,2,0))</f>
        <v>王昭君</v>
      </c>
      <c r="AK531" s="30" t="str">
        <f>IFERROR(VLOOKUP(AH531,[4]缘分填表用!$A:$M,9,FALSE),VLOOKUP(AH531,[4]Sheet3!$AH:$AL,3,0))</f>
        <v>貂蝉</v>
      </c>
      <c r="AL531" s="30" t="str">
        <f>IFERROR(VLOOKUP(AH531,[4]缘分填表用!$A:$M,10,FALSE),VLOOKUP(AH531,[4]Sheet3!$AH:$AL,4,0))</f>
        <v>杨玉环</v>
      </c>
      <c r="AM531" s="30"/>
      <c r="AN531" s="12" t="str">
        <f>IFERROR(VLOOKUP(D531,[5]Sheet1!$B$2:$C$47,2,FALSE),"")</f>
        <v/>
      </c>
    </row>
    <row r="532" spans="1:40" ht="17.399999999999999" customHeight="1" x14ac:dyDescent="0.35">
      <c r="A532" s="16" t="str">
        <f t="shared" si="140"/>
        <v>武松1</v>
      </c>
      <c r="B532" s="17">
        <v>1</v>
      </c>
      <c r="C532" s="18">
        <v>55</v>
      </c>
      <c r="D532" s="19" t="str">
        <f t="shared" si="137"/>
        <v>大义灭亲</v>
      </c>
      <c r="E532" s="25" t="s">
        <v>762</v>
      </c>
      <c r="F532" s="20" t="str">
        <f t="shared" si="132"/>
        <v>、潘金莲</v>
      </c>
      <c r="G532" s="20" t="str">
        <f t="shared" si="133"/>
        <v/>
      </c>
      <c r="H532" s="20" t="str">
        <f t="shared" si="134"/>
        <v/>
      </c>
      <c r="I532" s="20" t="str">
        <f t="shared" si="135"/>
        <v/>
      </c>
      <c r="J532" s="12">
        <f t="shared" si="141"/>
        <v>140</v>
      </c>
      <c r="K532" s="12">
        <f t="shared" si="142"/>
        <v>0</v>
      </c>
      <c r="L532" s="12">
        <f t="shared" si="143"/>
        <v>0</v>
      </c>
      <c r="M532" s="36">
        <v>0</v>
      </c>
      <c r="N532" s="28" t="s">
        <v>140</v>
      </c>
      <c r="O532" s="12">
        <f>VLOOKUP(E532,[3]Sheet1!$B$20:$K$190,9,0)</f>
        <v>2</v>
      </c>
      <c r="P532" s="12" t="str">
        <f>VLOOKUP(O532,武将ID!L$1:$M532,2,0)</f>
        <v>防御型</v>
      </c>
      <c r="R532" s="12">
        <v>4</v>
      </c>
      <c r="T532" s="12">
        <f t="shared" si="138"/>
        <v>14</v>
      </c>
      <c r="U532" s="12">
        <f t="shared" si="139"/>
        <v>0</v>
      </c>
      <c r="V532" s="12">
        <f t="shared" si="144"/>
        <v>0</v>
      </c>
      <c r="W532" s="12">
        <f t="shared" si="146"/>
        <v>14</v>
      </c>
      <c r="X532" s="12">
        <f t="shared" si="147"/>
        <v>0</v>
      </c>
      <c r="Y532" s="12">
        <f t="shared" si="148"/>
        <v>0</v>
      </c>
      <c r="AB532" s="18">
        <v>180</v>
      </c>
      <c r="AC532" s="18">
        <v>0</v>
      </c>
      <c r="AD532" s="18">
        <v>0</v>
      </c>
      <c r="AH532" s="25" t="s">
        <v>763</v>
      </c>
      <c r="AI532" s="17" t="str">
        <f>IFERROR(VLOOKUP(AH532,[4]缘分填表用!$A:$J,4,FALSE),VLOOKUP(AH532,[4]Sheet3!$AH:$AM,6,0))</f>
        <v>大义灭亲</v>
      </c>
      <c r="AJ532" s="30" t="str">
        <f>IFERROR(VLOOKUP(AH532,[4]缘分填表用!$A:$M,8,FALSE),VLOOKUP(AH532,[4]Sheet3!$AH:$AL,2,0))</f>
        <v>潘金莲</v>
      </c>
      <c r="AK532" s="30">
        <f>IFERROR(VLOOKUP(AH532,[4]缘分填表用!$A:$M,9,FALSE),VLOOKUP(AH532,[4]Sheet3!$AH:$AL,3,0))</f>
        <v>0</v>
      </c>
      <c r="AL532" s="30">
        <f>IFERROR(VLOOKUP(AH532,[4]缘分填表用!$A:$M,10,FALSE),VLOOKUP(AH532,[4]Sheet3!$AH:$AL,4,0))</f>
        <v>0</v>
      </c>
      <c r="AM532" s="30"/>
      <c r="AN532" s="12" t="str">
        <f>IFERROR(VLOOKUP(D532,[5]Sheet1!$B$2:$C$47,2,FALSE),"")</f>
        <v/>
      </c>
    </row>
    <row r="533" spans="1:40" ht="17.399999999999999" customHeight="1" x14ac:dyDescent="0.35">
      <c r="A533" s="16" t="str">
        <f t="shared" si="140"/>
        <v>武松2</v>
      </c>
      <c r="B533" s="17">
        <v>2</v>
      </c>
      <c r="C533" s="18">
        <v>56</v>
      </c>
      <c r="D533" s="19" t="str">
        <f t="shared" si="137"/>
        <v>大刀阔斧</v>
      </c>
      <c r="E533" s="25" t="s">
        <v>762</v>
      </c>
      <c r="F533" s="20" t="str">
        <f t="shared" si="132"/>
        <v>、成吉思汗</v>
      </c>
      <c r="G533" s="20" t="str">
        <f t="shared" si="133"/>
        <v/>
      </c>
      <c r="H533" s="20" t="str">
        <f t="shared" si="134"/>
        <v/>
      </c>
      <c r="I533" s="20" t="str">
        <f t="shared" si="135"/>
        <v/>
      </c>
      <c r="J533" s="12">
        <f t="shared" si="141"/>
        <v>140</v>
      </c>
      <c r="K533" s="12">
        <f t="shared" si="142"/>
        <v>0</v>
      </c>
      <c r="L533" s="12">
        <f t="shared" si="143"/>
        <v>0</v>
      </c>
      <c r="M533" s="36">
        <v>0</v>
      </c>
      <c r="N533" s="28" t="s">
        <v>140</v>
      </c>
      <c r="O533" s="12">
        <f>VLOOKUP(E533,[3]Sheet1!$B$20:$K$190,9,0)</f>
        <v>2</v>
      </c>
      <c r="P533" s="12" t="str">
        <f>VLOOKUP(O533,武将ID!L$1:$M533,2,0)</f>
        <v>防御型</v>
      </c>
      <c r="R533" s="12">
        <v>4</v>
      </c>
      <c r="T533" s="12">
        <f t="shared" si="138"/>
        <v>14</v>
      </c>
      <c r="U533" s="12">
        <f t="shared" si="139"/>
        <v>0</v>
      </c>
      <c r="V533" s="12">
        <f t="shared" si="144"/>
        <v>0</v>
      </c>
      <c r="W533" s="12">
        <f t="shared" si="146"/>
        <v>14</v>
      </c>
      <c r="X533" s="12">
        <f t="shared" si="147"/>
        <v>0</v>
      </c>
      <c r="Y533" s="12">
        <f t="shared" si="148"/>
        <v>0</v>
      </c>
      <c r="AB533" s="18">
        <v>180</v>
      </c>
      <c r="AC533" s="18">
        <v>0</v>
      </c>
      <c r="AD533" s="18">
        <v>0</v>
      </c>
      <c r="AH533" s="25" t="s">
        <v>764</v>
      </c>
      <c r="AI533" s="17" t="str">
        <f>IFERROR(VLOOKUP(AH533,[4]缘分填表用!$A:$J,4,FALSE),VLOOKUP(AH533,[4]Sheet3!$AH:$AM,6,0))</f>
        <v>大刀阔斧</v>
      </c>
      <c r="AJ533" s="30" t="str">
        <f>IFERROR(VLOOKUP(AH533,[4]缘分填表用!$A:$M,8,FALSE),VLOOKUP(AH533,[4]Sheet3!$AH:$AL,2,0))</f>
        <v>成吉思汗</v>
      </c>
      <c r="AK533" s="30">
        <f>IFERROR(VLOOKUP(AH533,[4]缘分填表用!$A:$M,9,FALSE),VLOOKUP(AH533,[4]Sheet3!$AH:$AL,3,0))</f>
        <v>0</v>
      </c>
      <c r="AL533" s="30">
        <f>IFERROR(VLOOKUP(AH533,[4]缘分填表用!$A:$M,10,FALSE),VLOOKUP(AH533,[4]Sheet3!$AH:$AL,4,0))</f>
        <v>0</v>
      </c>
      <c r="AM533" s="30"/>
      <c r="AN533" s="12" t="str">
        <f>IFERROR(VLOOKUP(D533,[5]Sheet1!$B$2:$C$47,2,FALSE),"")</f>
        <v/>
      </c>
    </row>
    <row r="534" spans="1:40" ht="17.399999999999999" customHeight="1" x14ac:dyDescent="0.35">
      <c r="A534" s="16" t="str">
        <f t="shared" si="140"/>
        <v>武松3</v>
      </c>
      <c r="B534" s="17">
        <v>3</v>
      </c>
      <c r="C534" s="18">
        <v>57</v>
      </c>
      <c r="D534" s="19" t="str">
        <f t="shared" si="137"/>
        <v>积善成德</v>
      </c>
      <c r="E534" s="25" t="s">
        <v>762</v>
      </c>
      <c r="F534" s="20" t="str">
        <f t="shared" si="132"/>
        <v>、狄仁杰</v>
      </c>
      <c r="G534" s="20" t="str">
        <f t="shared" si="133"/>
        <v/>
      </c>
      <c r="H534" s="20" t="str">
        <f t="shared" si="134"/>
        <v/>
      </c>
      <c r="I534" s="20" t="str">
        <f t="shared" si="135"/>
        <v/>
      </c>
      <c r="J534" s="12">
        <f t="shared" si="141"/>
        <v>140</v>
      </c>
      <c r="K534" s="12">
        <f t="shared" si="142"/>
        <v>0</v>
      </c>
      <c r="L534" s="12">
        <f t="shared" si="143"/>
        <v>0</v>
      </c>
      <c r="M534" s="36">
        <v>0</v>
      </c>
      <c r="N534" s="28" t="s">
        <v>140</v>
      </c>
      <c r="O534" s="12">
        <f>VLOOKUP(E534,[3]Sheet1!$B$20:$K$190,9,0)</f>
        <v>2</v>
      </c>
      <c r="P534" s="12" t="str">
        <f>VLOOKUP(O534,武将ID!L$1:$M534,2,0)</f>
        <v>防御型</v>
      </c>
      <c r="R534" s="12">
        <v>4</v>
      </c>
      <c r="T534" s="12">
        <f t="shared" si="138"/>
        <v>14</v>
      </c>
      <c r="U534" s="12">
        <f t="shared" si="139"/>
        <v>0</v>
      </c>
      <c r="V534" s="12">
        <f t="shared" si="144"/>
        <v>0</v>
      </c>
      <c r="W534" s="12">
        <f t="shared" si="146"/>
        <v>14</v>
      </c>
      <c r="X534" s="12">
        <f t="shared" si="147"/>
        <v>0</v>
      </c>
      <c r="Y534" s="12">
        <f t="shared" si="148"/>
        <v>0</v>
      </c>
      <c r="AB534" s="18">
        <v>180</v>
      </c>
      <c r="AC534" s="18">
        <v>0</v>
      </c>
      <c r="AD534" s="18">
        <v>0</v>
      </c>
      <c r="AH534" s="25" t="s">
        <v>765</v>
      </c>
      <c r="AI534" s="17" t="str">
        <f>IFERROR(VLOOKUP(AH534,[4]缘分填表用!$A:$J,4,FALSE),VLOOKUP(AH534,[4]Sheet3!$AH:$AM,6,0))</f>
        <v>积善成德</v>
      </c>
      <c r="AJ534" s="30" t="str">
        <f>IFERROR(VLOOKUP(AH534,[4]缘分填表用!$A:$M,8,FALSE),VLOOKUP(AH534,[4]Sheet3!$AH:$AL,2,0))</f>
        <v>狄仁杰</v>
      </c>
      <c r="AK534" s="30">
        <f>IFERROR(VLOOKUP(AH534,[4]缘分填表用!$A:$M,9,FALSE),VLOOKUP(AH534,[4]Sheet3!$AH:$AL,3,0))</f>
        <v>0</v>
      </c>
      <c r="AL534" s="30">
        <f>IFERROR(VLOOKUP(AH534,[4]缘分填表用!$A:$M,10,FALSE),VLOOKUP(AH534,[4]Sheet3!$AH:$AL,4,0))</f>
        <v>0</v>
      </c>
      <c r="AM534" s="30"/>
      <c r="AN534" s="12" t="str">
        <f>IFERROR(VLOOKUP(D534,[5]Sheet1!$B$2:$C$47,2,FALSE),"")</f>
        <v/>
      </c>
    </row>
    <row r="535" spans="1:40" ht="17.399999999999999" customHeight="1" x14ac:dyDescent="0.35">
      <c r="A535" s="16" t="str">
        <f t="shared" si="140"/>
        <v>武松4</v>
      </c>
      <c r="B535" s="17">
        <v>4</v>
      </c>
      <c r="C535" s="18">
        <v>58</v>
      </c>
      <c r="D535" s="19" t="str">
        <f t="shared" si="137"/>
        <v>出尘脱俗</v>
      </c>
      <c r="E535" s="25" t="s">
        <v>762</v>
      </c>
      <c r="F535" s="20" t="str">
        <f t="shared" si="132"/>
        <v>、裴元庆</v>
      </c>
      <c r="G535" s="20" t="str">
        <f t="shared" si="133"/>
        <v>、苏妲己</v>
      </c>
      <c r="H535" s="20" t="str">
        <f t="shared" si="134"/>
        <v/>
      </c>
      <c r="I535" s="20" t="str">
        <f t="shared" si="135"/>
        <v/>
      </c>
      <c r="J535" s="12">
        <f t="shared" si="141"/>
        <v>150</v>
      </c>
      <c r="K535" s="12">
        <f t="shared" si="142"/>
        <v>60</v>
      </c>
      <c r="L535" s="12">
        <f t="shared" si="143"/>
        <v>100</v>
      </c>
      <c r="M535" s="36">
        <v>0</v>
      </c>
      <c r="N535" s="28" t="s">
        <v>140</v>
      </c>
      <c r="O535" s="12">
        <f>VLOOKUP(E535,[3]Sheet1!$B$20:$K$190,9,0)</f>
        <v>2</v>
      </c>
      <c r="P535" s="12" t="str">
        <f>VLOOKUP(O535,武将ID!L$1:$M535,2,0)</f>
        <v>防御型</v>
      </c>
      <c r="R535" s="12">
        <v>4</v>
      </c>
      <c r="T535" s="12">
        <f t="shared" si="138"/>
        <v>15</v>
      </c>
      <c r="U535" s="12">
        <f t="shared" si="139"/>
        <v>6</v>
      </c>
      <c r="V535" s="12">
        <f t="shared" si="144"/>
        <v>10</v>
      </c>
      <c r="W535" s="12">
        <f t="shared" si="146"/>
        <v>15</v>
      </c>
      <c r="X535" s="12">
        <f t="shared" si="147"/>
        <v>8</v>
      </c>
      <c r="Y535" s="12">
        <f t="shared" si="148"/>
        <v>8</v>
      </c>
      <c r="AB535" s="18">
        <v>200</v>
      </c>
      <c r="AC535" s="18">
        <v>100</v>
      </c>
      <c r="AD535" s="18">
        <v>100</v>
      </c>
      <c r="AH535" s="25" t="s">
        <v>766</v>
      </c>
      <c r="AI535" s="17" t="str">
        <f>IFERROR(VLOOKUP(AH535,[4]缘分填表用!$A:$J,4,FALSE),VLOOKUP(AH535,[4]Sheet3!$AH:$AM,6,0))</f>
        <v>出尘脱俗</v>
      </c>
      <c r="AJ535" s="30" t="str">
        <f>IFERROR(VLOOKUP(AH535,[4]缘分填表用!$A:$M,8,FALSE),VLOOKUP(AH535,[4]Sheet3!$AH:$AL,2,0))</f>
        <v>裴元庆</v>
      </c>
      <c r="AK535" s="30" t="str">
        <f>IFERROR(VLOOKUP(AH535,[4]缘分填表用!$A:$M,9,FALSE),VLOOKUP(AH535,[4]Sheet3!$AH:$AL,3,0))</f>
        <v>苏妲己</v>
      </c>
      <c r="AL535" s="30">
        <f>IFERROR(VLOOKUP(AH535,[4]缘分填表用!$A:$M,10,FALSE),VLOOKUP(AH535,[4]Sheet3!$AH:$AL,4,0))</f>
        <v>0</v>
      </c>
      <c r="AM535" s="30"/>
      <c r="AN535" s="12" t="str">
        <f>IFERROR(VLOOKUP(D535,[5]Sheet1!$B$2:$C$47,2,FALSE),"")</f>
        <v/>
      </c>
    </row>
    <row r="536" spans="1:40" ht="17.399999999999999" customHeight="1" x14ac:dyDescent="0.35">
      <c r="A536" s="16" t="str">
        <f t="shared" si="140"/>
        <v>武松5</v>
      </c>
      <c r="B536" s="17">
        <v>5</v>
      </c>
      <c r="C536" s="18">
        <v>59</v>
      </c>
      <c r="D536" s="19" t="str">
        <f t="shared" si="137"/>
        <v>忍辱负重</v>
      </c>
      <c r="E536" s="25" t="s">
        <v>762</v>
      </c>
      <c r="F536" s="20" t="str">
        <f t="shared" si="132"/>
        <v>、刘邦</v>
      </c>
      <c r="G536" s="20" t="str">
        <f t="shared" si="133"/>
        <v>、韩信</v>
      </c>
      <c r="H536" s="20" t="str">
        <f t="shared" si="134"/>
        <v>、西施</v>
      </c>
      <c r="I536" s="20" t="str">
        <f t="shared" si="135"/>
        <v/>
      </c>
      <c r="J536" s="12">
        <f t="shared" si="141"/>
        <v>180</v>
      </c>
      <c r="K536" s="12">
        <f t="shared" si="142"/>
        <v>70</v>
      </c>
      <c r="L536" s="12">
        <f t="shared" si="143"/>
        <v>110</v>
      </c>
      <c r="M536" s="36">
        <v>0</v>
      </c>
      <c r="N536" s="28" t="s">
        <v>140</v>
      </c>
      <c r="O536" s="12">
        <f>VLOOKUP(E536,[3]Sheet1!$B$20:$K$190,9,0)</f>
        <v>2</v>
      </c>
      <c r="P536" s="12" t="str">
        <f>VLOOKUP(O536,武将ID!L$1:$M536,2,0)</f>
        <v>防御型</v>
      </c>
      <c r="R536" s="12">
        <v>4</v>
      </c>
      <c r="T536" s="12">
        <f t="shared" si="138"/>
        <v>18</v>
      </c>
      <c r="U536" s="12">
        <f t="shared" si="139"/>
        <v>7</v>
      </c>
      <c r="V536" s="12">
        <f t="shared" si="144"/>
        <v>11</v>
      </c>
      <c r="W536" s="12">
        <f t="shared" si="146"/>
        <v>18</v>
      </c>
      <c r="X536" s="12">
        <f t="shared" si="147"/>
        <v>9</v>
      </c>
      <c r="Y536" s="12">
        <f t="shared" si="148"/>
        <v>9</v>
      </c>
      <c r="AB536" s="18">
        <v>240</v>
      </c>
      <c r="AC536" s="18">
        <v>120</v>
      </c>
      <c r="AD536" s="18">
        <v>120</v>
      </c>
      <c r="AH536" s="25" t="s">
        <v>767</v>
      </c>
      <c r="AI536" s="17" t="str">
        <f>IFERROR(VLOOKUP(AH536,[4]缘分填表用!$A:$J,4,FALSE),VLOOKUP(AH536,[4]Sheet3!$AH:$AM,6,0))</f>
        <v>忍辱负重</v>
      </c>
      <c r="AJ536" s="30" t="str">
        <f>IFERROR(VLOOKUP(AH536,[4]缘分填表用!$A:$M,8,FALSE),VLOOKUP(AH536,[4]Sheet3!$AH:$AL,2,0))</f>
        <v>刘邦</v>
      </c>
      <c r="AK536" s="30" t="str">
        <f>IFERROR(VLOOKUP(AH536,[4]缘分填表用!$A:$M,9,FALSE),VLOOKUP(AH536,[4]Sheet3!$AH:$AL,3,0))</f>
        <v>韩信</v>
      </c>
      <c r="AL536" s="30" t="str">
        <f>IFERROR(VLOOKUP(AH536,[4]缘分填表用!$A:$M,10,FALSE),VLOOKUP(AH536,[4]Sheet3!$AH:$AL,4,0))</f>
        <v>西施</v>
      </c>
      <c r="AN536" s="12" t="str">
        <f>IFERROR(VLOOKUP(D536,[5]Sheet1!$B$2:$C$47,2,FALSE),"")</f>
        <v/>
      </c>
    </row>
    <row r="537" spans="1:40" ht="17.399999999999999" customHeight="1" x14ac:dyDescent="0.35">
      <c r="A537" s="16" t="str">
        <f t="shared" si="140"/>
        <v>武松6</v>
      </c>
      <c r="B537" s="17">
        <v>6</v>
      </c>
      <c r="C537" s="18">
        <v>60</v>
      </c>
      <c r="D537" s="19" t="str">
        <f t="shared" si="137"/>
        <v>铜墙铁壁</v>
      </c>
      <c r="E537" s="25" t="s">
        <v>762</v>
      </c>
      <c r="F537" s="20" t="str">
        <f t="shared" ref="F537:F600" si="149">IF(AJ537=0,"","、"&amp;AJ537)</f>
        <v>、樊哙</v>
      </c>
      <c r="G537" s="20" t="str">
        <f t="shared" ref="G537:G600" si="150">IF(AK537=0,"","、"&amp;AK537)</f>
        <v>、典韦</v>
      </c>
      <c r="H537" s="20" t="str">
        <f t="shared" ref="H537:H600" si="151">IF(AL537=0,"","、"&amp;AL537)</f>
        <v>、尉迟恭</v>
      </c>
      <c r="I537" s="20" t="str">
        <f t="shared" ref="I537:I600" si="152">IF(AM537=0,"","、"&amp;AM537)</f>
        <v/>
      </c>
      <c r="J537" s="12">
        <f t="shared" si="141"/>
        <v>180</v>
      </c>
      <c r="K537" s="12">
        <f t="shared" si="142"/>
        <v>70</v>
      </c>
      <c r="L537" s="12">
        <f t="shared" si="143"/>
        <v>110</v>
      </c>
      <c r="M537" s="36">
        <v>0</v>
      </c>
      <c r="N537" s="28" t="s">
        <v>140</v>
      </c>
      <c r="O537" s="12">
        <f>VLOOKUP(E537,[3]Sheet1!$B$20:$K$190,9,0)</f>
        <v>2</v>
      </c>
      <c r="P537" s="12" t="str">
        <f>VLOOKUP(O537,武将ID!L$1:$M537,2,0)</f>
        <v>防御型</v>
      </c>
      <c r="R537" s="12">
        <v>4</v>
      </c>
      <c r="T537" s="12">
        <f t="shared" si="138"/>
        <v>18</v>
      </c>
      <c r="U537" s="12">
        <f t="shared" si="139"/>
        <v>7</v>
      </c>
      <c r="V537" s="12">
        <f t="shared" si="144"/>
        <v>11</v>
      </c>
      <c r="W537" s="12">
        <f t="shared" si="146"/>
        <v>18</v>
      </c>
      <c r="X537" s="12">
        <f t="shared" si="147"/>
        <v>9</v>
      </c>
      <c r="Y537" s="12">
        <f t="shared" si="148"/>
        <v>9</v>
      </c>
      <c r="AB537" s="18">
        <v>240</v>
      </c>
      <c r="AC537" s="18">
        <v>120</v>
      </c>
      <c r="AD537" s="18">
        <v>120</v>
      </c>
      <c r="AH537" s="25" t="s">
        <v>768</v>
      </c>
      <c r="AI537" s="17" t="str">
        <f>IFERROR(VLOOKUP(AH537,[4]缘分填表用!$A:$J,4,FALSE),VLOOKUP(AH537,[4]Sheet3!$AH:$AM,6,0))</f>
        <v>铜墙铁壁</v>
      </c>
      <c r="AJ537" s="30" t="str">
        <f>IFERROR(VLOOKUP(AH537,[4]缘分填表用!$A:$M,8,FALSE),VLOOKUP(AH537,[4]Sheet3!$AH:$AL,2,0))</f>
        <v>樊哙</v>
      </c>
      <c r="AK537" s="30" t="str">
        <f>IFERROR(VLOOKUP(AH537,[4]缘分填表用!$A:$M,9,FALSE),VLOOKUP(AH537,[4]Sheet3!$AH:$AL,3,0))</f>
        <v>典韦</v>
      </c>
      <c r="AL537" s="30" t="str">
        <f>IFERROR(VLOOKUP(AH537,[4]缘分填表用!$A:$M,10,FALSE),VLOOKUP(AH537,[4]Sheet3!$AH:$AL,4,0))</f>
        <v>尉迟恭</v>
      </c>
      <c r="AM537" s="30"/>
      <c r="AN537" s="12" t="str">
        <f>IFERROR(VLOOKUP(D537,[5]Sheet1!$B$2:$C$47,2,FALSE),"")</f>
        <v/>
      </c>
    </row>
    <row r="538" spans="1:40" ht="17.399999999999999" customHeight="1" x14ac:dyDescent="0.35">
      <c r="A538" s="16" t="str">
        <f t="shared" si="140"/>
        <v>霍去病1</v>
      </c>
      <c r="B538" s="17">
        <v>1</v>
      </c>
      <c r="C538" s="18">
        <v>61</v>
      </c>
      <c r="D538" s="19" t="str">
        <f t="shared" si="137"/>
        <v>举足轻重</v>
      </c>
      <c r="E538" s="25" t="s">
        <v>769</v>
      </c>
      <c r="F538" s="20" t="str">
        <f t="shared" si="149"/>
        <v>、陈庆之</v>
      </c>
      <c r="G538" s="20" t="str">
        <f t="shared" si="150"/>
        <v/>
      </c>
      <c r="H538" s="20" t="str">
        <f t="shared" si="151"/>
        <v/>
      </c>
      <c r="I538" s="20" t="str">
        <f t="shared" si="152"/>
        <v/>
      </c>
      <c r="J538" s="12">
        <f t="shared" si="141"/>
        <v>0</v>
      </c>
      <c r="K538" s="12">
        <f t="shared" si="142"/>
        <v>110</v>
      </c>
      <c r="L538" s="12">
        <f t="shared" si="143"/>
        <v>30</v>
      </c>
      <c r="M538" s="36">
        <v>0</v>
      </c>
      <c r="N538" s="28" t="s">
        <v>140</v>
      </c>
      <c r="O538" s="12">
        <f>VLOOKUP(E538,[3]Sheet1!$B$20:$K$190,9,0)</f>
        <v>3</v>
      </c>
      <c r="P538" s="12" t="str">
        <f>VLOOKUP(O538,武将ID!L$1:$M538,2,0)</f>
        <v>攻击型</v>
      </c>
      <c r="R538" s="12">
        <v>4</v>
      </c>
      <c r="T538" s="12">
        <f t="shared" si="138"/>
        <v>0</v>
      </c>
      <c r="U538" s="12">
        <f t="shared" si="139"/>
        <v>11</v>
      </c>
      <c r="V538" s="12">
        <f t="shared" si="144"/>
        <v>3</v>
      </c>
      <c r="W538" s="12">
        <f t="shared" si="146"/>
        <v>0</v>
      </c>
      <c r="X538" s="12">
        <f t="shared" si="147"/>
        <v>14</v>
      </c>
      <c r="Y538" s="12">
        <f t="shared" si="148"/>
        <v>0</v>
      </c>
      <c r="AB538" s="18">
        <v>0</v>
      </c>
      <c r="AC538" s="18">
        <v>180</v>
      </c>
      <c r="AD538" s="18">
        <v>0</v>
      </c>
      <c r="AH538" s="31" t="s">
        <v>770</v>
      </c>
      <c r="AI538" s="17" t="str">
        <f>IFERROR(VLOOKUP(AH538,[4]缘分填表用!$A:$J,4,FALSE),VLOOKUP(AH538,[4]Sheet3!$AH:$AM,6,0))</f>
        <v>举足轻重</v>
      </c>
      <c r="AJ538" s="30" t="str">
        <f>IFERROR(VLOOKUP(AH538,[4]缘分填表用!$A:$M,8,FALSE),VLOOKUP(AH538,[4]Sheet3!$AH:$AL,2,0))</f>
        <v>陈庆之</v>
      </c>
      <c r="AK538" s="30">
        <f>IFERROR(VLOOKUP(AH538,[4]缘分填表用!$A:$M,9,FALSE),VLOOKUP(AH538,[4]Sheet3!$AH:$AL,3,0))</f>
        <v>0</v>
      </c>
      <c r="AL538" s="30">
        <f>IFERROR(VLOOKUP(AH538,[4]缘分填表用!$A:$M,10,FALSE),VLOOKUP(AH538,[4]Sheet3!$AH:$AL,4,0))</f>
        <v>0</v>
      </c>
      <c r="AM538" s="30"/>
      <c r="AN538" s="12" t="str">
        <f>IFERROR(VLOOKUP(D538,[5]Sheet1!$B$2:$C$47,2,FALSE),"")</f>
        <v/>
      </c>
    </row>
    <row r="539" spans="1:40" ht="17.399999999999999" customHeight="1" x14ac:dyDescent="0.35">
      <c r="A539" s="16" t="str">
        <f t="shared" si="140"/>
        <v>霍去病2</v>
      </c>
      <c r="B539" s="17">
        <v>2</v>
      </c>
      <c r="C539" s="18">
        <v>62</v>
      </c>
      <c r="D539" s="19" t="str">
        <f t="shared" si="137"/>
        <v>武艺超群</v>
      </c>
      <c r="E539" s="25" t="s">
        <v>769</v>
      </c>
      <c r="F539" s="20" t="str">
        <f t="shared" si="149"/>
        <v>、龙且</v>
      </c>
      <c r="G539" s="20" t="str">
        <f t="shared" si="150"/>
        <v/>
      </c>
      <c r="H539" s="20" t="str">
        <f t="shared" si="151"/>
        <v/>
      </c>
      <c r="I539" s="20" t="str">
        <f t="shared" si="152"/>
        <v/>
      </c>
      <c r="J539" s="12">
        <f t="shared" si="141"/>
        <v>0</v>
      </c>
      <c r="K539" s="12">
        <f t="shared" si="142"/>
        <v>110</v>
      </c>
      <c r="L539" s="12">
        <f t="shared" si="143"/>
        <v>30</v>
      </c>
      <c r="M539" s="36">
        <v>0</v>
      </c>
      <c r="N539" s="28" t="s">
        <v>140</v>
      </c>
      <c r="O539" s="12">
        <f>VLOOKUP(E539,[3]Sheet1!$B$20:$K$190,9,0)</f>
        <v>3</v>
      </c>
      <c r="P539" s="12" t="str">
        <f>VLOOKUP(O539,武将ID!L$1:$M539,2,0)</f>
        <v>攻击型</v>
      </c>
      <c r="R539" s="12">
        <v>4</v>
      </c>
      <c r="T539" s="12">
        <f t="shared" si="138"/>
        <v>0</v>
      </c>
      <c r="U539" s="12">
        <f t="shared" si="139"/>
        <v>11</v>
      </c>
      <c r="V539" s="12">
        <f t="shared" si="144"/>
        <v>3</v>
      </c>
      <c r="W539" s="12">
        <f t="shared" si="146"/>
        <v>0</v>
      </c>
      <c r="X539" s="12">
        <f t="shared" si="147"/>
        <v>14</v>
      </c>
      <c r="Y539" s="12">
        <f t="shared" si="148"/>
        <v>0</v>
      </c>
      <c r="AB539" s="18">
        <v>0</v>
      </c>
      <c r="AC539" s="18">
        <v>180</v>
      </c>
      <c r="AD539" s="18">
        <v>0</v>
      </c>
      <c r="AH539" s="31" t="s">
        <v>771</v>
      </c>
      <c r="AI539" s="17" t="str">
        <f>IFERROR(VLOOKUP(AH539,[4]缘分填表用!$A:$J,4,FALSE),VLOOKUP(AH539,[4]Sheet3!$AH:$AM,6,0))</f>
        <v>武艺超群</v>
      </c>
      <c r="AJ539" s="30" t="str">
        <f>IFERROR(VLOOKUP(AH539,[4]缘分填表用!$A:$M,8,FALSE),VLOOKUP(AH539,[4]Sheet3!$AH:$AL,2,0))</f>
        <v>龙且</v>
      </c>
      <c r="AK539" s="30">
        <f>IFERROR(VLOOKUP(AH539,[4]缘分填表用!$A:$M,9,FALSE),VLOOKUP(AH539,[4]Sheet3!$AH:$AL,3,0))</f>
        <v>0</v>
      </c>
      <c r="AL539" s="30">
        <f>IFERROR(VLOOKUP(AH539,[4]缘分填表用!$A:$M,10,FALSE),VLOOKUP(AH539,[4]Sheet3!$AH:$AL,4,0))</f>
        <v>0</v>
      </c>
      <c r="AM539" s="30"/>
      <c r="AN539" s="12" t="str">
        <f>IFERROR(VLOOKUP(D539,[5]Sheet1!$B$2:$C$47,2,FALSE),"")</f>
        <v/>
      </c>
    </row>
    <row r="540" spans="1:40" ht="17.399999999999999" customHeight="1" x14ac:dyDescent="0.35">
      <c r="A540" s="16" t="str">
        <f t="shared" si="140"/>
        <v>霍去病3</v>
      </c>
      <c r="B540" s="17">
        <v>3</v>
      </c>
      <c r="C540" s="18">
        <v>63</v>
      </c>
      <c r="D540" s="19" t="str">
        <f t="shared" si="137"/>
        <v>一表人才</v>
      </c>
      <c r="E540" s="25" t="s">
        <v>769</v>
      </c>
      <c r="F540" s="20" t="str">
        <f t="shared" si="149"/>
        <v>、罗成</v>
      </c>
      <c r="G540" s="20" t="str">
        <f t="shared" si="150"/>
        <v/>
      </c>
      <c r="H540" s="20" t="str">
        <f t="shared" si="151"/>
        <v/>
      </c>
      <c r="I540" s="20" t="str">
        <f t="shared" si="152"/>
        <v/>
      </c>
      <c r="J540" s="12">
        <f t="shared" si="141"/>
        <v>0</v>
      </c>
      <c r="K540" s="12">
        <f t="shared" si="142"/>
        <v>110</v>
      </c>
      <c r="L540" s="12">
        <f t="shared" si="143"/>
        <v>30</v>
      </c>
      <c r="M540" s="36">
        <v>0</v>
      </c>
      <c r="N540" s="28" t="s">
        <v>140</v>
      </c>
      <c r="O540" s="12">
        <f>VLOOKUP(E540,[3]Sheet1!$B$20:$K$190,9,0)</f>
        <v>3</v>
      </c>
      <c r="P540" s="12" t="str">
        <f>VLOOKUP(O540,武将ID!L$1:$M540,2,0)</f>
        <v>攻击型</v>
      </c>
      <c r="R540" s="12">
        <v>4</v>
      </c>
      <c r="T540" s="12">
        <f t="shared" si="138"/>
        <v>0</v>
      </c>
      <c r="U540" s="12">
        <f t="shared" si="139"/>
        <v>11</v>
      </c>
      <c r="V540" s="12">
        <f t="shared" si="144"/>
        <v>3</v>
      </c>
      <c r="W540" s="12">
        <f t="shared" si="146"/>
        <v>0</v>
      </c>
      <c r="X540" s="12">
        <f t="shared" si="147"/>
        <v>14</v>
      </c>
      <c r="Y540" s="12">
        <f t="shared" si="148"/>
        <v>0</v>
      </c>
      <c r="AB540" s="18">
        <v>0</v>
      </c>
      <c r="AC540" s="18">
        <v>180</v>
      </c>
      <c r="AD540" s="18">
        <v>0</v>
      </c>
      <c r="AH540" s="31" t="s">
        <v>772</v>
      </c>
      <c r="AI540" s="17" t="str">
        <f>IFERROR(VLOOKUP(AH540,[4]缘分填表用!$A:$J,4,FALSE),VLOOKUP(AH540,[4]Sheet3!$AH:$AM,6,0))</f>
        <v>一表人才</v>
      </c>
      <c r="AJ540" s="30" t="str">
        <f>IFERROR(VLOOKUP(AH540,[4]缘分填表用!$A:$M,8,FALSE),VLOOKUP(AH540,[4]Sheet3!$AH:$AL,2,0))</f>
        <v>罗成</v>
      </c>
      <c r="AK540" s="30">
        <f>IFERROR(VLOOKUP(AH540,[4]缘分填表用!$A:$M,9,FALSE),VLOOKUP(AH540,[4]Sheet3!$AH:$AL,3,0))</f>
        <v>0</v>
      </c>
      <c r="AL540" s="30">
        <f>IFERROR(VLOOKUP(AH540,[4]缘分填表用!$A:$M,10,FALSE),VLOOKUP(AH540,[4]Sheet3!$AH:$AL,4,0))</f>
        <v>0</v>
      </c>
      <c r="AM540" s="30"/>
      <c r="AN540" s="12" t="str">
        <f>IFERROR(VLOOKUP(D540,[5]Sheet1!$B$2:$C$47,2,FALSE),"")</f>
        <v/>
      </c>
    </row>
    <row r="541" spans="1:40" ht="17.399999999999999" customHeight="1" x14ac:dyDescent="0.35">
      <c r="A541" s="16" t="str">
        <f t="shared" si="140"/>
        <v>霍去病4</v>
      </c>
      <c r="B541" s="17">
        <v>4</v>
      </c>
      <c r="C541" s="18">
        <v>64</v>
      </c>
      <c r="D541" s="19" t="str">
        <f t="shared" si="137"/>
        <v>坚韧不拔</v>
      </c>
      <c r="E541" s="25" t="s">
        <v>769</v>
      </c>
      <c r="F541" s="20" t="str">
        <f t="shared" si="149"/>
        <v>、樊哙</v>
      </c>
      <c r="G541" s="20" t="str">
        <f t="shared" si="150"/>
        <v>、武松</v>
      </c>
      <c r="H541" s="20" t="str">
        <f t="shared" si="151"/>
        <v/>
      </c>
      <c r="I541" s="20" t="str">
        <f t="shared" si="152"/>
        <v/>
      </c>
      <c r="J541" s="12">
        <f t="shared" si="141"/>
        <v>150</v>
      </c>
      <c r="K541" s="12">
        <f t="shared" si="142"/>
        <v>120</v>
      </c>
      <c r="L541" s="12">
        <f t="shared" si="143"/>
        <v>30</v>
      </c>
      <c r="M541" s="36">
        <v>0</v>
      </c>
      <c r="N541" s="28" t="s">
        <v>140</v>
      </c>
      <c r="O541" s="12">
        <f>VLOOKUP(E541,[3]Sheet1!$B$20:$K$190,9,0)</f>
        <v>3</v>
      </c>
      <c r="P541" s="12" t="str">
        <f>VLOOKUP(O541,武将ID!L$1:$M541,2,0)</f>
        <v>攻击型</v>
      </c>
      <c r="R541" s="12">
        <v>4</v>
      </c>
      <c r="T541" s="12">
        <f t="shared" si="138"/>
        <v>15</v>
      </c>
      <c r="U541" s="12">
        <f t="shared" si="139"/>
        <v>12</v>
      </c>
      <c r="V541" s="12">
        <f t="shared" si="144"/>
        <v>3</v>
      </c>
      <c r="W541" s="12">
        <f t="shared" si="146"/>
        <v>15</v>
      </c>
      <c r="X541" s="12">
        <f t="shared" si="147"/>
        <v>15</v>
      </c>
      <c r="Y541" s="12">
        <f t="shared" si="148"/>
        <v>0</v>
      </c>
      <c r="AB541" s="18">
        <v>200</v>
      </c>
      <c r="AC541" s="18">
        <v>200</v>
      </c>
      <c r="AD541" s="18">
        <v>0</v>
      </c>
      <c r="AH541" s="31" t="s">
        <v>773</v>
      </c>
      <c r="AI541" s="17" t="str">
        <f>IFERROR(VLOOKUP(AH541,[4]缘分填表用!$A:$J,4,FALSE),VLOOKUP(AH541,[4]Sheet3!$AH:$AM,6,0))</f>
        <v>坚韧不拔</v>
      </c>
      <c r="AJ541" s="30" t="str">
        <f>IFERROR(VLOOKUP(AH541,[4]缘分填表用!$A:$M,8,FALSE),VLOOKUP(AH541,[4]Sheet3!$AH:$AL,2,0))</f>
        <v>樊哙</v>
      </c>
      <c r="AK541" s="30" t="str">
        <f>IFERROR(VLOOKUP(AH541,[4]缘分填表用!$A:$M,9,FALSE),VLOOKUP(AH541,[4]Sheet3!$AH:$AL,3,0))</f>
        <v>武松</v>
      </c>
      <c r="AL541" s="30">
        <f>IFERROR(VLOOKUP(AH541,[4]缘分填表用!$A:$M,10,FALSE),VLOOKUP(AH541,[4]Sheet3!$AH:$AL,4,0))</f>
        <v>0</v>
      </c>
      <c r="AM541" s="30"/>
      <c r="AN541" s="12" t="str">
        <f>IFERROR(VLOOKUP(D541,[5]Sheet1!$B$2:$C$47,2,FALSE),"")</f>
        <v/>
      </c>
    </row>
    <row r="542" spans="1:40" ht="17.399999999999999" customHeight="1" x14ac:dyDescent="0.35">
      <c r="A542" s="16" t="str">
        <f t="shared" ref="A542:A573" si="153">E542&amp;B542</f>
        <v>霍去病5</v>
      </c>
      <c r="B542" s="17">
        <v>5</v>
      </c>
      <c r="C542" s="18">
        <v>65</v>
      </c>
      <c r="D542" s="19" t="str">
        <f t="shared" ref="D542:D605" si="154">AI542</f>
        <v>东征西讨</v>
      </c>
      <c r="E542" s="25" t="s">
        <v>769</v>
      </c>
      <c r="F542" s="20" t="str">
        <f t="shared" si="149"/>
        <v>、尉迟恭</v>
      </c>
      <c r="G542" s="20" t="str">
        <f t="shared" si="150"/>
        <v>、薛仁贵</v>
      </c>
      <c r="H542" s="20" t="str">
        <f t="shared" si="151"/>
        <v>、岳飞</v>
      </c>
      <c r="I542" s="20" t="str">
        <f t="shared" si="152"/>
        <v/>
      </c>
      <c r="J542" s="12">
        <f t="shared" si="141"/>
        <v>180</v>
      </c>
      <c r="K542" s="12">
        <f t="shared" si="142"/>
        <v>140</v>
      </c>
      <c r="L542" s="12">
        <f t="shared" si="143"/>
        <v>40</v>
      </c>
      <c r="M542" s="36">
        <v>0</v>
      </c>
      <c r="N542" s="28" t="s">
        <v>140</v>
      </c>
      <c r="O542" s="12">
        <f>VLOOKUP(E542,[3]Sheet1!$B$20:$K$190,9,0)</f>
        <v>3</v>
      </c>
      <c r="P542" s="12" t="str">
        <f>VLOOKUP(O542,武将ID!L$1:$M542,2,0)</f>
        <v>攻击型</v>
      </c>
      <c r="R542" s="12">
        <v>4</v>
      </c>
      <c r="T542" s="12">
        <f t="shared" si="138"/>
        <v>18</v>
      </c>
      <c r="U542" s="12">
        <f t="shared" si="139"/>
        <v>14</v>
      </c>
      <c r="V542" s="12">
        <f t="shared" si="144"/>
        <v>4</v>
      </c>
      <c r="W542" s="12">
        <f t="shared" si="146"/>
        <v>18</v>
      </c>
      <c r="X542" s="12">
        <f t="shared" si="147"/>
        <v>18</v>
      </c>
      <c r="Y542" s="12">
        <f t="shared" si="148"/>
        <v>0</v>
      </c>
      <c r="AB542" s="18">
        <v>240</v>
      </c>
      <c r="AC542" s="18">
        <v>240</v>
      </c>
      <c r="AD542" s="18">
        <v>0</v>
      </c>
      <c r="AH542" s="31" t="s">
        <v>774</v>
      </c>
      <c r="AI542" s="17" t="str">
        <f>IFERROR(VLOOKUP(AH542,[4]缘分填表用!$A:$J,4,FALSE),VLOOKUP(AH542,[4]Sheet3!$AH:$AM,6,0))</f>
        <v>东征西讨</v>
      </c>
      <c r="AJ542" s="30" t="str">
        <f>IFERROR(VLOOKUP(AH542,[4]缘分填表用!$A:$M,8,FALSE),VLOOKUP(AH542,[4]Sheet3!$AH:$AL,2,0))</f>
        <v>尉迟恭</v>
      </c>
      <c r="AK542" s="30" t="str">
        <f>IFERROR(VLOOKUP(AH542,[4]缘分填表用!$A:$M,9,FALSE),VLOOKUP(AH542,[4]Sheet3!$AH:$AL,3,0))</f>
        <v>薛仁贵</v>
      </c>
      <c r="AL542" s="30" t="str">
        <f>IFERROR(VLOOKUP(AH542,[4]缘分填表用!$A:$M,10,FALSE),VLOOKUP(AH542,[4]Sheet3!$AH:$AL,4,0))</f>
        <v>岳飞</v>
      </c>
      <c r="AM542" s="30"/>
      <c r="AN542" s="12" t="str">
        <f>IFERROR(VLOOKUP(D542,[5]Sheet1!$B$2:$C$47,2,FALSE),"")</f>
        <v/>
      </c>
    </row>
    <row r="543" spans="1:40" ht="17.399999999999999" customHeight="1" x14ac:dyDescent="0.35">
      <c r="A543" s="16" t="str">
        <f t="shared" si="153"/>
        <v>霍去病6</v>
      </c>
      <c r="B543" s="17">
        <v>6</v>
      </c>
      <c r="C543" s="18">
        <v>66</v>
      </c>
      <c r="D543" s="19" t="str">
        <f t="shared" si="154"/>
        <v>玉树临风</v>
      </c>
      <c r="E543" s="25" t="s">
        <v>769</v>
      </c>
      <c r="F543" s="20" t="str">
        <f t="shared" si="149"/>
        <v>、韩信</v>
      </c>
      <c r="G543" s="20" t="str">
        <f t="shared" si="150"/>
        <v>、宇文成都</v>
      </c>
      <c r="H543" s="20" t="str">
        <f t="shared" si="151"/>
        <v>、裴元庆</v>
      </c>
      <c r="I543" s="20" t="str">
        <f t="shared" si="152"/>
        <v/>
      </c>
      <c r="J543" s="12">
        <f t="shared" si="141"/>
        <v>180</v>
      </c>
      <c r="K543" s="12">
        <f t="shared" si="142"/>
        <v>140</v>
      </c>
      <c r="L543" s="12">
        <f t="shared" si="143"/>
        <v>40</v>
      </c>
      <c r="M543" s="36">
        <v>0</v>
      </c>
      <c r="N543" s="28" t="s">
        <v>140</v>
      </c>
      <c r="O543" s="12">
        <f>VLOOKUP(E543,[3]Sheet1!$B$20:$K$190,9,0)</f>
        <v>3</v>
      </c>
      <c r="P543" s="12" t="str">
        <f>VLOOKUP(O543,武将ID!L$1:$M543,2,0)</f>
        <v>攻击型</v>
      </c>
      <c r="R543" s="12">
        <v>4</v>
      </c>
      <c r="T543" s="12">
        <f t="shared" si="138"/>
        <v>18</v>
      </c>
      <c r="U543" s="12">
        <f t="shared" si="139"/>
        <v>14</v>
      </c>
      <c r="V543" s="12">
        <f t="shared" si="144"/>
        <v>4</v>
      </c>
      <c r="W543" s="12">
        <f t="shared" si="146"/>
        <v>18</v>
      </c>
      <c r="X543" s="12">
        <f t="shared" si="147"/>
        <v>18</v>
      </c>
      <c r="Y543" s="12">
        <f t="shared" si="148"/>
        <v>0</v>
      </c>
      <c r="AB543" s="18">
        <v>240</v>
      </c>
      <c r="AC543" s="18">
        <v>240</v>
      </c>
      <c r="AD543" s="18">
        <v>0</v>
      </c>
      <c r="AH543" s="31" t="s">
        <v>775</v>
      </c>
      <c r="AI543" s="17" t="str">
        <f>IFERROR(VLOOKUP(AH543,[4]缘分填表用!$A:$J,4,FALSE),VLOOKUP(AH543,[4]Sheet3!$AH:$AM,6,0))</f>
        <v>玉树临风</v>
      </c>
      <c r="AJ543" s="30" t="str">
        <f>IFERROR(VLOOKUP(AH543,[4]缘分填表用!$A:$M,8,FALSE),VLOOKUP(AH543,[4]Sheet3!$AH:$AL,2,0))</f>
        <v>韩信</v>
      </c>
      <c r="AK543" s="30" t="str">
        <f>IFERROR(VLOOKUP(AH543,[4]缘分填表用!$A:$M,9,FALSE),VLOOKUP(AH543,[4]Sheet3!$AH:$AL,3,0))</f>
        <v>宇文成都</v>
      </c>
      <c r="AL543" s="30" t="str">
        <f>IFERROR(VLOOKUP(AH543,[4]缘分填表用!$A:$M,10,FALSE),VLOOKUP(AH543,[4]Sheet3!$AH:$AL,4,0))</f>
        <v>裴元庆</v>
      </c>
      <c r="AM543" s="30"/>
      <c r="AN543" s="12" t="str">
        <f>IFERROR(VLOOKUP(D543,[5]Sheet1!$B$2:$C$47,2,FALSE),"")</f>
        <v/>
      </c>
    </row>
    <row r="544" spans="1:40" ht="17.399999999999999" customHeight="1" x14ac:dyDescent="0.35">
      <c r="A544" s="16" t="str">
        <f t="shared" si="153"/>
        <v>苏妲己1</v>
      </c>
      <c r="B544" s="17">
        <v>1</v>
      </c>
      <c r="C544" s="18">
        <v>67</v>
      </c>
      <c r="D544" s="19" t="str">
        <f t="shared" si="154"/>
        <v>魅惑众生</v>
      </c>
      <c r="E544" s="25" t="s">
        <v>776</v>
      </c>
      <c r="F544" s="20" t="str">
        <f t="shared" si="149"/>
        <v>、貂蝉</v>
      </c>
      <c r="G544" s="20" t="str">
        <f t="shared" si="150"/>
        <v/>
      </c>
      <c r="H544" s="20" t="str">
        <f t="shared" si="151"/>
        <v/>
      </c>
      <c r="I544" s="20" t="str">
        <f t="shared" si="152"/>
        <v/>
      </c>
      <c r="J544" s="12">
        <f t="shared" si="141"/>
        <v>140</v>
      </c>
      <c r="K544" s="12">
        <f t="shared" si="142"/>
        <v>0</v>
      </c>
      <c r="L544" s="12">
        <f t="shared" si="143"/>
        <v>0</v>
      </c>
      <c r="M544" s="36">
        <v>0</v>
      </c>
      <c r="N544" s="28" t="s">
        <v>140</v>
      </c>
      <c r="O544" s="12">
        <f>VLOOKUP(E544,[3]Sheet1!$B$20:$K$190,9,0)</f>
        <v>4</v>
      </c>
      <c r="P544" s="12" t="str">
        <f>VLOOKUP(O544,武将ID!L$1:$M544,2,0)</f>
        <v>辅助型</v>
      </c>
      <c r="R544" s="12">
        <v>4</v>
      </c>
      <c r="T544" s="12">
        <f t="shared" ref="T544:T607" si="155">W544</f>
        <v>14</v>
      </c>
      <c r="U544" s="12">
        <f t="shared" ref="U544:U607" si="156">INT(X544*0.8)</f>
        <v>0</v>
      </c>
      <c r="V544" s="12">
        <f t="shared" si="144"/>
        <v>0</v>
      </c>
      <c r="W544" s="12">
        <f t="shared" si="146"/>
        <v>14</v>
      </c>
      <c r="X544" s="12">
        <f t="shared" si="147"/>
        <v>0</v>
      </c>
      <c r="Y544" s="12">
        <f t="shared" si="148"/>
        <v>0</v>
      </c>
      <c r="AB544" s="18">
        <v>180</v>
      </c>
      <c r="AC544" s="18">
        <v>0</v>
      </c>
      <c r="AD544" s="18">
        <v>0</v>
      </c>
      <c r="AH544" s="31" t="s">
        <v>777</v>
      </c>
      <c r="AI544" s="17" t="str">
        <f>IFERROR(VLOOKUP(AH544,[4]缘分填表用!$A:$J,4,FALSE),VLOOKUP(AH544,[4]Sheet3!$AH:$AM,6,0))</f>
        <v>魅惑众生</v>
      </c>
      <c r="AJ544" s="30" t="str">
        <f>IFERROR(VLOOKUP(AH544,[4]缘分填表用!$A:$M,8,FALSE),VLOOKUP(AH544,[4]Sheet3!$AH:$AL,2,0))</f>
        <v>貂蝉</v>
      </c>
      <c r="AK544" s="30">
        <f>IFERROR(VLOOKUP(AH544,[4]缘分填表用!$A:$M,9,FALSE),VLOOKUP(AH544,[4]Sheet3!$AH:$AL,3,0))</f>
        <v>0</v>
      </c>
      <c r="AL544" s="30">
        <f>IFERROR(VLOOKUP(AH544,[4]缘分填表用!$A:$M,10,FALSE),VLOOKUP(AH544,[4]Sheet3!$AH:$AL,4,0))</f>
        <v>0</v>
      </c>
      <c r="AM544" s="30"/>
      <c r="AN544" s="12" t="str">
        <f>IFERROR(VLOOKUP(D544,[5]Sheet1!$B$2:$C$47,2,FALSE),"")</f>
        <v/>
      </c>
    </row>
    <row r="545" spans="1:40" ht="17.399999999999999" customHeight="1" x14ac:dyDescent="0.35">
      <c r="A545" s="16" t="str">
        <f t="shared" si="153"/>
        <v>苏妲己2</v>
      </c>
      <c r="B545" s="17">
        <v>2</v>
      </c>
      <c r="C545" s="18">
        <v>68</v>
      </c>
      <c r="D545" s="19" t="str">
        <f t="shared" si="154"/>
        <v>凤鸣岐山</v>
      </c>
      <c r="E545" s="25" t="s">
        <v>776</v>
      </c>
      <c r="F545" s="20" t="str">
        <f t="shared" si="149"/>
        <v>、姜子牙</v>
      </c>
      <c r="G545" s="20" t="str">
        <f t="shared" si="150"/>
        <v/>
      </c>
      <c r="H545" s="20" t="str">
        <f t="shared" si="151"/>
        <v/>
      </c>
      <c r="I545" s="20" t="str">
        <f t="shared" si="152"/>
        <v/>
      </c>
      <c r="J545" s="12">
        <f t="shared" si="141"/>
        <v>140</v>
      </c>
      <c r="K545" s="12">
        <f t="shared" si="142"/>
        <v>0</v>
      </c>
      <c r="L545" s="12">
        <f t="shared" si="143"/>
        <v>0</v>
      </c>
      <c r="M545" s="36">
        <v>0</v>
      </c>
      <c r="N545" s="28" t="s">
        <v>140</v>
      </c>
      <c r="O545" s="12">
        <f>VLOOKUP(E545,[3]Sheet1!$B$20:$K$190,9,0)</f>
        <v>4</v>
      </c>
      <c r="P545" s="12" t="str">
        <f>VLOOKUP(O545,武将ID!L$1:$M545,2,0)</f>
        <v>辅助型</v>
      </c>
      <c r="R545" s="12">
        <v>4</v>
      </c>
      <c r="T545" s="12">
        <f t="shared" si="155"/>
        <v>14</v>
      </c>
      <c r="U545" s="12">
        <f t="shared" si="156"/>
        <v>0</v>
      </c>
      <c r="V545" s="12">
        <f t="shared" si="144"/>
        <v>0</v>
      </c>
      <c r="W545" s="12">
        <f t="shared" si="146"/>
        <v>14</v>
      </c>
      <c r="X545" s="12">
        <f t="shared" si="147"/>
        <v>0</v>
      </c>
      <c r="Y545" s="12">
        <f t="shared" si="148"/>
        <v>0</v>
      </c>
      <c r="AB545" s="18">
        <v>180</v>
      </c>
      <c r="AC545" s="18">
        <v>0</v>
      </c>
      <c r="AD545" s="18">
        <v>0</v>
      </c>
      <c r="AH545" s="31" t="s">
        <v>778</v>
      </c>
      <c r="AI545" s="17" t="str">
        <f>IFERROR(VLOOKUP(AH545,[4]缘分填表用!$A:$J,4,FALSE),VLOOKUP(AH545,[4]Sheet3!$AH:$AM,6,0))</f>
        <v>凤鸣岐山</v>
      </c>
      <c r="AJ545" s="30" t="str">
        <f>IFERROR(VLOOKUP(AH545,[4]缘分填表用!$A:$M,8,FALSE),VLOOKUP(AH545,[4]Sheet3!$AH:$AL,2,0))</f>
        <v>姜子牙</v>
      </c>
      <c r="AK545" s="30">
        <f>IFERROR(VLOOKUP(AH545,[4]缘分填表用!$A:$M,9,FALSE),VLOOKUP(AH545,[4]Sheet3!$AH:$AL,3,0))</f>
        <v>0</v>
      </c>
      <c r="AL545" s="30">
        <f>IFERROR(VLOOKUP(AH545,[4]缘分填表用!$A:$M,10,FALSE),VLOOKUP(AH545,[4]Sheet3!$AH:$AL,4,0))</f>
        <v>0</v>
      </c>
      <c r="AM545" s="30"/>
      <c r="AN545" s="12" t="str">
        <f>IFERROR(VLOOKUP(D545,[5]Sheet1!$B$2:$C$47,2,FALSE),"")</f>
        <v/>
      </c>
    </row>
    <row r="546" spans="1:40" ht="17.399999999999999" customHeight="1" x14ac:dyDescent="0.35">
      <c r="A546" s="16" t="str">
        <f t="shared" si="153"/>
        <v>苏妲己3</v>
      </c>
      <c r="B546" s="17">
        <v>3</v>
      </c>
      <c r="C546" s="21">
        <v>69</v>
      </c>
      <c r="D546" s="19" t="str">
        <f t="shared" si="154"/>
        <v>出尘之姿</v>
      </c>
      <c r="E546" s="25" t="s">
        <v>776</v>
      </c>
      <c r="F546" s="20" t="str">
        <f t="shared" si="149"/>
        <v>、宇文成都</v>
      </c>
      <c r="G546" s="20" t="str">
        <f t="shared" si="150"/>
        <v/>
      </c>
      <c r="H546" s="20" t="str">
        <f t="shared" si="151"/>
        <v/>
      </c>
      <c r="I546" s="20" t="str">
        <f t="shared" si="152"/>
        <v/>
      </c>
      <c r="J546" s="12">
        <f t="shared" si="141"/>
        <v>140</v>
      </c>
      <c r="K546" s="12">
        <f t="shared" si="142"/>
        <v>0</v>
      </c>
      <c r="L546" s="12">
        <f t="shared" si="143"/>
        <v>0</v>
      </c>
      <c r="M546" s="36">
        <v>0</v>
      </c>
      <c r="N546" s="28" t="s">
        <v>140</v>
      </c>
      <c r="O546" s="12">
        <f>VLOOKUP(E546,[3]Sheet1!$B$20:$K$190,9,0)</f>
        <v>4</v>
      </c>
      <c r="P546" s="12" t="str">
        <f>VLOOKUP(O546,武将ID!L$1:$M546,2,0)</f>
        <v>辅助型</v>
      </c>
      <c r="R546" s="12">
        <v>4</v>
      </c>
      <c r="T546" s="12">
        <f t="shared" si="155"/>
        <v>14</v>
      </c>
      <c r="U546" s="12">
        <f t="shared" si="156"/>
        <v>0</v>
      </c>
      <c r="V546" s="12">
        <f t="shared" si="144"/>
        <v>0</v>
      </c>
      <c r="W546" s="12">
        <f t="shared" si="146"/>
        <v>14</v>
      </c>
      <c r="X546" s="12">
        <f t="shared" si="147"/>
        <v>0</v>
      </c>
      <c r="Y546" s="12">
        <f t="shared" si="148"/>
        <v>0</v>
      </c>
      <c r="AB546" s="18">
        <v>180</v>
      </c>
      <c r="AC546" s="18">
        <v>0</v>
      </c>
      <c r="AD546" s="18">
        <v>0</v>
      </c>
      <c r="AH546" s="31" t="s">
        <v>779</v>
      </c>
      <c r="AI546" s="17" t="str">
        <f>IFERROR(VLOOKUP(AH546,[4]缘分填表用!$A:$J,4,FALSE),VLOOKUP(AH546,[4]Sheet3!$AH:$AM,6,0))</f>
        <v>出尘之姿</v>
      </c>
      <c r="AJ546" s="30" t="str">
        <f>IFERROR(VLOOKUP(AH546,[4]缘分填表用!$A:$M,8,FALSE),VLOOKUP(AH546,[4]Sheet3!$AH:$AL,2,0))</f>
        <v>宇文成都</v>
      </c>
      <c r="AK546" s="30">
        <f>IFERROR(VLOOKUP(AH546,[4]缘分填表用!$A:$M,9,FALSE),VLOOKUP(AH546,[4]Sheet3!$AH:$AL,3,0))</f>
        <v>0</v>
      </c>
      <c r="AL546" s="30">
        <f>IFERROR(VLOOKUP(AH546,[4]缘分填表用!$A:$M,10,FALSE),VLOOKUP(AH546,[4]Sheet3!$AH:$AL,4,0))</f>
        <v>0</v>
      </c>
      <c r="AM546" s="30"/>
      <c r="AN546" s="12" t="str">
        <f>IFERROR(VLOOKUP(D546,[5]Sheet1!$B$2:$C$47,2,FALSE),"")</f>
        <v/>
      </c>
    </row>
    <row r="547" spans="1:40" ht="17.399999999999999" customHeight="1" x14ac:dyDescent="0.35">
      <c r="A547" s="16" t="str">
        <f t="shared" si="153"/>
        <v>苏妲己4</v>
      </c>
      <c r="B547" s="17">
        <v>4</v>
      </c>
      <c r="C547" s="18">
        <v>70</v>
      </c>
      <c r="D547" s="19" t="str">
        <f t="shared" si="154"/>
        <v>满面春风</v>
      </c>
      <c r="E547" s="25" t="s">
        <v>776</v>
      </c>
      <c r="F547" s="20" t="str">
        <f t="shared" si="149"/>
        <v>、虞姬</v>
      </c>
      <c r="G547" s="20" t="str">
        <f t="shared" si="150"/>
        <v>、李师师</v>
      </c>
      <c r="H547" s="20" t="str">
        <f t="shared" si="151"/>
        <v/>
      </c>
      <c r="I547" s="20" t="str">
        <f t="shared" si="152"/>
        <v/>
      </c>
      <c r="J547" s="12">
        <f t="shared" si="141"/>
        <v>150</v>
      </c>
      <c r="K547" s="12">
        <f t="shared" si="142"/>
        <v>120</v>
      </c>
      <c r="L547" s="12">
        <f t="shared" si="143"/>
        <v>30</v>
      </c>
      <c r="M547" s="36">
        <v>0</v>
      </c>
      <c r="N547" s="28" t="s">
        <v>140</v>
      </c>
      <c r="O547" s="12">
        <f>VLOOKUP(E547,[3]Sheet1!$B$20:$K$190,9,0)</f>
        <v>4</v>
      </c>
      <c r="P547" s="12" t="str">
        <f>VLOOKUP(O547,武将ID!L$1:$M547,2,0)</f>
        <v>辅助型</v>
      </c>
      <c r="R547" s="12">
        <v>4</v>
      </c>
      <c r="T547" s="12">
        <f t="shared" si="155"/>
        <v>15</v>
      </c>
      <c r="U547" s="12">
        <f t="shared" si="156"/>
        <v>12</v>
      </c>
      <c r="V547" s="12">
        <f t="shared" si="144"/>
        <v>3</v>
      </c>
      <c r="W547" s="12">
        <f t="shared" si="146"/>
        <v>15</v>
      </c>
      <c r="X547" s="12">
        <f t="shared" si="147"/>
        <v>15</v>
      </c>
      <c r="Y547" s="12">
        <f t="shared" si="148"/>
        <v>0</v>
      </c>
      <c r="AB547" s="18">
        <v>200</v>
      </c>
      <c r="AC547" s="18">
        <v>200</v>
      </c>
      <c r="AD547" s="18">
        <v>0</v>
      </c>
      <c r="AH547" s="31" t="s">
        <v>780</v>
      </c>
      <c r="AI547" s="17" t="str">
        <f>IFERROR(VLOOKUP(AH547,[4]缘分填表用!$A:$J,4,FALSE),VLOOKUP(AH547,[4]Sheet3!$AH:$AM,6,0))</f>
        <v>满面春风</v>
      </c>
      <c r="AJ547" s="30" t="str">
        <f>IFERROR(VLOOKUP(AH547,[4]缘分填表用!$A:$M,8,FALSE),VLOOKUP(AH547,[4]Sheet3!$AH:$AL,2,0))</f>
        <v>虞姬</v>
      </c>
      <c r="AK547" s="30" t="str">
        <f>IFERROR(VLOOKUP(AH547,[4]缘分填表用!$A:$M,9,FALSE),VLOOKUP(AH547,[4]Sheet3!$AH:$AL,3,0))</f>
        <v>李师师</v>
      </c>
      <c r="AL547" s="30">
        <f>IFERROR(VLOOKUP(AH547,[4]缘分填表用!$A:$M,10,FALSE),VLOOKUP(AH547,[4]Sheet3!$AH:$AL,4,0))</f>
        <v>0</v>
      </c>
      <c r="AM547" s="30"/>
      <c r="AN547" s="12" t="str">
        <f>IFERROR(VLOOKUP(D547,[5]Sheet1!$B$2:$C$47,2,FALSE),"")</f>
        <v/>
      </c>
    </row>
    <row r="548" spans="1:40" ht="17.399999999999999" customHeight="1" x14ac:dyDescent="0.35">
      <c r="A548" s="16" t="str">
        <f t="shared" si="153"/>
        <v>苏妲己5</v>
      </c>
      <c r="B548" s="17">
        <v>5</v>
      </c>
      <c r="C548" s="18">
        <v>71</v>
      </c>
      <c r="D548" s="19" t="str">
        <f t="shared" si="154"/>
        <v>才子佳人</v>
      </c>
      <c r="E548" s="25" t="s">
        <v>776</v>
      </c>
      <c r="F548" s="20" t="str">
        <f t="shared" si="149"/>
        <v>、韩信</v>
      </c>
      <c r="G548" s="20" t="str">
        <f t="shared" si="150"/>
        <v>、周瑜</v>
      </c>
      <c r="H548" s="20" t="str">
        <f t="shared" si="151"/>
        <v>、裴元庆</v>
      </c>
      <c r="I548" s="20" t="str">
        <f t="shared" si="152"/>
        <v/>
      </c>
      <c r="J548" s="12">
        <f t="shared" si="141"/>
        <v>180</v>
      </c>
      <c r="K548" s="12">
        <f t="shared" si="142"/>
        <v>140</v>
      </c>
      <c r="L548" s="12">
        <f t="shared" si="143"/>
        <v>40</v>
      </c>
      <c r="M548" s="36">
        <v>0</v>
      </c>
      <c r="N548" s="28" t="s">
        <v>140</v>
      </c>
      <c r="O548" s="12">
        <f>VLOOKUP(E548,[3]Sheet1!$B$20:$K$190,9,0)</f>
        <v>4</v>
      </c>
      <c r="P548" s="12" t="str">
        <f>VLOOKUP(O548,武将ID!L$1:$M548,2,0)</f>
        <v>辅助型</v>
      </c>
      <c r="R548" s="12">
        <v>4</v>
      </c>
      <c r="T548" s="12">
        <f t="shared" si="155"/>
        <v>18</v>
      </c>
      <c r="U548" s="12">
        <f t="shared" si="156"/>
        <v>14</v>
      </c>
      <c r="V548" s="12">
        <f t="shared" si="144"/>
        <v>4</v>
      </c>
      <c r="W548" s="12">
        <f t="shared" si="146"/>
        <v>18</v>
      </c>
      <c r="X548" s="12">
        <f t="shared" si="147"/>
        <v>18</v>
      </c>
      <c r="Y548" s="12">
        <f t="shared" si="148"/>
        <v>0</v>
      </c>
      <c r="AB548" s="18">
        <v>240</v>
      </c>
      <c r="AC548" s="18">
        <v>240</v>
      </c>
      <c r="AD548" s="18">
        <v>0</v>
      </c>
      <c r="AH548" s="31" t="s">
        <v>781</v>
      </c>
      <c r="AI548" s="17" t="str">
        <f>IFERROR(VLOOKUP(AH548,[4]缘分填表用!$A:$J,4,FALSE),VLOOKUP(AH548,[4]Sheet3!$AH:$AM,6,0))</f>
        <v>才子佳人</v>
      </c>
      <c r="AJ548" s="30" t="str">
        <f>IFERROR(VLOOKUP(AH548,[4]缘分填表用!$A:$M,8,FALSE),VLOOKUP(AH548,[4]Sheet3!$AH:$AL,2,0))</f>
        <v>韩信</v>
      </c>
      <c r="AK548" s="30" t="str">
        <f>IFERROR(VLOOKUP(AH548,[4]缘分填表用!$A:$M,9,FALSE),VLOOKUP(AH548,[4]Sheet3!$AH:$AL,3,0))</f>
        <v>周瑜</v>
      </c>
      <c r="AL548" s="30" t="str">
        <f>IFERROR(VLOOKUP(AH548,[4]缘分填表用!$A:$M,10,FALSE),VLOOKUP(AH548,[4]Sheet3!$AH:$AL,4,0))</f>
        <v>裴元庆</v>
      </c>
      <c r="AM548" s="30"/>
      <c r="AN548" s="12" t="str">
        <f>IFERROR(VLOOKUP(D548,[5]Sheet1!$B$2:$C$47,2,FALSE),"")</f>
        <v/>
      </c>
    </row>
    <row r="549" spans="1:40" ht="17.399999999999999" customHeight="1" x14ac:dyDescent="0.35">
      <c r="A549" s="16" t="str">
        <f t="shared" si="153"/>
        <v>苏妲己6</v>
      </c>
      <c r="B549" s="17">
        <v>6</v>
      </c>
      <c r="C549" s="18">
        <v>72</v>
      </c>
      <c r="D549" s="19" t="str">
        <f t="shared" si="154"/>
        <v>风情万种</v>
      </c>
      <c r="E549" s="25" t="s">
        <v>776</v>
      </c>
      <c r="F549" s="20" t="str">
        <f t="shared" si="149"/>
        <v>、吕雉</v>
      </c>
      <c r="G549" s="20" t="str">
        <f t="shared" si="150"/>
        <v>、小乔</v>
      </c>
      <c r="H549" s="20" t="str">
        <f t="shared" si="151"/>
        <v>、独孤伽罗</v>
      </c>
      <c r="I549" s="20" t="str">
        <f t="shared" si="152"/>
        <v/>
      </c>
      <c r="J549" s="12">
        <f t="shared" si="141"/>
        <v>180</v>
      </c>
      <c r="K549" s="12">
        <f t="shared" si="142"/>
        <v>140</v>
      </c>
      <c r="L549" s="12">
        <f t="shared" si="143"/>
        <v>40</v>
      </c>
      <c r="M549" s="36">
        <v>0</v>
      </c>
      <c r="N549" s="28" t="s">
        <v>140</v>
      </c>
      <c r="O549" s="12">
        <f>VLOOKUP(E549,[3]Sheet1!$B$20:$K$190,9,0)</f>
        <v>4</v>
      </c>
      <c r="P549" s="12" t="str">
        <f>VLOOKUP(O549,武将ID!L$1:$M549,2,0)</f>
        <v>辅助型</v>
      </c>
      <c r="R549" s="12">
        <v>4</v>
      </c>
      <c r="T549" s="12">
        <f t="shared" si="155"/>
        <v>18</v>
      </c>
      <c r="U549" s="12">
        <f t="shared" si="156"/>
        <v>14</v>
      </c>
      <c r="V549" s="12">
        <f t="shared" si="144"/>
        <v>4</v>
      </c>
      <c r="W549" s="12">
        <f t="shared" si="146"/>
        <v>18</v>
      </c>
      <c r="X549" s="12">
        <f t="shared" si="147"/>
        <v>18</v>
      </c>
      <c r="Y549" s="12">
        <f t="shared" si="148"/>
        <v>0</v>
      </c>
      <c r="AB549" s="18">
        <v>240</v>
      </c>
      <c r="AC549" s="18">
        <v>240</v>
      </c>
      <c r="AD549" s="18">
        <v>0</v>
      </c>
      <c r="AH549" s="31" t="s">
        <v>782</v>
      </c>
      <c r="AI549" s="17" t="str">
        <f>IFERROR(VLOOKUP(AH549,[4]缘分填表用!$A:$J,4,FALSE),VLOOKUP(AH549,[4]Sheet3!$AH:$AM,6,0))</f>
        <v>风情万种</v>
      </c>
      <c r="AJ549" s="30" t="str">
        <f>IFERROR(VLOOKUP(AH549,[4]缘分填表用!$A:$M,8,FALSE),VLOOKUP(AH549,[4]Sheet3!$AH:$AL,2,0))</f>
        <v>吕雉</v>
      </c>
      <c r="AK549" s="30" t="str">
        <f>IFERROR(VLOOKUP(AH549,[4]缘分填表用!$A:$M,9,FALSE),VLOOKUP(AH549,[4]Sheet3!$AH:$AL,3,0))</f>
        <v>小乔</v>
      </c>
      <c r="AL549" s="30" t="str">
        <f>IFERROR(VLOOKUP(AH549,[4]缘分填表用!$A:$M,10,FALSE),VLOOKUP(AH549,[4]Sheet3!$AH:$AL,4,0))</f>
        <v>独孤伽罗</v>
      </c>
      <c r="AM549" s="30"/>
      <c r="AN549" s="12" t="str">
        <f>IFERROR(VLOOKUP(D549,[5]Sheet1!$B$2:$C$47,2,FALSE),"")</f>
        <v/>
      </c>
    </row>
    <row r="550" spans="1:40" ht="17.399999999999999" customHeight="1" x14ac:dyDescent="0.35">
      <c r="A550" s="16" t="str">
        <f t="shared" si="153"/>
        <v>朱元璋1</v>
      </c>
      <c r="B550" s="17">
        <v>1</v>
      </c>
      <c r="C550" s="18">
        <v>73</v>
      </c>
      <c r="D550" s="19" t="str">
        <f t="shared" si="154"/>
        <v>名震天下</v>
      </c>
      <c r="E550" s="31" t="s">
        <v>783</v>
      </c>
      <c r="F550" s="20" t="str">
        <f t="shared" si="149"/>
        <v>、鲁智深</v>
      </c>
      <c r="G550" s="20" t="str">
        <f t="shared" si="150"/>
        <v/>
      </c>
      <c r="H550" s="20" t="str">
        <f t="shared" si="151"/>
        <v/>
      </c>
      <c r="I550" s="20" t="str">
        <f t="shared" si="152"/>
        <v/>
      </c>
      <c r="J550" s="12">
        <f t="shared" si="141"/>
        <v>0</v>
      </c>
      <c r="K550" s="12">
        <f t="shared" si="142"/>
        <v>100</v>
      </c>
      <c r="L550" s="12">
        <f t="shared" si="143"/>
        <v>30</v>
      </c>
      <c r="M550" s="36">
        <v>0</v>
      </c>
      <c r="N550" s="28" t="s">
        <v>140</v>
      </c>
      <c r="O550" s="12">
        <f>VLOOKUP(E550,[3]Sheet1!$B$20:$K$190,9,0)</f>
        <v>3</v>
      </c>
      <c r="P550" s="12" t="str">
        <f>VLOOKUP(O550,武将ID!L$1:$M550,2,0)</f>
        <v>攻击型</v>
      </c>
      <c r="R550" s="12">
        <v>4</v>
      </c>
      <c r="T550" s="12">
        <f t="shared" si="155"/>
        <v>0</v>
      </c>
      <c r="U550" s="12">
        <f t="shared" si="156"/>
        <v>10</v>
      </c>
      <c r="V550" s="12">
        <f t="shared" si="144"/>
        <v>3</v>
      </c>
      <c r="W550" s="12">
        <f t="shared" si="146"/>
        <v>0</v>
      </c>
      <c r="X550" s="12">
        <f t="shared" si="147"/>
        <v>13</v>
      </c>
      <c r="Y550" s="12">
        <f t="shared" si="148"/>
        <v>0</v>
      </c>
      <c r="AB550" s="18">
        <v>0</v>
      </c>
      <c r="AC550" s="18">
        <v>170</v>
      </c>
      <c r="AD550" s="18">
        <v>0</v>
      </c>
      <c r="AH550" s="31" t="s">
        <v>784</v>
      </c>
      <c r="AI550" s="17" t="str">
        <f>IFERROR(VLOOKUP(AH550,[4]缘分填表用!$A:$J,4,FALSE),VLOOKUP(AH550,[4]Sheet3!$AH:$AM,6,0))</f>
        <v>名震天下</v>
      </c>
      <c r="AJ550" s="30" t="str">
        <f>IFERROR(VLOOKUP(AH550,[4]缘分填表用!$A:$M,8,FALSE),VLOOKUP(AH550,[4]Sheet3!$AH:$AL,2,0))</f>
        <v>鲁智深</v>
      </c>
      <c r="AK550" s="30">
        <f>IFERROR(VLOOKUP(AH550,[4]缘分填表用!$A:$M,9,FALSE),VLOOKUP(AH550,[4]Sheet3!$AH:$AL,3,0))</f>
        <v>0</v>
      </c>
      <c r="AL550" s="30">
        <f>IFERROR(VLOOKUP(AH550,[4]缘分填表用!$A:$M,10,FALSE),VLOOKUP(AH550,[4]Sheet3!$AH:$AL,4,0))</f>
        <v>0</v>
      </c>
      <c r="AM550" s="30"/>
      <c r="AN550" s="12" t="str">
        <f>IFERROR(VLOOKUP(D550,[5]Sheet1!$B$2:$C$47,2,FALSE),"")</f>
        <v/>
      </c>
    </row>
    <row r="551" spans="1:40" ht="17.399999999999999" customHeight="1" x14ac:dyDescent="0.35">
      <c r="A551" s="16" t="str">
        <f t="shared" si="153"/>
        <v>朱元璋2</v>
      </c>
      <c r="B551" s="17">
        <v>2</v>
      </c>
      <c r="C551" s="18">
        <v>74</v>
      </c>
      <c r="D551" s="19" t="str">
        <f t="shared" si="154"/>
        <v>称帝称王</v>
      </c>
      <c r="E551" s="31" t="s">
        <v>783</v>
      </c>
      <c r="F551" s="20" t="str">
        <f t="shared" si="149"/>
        <v>、杨广</v>
      </c>
      <c r="G551" s="20" t="str">
        <f t="shared" si="150"/>
        <v/>
      </c>
      <c r="H551" s="20" t="str">
        <f t="shared" si="151"/>
        <v/>
      </c>
      <c r="I551" s="20" t="str">
        <f t="shared" si="152"/>
        <v/>
      </c>
      <c r="J551" s="12">
        <f t="shared" si="141"/>
        <v>0</v>
      </c>
      <c r="K551" s="12">
        <f t="shared" si="142"/>
        <v>110</v>
      </c>
      <c r="L551" s="12">
        <f t="shared" si="143"/>
        <v>30</v>
      </c>
      <c r="M551" s="36">
        <v>0</v>
      </c>
      <c r="N551" s="28" t="s">
        <v>140</v>
      </c>
      <c r="O551" s="12">
        <f>VLOOKUP(E551,[3]Sheet1!$B$20:$K$190,9,0)</f>
        <v>3</v>
      </c>
      <c r="P551" s="12" t="str">
        <f>VLOOKUP(O551,武将ID!L$1:$M551,2,0)</f>
        <v>攻击型</v>
      </c>
      <c r="R551" s="12">
        <v>4</v>
      </c>
      <c r="T551" s="12">
        <f t="shared" si="155"/>
        <v>0</v>
      </c>
      <c r="U551" s="12">
        <f t="shared" si="156"/>
        <v>11</v>
      </c>
      <c r="V551" s="12">
        <f t="shared" si="144"/>
        <v>3</v>
      </c>
      <c r="W551" s="12">
        <f t="shared" si="146"/>
        <v>0</v>
      </c>
      <c r="X551" s="12">
        <f t="shared" si="147"/>
        <v>14</v>
      </c>
      <c r="Y551" s="12">
        <f t="shared" si="148"/>
        <v>0</v>
      </c>
      <c r="AB551" s="18">
        <v>0</v>
      </c>
      <c r="AC551" s="18">
        <v>180</v>
      </c>
      <c r="AD551" s="18">
        <v>0</v>
      </c>
      <c r="AH551" s="31" t="s">
        <v>785</v>
      </c>
      <c r="AI551" s="17" t="str">
        <f>IFERROR(VLOOKUP(AH551,[4]缘分填表用!$A:$J,4,FALSE),VLOOKUP(AH551,[4]Sheet3!$AH:$AM,6,0))</f>
        <v>称帝称王</v>
      </c>
      <c r="AJ551" s="30" t="str">
        <f>IFERROR(VLOOKUP(AH551,[4]缘分填表用!$A:$M,8,FALSE),VLOOKUP(AH551,[4]Sheet3!$AH:$AL,2,0))</f>
        <v>杨广</v>
      </c>
      <c r="AK551" s="30">
        <f>IFERROR(VLOOKUP(AH551,[4]缘分填表用!$A:$M,9,FALSE),VLOOKUP(AH551,[4]Sheet3!$AH:$AL,3,0))</f>
        <v>0</v>
      </c>
      <c r="AL551" s="30">
        <f>IFERROR(VLOOKUP(AH551,[4]缘分填表用!$A:$M,10,FALSE),VLOOKUP(AH551,[4]Sheet3!$AH:$AL,4,0))</f>
        <v>0</v>
      </c>
      <c r="AM551" s="30"/>
      <c r="AN551" s="12" t="str">
        <f>IFERROR(VLOOKUP(D551,[5]Sheet1!$B$2:$C$47,2,FALSE),"")</f>
        <v/>
      </c>
    </row>
    <row r="552" spans="1:40" ht="17.399999999999999" customHeight="1" x14ac:dyDescent="0.35">
      <c r="A552" s="16" t="str">
        <f t="shared" si="153"/>
        <v>朱元璋3</v>
      </c>
      <c r="B552" s="17">
        <v>3</v>
      </c>
      <c r="C552" s="18">
        <v>75</v>
      </c>
      <c r="D552" s="19" t="str">
        <f t="shared" si="154"/>
        <v>一统天下</v>
      </c>
      <c r="E552" s="31" t="s">
        <v>783</v>
      </c>
      <c r="F552" s="20" t="str">
        <f t="shared" si="149"/>
        <v>、成吉思汗</v>
      </c>
      <c r="G552" s="20" t="str">
        <f t="shared" si="150"/>
        <v/>
      </c>
      <c r="H552" s="20" t="str">
        <f t="shared" si="151"/>
        <v/>
      </c>
      <c r="I552" s="20" t="str">
        <f t="shared" si="152"/>
        <v/>
      </c>
      <c r="J552" s="12">
        <f t="shared" si="141"/>
        <v>0</v>
      </c>
      <c r="K552" s="12">
        <f t="shared" si="142"/>
        <v>110</v>
      </c>
      <c r="L552" s="12">
        <f t="shared" si="143"/>
        <v>30</v>
      </c>
      <c r="M552" s="36">
        <v>0</v>
      </c>
      <c r="N552" s="28" t="s">
        <v>140</v>
      </c>
      <c r="O552" s="12">
        <f>VLOOKUP(E552,[3]Sheet1!$B$20:$K$190,9,0)</f>
        <v>3</v>
      </c>
      <c r="P552" s="12" t="str">
        <f>VLOOKUP(O552,武将ID!L$1:$M552,2,0)</f>
        <v>攻击型</v>
      </c>
      <c r="R552" s="12">
        <v>4</v>
      </c>
      <c r="T552" s="12">
        <f t="shared" si="155"/>
        <v>0</v>
      </c>
      <c r="U552" s="12">
        <f t="shared" si="156"/>
        <v>11</v>
      </c>
      <c r="V552" s="12">
        <f t="shared" si="144"/>
        <v>3</v>
      </c>
      <c r="W552" s="12">
        <f t="shared" si="146"/>
        <v>0</v>
      </c>
      <c r="X552" s="12">
        <f t="shared" si="147"/>
        <v>14</v>
      </c>
      <c r="Y552" s="12">
        <f t="shared" si="148"/>
        <v>0</v>
      </c>
      <c r="AB552" s="18">
        <v>0</v>
      </c>
      <c r="AC552" s="18">
        <v>180</v>
      </c>
      <c r="AD552" s="18">
        <v>0</v>
      </c>
      <c r="AH552" s="31" t="s">
        <v>786</v>
      </c>
      <c r="AI552" s="17" t="str">
        <f>IFERROR(VLOOKUP(AH552,[4]缘分填表用!$A:$J,4,FALSE),VLOOKUP(AH552,[4]Sheet3!$AH:$AM,6,0))</f>
        <v>一统天下</v>
      </c>
      <c r="AJ552" s="30" t="str">
        <f>IFERROR(VLOOKUP(AH552,[4]缘分填表用!$A:$M,8,FALSE),VLOOKUP(AH552,[4]Sheet3!$AH:$AL,2,0))</f>
        <v>成吉思汗</v>
      </c>
      <c r="AK552" s="30">
        <f>IFERROR(VLOOKUP(AH552,[4]缘分填表用!$A:$M,9,FALSE),VLOOKUP(AH552,[4]Sheet3!$AH:$AL,3,0))</f>
        <v>0</v>
      </c>
      <c r="AL552" s="30">
        <f>IFERROR(VLOOKUP(AH552,[4]缘分填表用!$A:$M,10,FALSE),VLOOKUP(AH552,[4]Sheet3!$AH:$AL,4,0))</f>
        <v>0</v>
      </c>
      <c r="AM552" s="30"/>
      <c r="AN552" s="12" t="str">
        <f>IFERROR(VLOOKUP(D552,[5]Sheet1!$B$2:$C$47,2,FALSE),"")</f>
        <v/>
      </c>
    </row>
    <row r="553" spans="1:40" ht="17.399999999999999" customHeight="1" x14ac:dyDescent="0.35">
      <c r="A553" s="16" t="str">
        <f t="shared" si="153"/>
        <v>朱元璋4</v>
      </c>
      <c r="B553" s="17">
        <v>4</v>
      </c>
      <c r="C553" s="18">
        <v>76</v>
      </c>
      <c r="D553" s="19" t="str">
        <f t="shared" si="154"/>
        <v>平民皇帝</v>
      </c>
      <c r="E553" s="31" t="s">
        <v>783</v>
      </c>
      <c r="F553" s="20" t="str">
        <f t="shared" si="149"/>
        <v>、刘邦</v>
      </c>
      <c r="G553" s="20" t="str">
        <f t="shared" si="150"/>
        <v/>
      </c>
      <c r="H553" s="20" t="str">
        <f t="shared" si="151"/>
        <v/>
      </c>
      <c r="I553" s="20" t="str">
        <f t="shared" si="152"/>
        <v/>
      </c>
      <c r="J553" s="12">
        <f t="shared" si="141"/>
        <v>0</v>
      </c>
      <c r="K553" s="12">
        <f t="shared" si="142"/>
        <v>110</v>
      </c>
      <c r="L553" s="12">
        <f t="shared" si="143"/>
        <v>30</v>
      </c>
      <c r="M553" s="36">
        <v>0</v>
      </c>
      <c r="N553" s="28" t="s">
        <v>140</v>
      </c>
      <c r="O553" s="12">
        <f>VLOOKUP(E553,[3]Sheet1!$B$20:$K$190,9,0)</f>
        <v>3</v>
      </c>
      <c r="P553" s="12" t="str">
        <f>VLOOKUP(O553,武将ID!L$1:$M553,2,0)</f>
        <v>攻击型</v>
      </c>
      <c r="R553" s="12">
        <v>4</v>
      </c>
      <c r="T553" s="12">
        <f t="shared" si="155"/>
        <v>0</v>
      </c>
      <c r="U553" s="12">
        <f t="shared" si="156"/>
        <v>11</v>
      </c>
      <c r="V553" s="12">
        <f t="shared" si="144"/>
        <v>3</v>
      </c>
      <c r="W553" s="12">
        <f t="shared" si="146"/>
        <v>0</v>
      </c>
      <c r="X553" s="12">
        <f t="shared" si="147"/>
        <v>14</v>
      </c>
      <c r="Y553" s="12">
        <f t="shared" si="148"/>
        <v>0</v>
      </c>
      <c r="AB553" s="18">
        <v>0</v>
      </c>
      <c r="AC553" s="18">
        <v>180</v>
      </c>
      <c r="AD553" s="18">
        <v>0</v>
      </c>
      <c r="AH553" s="31" t="s">
        <v>787</v>
      </c>
      <c r="AI553" s="17" t="str">
        <f>IFERROR(VLOOKUP(AH553,[4]缘分填表用!$A:$J,4,FALSE),VLOOKUP(AH553,[4]Sheet3!$AH:$AM,6,0))</f>
        <v>平民皇帝</v>
      </c>
      <c r="AJ553" s="30" t="str">
        <f>IFERROR(VLOOKUP(AH553,[4]缘分填表用!$A:$M,8,FALSE),VLOOKUP(AH553,[4]Sheet3!$AH:$AL,2,0))</f>
        <v>刘邦</v>
      </c>
      <c r="AK553" s="30">
        <f>IFERROR(VLOOKUP(AH553,[4]缘分填表用!$A:$M,9,FALSE),VLOOKUP(AH553,[4]Sheet3!$AH:$AL,3,0))</f>
        <v>0</v>
      </c>
      <c r="AL553" s="30">
        <f>IFERROR(VLOOKUP(AH553,[4]缘分填表用!$A:$M,10,FALSE),VLOOKUP(AH553,[4]Sheet3!$AH:$AL,4,0))</f>
        <v>0</v>
      </c>
      <c r="AM553" s="30"/>
      <c r="AN553" s="12" t="str">
        <f>IFERROR(VLOOKUP(D553,[5]Sheet1!$B$2:$C$47,2,FALSE),"")</f>
        <v/>
      </c>
    </row>
    <row r="554" spans="1:40" ht="17.399999999999999" customHeight="1" x14ac:dyDescent="0.35">
      <c r="A554" s="16" t="str">
        <f t="shared" si="153"/>
        <v>朱元璋5</v>
      </c>
      <c r="B554" s="17">
        <v>5</v>
      </c>
      <c r="C554" s="18">
        <v>77</v>
      </c>
      <c r="D554" s="19" t="str">
        <f t="shared" si="154"/>
        <v>独揽大权</v>
      </c>
      <c r="E554" s="31" t="s">
        <v>783</v>
      </c>
      <c r="F554" s="20" t="str">
        <f t="shared" si="149"/>
        <v>、吕雉</v>
      </c>
      <c r="G554" s="20" t="str">
        <f t="shared" si="150"/>
        <v>、曹操</v>
      </c>
      <c r="H554" s="20" t="str">
        <f t="shared" si="151"/>
        <v/>
      </c>
      <c r="I554" s="20" t="str">
        <f t="shared" si="152"/>
        <v/>
      </c>
      <c r="J554" s="12">
        <f t="shared" si="141"/>
        <v>150</v>
      </c>
      <c r="K554" s="12">
        <f t="shared" si="142"/>
        <v>120</v>
      </c>
      <c r="L554" s="12">
        <f t="shared" si="143"/>
        <v>30</v>
      </c>
      <c r="M554" s="36">
        <v>0</v>
      </c>
      <c r="N554" s="28" t="s">
        <v>140</v>
      </c>
      <c r="O554" s="12">
        <f>VLOOKUP(E554,[3]Sheet1!$B$20:$K$190,9,0)</f>
        <v>3</v>
      </c>
      <c r="P554" s="12" t="str">
        <f>VLOOKUP(O554,武将ID!L$1:$M554,2,0)</f>
        <v>攻击型</v>
      </c>
      <c r="R554" s="12">
        <v>4</v>
      </c>
      <c r="T554" s="12">
        <f t="shared" si="155"/>
        <v>15</v>
      </c>
      <c r="U554" s="12">
        <f t="shared" si="156"/>
        <v>12</v>
      </c>
      <c r="V554" s="12">
        <f t="shared" si="144"/>
        <v>3</v>
      </c>
      <c r="W554" s="12">
        <f t="shared" si="146"/>
        <v>15</v>
      </c>
      <c r="X554" s="12">
        <f t="shared" si="147"/>
        <v>15</v>
      </c>
      <c r="Y554" s="12">
        <f t="shared" si="148"/>
        <v>0</v>
      </c>
      <c r="AB554" s="18">
        <v>200</v>
      </c>
      <c r="AC554" s="18">
        <v>200</v>
      </c>
      <c r="AD554" s="18">
        <v>0</v>
      </c>
      <c r="AH554" s="31" t="s">
        <v>788</v>
      </c>
      <c r="AI554" s="17" t="str">
        <f>IFERROR(VLOOKUP(AH554,[4]缘分填表用!$A:$J,4,FALSE),VLOOKUP(AH554,[4]Sheet3!$AH:$AM,6,0))</f>
        <v>独揽大权</v>
      </c>
      <c r="AJ554" s="30" t="str">
        <f>IFERROR(VLOOKUP(AH554,[4]缘分填表用!$A:$M,8,FALSE),VLOOKUP(AH554,[4]Sheet3!$AH:$AL,2,0))</f>
        <v>吕雉</v>
      </c>
      <c r="AK554" s="30" t="str">
        <f>IFERROR(VLOOKUP(AH554,[4]缘分填表用!$A:$M,9,FALSE),VLOOKUP(AH554,[4]Sheet3!$AH:$AL,3,0))</f>
        <v>曹操</v>
      </c>
      <c r="AL554" s="30">
        <f>IFERROR(VLOOKUP(AH554,[4]缘分填表用!$A:$M,10,FALSE),VLOOKUP(AH554,[4]Sheet3!$AH:$AL,4,0))</f>
        <v>0</v>
      </c>
      <c r="AM554" s="30"/>
      <c r="AN554" s="12" t="str">
        <f>IFERROR(VLOOKUP(D554,[5]Sheet1!$B$2:$C$47,2,FALSE),"")</f>
        <v/>
      </c>
    </row>
    <row r="555" spans="1:40" ht="17.399999999999999" customHeight="1" x14ac:dyDescent="0.35">
      <c r="A555" s="16" t="str">
        <f t="shared" si="153"/>
        <v>朱元璋6</v>
      </c>
      <c r="B555" s="17">
        <v>6</v>
      </c>
      <c r="C555" s="18">
        <v>78</v>
      </c>
      <c r="D555" s="19" t="str">
        <f t="shared" si="154"/>
        <v>开国皇帝</v>
      </c>
      <c r="E555" s="31" t="s">
        <v>783</v>
      </c>
      <c r="F555" s="20" t="str">
        <f t="shared" si="149"/>
        <v>、孙权</v>
      </c>
      <c r="G555" s="20" t="str">
        <f t="shared" si="150"/>
        <v>、杨坚</v>
      </c>
      <c r="H555" s="20" t="str">
        <f t="shared" si="151"/>
        <v>、李渊</v>
      </c>
      <c r="I555" s="20" t="str">
        <f t="shared" si="152"/>
        <v/>
      </c>
      <c r="J555" s="12">
        <f t="shared" si="141"/>
        <v>180</v>
      </c>
      <c r="K555" s="12">
        <f t="shared" si="142"/>
        <v>140</v>
      </c>
      <c r="L555" s="12">
        <f t="shared" si="143"/>
        <v>40</v>
      </c>
      <c r="M555" s="36">
        <v>0</v>
      </c>
      <c r="N555" s="28" t="s">
        <v>140</v>
      </c>
      <c r="O555" s="12">
        <f>VLOOKUP(E555,[3]Sheet1!$B$20:$K$190,9,0)</f>
        <v>3</v>
      </c>
      <c r="P555" s="12" t="str">
        <f>VLOOKUP(O555,武将ID!L$1:$M555,2,0)</f>
        <v>攻击型</v>
      </c>
      <c r="R555" s="12">
        <v>4</v>
      </c>
      <c r="T555" s="12">
        <f t="shared" si="155"/>
        <v>18</v>
      </c>
      <c r="U555" s="12">
        <f t="shared" si="156"/>
        <v>14</v>
      </c>
      <c r="V555" s="12">
        <f t="shared" si="144"/>
        <v>4</v>
      </c>
      <c r="W555" s="12">
        <f t="shared" si="146"/>
        <v>18</v>
      </c>
      <c r="X555" s="12">
        <f t="shared" si="147"/>
        <v>18</v>
      </c>
      <c r="Y555" s="12">
        <f t="shared" si="148"/>
        <v>0</v>
      </c>
      <c r="AB555" s="18">
        <v>240</v>
      </c>
      <c r="AC555" s="18">
        <v>240</v>
      </c>
      <c r="AD555" s="19">
        <v>0</v>
      </c>
      <c r="AH555" s="31" t="s">
        <v>789</v>
      </c>
      <c r="AI555" s="17" t="str">
        <f>IFERROR(VLOOKUP(AH555,[4]缘分填表用!$A:$J,4,FALSE),VLOOKUP(AH555,[4]Sheet3!$AH:$AM,6,0))</f>
        <v>开国皇帝</v>
      </c>
      <c r="AJ555" s="30" t="str">
        <f>IFERROR(VLOOKUP(AH555,[4]缘分填表用!$A:$M,8,FALSE),VLOOKUP(AH555,[4]Sheet3!$AH:$AL,2,0))</f>
        <v>孙权</v>
      </c>
      <c r="AK555" s="30" t="str">
        <f>IFERROR(VLOOKUP(AH555,[4]缘分填表用!$A:$M,9,FALSE),VLOOKUP(AH555,[4]Sheet3!$AH:$AL,3,0))</f>
        <v>杨坚</v>
      </c>
      <c r="AL555" s="30" t="str">
        <f>IFERROR(VLOOKUP(AH555,[4]缘分填表用!$A:$M,10,FALSE),VLOOKUP(AH555,[4]Sheet3!$AH:$AL,4,0))</f>
        <v>李渊</v>
      </c>
      <c r="AM555" s="30"/>
      <c r="AN555" s="12" t="str">
        <f>IFERROR(VLOOKUP(D555,[5]Sheet1!$B$2:$C$47,2,FALSE),"")</f>
        <v/>
      </c>
    </row>
    <row r="556" spans="1:40" ht="17.399999999999999" customHeight="1" x14ac:dyDescent="0.35">
      <c r="A556" s="16" t="str">
        <f t="shared" si="153"/>
        <v>陈庆之1</v>
      </c>
      <c r="B556" s="17">
        <v>1</v>
      </c>
      <c r="C556" s="18">
        <v>79</v>
      </c>
      <c r="D556" s="19" t="str">
        <f t="shared" si="154"/>
        <v>所向无敌</v>
      </c>
      <c r="E556" s="31" t="s">
        <v>790</v>
      </c>
      <c r="F556" s="20" t="str">
        <f t="shared" si="149"/>
        <v>、穆桂英</v>
      </c>
      <c r="G556" s="20" t="str">
        <f t="shared" si="150"/>
        <v/>
      </c>
      <c r="H556" s="20" t="str">
        <f t="shared" si="151"/>
        <v/>
      </c>
      <c r="I556" s="20" t="str">
        <f t="shared" si="152"/>
        <v/>
      </c>
      <c r="J556" s="12">
        <f t="shared" si="141"/>
        <v>130</v>
      </c>
      <c r="K556" s="12">
        <f t="shared" si="142"/>
        <v>0</v>
      </c>
      <c r="L556" s="12">
        <f t="shared" si="143"/>
        <v>0</v>
      </c>
      <c r="M556" s="36">
        <v>0</v>
      </c>
      <c r="N556" s="28" t="s">
        <v>140</v>
      </c>
      <c r="O556" s="12">
        <f>VLOOKUP(E556,[3]Sheet1!$B$20:$K$190,9,0)</f>
        <v>2</v>
      </c>
      <c r="P556" s="12" t="str">
        <f>VLOOKUP(O556,武将ID!L$1:$M556,2,0)</f>
        <v>防御型</v>
      </c>
      <c r="R556" s="12">
        <v>4</v>
      </c>
      <c r="T556" s="12">
        <f t="shared" si="155"/>
        <v>13</v>
      </c>
      <c r="U556" s="12">
        <f t="shared" si="156"/>
        <v>0</v>
      </c>
      <c r="V556" s="12">
        <f t="shared" si="144"/>
        <v>0</v>
      </c>
      <c r="W556" s="12">
        <f t="shared" si="146"/>
        <v>13</v>
      </c>
      <c r="X556" s="12">
        <f t="shared" si="147"/>
        <v>0</v>
      </c>
      <c r="Y556" s="12">
        <f t="shared" si="148"/>
        <v>0</v>
      </c>
      <c r="AB556" s="18">
        <v>170</v>
      </c>
      <c r="AC556" s="18">
        <v>0</v>
      </c>
      <c r="AD556" s="18">
        <v>0</v>
      </c>
      <c r="AH556" s="31" t="s">
        <v>791</v>
      </c>
      <c r="AI556" s="17" t="str">
        <f>IFERROR(VLOOKUP(AH556,[4]缘分填表用!$A:$J,4,FALSE),VLOOKUP(AH556,[4]Sheet3!$AH:$AM,6,0))</f>
        <v>所向无敌</v>
      </c>
      <c r="AJ556" s="30" t="str">
        <f>IFERROR(VLOOKUP(AH556,[4]缘分填表用!$A:$M,8,FALSE),VLOOKUP(AH556,[4]Sheet3!$AH:$AL,2,0))</f>
        <v>穆桂英</v>
      </c>
      <c r="AK556" s="30">
        <f>IFERROR(VLOOKUP(AH556,[4]缘分填表用!$A:$M,9,FALSE),VLOOKUP(AH556,[4]Sheet3!$AH:$AL,3,0))</f>
        <v>0</v>
      </c>
      <c r="AL556" s="30">
        <f>IFERROR(VLOOKUP(AH556,[4]缘分填表用!$A:$M,10,FALSE),VLOOKUP(AH556,[4]Sheet3!$AH:$AL,4,0))</f>
        <v>0</v>
      </c>
      <c r="AM556" s="30"/>
      <c r="AN556" s="12" t="str">
        <f>IFERROR(VLOOKUP(D556,[5]Sheet1!$B$2:$C$47,2,FALSE),"")</f>
        <v/>
      </c>
    </row>
    <row r="557" spans="1:40" ht="17.399999999999999" customHeight="1" x14ac:dyDescent="0.35">
      <c r="A557" s="16" t="str">
        <f t="shared" si="153"/>
        <v>陈庆之2</v>
      </c>
      <c r="B557" s="17">
        <v>2</v>
      </c>
      <c r="C557" s="18">
        <v>80</v>
      </c>
      <c r="D557" s="19" t="str">
        <f t="shared" si="154"/>
        <v>能屈能伸</v>
      </c>
      <c r="E557" s="31" t="s">
        <v>790</v>
      </c>
      <c r="F557" s="20" t="str">
        <f t="shared" si="149"/>
        <v>、李白</v>
      </c>
      <c r="G557" s="20" t="str">
        <f t="shared" si="150"/>
        <v/>
      </c>
      <c r="H557" s="20" t="str">
        <f t="shared" si="151"/>
        <v/>
      </c>
      <c r="I557" s="20" t="str">
        <f t="shared" si="152"/>
        <v/>
      </c>
      <c r="J557" s="12">
        <f t="shared" si="141"/>
        <v>140</v>
      </c>
      <c r="K557" s="12">
        <f t="shared" si="142"/>
        <v>0</v>
      </c>
      <c r="L557" s="12">
        <f t="shared" si="143"/>
        <v>0</v>
      </c>
      <c r="M557" s="36">
        <v>0</v>
      </c>
      <c r="N557" s="28" t="s">
        <v>140</v>
      </c>
      <c r="O557" s="12">
        <f>VLOOKUP(E557,[3]Sheet1!$B$20:$K$190,9,0)</f>
        <v>2</v>
      </c>
      <c r="P557" s="12" t="str">
        <f>VLOOKUP(O557,武将ID!L$1:$M557,2,0)</f>
        <v>防御型</v>
      </c>
      <c r="R557" s="12">
        <v>4</v>
      </c>
      <c r="T557" s="12">
        <f t="shared" si="155"/>
        <v>14</v>
      </c>
      <c r="U557" s="12">
        <f t="shared" si="156"/>
        <v>0</v>
      </c>
      <c r="V557" s="12">
        <f t="shared" si="144"/>
        <v>0</v>
      </c>
      <c r="W557" s="12">
        <f t="shared" si="146"/>
        <v>14</v>
      </c>
      <c r="X557" s="12">
        <f t="shared" si="147"/>
        <v>0</v>
      </c>
      <c r="Y557" s="12">
        <f t="shared" si="148"/>
        <v>0</v>
      </c>
      <c r="AB557" s="18">
        <v>180</v>
      </c>
      <c r="AC557" s="18">
        <v>0</v>
      </c>
      <c r="AD557" s="18">
        <v>0</v>
      </c>
      <c r="AH557" s="31" t="s">
        <v>792</v>
      </c>
      <c r="AI557" s="17" t="str">
        <f>IFERROR(VLOOKUP(AH557,[4]缘分填表用!$A:$J,4,FALSE),VLOOKUP(AH557,[4]Sheet3!$AH:$AM,6,0))</f>
        <v>能屈能伸</v>
      </c>
      <c r="AJ557" s="30" t="str">
        <f>IFERROR(VLOOKUP(AH557,[4]缘分填表用!$A:$M,8,FALSE),VLOOKUP(AH557,[4]Sheet3!$AH:$AL,2,0))</f>
        <v>李白</v>
      </c>
      <c r="AK557" s="30">
        <f>IFERROR(VLOOKUP(AH557,[4]缘分填表用!$A:$M,9,FALSE),VLOOKUP(AH557,[4]Sheet3!$AH:$AL,3,0))</f>
        <v>0</v>
      </c>
      <c r="AL557" s="30">
        <f>IFERROR(VLOOKUP(AH557,[4]缘分填表用!$A:$M,10,FALSE),VLOOKUP(AH557,[4]Sheet3!$AH:$AL,4,0))</f>
        <v>0</v>
      </c>
      <c r="AM557" s="30"/>
      <c r="AN557" s="12" t="str">
        <f>IFERROR(VLOOKUP(D557,[5]Sheet1!$B$2:$C$47,2,FALSE),"")</f>
        <v/>
      </c>
    </row>
    <row r="558" spans="1:40" ht="17.399999999999999" customHeight="1" x14ac:dyDescent="0.35">
      <c r="A558" s="16" t="str">
        <f t="shared" si="153"/>
        <v>陈庆之3</v>
      </c>
      <c r="B558" s="17">
        <v>3</v>
      </c>
      <c r="C558" s="18">
        <v>81</v>
      </c>
      <c r="D558" s="19" t="str">
        <f t="shared" si="154"/>
        <v>行兵布阵</v>
      </c>
      <c r="E558" s="31" t="s">
        <v>790</v>
      </c>
      <c r="F558" s="20" t="str">
        <f t="shared" si="149"/>
        <v>、韩信</v>
      </c>
      <c r="G558" s="20" t="str">
        <f t="shared" si="150"/>
        <v/>
      </c>
      <c r="H558" s="20" t="str">
        <f t="shared" si="151"/>
        <v/>
      </c>
      <c r="I558" s="20" t="str">
        <f t="shared" si="152"/>
        <v/>
      </c>
      <c r="J558" s="12">
        <f t="shared" si="141"/>
        <v>140</v>
      </c>
      <c r="K558" s="12">
        <f t="shared" si="142"/>
        <v>0</v>
      </c>
      <c r="L558" s="12">
        <f t="shared" si="143"/>
        <v>0</v>
      </c>
      <c r="M558" s="36">
        <v>0</v>
      </c>
      <c r="N558" s="28" t="s">
        <v>140</v>
      </c>
      <c r="O558" s="12">
        <f>VLOOKUP(E558,[3]Sheet1!$B$20:$K$190,9,0)</f>
        <v>2</v>
      </c>
      <c r="P558" s="12" t="str">
        <f>VLOOKUP(O558,武将ID!L$1:$M558,2,0)</f>
        <v>防御型</v>
      </c>
      <c r="R558" s="12">
        <v>4</v>
      </c>
      <c r="T558" s="12">
        <f t="shared" si="155"/>
        <v>14</v>
      </c>
      <c r="U558" s="12">
        <f t="shared" si="156"/>
        <v>0</v>
      </c>
      <c r="V558" s="12">
        <f t="shared" si="144"/>
        <v>0</v>
      </c>
      <c r="W558" s="12">
        <f t="shared" si="146"/>
        <v>14</v>
      </c>
      <c r="X558" s="12">
        <f t="shared" si="147"/>
        <v>0</v>
      </c>
      <c r="Y558" s="12">
        <f t="shared" si="148"/>
        <v>0</v>
      </c>
      <c r="AB558" s="18">
        <v>180</v>
      </c>
      <c r="AC558" s="18">
        <v>0</v>
      </c>
      <c r="AD558" s="18">
        <v>0</v>
      </c>
      <c r="AH558" s="31" t="s">
        <v>793</v>
      </c>
      <c r="AI558" s="17" t="str">
        <f>IFERROR(VLOOKUP(AH558,[4]缘分填表用!$A:$J,4,FALSE),VLOOKUP(AH558,[4]Sheet3!$AH:$AM,6,0))</f>
        <v>行兵布阵</v>
      </c>
      <c r="AJ558" s="30" t="str">
        <f>IFERROR(VLOOKUP(AH558,[4]缘分填表用!$A:$M,8,FALSE),VLOOKUP(AH558,[4]Sheet3!$AH:$AL,2,0))</f>
        <v>韩信</v>
      </c>
      <c r="AK558" s="30">
        <f>IFERROR(VLOOKUP(AH558,[4]缘分填表用!$A:$M,9,FALSE),VLOOKUP(AH558,[4]Sheet3!$AH:$AL,3,0))</f>
        <v>0</v>
      </c>
      <c r="AL558" s="30">
        <f>IFERROR(VLOOKUP(AH558,[4]缘分填表用!$A:$M,10,FALSE),VLOOKUP(AH558,[4]Sheet3!$AH:$AL,4,0))</f>
        <v>0</v>
      </c>
      <c r="AM558" s="30"/>
      <c r="AN558" s="12" t="str">
        <f>IFERROR(VLOOKUP(D558,[5]Sheet1!$B$2:$C$47,2,FALSE),"")</f>
        <v/>
      </c>
    </row>
    <row r="559" spans="1:40" ht="17.399999999999999" customHeight="1" x14ac:dyDescent="0.35">
      <c r="A559" s="16" t="str">
        <f t="shared" si="153"/>
        <v>陈庆之4</v>
      </c>
      <c r="B559" s="17">
        <v>4</v>
      </c>
      <c r="C559" s="18">
        <v>82</v>
      </c>
      <c r="D559" s="19" t="str">
        <f t="shared" si="154"/>
        <v>功标青史</v>
      </c>
      <c r="E559" s="31" t="s">
        <v>790</v>
      </c>
      <c r="F559" s="20" t="str">
        <f t="shared" si="149"/>
        <v>、周瑜</v>
      </c>
      <c r="G559" s="20" t="str">
        <f t="shared" si="150"/>
        <v/>
      </c>
      <c r="H559" s="20" t="str">
        <f t="shared" si="151"/>
        <v/>
      </c>
      <c r="I559" s="20" t="str">
        <f t="shared" si="152"/>
        <v/>
      </c>
      <c r="J559" s="12">
        <f t="shared" si="141"/>
        <v>140</v>
      </c>
      <c r="K559" s="12">
        <f t="shared" si="142"/>
        <v>0</v>
      </c>
      <c r="L559" s="12">
        <f t="shared" si="143"/>
        <v>0</v>
      </c>
      <c r="M559" s="36">
        <v>0</v>
      </c>
      <c r="N559" s="28" t="s">
        <v>140</v>
      </c>
      <c r="O559" s="12">
        <f>VLOOKUP(E559,[3]Sheet1!$B$20:$K$190,9,0)</f>
        <v>2</v>
      </c>
      <c r="P559" s="12" t="str">
        <f>VLOOKUP(O559,武将ID!L$1:$M559,2,0)</f>
        <v>防御型</v>
      </c>
      <c r="R559" s="12">
        <v>4</v>
      </c>
      <c r="T559" s="12">
        <f t="shared" si="155"/>
        <v>14</v>
      </c>
      <c r="U559" s="12">
        <f t="shared" si="156"/>
        <v>0</v>
      </c>
      <c r="V559" s="12">
        <f t="shared" si="144"/>
        <v>0</v>
      </c>
      <c r="W559" s="12">
        <f t="shared" si="146"/>
        <v>14</v>
      </c>
      <c r="X559" s="12">
        <f t="shared" si="147"/>
        <v>0</v>
      </c>
      <c r="Y559" s="12">
        <f t="shared" si="148"/>
        <v>0</v>
      </c>
      <c r="AB559" s="18">
        <v>180</v>
      </c>
      <c r="AC559" s="18">
        <v>0</v>
      </c>
      <c r="AD559" s="18">
        <v>0</v>
      </c>
      <c r="AH559" s="31" t="s">
        <v>794</v>
      </c>
      <c r="AI559" s="17" t="str">
        <f>IFERROR(VLOOKUP(AH559,[4]缘分填表用!$A:$J,4,FALSE),VLOOKUP(AH559,[4]Sheet3!$AH:$AM,6,0))</f>
        <v>功标青史</v>
      </c>
      <c r="AJ559" s="30" t="str">
        <f>IFERROR(VLOOKUP(AH559,[4]缘分填表用!$A:$M,8,FALSE),VLOOKUP(AH559,[4]Sheet3!$AH:$AL,2,0))</f>
        <v>周瑜</v>
      </c>
      <c r="AK559" s="30">
        <f>IFERROR(VLOOKUP(AH559,[4]缘分填表用!$A:$M,9,FALSE),VLOOKUP(AH559,[4]Sheet3!$AH:$AL,3,0))</f>
        <v>0</v>
      </c>
      <c r="AL559" s="30">
        <f>IFERROR(VLOOKUP(AH559,[4]缘分填表用!$A:$M,10,FALSE),VLOOKUP(AH559,[4]Sheet3!$AH:$AL,4,0))</f>
        <v>0</v>
      </c>
      <c r="AM559" s="30"/>
      <c r="AN559" s="12" t="str">
        <f>IFERROR(VLOOKUP(D559,[5]Sheet1!$B$2:$C$47,2,FALSE),"")</f>
        <v/>
      </c>
    </row>
    <row r="560" spans="1:40" ht="17.399999999999999" customHeight="1" x14ac:dyDescent="0.35">
      <c r="A560" s="16" t="str">
        <f t="shared" si="153"/>
        <v>陈庆之5</v>
      </c>
      <c r="B560" s="17">
        <v>5</v>
      </c>
      <c r="C560" s="18">
        <v>83</v>
      </c>
      <c r="D560" s="19" t="str">
        <f t="shared" si="154"/>
        <v>统帅奇才</v>
      </c>
      <c r="E560" s="31" t="s">
        <v>790</v>
      </c>
      <c r="F560" s="20" t="str">
        <f t="shared" si="149"/>
        <v>、薛仁贵</v>
      </c>
      <c r="G560" s="20" t="str">
        <f t="shared" si="150"/>
        <v>、岳飞</v>
      </c>
      <c r="H560" s="20" t="str">
        <f t="shared" si="151"/>
        <v/>
      </c>
      <c r="I560" s="20" t="str">
        <f t="shared" si="152"/>
        <v/>
      </c>
      <c r="J560" s="12">
        <f t="shared" si="141"/>
        <v>150</v>
      </c>
      <c r="K560" s="12">
        <f t="shared" si="142"/>
        <v>60</v>
      </c>
      <c r="L560" s="12">
        <f t="shared" si="143"/>
        <v>100</v>
      </c>
      <c r="M560" s="36">
        <v>0</v>
      </c>
      <c r="N560" s="28" t="s">
        <v>140</v>
      </c>
      <c r="O560" s="12">
        <f>VLOOKUP(E560,[3]Sheet1!$B$20:$K$190,9,0)</f>
        <v>2</v>
      </c>
      <c r="P560" s="12" t="str">
        <f>VLOOKUP(O560,武将ID!L$1:$M560,2,0)</f>
        <v>防御型</v>
      </c>
      <c r="R560" s="12">
        <v>4</v>
      </c>
      <c r="T560" s="12">
        <f t="shared" si="155"/>
        <v>15</v>
      </c>
      <c r="U560" s="12">
        <f t="shared" si="156"/>
        <v>6</v>
      </c>
      <c r="V560" s="12">
        <f t="shared" si="144"/>
        <v>10</v>
      </c>
      <c r="W560" s="12">
        <f t="shared" si="146"/>
        <v>15</v>
      </c>
      <c r="X560" s="12">
        <f t="shared" si="147"/>
        <v>8</v>
      </c>
      <c r="Y560" s="12">
        <f t="shared" si="148"/>
        <v>8</v>
      </c>
      <c r="AB560" s="18">
        <v>200</v>
      </c>
      <c r="AC560" s="18">
        <v>100</v>
      </c>
      <c r="AD560" s="18">
        <v>100</v>
      </c>
      <c r="AH560" s="31" t="s">
        <v>795</v>
      </c>
      <c r="AI560" s="17" t="str">
        <f>IFERROR(VLOOKUP(AH560,[4]缘分填表用!$A:$J,4,FALSE),VLOOKUP(AH560,[4]Sheet3!$AH:$AM,6,0))</f>
        <v>统帅奇才</v>
      </c>
      <c r="AJ560" s="30" t="str">
        <f>IFERROR(VLOOKUP(AH560,[4]缘分填表用!$A:$M,8,FALSE),VLOOKUP(AH560,[4]Sheet3!$AH:$AL,2,0))</f>
        <v>薛仁贵</v>
      </c>
      <c r="AK560" s="30" t="str">
        <f>IFERROR(VLOOKUP(AH560,[4]缘分填表用!$A:$M,9,FALSE),VLOOKUP(AH560,[4]Sheet3!$AH:$AL,3,0))</f>
        <v>岳飞</v>
      </c>
      <c r="AL560" s="30">
        <f>IFERROR(VLOOKUP(AH560,[4]缘分填表用!$A:$M,10,FALSE),VLOOKUP(AH560,[4]Sheet3!$AH:$AL,4,0))</f>
        <v>0</v>
      </c>
      <c r="AM560" s="30"/>
      <c r="AN560" s="12" t="str">
        <f>IFERROR(VLOOKUP(D560,[5]Sheet1!$B$2:$C$47,2,FALSE),"")</f>
        <v/>
      </c>
    </row>
    <row r="561" spans="1:40" ht="17.399999999999999" customHeight="1" x14ac:dyDescent="0.35">
      <c r="A561" s="16" t="str">
        <f t="shared" si="153"/>
        <v>陈庆之6</v>
      </c>
      <c r="B561" s="17">
        <v>6</v>
      </c>
      <c r="C561" s="18">
        <v>84</v>
      </c>
      <c r="D561" s="19" t="str">
        <f t="shared" si="154"/>
        <v>英勇无敌</v>
      </c>
      <c r="E561" s="31" t="s">
        <v>790</v>
      </c>
      <c r="F561" s="20" t="str">
        <f t="shared" si="149"/>
        <v>、张辽</v>
      </c>
      <c r="G561" s="20" t="str">
        <f t="shared" si="150"/>
        <v>、宇文成都</v>
      </c>
      <c r="H561" s="20" t="str">
        <f t="shared" si="151"/>
        <v>、成吉思汗</v>
      </c>
      <c r="I561" s="20" t="str">
        <f t="shared" si="152"/>
        <v/>
      </c>
      <c r="J561" s="12">
        <f t="shared" si="141"/>
        <v>180</v>
      </c>
      <c r="K561" s="12">
        <f t="shared" si="142"/>
        <v>70</v>
      </c>
      <c r="L561" s="12">
        <f t="shared" si="143"/>
        <v>110</v>
      </c>
      <c r="M561" s="36">
        <v>0</v>
      </c>
      <c r="N561" s="28" t="s">
        <v>140</v>
      </c>
      <c r="O561" s="12">
        <f>VLOOKUP(E561,[3]Sheet1!$B$20:$K$190,9,0)</f>
        <v>2</v>
      </c>
      <c r="P561" s="12" t="str">
        <f>VLOOKUP(O561,武将ID!L$1:$M561,2,0)</f>
        <v>防御型</v>
      </c>
      <c r="R561" s="12">
        <v>4</v>
      </c>
      <c r="T561" s="12">
        <f t="shared" si="155"/>
        <v>18</v>
      </c>
      <c r="U561" s="12">
        <f t="shared" si="156"/>
        <v>7</v>
      </c>
      <c r="V561" s="12">
        <f t="shared" si="144"/>
        <v>11</v>
      </c>
      <c r="W561" s="12">
        <f t="shared" si="146"/>
        <v>18</v>
      </c>
      <c r="X561" s="12">
        <f t="shared" si="147"/>
        <v>9</v>
      </c>
      <c r="Y561" s="12">
        <f t="shared" si="148"/>
        <v>9</v>
      </c>
      <c r="AB561" s="19">
        <v>240</v>
      </c>
      <c r="AC561" s="19">
        <v>120</v>
      </c>
      <c r="AD561" s="19">
        <v>120</v>
      </c>
      <c r="AH561" s="31" t="s">
        <v>796</v>
      </c>
      <c r="AI561" s="17" t="str">
        <f>IFERROR(VLOOKUP(AH561,[4]缘分填表用!$A:$J,4,FALSE),VLOOKUP(AH561,[4]Sheet3!$AH:$AM,6,0))</f>
        <v>英勇无敌</v>
      </c>
      <c r="AJ561" s="30" t="str">
        <f>IFERROR(VLOOKUP(AH561,[4]缘分填表用!$A:$M,8,FALSE),VLOOKUP(AH561,[4]Sheet3!$AH:$AL,2,0))</f>
        <v>张辽</v>
      </c>
      <c r="AK561" s="30" t="str">
        <f>IFERROR(VLOOKUP(AH561,[4]缘分填表用!$A:$M,9,FALSE),VLOOKUP(AH561,[4]Sheet3!$AH:$AL,3,0))</f>
        <v>宇文成都</v>
      </c>
      <c r="AL561" s="30" t="str">
        <f>IFERROR(VLOOKUP(AH561,[4]缘分填表用!$A:$M,10,FALSE),VLOOKUP(AH561,[4]Sheet3!$AH:$AL,4,0))</f>
        <v>成吉思汗</v>
      </c>
      <c r="AM561" s="30"/>
      <c r="AN561" s="12" t="str">
        <f>IFERROR(VLOOKUP(D561,[5]Sheet1!$B$2:$C$47,2,FALSE),"")</f>
        <v/>
      </c>
    </row>
    <row r="562" spans="1:40" ht="17.399999999999999" customHeight="1" x14ac:dyDescent="0.35">
      <c r="A562" s="16" t="str">
        <f t="shared" si="153"/>
        <v>屈原1</v>
      </c>
      <c r="B562" s="17">
        <v>1</v>
      </c>
      <c r="C562" s="18">
        <v>85</v>
      </c>
      <c r="D562" s="19" t="str">
        <f t="shared" si="154"/>
        <v>登峰造极</v>
      </c>
      <c r="E562" s="25" t="s">
        <v>797</v>
      </c>
      <c r="F562" s="20" t="str">
        <f t="shared" si="149"/>
        <v>、李白</v>
      </c>
      <c r="G562" s="20" t="str">
        <f t="shared" si="150"/>
        <v/>
      </c>
      <c r="H562" s="20" t="str">
        <f t="shared" si="151"/>
        <v/>
      </c>
      <c r="I562" s="20" t="str">
        <f t="shared" si="152"/>
        <v/>
      </c>
      <c r="J562" s="12">
        <f t="shared" si="141"/>
        <v>130</v>
      </c>
      <c r="K562" s="12">
        <f t="shared" si="142"/>
        <v>0</v>
      </c>
      <c r="L562" s="12">
        <f t="shared" si="143"/>
        <v>0</v>
      </c>
      <c r="M562" s="36">
        <v>0</v>
      </c>
      <c r="N562" s="28" t="s">
        <v>140</v>
      </c>
      <c r="O562" s="12">
        <f>VLOOKUP(E562,[3]Sheet1!$B$20:$K$190,9,0)</f>
        <v>4</v>
      </c>
      <c r="P562" s="12" t="str">
        <f>VLOOKUP(O562,武将ID!L$1:$M562,2,0)</f>
        <v>辅助型</v>
      </c>
      <c r="R562" s="12">
        <v>4</v>
      </c>
      <c r="T562" s="12">
        <f t="shared" si="155"/>
        <v>13</v>
      </c>
      <c r="U562" s="12">
        <f t="shared" si="156"/>
        <v>0</v>
      </c>
      <c r="V562" s="12">
        <f t="shared" si="144"/>
        <v>0</v>
      </c>
      <c r="W562" s="12">
        <f t="shared" si="146"/>
        <v>13</v>
      </c>
      <c r="X562" s="12">
        <f t="shared" si="147"/>
        <v>0</v>
      </c>
      <c r="Y562" s="12">
        <f t="shared" si="148"/>
        <v>0</v>
      </c>
      <c r="AB562" s="18">
        <v>170</v>
      </c>
      <c r="AC562" s="29">
        <v>0</v>
      </c>
      <c r="AD562" s="29">
        <v>0</v>
      </c>
      <c r="AH562" s="31" t="s">
        <v>798</v>
      </c>
      <c r="AI562" s="17" t="str">
        <f>IFERROR(VLOOKUP(AH562,[4]缘分填表用!$A:$J,4,FALSE),VLOOKUP(AH562,[4]Sheet3!$AH:$AM,6,0))</f>
        <v>登峰造极</v>
      </c>
      <c r="AJ562" s="30" t="str">
        <f>IFERROR(VLOOKUP(AH562,[4]缘分填表用!$A:$M,8,FALSE),VLOOKUP(AH562,[4]Sheet3!$AH:$AL,2,0))</f>
        <v>李白</v>
      </c>
      <c r="AK562" s="30">
        <f>IFERROR(VLOOKUP(AH562,[4]缘分填表用!$A:$M,9,FALSE),VLOOKUP(AH562,[4]Sheet3!$AH:$AL,3,0))</f>
        <v>0</v>
      </c>
      <c r="AL562" s="30">
        <f>IFERROR(VLOOKUP(AH562,[4]缘分填表用!$A:$M,10,FALSE),VLOOKUP(AH562,[4]Sheet3!$AH:$AL,4,0))</f>
        <v>0</v>
      </c>
      <c r="AM562" s="30"/>
      <c r="AN562" s="12" t="str">
        <f>IFERROR(VLOOKUP(D562,[5]Sheet1!$B$2:$C$47,2,FALSE),"")</f>
        <v/>
      </c>
    </row>
    <row r="563" spans="1:40" ht="17.399999999999999" customHeight="1" x14ac:dyDescent="0.35">
      <c r="A563" s="16" t="str">
        <f t="shared" si="153"/>
        <v>屈原2</v>
      </c>
      <c r="B563" s="17">
        <v>2</v>
      </c>
      <c r="C563" s="18">
        <v>86</v>
      </c>
      <c r="D563" s="19" t="str">
        <f t="shared" si="154"/>
        <v>忠臣良将</v>
      </c>
      <c r="E563" s="25" t="s">
        <v>797</v>
      </c>
      <c r="F563" s="20" t="str">
        <f t="shared" si="149"/>
        <v>、霍去病</v>
      </c>
      <c r="G563" s="20" t="str">
        <f t="shared" si="150"/>
        <v/>
      </c>
      <c r="H563" s="20" t="str">
        <f t="shared" si="151"/>
        <v/>
      </c>
      <c r="I563" s="20" t="str">
        <f t="shared" si="152"/>
        <v/>
      </c>
      <c r="J563" s="12">
        <f t="shared" si="141"/>
        <v>140</v>
      </c>
      <c r="K563" s="12">
        <f t="shared" si="142"/>
        <v>0</v>
      </c>
      <c r="L563" s="12">
        <f t="shared" si="143"/>
        <v>0</v>
      </c>
      <c r="M563" s="36">
        <v>0</v>
      </c>
      <c r="N563" s="28" t="s">
        <v>140</v>
      </c>
      <c r="O563" s="12">
        <f>VLOOKUP(E563,[3]Sheet1!$B$20:$K$190,9,0)</f>
        <v>4</v>
      </c>
      <c r="P563" s="12" t="str">
        <f>VLOOKUP(O563,武将ID!L$1:$M563,2,0)</f>
        <v>辅助型</v>
      </c>
      <c r="R563" s="12">
        <v>4</v>
      </c>
      <c r="T563" s="12">
        <f t="shared" si="155"/>
        <v>14</v>
      </c>
      <c r="U563" s="12">
        <f t="shared" si="156"/>
        <v>0</v>
      </c>
      <c r="V563" s="12">
        <f t="shared" si="144"/>
        <v>0</v>
      </c>
      <c r="W563" s="12">
        <f t="shared" si="146"/>
        <v>14</v>
      </c>
      <c r="X563" s="12">
        <f t="shared" si="147"/>
        <v>0</v>
      </c>
      <c r="Y563" s="12">
        <f t="shared" si="148"/>
        <v>0</v>
      </c>
      <c r="AB563" s="18">
        <v>180</v>
      </c>
      <c r="AC563" s="29">
        <v>0</v>
      </c>
      <c r="AD563" s="29">
        <v>0</v>
      </c>
      <c r="AH563" s="31" t="s">
        <v>799</v>
      </c>
      <c r="AI563" s="17" t="str">
        <f>IFERROR(VLOOKUP(AH563,[4]缘分填表用!$A:$J,4,FALSE),VLOOKUP(AH563,[4]Sheet3!$AH:$AM,6,0))</f>
        <v>忠臣良将</v>
      </c>
      <c r="AJ563" s="30" t="str">
        <f>IFERROR(VLOOKUP(AH563,[4]缘分填表用!$A:$M,8,FALSE),VLOOKUP(AH563,[4]Sheet3!$AH:$AL,2,0))</f>
        <v>霍去病</v>
      </c>
      <c r="AK563" s="30">
        <f>IFERROR(VLOOKUP(AH563,[4]缘分填表用!$A:$M,9,FALSE),VLOOKUP(AH563,[4]Sheet3!$AH:$AL,3,0))</f>
        <v>0</v>
      </c>
      <c r="AL563" s="30">
        <f>IFERROR(VLOOKUP(AH563,[4]缘分填表用!$A:$M,10,FALSE),VLOOKUP(AH563,[4]Sheet3!$AH:$AL,4,0))</f>
        <v>0</v>
      </c>
      <c r="AM563" s="30"/>
      <c r="AN563" s="12" t="str">
        <f>IFERROR(VLOOKUP(D563,[5]Sheet1!$B$2:$C$47,2,FALSE),"")</f>
        <v/>
      </c>
    </row>
    <row r="564" spans="1:40" ht="17.399999999999999" customHeight="1" x14ac:dyDescent="0.35">
      <c r="A564" s="16" t="str">
        <f t="shared" si="153"/>
        <v>屈原3</v>
      </c>
      <c r="B564" s="17">
        <v>3</v>
      </c>
      <c r="C564" s="18">
        <v>87</v>
      </c>
      <c r="D564" s="19" t="str">
        <f t="shared" si="154"/>
        <v>深谋远虑</v>
      </c>
      <c r="E564" s="25" t="s">
        <v>797</v>
      </c>
      <c r="F564" s="20" t="str">
        <f t="shared" si="149"/>
        <v>、范增</v>
      </c>
      <c r="G564" s="20" t="str">
        <f t="shared" si="150"/>
        <v/>
      </c>
      <c r="H564" s="20" t="str">
        <f t="shared" si="151"/>
        <v/>
      </c>
      <c r="I564" s="20" t="str">
        <f t="shared" si="152"/>
        <v/>
      </c>
      <c r="J564" s="12">
        <f t="shared" si="141"/>
        <v>140</v>
      </c>
      <c r="K564" s="12">
        <f t="shared" si="142"/>
        <v>0</v>
      </c>
      <c r="L564" s="12">
        <f t="shared" si="143"/>
        <v>0</v>
      </c>
      <c r="M564" s="36">
        <v>0</v>
      </c>
      <c r="N564" s="28" t="s">
        <v>140</v>
      </c>
      <c r="O564" s="12">
        <f>VLOOKUP(E564,[3]Sheet1!$B$20:$K$190,9,0)</f>
        <v>4</v>
      </c>
      <c r="P564" s="12" t="str">
        <f>VLOOKUP(O564,武将ID!L$1:$M564,2,0)</f>
        <v>辅助型</v>
      </c>
      <c r="R564" s="12">
        <v>4</v>
      </c>
      <c r="T564" s="12">
        <f t="shared" si="155"/>
        <v>14</v>
      </c>
      <c r="U564" s="12">
        <f t="shared" si="156"/>
        <v>0</v>
      </c>
      <c r="V564" s="12">
        <f t="shared" si="144"/>
        <v>0</v>
      </c>
      <c r="W564" s="12">
        <f t="shared" si="146"/>
        <v>14</v>
      </c>
      <c r="X564" s="12">
        <f t="shared" si="147"/>
        <v>0</v>
      </c>
      <c r="Y564" s="12">
        <f t="shared" si="148"/>
        <v>0</v>
      </c>
      <c r="AB564" s="18">
        <v>180</v>
      </c>
      <c r="AC564" s="29">
        <v>0</v>
      </c>
      <c r="AD564" s="29">
        <v>0</v>
      </c>
      <c r="AH564" s="31" t="s">
        <v>800</v>
      </c>
      <c r="AI564" s="17" t="str">
        <f>IFERROR(VLOOKUP(AH564,[4]缘分填表用!$A:$J,4,FALSE),VLOOKUP(AH564,[4]Sheet3!$AH:$AM,6,0))</f>
        <v>深谋远虑</v>
      </c>
      <c r="AJ564" s="30" t="str">
        <f>IFERROR(VLOOKUP(AH564,[4]缘分填表用!$A:$M,8,FALSE),VLOOKUP(AH564,[4]Sheet3!$AH:$AL,2,0))</f>
        <v>范增</v>
      </c>
      <c r="AK564" s="30">
        <f>IFERROR(VLOOKUP(AH564,[4]缘分填表用!$A:$M,9,FALSE),VLOOKUP(AH564,[4]Sheet3!$AH:$AL,3,0))</f>
        <v>0</v>
      </c>
      <c r="AL564" s="30">
        <f>IFERROR(VLOOKUP(AH564,[4]缘分填表用!$A:$M,10,FALSE),VLOOKUP(AH564,[4]Sheet3!$AH:$AL,4,0))</f>
        <v>0</v>
      </c>
      <c r="AM564" s="30"/>
      <c r="AN564" s="12" t="str">
        <f>IFERROR(VLOOKUP(D564,[5]Sheet1!$B$2:$C$47,2,FALSE),"")</f>
        <v/>
      </c>
    </row>
    <row r="565" spans="1:40" ht="17.399999999999999" customHeight="1" x14ac:dyDescent="0.35">
      <c r="A565" s="16" t="str">
        <f t="shared" si="153"/>
        <v>屈原4</v>
      </c>
      <c r="B565" s="17">
        <v>4</v>
      </c>
      <c r="C565" s="18">
        <v>88</v>
      </c>
      <c r="D565" s="19" t="str">
        <f t="shared" si="154"/>
        <v>香草美人</v>
      </c>
      <c r="E565" s="25" t="s">
        <v>797</v>
      </c>
      <c r="F565" s="20" t="str">
        <f t="shared" si="149"/>
        <v>、虞姬</v>
      </c>
      <c r="G565" s="20" t="str">
        <f t="shared" si="150"/>
        <v>、岳飞</v>
      </c>
      <c r="H565" s="20" t="str">
        <f t="shared" si="151"/>
        <v/>
      </c>
      <c r="I565" s="20" t="str">
        <f t="shared" si="152"/>
        <v/>
      </c>
      <c r="J565" s="12">
        <f t="shared" si="141"/>
        <v>140</v>
      </c>
      <c r="K565" s="12">
        <f t="shared" si="142"/>
        <v>110</v>
      </c>
      <c r="L565" s="12">
        <f t="shared" si="143"/>
        <v>30</v>
      </c>
      <c r="M565" s="36">
        <v>0</v>
      </c>
      <c r="N565" s="28" t="s">
        <v>140</v>
      </c>
      <c r="O565" s="12">
        <f>VLOOKUP(E565,[3]Sheet1!$B$20:$K$190,9,0)</f>
        <v>4</v>
      </c>
      <c r="P565" s="12" t="str">
        <f>VLOOKUP(O565,武将ID!L$1:$M565,2,0)</f>
        <v>辅助型</v>
      </c>
      <c r="R565" s="12">
        <v>4</v>
      </c>
      <c r="T565" s="12">
        <f t="shared" si="155"/>
        <v>14</v>
      </c>
      <c r="U565" s="12">
        <f t="shared" si="156"/>
        <v>11</v>
      </c>
      <c r="V565" s="12">
        <f t="shared" si="144"/>
        <v>3</v>
      </c>
      <c r="W565" s="12">
        <f t="shared" si="146"/>
        <v>14</v>
      </c>
      <c r="X565" s="12">
        <f t="shared" si="147"/>
        <v>14</v>
      </c>
      <c r="Y565" s="12">
        <f t="shared" si="148"/>
        <v>0</v>
      </c>
      <c r="AB565" s="18">
        <v>180</v>
      </c>
      <c r="AC565" s="29">
        <v>180</v>
      </c>
      <c r="AD565" s="29">
        <v>0</v>
      </c>
      <c r="AH565" s="31" t="s">
        <v>801</v>
      </c>
      <c r="AI565" s="17" t="str">
        <f>IFERROR(VLOOKUP(AH565,[4]缘分填表用!$A:$J,4,FALSE),VLOOKUP(AH565,[4]Sheet3!$AH:$AM,6,0))</f>
        <v>香草美人</v>
      </c>
      <c r="AJ565" s="30" t="str">
        <f>IFERROR(VLOOKUP(AH565,[4]缘分填表用!$A:$M,8,FALSE),VLOOKUP(AH565,[4]Sheet3!$AH:$AL,2,0))</f>
        <v>虞姬</v>
      </c>
      <c r="AK565" s="30" t="str">
        <f>IFERROR(VLOOKUP(AH565,[4]缘分填表用!$A:$M,9,FALSE),VLOOKUP(AH565,[4]Sheet3!$AH:$AL,3,0))</f>
        <v>岳飞</v>
      </c>
      <c r="AL565" s="30">
        <f>IFERROR(VLOOKUP(AH565,[4]缘分填表用!$A:$M,10,FALSE),VLOOKUP(AH565,[4]Sheet3!$AH:$AL,4,0))</f>
        <v>0</v>
      </c>
      <c r="AM565" s="30"/>
      <c r="AN565" s="12" t="str">
        <f>IFERROR(VLOOKUP(D565,[5]Sheet1!$B$2:$C$47,2,FALSE),"")</f>
        <v/>
      </c>
    </row>
    <row r="566" spans="1:40" ht="17.399999999999999" customHeight="1" x14ac:dyDescent="0.35">
      <c r="A566" s="16" t="str">
        <f t="shared" si="153"/>
        <v>屈原5</v>
      </c>
      <c r="B566" s="17">
        <v>5</v>
      </c>
      <c r="C566" s="18">
        <v>89</v>
      </c>
      <c r="D566" s="19" t="str">
        <f t="shared" si="154"/>
        <v>满腹经纶</v>
      </c>
      <c r="E566" s="25" t="s">
        <v>797</v>
      </c>
      <c r="F566" s="20" t="str">
        <f t="shared" si="149"/>
        <v>、曹操</v>
      </c>
      <c r="G566" s="20" t="str">
        <f t="shared" si="150"/>
        <v>、周瑜</v>
      </c>
      <c r="H566" s="20" t="str">
        <f t="shared" si="151"/>
        <v>、狄仁杰</v>
      </c>
      <c r="I566" s="20" t="str">
        <f t="shared" si="152"/>
        <v/>
      </c>
      <c r="J566" s="12">
        <f t="shared" si="141"/>
        <v>140</v>
      </c>
      <c r="K566" s="12">
        <f t="shared" si="142"/>
        <v>110</v>
      </c>
      <c r="L566" s="12">
        <f t="shared" si="143"/>
        <v>30</v>
      </c>
      <c r="M566" s="36">
        <v>0</v>
      </c>
      <c r="N566" s="28" t="s">
        <v>140</v>
      </c>
      <c r="O566" s="12">
        <f>VLOOKUP(E566,[3]Sheet1!$B$20:$K$190,9,0)</f>
        <v>4</v>
      </c>
      <c r="P566" s="12" t="str">
        <f>VLOOKUP(O566,武将ID!L$1:$M566,2,0)</f>
        <v>辅助型</v>
      </c>
      <c r="R566" s="12">
        <v>4</v>
      </c>
      <c r="T566" s="12">
        <f t="shared" si="155"/>
        <v>14</v>
      </c>
      <c r="U566" s="12">
        <f t="shared" si="156"/>
        <v>11</v>
      </c>
      <c r="V566" s="12">
        <f t="shared" si="144"/>
        <v>3</v>
      </c>
      <c r="W566" s="12">
        <f t="shared" si="146"/>
        <v>14</v>
      </c>
      <c r="X566" s="12">
        <f t="shared" si="147"/>
        <v>14</v>
      </c>
      <c r="Y566" s="12">
        <f t="shared" si="148"/>
        <v>0</v>
      </c>
      <c r="AB566" s="18">
        <v>180</v>
      </c>
      <c r="AC566" s="29">
        <v>180</v>
      </c>
      <c r="AD566" s="29">
        <v>0</v>
      </c>
      <c r="AH566" s="31" t="s">
        <v>802</v>
      </c>
      <c r="AI566" s="17" t="str">
        <f>IFERROR(VLOOKUP(AH566,[4]缘分填表用!$A:$J,4,FALSE),VLOOKUP(AH566,[4]Sheet3!$AH:$AM,6,0))</f>
        <v>满腹经纶</v>
      </c>
      <c r="AJ566" s="30" t="str">
        <f>IFERROR(VLOOKUP(AH566,[4]缘分填表用!$A:$M,8,FALSE),VLOOKUP(AH566,[4]Sheet3!$AH:$AL,2,0))</f>
        <v>曹操</v>
      </c>
      <c r="AK566" s="30" t="str">
        <f>IFERROR(VLOOKUP(AH566,[4]缘分填表用!$A:$M,9,FALSE),VLOOKUP(AH566,[4]Sheet3!$AH:$AL,3,0))</f>
        <v>周瑜</v>
      </c>
      <c r="AL566" s="30" t="str">
        <f>IFERROR(VLOOKUP(AH566,[4]缘分填表用!$A:$M,10,FALSE),VLOOKUP(AH566,[4]Sheet3!$AH:$AL,4,0))</f>
        <v>狄仁杰</v>
      </c>
      <c r="AM566" s="30"/>
      <c r="AN566" s="12" t="str">
        <f>IFERROR(VLOOKUP(D566,[5]Sheet1!$B$2:$C$47,2,FALSE),"")</f>
        <v/>
      </c>
    </row>
    <row r="567" spans="1:40" ht="17.399999999999999" customHeight="1" x14ac:dyDescent="0.35">
      <c r="A567" s="16" t="str">
        <f t="shared" si="153"/>
        <v>屈原6</v>
      </c>
      <c r="B567" s="17">
        <v>6</v>
      </c>
      <c r="C567" s="18">
        <v>90</v>
      </c>
      <c r="D567" s="19" t="str">
        <f t="shared" si="154"/>
        <v>厚德载物</v>
      </c>
      <c r="E567" s="25" t="s">
        <v>797</v>
      </c>
      <c r="F567" s="20" t="str">
        <f t="shared" si="149"/>
        <v>、刘备</v>
      </c>
      <c r="G567" s="20" t="str">
        <f t="shared" si="150"/>
        <v>、姜子牙</v>
      </c>
      <c r="H567" s="20" t="str">
        <f t="shared" si="151"/>
        <v>、孔子</v>
      </c>
      <c r="I567" s="20" t="str">
        <f t="shared" si="152"/>
        <v/>
      </c>
      <c r="J567" s="12">
        <f t="shared" si="141"/>
        <v>150</v>
      </c>
      <c r="K567" s="12">
        <f t="shared" si="142"/>
        <v>120</v>
      </c>
      <c r="L567" s="12">
        <f t="shared" si="143"/>
        <v>30</v>
      </c>
      <c r="M567" s="36">
        <v>0</v>
      </c>
      <c r="N567" s="28" t="s">
        <v>140</v>
      </c>
      <c r="O567" s="12">
        <f>VLOOKUP(E567,[3]Sheet1!$B$20:$K$190,9,0)</f>
        <v>4</v>
      </c>
      <c r="P567" s="12" t="str">
        <f>VLOOKUP(O567,武将ID!L$1:$M567,2,0)</f>
        <v>辅助型</v>
      </c>
      <c r="R567" s="12">
        <v>4</v>
      </c>
      <c r="T567" s="12">
        <f t="shared" si="155"/>
        <v>15</v>
      </c>
      <c r="U567" s="12">
        <f t="shared" si="156"/>
        <v>12</v>
      </c>
      <c r="V567" s="12">
        <f t="shared" si="144"/>
        <v>3</v>
      </c>
      <c r="W567" s="12">
        <f t="shared" si="146"/>
        <v>15</v>
      </c>
      <c r="X567" s="12">
        <f t="shared" si="147"/>
        <v>15</v>
      </c>
      <c r="Y567" s="12">
        <f t="shared" si="148"/>
        <v>0</v>
      </c>
      <c r="AB567" s="18">
        <v>200</v>
      </c>
      <c r="AC567" s="29">
        <v>200</v>
      </c>
      <c r="AD567" s="29">
        <v>0</v>
      </c>
      <c r="AH567" s="31" t="s">
        <v>803</v>
      </c>
      <c r="AI567" s="17" t="str">
        <f>IFERROR(VLOOKUP(AH567,[4]缘分填表用!$A:$J,4,FALSE),VLOOKUP(AH567,[4]Sheet3!$AH:$AM,6,0))</f>
        <v>厚德载物</v>
      </c>
      <c r="AJ567" s="30" t="str">
        <f>IFERROR(VLOOKUP(AH567,[4]缘分填表用!$A:$M,8,FALSE),VLOOKUP(AH567,[4]Sheet3!$AH:$AL,2,0))</f>
        <v>刘备</v>
      </c>
      <c r="AK567" s="30" t="str">
        <f>IFERROR(VLOOKUP(AH567,[4]缘分填表用!$A:$M,9,FALSE),VLOOKUP(AH567,[4]Sheet3!$AH:$AL,3,0))</f>
        <v>姜子牙</v>
      </c>
      <c r="AL567" s="30" t="str">
        <f>IFERROR(VLOOKUP(AH567,[4]缘分填表用!$A:$M,10,FALSE),VLOOKUP(AH567,[4]Sheet3!$AH:$AL,4,0))</f>
        <v>孔子</v>
      </c>
      <c r="AM567" s="19"/>
      <c r="AN567" s="12" t="str">
        <f>IFERROR(VLOOKUP(D567,[5]Sheet1!$B$2:$C$47,2,FALSE),"")</f>
        <v/>
      </c>
    </row>
    <row r="568" spans="1:40" ht="17.399999999999999" customHeight="1" x14ac:dyDescent="0.35">
      <c r="A568" s="16" t="str">
        <f t="shared" si="153"/>
        <v>李白1</v>
      </c>
      <c r="B568" s="17">
        <v>1</v>
      </c>
      <c r="C568" s="18">
        <v>91</v>
      </c>
      <c r="D568" s="19" t="str">
        <f t="shared" si="154"/>
        <v>入朝为官</v>
      </c>
      <c r="E568" s="31" t="s">
        <v>804</v>
      </c>
      <c r="F568" s="20" t="str">
        <f t="shared" si="149"/>
        <v>、包拯</v>
      </c>
      <c r="G568" s="20" t="str">
        <f t="shared" si="150"/>
        <v/>
      </c>
      <c r="H568" s="20" t="str">
        <f t="shared" si="151"/>
        <v/>
      </c>
      <c r="I568" s="20" t="str">
        <f t="shared" si="152"/>
        <v/>
      </c>
      <c r="J568" s="12">
        <f t="shared" si="141"/>
        <v>0</v>
      </c>
      <c r="K568" s="12">
        <f t="shared" si="142"/>
        <v>100</v>
      </c>
      <c r="L568" s="12">
        <f t="shared" si="143"/>
        <v>30</v>
      </c>
      <c r="M568" s="36">
        <v>0</v>
      </c>
      <c r="N568" s="28" t="s">
        <v>140</v>
      </c>
      <c r="O568" s="12">
        <f>VLOOKUP(E568,[3]Sheet1!$B$20:$K$190,9,0)</f>
        <v>3</v>
      </c>
      <c r="P568" s="12" t="str">
        <f>VLOOKUP(O568,武将ID!L$1:$M568,2,0)</f>
        <v>攻击型</v>
      </c>
      <c r="R568" s="12">
        <v>4</v>
      </c>
      <c r="T568" s="12">
        <f t="shared" si="155"/>
        <v>0</v>
      </c>
      <c r="U568" s="12">
        <f t="shared" si="156"/>
        <v>10</v>
      </c>
      <c r="V568" s="12">
        <f t="shared" si="144"/>
        <v>3</v>
      </c>
      <c r="W568" s="12">
        <f t="shared" si="146"/>
        <v>0</v>
      </c>
      <c r="X568" s="12">
        <f t="shared" si="147"/>
        <v>13</v>
      </c>
      <c r="Y568" s="12">
        <f t="shared" si="148"/>
        <v>0</v>
      </c>
      <c r="AB568" s="18">
        <v>0</v>
      </c>
      <c r="AC568" s="18">
        <v>170</v>
      </c>
      <c r="AD568" s="18">
        <v>0</v>
      </c>
      <c r="AH568" s="31" t="s">
        <v>805</v>
      </c>
      <c r="AI568" s="17" t="str">
        <f>IFERROR(VLOOKUP(AH568,[4]缘分填表用!$A:$J,4,FALSE),VLOOKUP(AH568,[4]Sheet3!$AH:$AM,6,0))</f>
        <v>入朝为官</v>
      </c>
      <c r="AJ568" s="30" t="str">
        <f>IFERROR(VLOOKUP(AH568,[4]缘分填表用!$A:$M,8,FALSE),VLOOKUP(AH568,[4]Sheet3!$AH:$AL,2,0))</f>
        <v>包拯</v>
      </c>
      <c r="AK568" s="30">
        <f>IFERROR(VLOOKUP(AH568,[4]缘分填表用!$A:$M,9,FALSE),VLOOKUP(AH568,[4]Sheet3!$AH:$AL,3,0))</f>
        <v>0</v>
      </c>
      <c r="AL568" s="30">
        <f>IFERROR(VLOOKUP(AH568,[4]缘分填表用!$A:$M,10,FALSE),VLOOKUP(AH568,[4]Sheet3!$AH:$AL,4,0))</f>
        <v>0</v>
      </c>
      <c r="AM568" s="30"/>
      <c r="AN568" s="12" t="str">
        <f>IFERROR(VLOOKUP(D568,[5]Sheet1!$B$2:$C$47,2,FALSE),"")</f>
        <v/>
      </c>
    </row>
    <row r="569" spans="1:40" ht="17.399999999999999" customHeight="1" x14ac:dyDescent="0.35">
      <c r="A569" s="16" t="str">
        <f t="shared" si="153"/>
        <v>李白2</v>
      </c>
      <c r="B569" s="17">
        <v>2</v>
      </c>
      <c r="C569" s="18">
        <v>92</v>
      </c>
      <c r="D569" s="19" t="str">
        <f t="shared" si="154"/>
        <v>能屈能伸</v>
      </c>
      <c r="E569" s="31" t="s">
        <v>804</v>
      </c>
      <c r="F569" s="20" t="str">
        <f t="shared" si="149"/>
        <v>、陈庆之</v>
      </c>
      <c r="G569" s="20" t="str">
        <f t="shared" si="150"/>
        <v/>
      </c>
      <c r="H569" s="20" t="str">
        <f t="shared" si="151"/>
        <v/>
      </c>
      <c r="I569" s="20" t="str">
        <f t="shared" si="152"/>
        <v/>
      </c>
      <c r="J569" s="12">
        <f t="shared" si="141"/>
        <v>0</v>
      </c>
      <c r="K569" s="12">
        <f t="shared" si="142"/>
        <v>110</v>
      </c>
      <c r="L569" s="12">
        <f t="shared" si="143"/>
        <v>30</v>
      </c>
      <c r="M569" s="36">
        <v>0</v>
      </c>
      <c r="N569" s="28" t="s">
        <v>140</v>
      </c>
      <c r="O569" s="12">
        <f>VLOOKUP(E569,[3]Sheet1!$B$20:$K$190,9,0)</f>
        <v>3</v>
      </c>
      <c r="P569" s="12" t="str">
        <f>VLOOKUP(O569,武将ID!L$1:$M569,2,0)</f>
        <v>攻击型</v>
      </c>
      <c r="R569" s="12">
        <v>4</v>
      </c>
      <c r="T569" s="12">
        <f t="shared" si="155"/>
        <v>0</v>
      </c>
      <c r="U569" s="12">
        <f t="shared" si="156"/>
        <v>11</v>
      </c>
      <c r="V569" s="12">
        <f t="shared" si="144"/>
        <v>3</v>
      </c>
      <c r="W569" s="12">
        <f t="shared" si="146"/>
        <v>0</v>
      </c>
      <c r="X569" s="12">
        <f t="shared" si="147"/>
        <v>14</v>
      </c>
      <c r="Y569" s="12">
        <f t="shared" si="148"/>
        <v>0</v>
      </c>
      <c r="AB569" s="18">
        <v>0</v>
      </c>
      <c r="AC569" s="18">
        <v>180</v>
      </c>
      <c r="AD569" s="18">
        <v>0</v>
      </c>
      <c r="AH569" s="31" t="s">
        <v>806</v>
      </c>
      <c r="AI569" s="17" t="str">
        <f>IFERROR(VLOOKUP(AH569,[4]缘分填表用!$A:$J,4,FALSE),VLOOKUP(AH569,[4]Sheet3!$AH:$AM,6,0))</f>
        <v>能屈能伸</v>
      </c>
      <c r="AJ569" s="30" t="str">
        <f>IFERROR(VLOOKUP(AH569,[4]缘分填表用!$A:$M,8,FALSE),VLOOKUP(AH569,[4]Sheet3!$AH:$AL,2,0))</f>
        <v>陈庆之</v>
      </c>
      <c r="AK569" s="30">
        <f>IFERROR(VLOOKUP(AH569,[4]缘分填表用!$A:$M,9,FALSE),VLOOKUP(AH569,[4]Sheet3!$AH:$AL,3,0))</f>
        <v>0</v>
      </c>
      <c r="AL569" s="30">
        <f>IFERROR(VLOOKUP(AH569,[4]缘分填表用!$A:$M,10,FALSE),VLOOKUP(AH569,[4]Sheet3!$AH:$AL,4,0))</f>
        <v>0</v>
      </c>
      <c r="AM569" s="30"/>
      <c r="AN569" s="12" t="str">
        <f>IFERROR(VLOOKUP(D569,[5]Sheet1!$B$2:$C$47,2,FALSE),"")</f>
        <v/>
      </c>
    </row>
    <row r="570" spans="1:40" ht="17.399999999999999" customHeight="1" x14ac:dyDescent="0.35">
      <c r="A570" s="16" t="str">
        <f t="shared" si="153"/>
        <v>李白3</v>
      </c>
      <c r="B570" s="17">
        <v>3</v>
      </c>
      <c r="C570" s="18">
        <v>93</v>
      </c>
      <c r="D570" s="19" t="str">
        <f t="shared" si="154"/>
        <v>开元盛世</v>
      </c>
      <c r="E570" s="31" t="s">
        <v>804</v>
      </c>
      <c r="F570" s="20" t="str">
        <f t="shared" si="149"/>
        <v>、杨玉环</v>
      </c>
      <c r="G570" s="20" t="str">
        <f t="shared" si="150"/>
        <v/>
      </c>
      <c r="H570" s="20" t="str">
        <f t="shared" si="151"/>
        <v/>
      </c>
      <c r="I570" s="20" t="str">
        <f t="shared" si="152"/>
        <v/>
      </c>
      <c r="J570" s="12">
        <f t="shared" si="141"/>
        <v>0</v>
      </c>
      <c r="K570" s="12">
        <f t="shared" si="142"/>
        <v>110</v>
      </c>
      <c r="L570" s="12">
        <f t="shared" si="143"/>
        <v>30</v>
      </c>
      <c r="M570" s="36">
        <v>0</v>
      </c>
      <c r="N570" s="28" t="s">
        <v>140</v>
      </c>
      <c r="O570" s="12">
        <f>VLOOKUP(E570,[3]Sheet1!$B$20:$K$190,9,0)</f>
        <v>3</v>
      </c>
      <c r="P570" s="12" t="str">
        <f>VLOOKUP(O570,武将ID!L$1:$M570,2,0)</f>
        <v>攻击型</v>
      </c>
      <c r="R570" s="12">
        <v>4</v>
      </c>
      <c r="T570" s="12">
        <f t="shared" si="155"/>
        <v>0</v>
      </c>
      <c r="U570" s="12">
        <f t="shared" si="156"/>
        <v>11</v>
      </c>
      <c r="V570" s="12">
        <f t="shared" si="144"/>
        <v>3</v>
      </c>
      <c r="W570" s="12">
        <f t="shared" si="146"/>
        <v>0</v>
      </c>
      <c r="X570" s="12">
        <f t="shared" si="147"/>
        <v>14</v>
      </c>
      <c r="Y570" s="12">
        <f t="shared" si="148"/>
        <v>0</v>
      </c>
      <c r="AB570" s="18">
        <v>0</v>
      </c>
      <c r="AC570" s="18">
        <v>180</v>
      </c>
      <c r="AD570" s="18">
        <v>0</v>
      </c>
      <c r="AH570" s="31" t="s">
        <v>807</v>
      </c>
      <c r="AI570" s="17" t="str">
        <f>IFERROR(VLOOKUP(AH570,[4]缘分填表用!$A:$J,4,FALSE),VLOOKUP(AH570,[4]Sheet3!$AH:$AM,6,0))</f>
        <v>开元盛世</v>
      </c>
      <c r="AJ570" s="30" t="str">
        <f>IFERROR(VLOOKUP(AH570,[4]缘分填表用!$A:$M,8,FALSE),VLOOKUP(AH570,[4]Sheet3!$AH:$AL,2,0))</f>
        <v>杨玉环</v>
      </c>
      <c r="AK570" s="30">
        <f>IFERROR(VLOOKUP(AH570,[4]缘分填表用!$A:$M,9,FALSE),VLOOKUP(AH570,[4]Sheet3!$AH:$AL,3,0))</f>
        <v>0</v>
      </c>
      <c r="AL570" s="30">
        <f>IFERROR(VLOOKUP(AH570,[4]缘分填表用!$A:$M,10,FALSE),VLOOKUP(AH570,[4]Sheet3!$AH:$AL,4,0))</f>
        <v>0</v>
      </c>
      <c r="AM570" s="30"/>
      <c r="AN570" s="12" t="str">
        <f>IFERROR(VLOOKUP(D570,[5]Sheet1!$B$2:$C$47,2,FALSE),"")</f>
        <v/>
      </c>
    </row>
    <row r="571" spans="1:40" ht="17.399999999999999" customHeight="1" x14ac:dyDescent="0.35">
      <c r="A571" s="16" t="str">
        <f t="shared" si="153"/>
        <v>李白4</v>
      </c>
      <c r="B571" s="17">
        <v>4</v>
      </c>
      <c r="C571" s="18">
        <v>94</v>
      </c>
      <c r="D571" s="19" t="str">
        <f t="shared" si="154"/>
        <v>温故知新</v>
      </c>
      <c r="E571" s="31" t="s">
        <v>804</v>
      </c>
      <c r="F571" s="20" t="str">
        <f t="shared" si="149"/>
        <v>、孔子</v>
      </c>
      <c r="G571" s="20" t="str">
        <f t="shared" si="150"/>
        <v/>
      </c>
      <c r="H571" s="20" t="str">
        <f t="shared" si="151"/>
        <v/>
      </c>
      <c r="I571" s="20" t="str">
        <f t="shared" si="152"/>
        <v/>
      </c>
      <c r="J571" s="12">
        <f t="shared" si="141"/>
        <v>0</v>
      </c>
      <c r="K571" s="12">
        <f t="shared" si="142"/>
        <v>110</v>
      </c>
      <c r="L571" s="12">
        <f t="shared" si="143"/>
        <v>30</v>
      </c>
      <c r="M571" s="36">
        <v>0</v>
      </c>
      <c r="N571" s="28" t="s">
        <v>140</v>
      </c>
      <c r="O571" s="12">
        <f>VLOOKUP(E571,[3]Sheet1!$B$20:$K$190,9,0)</f>
        <v>3</v>
      </c>
      <c r="P571" s="12" t="str">
        <f>VLOOKUP(O571,武将ID!L$1:$M571,2,0)</f>
        <v>攻击型</v>
      </c>
      <c r="R571" s="12">
        <v>4</v>
      </c>
      <c r="T571" s="12">
        <f t="shared" si="155"/>
        <v>0</v>
      </c>
      <c r="U571" s="12">
        <f t="shared" si="156"/>
        <v>11</v>
      </c>
      <c r="V571" s="12">
        <f t="shared" si="144"/>
        <v>3</v>
      </c>
      <c r="W571" s="12">
        <f t="shared" si="146"/>
        <v>0</v>
      </c>
      <c r="X571" s="12">
        <f t="shared" si="147"/>
        <v>14</v>
      </c>
      <c r="Y571" s="12">
        <f t="shared" si="148"/>
        <v>0</v>
      </c>
      <c r="AB571" s="18">
        <v>0</v>
      </c>
      <c r="AC571" s="18">
        <v>180</v>
      </c>
      <c r="AD571" s="18">
        <v>0</v>
      </c>
      <c r="AH571" s="31" t="s">
        <v>808</v>
      </c>
      <c r="AI571" s="17" t="str">
        <f>IFERROR(VLOOKUP(AH571,[4]缘分填表用!$A:$J,4,FALSE),VLOOKUP(AH571,[4]Sheet3!$AH:$AM,6,0))</f>
        <v>温故知新</v>
      </c>
      <c r="AJ571" s="30" t="str">
        <f>IFERROR(VLOOKUP(AH571,[4]缘分填表用!$A:$M,8,FALSE),VLOOKUP(AH571,[4]Sheet3!$AH:$AL,2,0))</f>
        <v>孔子</v>
      </c>
      <c r="AK571" s="30">
        <f>IFERROR(VLOOKUP(AH571,[4]缘分填表用!$A:$M,9,FALSE),VLOOKUP(AH571,[4]Sheet3!$AH:$AL,3,0))</f>
        <v>0</v>
      </c>
      <c r="AL571" s="30">
        <f>IFERROR(VLOOKUP(AH571,[4]缘分填表用!$A:$M,10,FALSE),VLOOKUP(AH571,[4]Sheet3!$AH:$AL,4,0))</f>
        <v>0</v>
      </c>
      <c r="AM571" s="30"/>
      <c r="AN571" s="12" t="str">
        <f>IFERROR(VLOOKUP(D571,[5]Sheet1!$B$2:$C$47,2,FALSE),"")</f>
        <v/>
      </c>
    </row>
    <row r="572" spans="1:40" ht="17.399999999999999" customHeight="1" x14ac:dyDescent="0.35">
      <c r="A572" s="16" t="str">
        <f t="shared" si="153"/>
        <v>李白5</v>
      </c>
      <c r="B572" s="17">
        <v>5</v>
      </c>
      <c r="C572" s="18">
        <v>95</v>
      </c>
      <c r="D572" s="19" t="str">
        <f t="shared" si="154"/>
        <v>才高八斗</v>
      </c>
      <c r="E572" s="31" t="s">
        <v>804</v>
      </c>
      <c r="F572" s="20" t="str">
        <f t="shared" si="149"/>
        <v>、郭嘉</v>
      </c>
      <c r="G572" s="20" t="str">
        <f t="shared" si="150"/>
        <v>、屈原</v>
      </c>
      <c r="H572" s="20" t="str">
        <f t="shared" si="151"/>
        <v/>
      </c>
      <c r="I572" s="20" t="str">
        <f t="shared" si="152"/>
        <v/>
      </c>
      <c r="J572" s="12">
        <f t="shared" si="141"/>
        <v>150</v>
      </c>
      <c r="K572" s="12">
        <f t="shared" si="142"/>
        <v>120</v>
      </c>
      <c r="L572" s="12">
        <f t="shared" si="143"/>
        <v>30</v>
      </c>
      <c r="M572" s="36">
        <v>0</v>
      </c>
      <c r="N572" s="28" t="s">
        <v>140</v>
      </c>
      <c r="O572" s="12">
        <f>VLOOKUP(E572,[3]Sheet1!$B$20:$K$190,9,0)</f>
        <v>3</v>
      </c>
      <c r="P572" s="12" t="str">
        <f>VLOOKUP(O572,武将ID!L$1:$M572,2,0)</f>
        <v>攻击型</v>
      </c>
      <c r="R572" s="12">
        <v>4</v>
      </c>
      <c r="T572" s="12">
        <f t="shared" si="155"/>
        <v>15</v>
      </c>
      <c r="U572" s="12">
        <f t="shared" si="156"/>
        <v>12</v>
      </c>
      <c r="V572" s="12">
        <f t="shared" si="144"/>
        <v>3</v>
      </c>
      <c r="W572" s="12">
        <f t="shared" si="146"/>
        <v>15</v>
      </c>
      <c r="X572" s="12">
        <f t="shared" si="147"/>
        <v>15</v>
      </c>
      <c r="Y572" s="12">
        <f t="shared" si="148"/>
        <v>0</v>
      </c>
      <c r="AB572" s="18">
        <v>200</v>
      </c>
      <c r="AC572" s="18">
        <v>200</v>
      </c>
      <c r="AD572" s="18">
        <v>0</v>
      </c>
      <c r="AH572" s="31" t="s">
        <v>809</v>
      </c>
      <c r="AI572" s="17" t="str">
        <f>IFERROR(VLOOKUP(AH572,[4]缘分填表用!$A:$J,4,FALSE),VLOOKUP(AH572,[4]Sheet3!$AH:$AM,6,0))</f>
        <v>才高八斗</v>
      </c>
      <c r="AJ572" s="30" t="str">
        <f>IFERROR(VLOOKUP(AH572,[4]缘分填表用!$A:$M,8,FALSE),VLOOKUP(AH572,[4]Sheet3!$AH:$AL,2,0))</f>
        <v>郭嘉</v>
      </c>
      <c r="AK572" s="30" t="str">
        <f>IFERROR(VLOOKUP(AH572,[4]缘分填表用!$A:$M,9,FALSE),VLOOKUP(AH572,[4]Sheet3!$AH:$AL,3,0))</f>
        <v>屈原</v>
      </c>
      <c r="AL572" s="30">
        <f>IFERROR(VLOOKUP(AH572,[4]缘分填表用!$A:$M,10,FALSE),VLOOKUP(AH572,[4]Sheet3!$AH:$AL,4,0))</f>
        <v>0</v>
      </c>
      <c r="AM572" s="30"/>
      <c r="AN572" s="12" t="str">
        <f>IFERROR(VLOOKUP(D572,[5]Sheet1!$B$2:$C$47,2,FALSE),"")</f>
        <v/>
      </c>
    </row>
    <row r="573" spans="1:40" ht="17.399999999999999" customHeight="1" x14ac:dyDescent="0.35">
      <c r="A573" s="16" t="str">
        <f t="shared" si="153"/>
        <v>李白6</v>
      </c>
      <c r="B573" s="17">
        <v>6</v>
      </c>
      <c r="C573" s="18">
        <v>96</v>
      </c>
      <c r="D573" s="19" t="str">
        <f t="shared" si="154"/>
        <v>一身正气</v>
      </c>
      <c r="E573" s="31" t="s">
        <v>804</v>
      </c>
      <c r="F573" s="20" t="str">
        <f t="shared" si="149"/>
        <v>、岳飞</v>
      </c>
      <c r="G573" s="20" t="str">
        <f t="shared" si="150"/>
        <v>、武松</v>
      </c>
      <c r="H573" s="20" t="str">
        <f t="shared" si="151"/>
        <v>、霍去病</v>
      </c>
      <c r="I573" s="20" t="str">
        <f t="shared" si="152"/>
        <v/>
      </c>
      <c r="J573" s="12">
        <f t="shared" si="141"/>
        <v>180</v>
      </c>
      <c r="K573" s="12">
        <f t="shared" si="142"/>
        <v>140</v>
      </c>
      <c r="L573" s="12">
        <f t="shared" si="143"/>
        <v>40</v>
      </c>
      <c r="M573" s="36">
        <v>0</v>
      </c>
      <c r="N573" s="28" t="s">
        <v>140</v>
      </c>
      <c r="O573" s="12">
        <f>VLOOKUP(E573,[3]Sheet1!$B$20:$K$190,9,0)</f>
        <v>3</v>
      </c>
      <c r="P573" s="12" t="str">
        <f>VLOOKUP(O573,武将ID!L$1:$M573,2,0)</f>
        <v>攻击型</v>
      </c>
      <c r="R573" s="12">
        <v>4</v>
      </c>
      <c r="T573" s="12">
        <f t="shared" si="155"/>
        <v>18</v>
      </c>
      <c r="U573" s="12">
        <f t="shared" si="156"/>
        <v>14</v>
      </c>
      <c r="V573" s="12">
        <f t="shared" si="144"/>
        <v>4</v>
      </c>
      <c r="W573" s="12">
        <f t="shared" si="146"/>
        <v>18</v>
      </c>
      <c r="X573" s="12">
        <f t="shared" si="147"/>
        <v>18</v>
      </c>
      <c r="Y573" s="12">
        <f t="shared" si="148"/>
        <v>0</v>
      </c>
      <c r="AB573" s="18">
        <v>240</v>
      </c>
      <c r="AC573" s="18">
        <v>240</v>
      </c>
      <c r="AD573" s="19">
        <v>0</v>
      </c>
      <c r="AH573" s="31" t="s">
        <v>810</v>
      </c>
      <c r="AI573" s="17" t="str">
        <f>IFERROR(VLOOKUP(AH573,[4]缘分填表用!$A:$J,4,FALSE),VLOOKUP(AH573,[4]Sheet3!$AH:$AM,6,0))</f>
        <v>一身正气</v>
      </c>
      <c r="AJ573" s="30" t="str">
        <f>IFERROR(VLOOKUP(AH573,[4]缘分填表用!$A:$M,8,FALSE),VLOOKUP(AH573,[4]Sheet3!$AH:$AL,2,0))</f>
        <v>岳飞</v>
      </c>
      <c r="AK573" s="30" t="str">
        <f>IFERROR(VLOOKUP(AH573,[4]缘分填表用!$A:$M,9,FALSE),VLOOKUP(AH573,[4]Sheet3!$AH:$AL,3,0))</f>
        <v>武松</v>
      </c>
      <c r="AL573" s="30" t="str">
        <f>IFERROR(VLOOKUP(AH573,[4]缘分填表用!$A:$M,10,FALSE),VLOOKUP(AH573,[4]Sheet3!$AH:$AL,4,0))</f>
        <v>霍去病</v>
      </c>
      <c r="AM573" s="19"/>
      <c r="AN573" s="12" t="str">
        <f>IFERROR(VLOOKUP(D573,[5]Sheet1!$B$2:$C$47,2,FALSE),"")</f>
        <v/>
      </c>
    </row>
    <row r="574" spans="1:40" ht="17.399999999999999" customHeight="1" x14ac:dyDescent="0.35">
      <c r="A574" s="16" t="str">
        <f t="shared" ref="A574:A605" si="157">E574&amp;B574</f>
        <v>花木兰1</v>
      </c>
      <c r="B574" s="17">
        <v>1</v>
      </c>
      <c r="C574" s="18">
        <v>97</v>
      </c>
      <c r="D574" s="19" t="str">
        <f t="shared" si="154"/>
        <v>侠骨柔情</v>
      </c>
      <c r="E574" s="32" t="s">
        <v>811</v>
      </c>
      <c r="F574" s="20" t="str">
        <f t="shared" si="149"/>
        <v>、西施</v>
      </c>
      <c r="G574" s="20" t="str">
        <f t="shared" si="150"/>
        <v/>
      </c>
      <c r="H574" s="20" t="str">
        <f t="shared" si="151"/>
        <v/>
      </c>
      <c r="I574" s="20" t="str">
        <f t="shared" si="152"/>
        <v/>
      </c>
      <c r="J574" s="12">
        <f t="shared" si="141"/>
        <v>0</v>
      </c>
      <c r="K574" s="12">
        <f t="shared" si="142"/>
        <v>100</v>
      </c>
      <c r="L574" s="12">
        <f t="shared" si="143"/>
        <v>30</v>
      </c>
      <c r="M574" s="36">
        <v>0</v>
      </c>
      <c r="N574" s="28" t="s">
        <v>218</v>
      </c>
      <c r="O574" s="12">
        <f>VLOOKUP(E574,[3]Sheet1!$B$20:$K$190,9,0)</f>
        <v>3</v>
      </c>
      <c r="P574" s="12" t="str">
        <f>VLOOKUP(O574,武将ID!L$1:$M574,2,0)</f>
        <v>攻击型</v>
      </c>
      <c r="R574" s="12">
        <v>4</v>
      </c>
      <c r="T574" s="12">
        <f t="shared" si="155"/>
        <v>0</v>
      </c>
      <c r="U574" s="12">
        <f t="shared" si="156"/>
        <v>10</v>
      </c>
      <c r="V574" s="12">
        <f t="shared" si="144"/>
        <v>3</v>
      </c>
      <c r="W574" s="12">
        <f t="shared" si="146"/>
        <v>0</v>
      </c>
      <c r="X574" s="12">
        <f t="shared" si="147"/>
        <v>13</v>
      </c>
      <c r="Y574" s="12">
        <f t="shared" si="148"/>
        <v>0</v>
      </c>
      <c r="AB574" s="18">
        <v>0</v>
      </c>
      <c r="AC574" s="18">
        <v>170</v>
      </c>
      <c r="AD574" s="18">
        <v>0</v>
      </c>
      <c r="AH574" s="32" t="s">
        <v>812</v>
      </c>
      <c r="AI574" s="17" t="str">
        <f>IFERROR(VLOOKUP(AH574,[4]缘分填表用!$A:$J,4,FALSE),VLOOKUP(AH574,[4]Sheet3!$AH:$AM,6,0))</f>
        <v>侠骨柔情</v>
      </c>
      <c r="AJ574" s="30" t="str">
        <f>IFERROR(VLOOKUP(AH574,[4]缘分填表用!$A:$M,8,FALSE),VLOOKUP(AH574,[4]Sheet3!$AH:$AL,2,0))</f>
        <v>西施</v>
      </c>
      <c r="AK574" s="30">
        <f>IFERROR(VLOOKUP(AH574,[4]缘分填表用!$A:$M,9,FALSE),VLOOKUP(AH574,[4]Sheet3!$AH:$AL,3,0))</f>
        <v>0</v>
      </c>
      <c r="AL574" s="30">
        <f>IFERROR(VLOOKUP(AH574,[4]缘分填表用!$A:$M,10,FALSE),VLOOKUP(AH574,[4]Sheet3!$AH:$AL,4,0))</f>
        <v>0</v>
      </c>
      <c r="AM574" s="30"/>
      <c r="AN574" s="12" t="str">
        <f>IFERROR(VLOOKUP(D574,[5]Sheet1!$B$2:$C$47,2,FALSE),"")</f>
        <v/>
      </c>
    </row>
    <row r="575" spans="1:40" ht="17.399999999999999" customHeight="1" x14ac:dyDescent="0.35">
      <c r="A575" s="16" t="str">
        <f t="shared" si="157"/>
        <v>花木兰2</v>
      </c>
      <c r="B575" s="17">
        <v>2</v>
      </c>
      <c r="C575" s="18">
        <v>98</v>
      </c>
      <c r="D575" s="19" t="str">
        <f t="shared" si="154"/>
        <v>正气凛然</v>
      </c>
      <c r="E575" s="32" t="s">
        <v>811</v>
      </c>
      <c r="F575" s="20" t="str">
        <f t="shared" si="149"/>
        <v>、包拯</v>
      </c>
      <c r="G575" s="20" t="str">
        <f t="shared" si="150"/>
        <v/>
      </c>
      <c r="H575" s="20" t="str">
        <f t="shared" si="151"/>
        <v/>
      </c>
      <c r="I575" s="20" t="str">
        <f t="shared" si="152"/>
        <v/>
      </c>
      <c r="J575" s="12">
        <f t="shared" si="141"/>
        <v>0</v>
      </c>
      <c r="K575" s="12">
        <f t="shared" si="142"/>
        <v>90</v>
      </c>
      <c r="L575" s="12">
        <f t="shared" si="143"/>
        <v>30</v>
      </c>
      <c r="M575" s="36">
        <v>0</v>
      </c>
      <c r="N575" s="28" t="s">
        <v>218</v>
      </c>
      <c r="O575" s="12">
        <f>VLOOKUP(E575,[3]Sheet1!$B$20:$K$190,9,0)</f>
        <v>3</v>
      </c>
      <c r="P575" s="12" t="str">
        <f>VLOOKUP(O575,武将ID!L$1:$M575,2,0)</f>
        <v>攻击型</v>
      </c>
      <c r="R575" s="12">
        <v>4</v>
      </c>
      <c r="T575" s="12">
        <f t="shared" si="155"/>
        <v>0</v>
      </c>
      <c r="U575" s="12">
        <f t="shared" si="156"/>
        <v>9</v>
      </c>
      <c r="V575" s="12">
        <f t="shared" si="144"/>
        <v>3</v>
      </c>
      <c r="W575" s="12">
        <f t="shared" si="146"/>
        <v>0</v>
      </c>
      <c r="X575" s="12">
        <f t="shared" si="147"/>
        <v>12</v>
      </c>
      <c r="Y575" s="12">
        <f t="shared" si="148"/>
        <v>0</v>
      </c>
      <c r="AB575" s="18">
        <v>0</v>
      </c>
      <c r="AC575" s="18">
        <v>160</v>
      </c>
      <c r="AD575" s="18">
        <v>0</v>
      </c>
      <c r="AH575" s="32" t="s">
        <v>813</v>
      </c>
      <c r="AI575" s="17" t="str">
        <f>IFERROR(VLOOKUP(AH575,[4]缘分填表用!$A:$J,4,FALSE),VLOOKUP(AH575,[4]Sheet3!$AH:$AM,6,0))</f>
        <v>正气凛然</v>
      </c>
      <c r="AJ575" s="30" t="str">
        <f>IFERROR(VLOOKUP(AH575,[4]缘分填表用!$A:$M,8,FALSE),VLOOKUP(AH575,[4]Sheet3!$AH:$AL,2,0))</f>
        <v>包拯</v>
      </c>
      <c r="AK575" s="30">
        <f>IFERROR(VLOOKUP(AH575,[4]缘分填表用!$A:$M,9,FALSE),VLOOKUP(AH575,[4]Sheet3!$AH:$AL,3,0))</f>
        <v>0</v>
      </c>
      <c r="AL575" s="30">
        <f>IFERROR(VLOOKUP(AH575,[4]缘分填表用!$A:$M,10,FALSE),VLOOKUP(AH575,[4]Sheet3!$AH:$AL,4,0))</f>
        <v>0</v>
      </c>
      <c r="AM575" s="30"/>
      <c r="AN575" s="12" t="str">
        <f>IFERROR(VLOOKUP(D575,[5]Sheet1!$B$2:$C$47,2,FALSE),"")</f>
        <v/>
      </c>
    </row>
    <row r="576" spans="1:40" ht="17.399999999999999" customHeight="1" x14ac:dyDescent="0.35">
      <c r="A576" s="16" t="str">
        <f t="shared" si="157"/>
        <v>花木兰3</v>
      </c>
      <c r="B576" s="17">
        <v>3</v>
      </c>
      <c r="C576" s="18">
        <v>99</v>
      </c>
      <c r="D576" s="19" t="str">
        <f t="shared" si="154"/>
        <v>巾帼英雄</v>
      </c>
      <c r="E576" s="32" t="s">
        <v>811</v>
      </c>
      <c r="F576" s="20" t="str">
        <f t="shared" si="149"/>
        <v>、穆桂英</v>
      </c>
      <c r="G576" s="20" t="str">
        <f t="shared" si="150"/>
        <v/>
      </c>
      <c r="H576" s="20" t="str">
        <f t="shared" si="151"/>
        <v/>
      </c>
      <c r="I576" s="20" t="str">
        <f t="shared" si="152"/>
        <v/>
      </c>
      <c r="J576" s="12">
        <f t="shared" si="141"/>
        <v>0</v>
      </c>
      <c r="K576" s="12">
        <f t="shared" si="142"/>
        <v>90</v>
      </c>
      <c r="L576" s="12">
        <f t="shared" si="143"/>
        <v>30</v>
      </c>
      <c r="M576" s="36">
        <v>0</v>
      </c>
      <c r="N576" s="28" t="s">
        <v>218</v>
      </c>
      <c r="O576" s="12">
        <f>VLOOKUP(E576,[3]Sheet1!$B$20:$K$190,9,0)</f>
        <v>3</v>
      </c>
      <c r="P576" s="12" t="str">
        <f>VLOOKUP(O576,武将ID!L$1:$M576,2,0)</f>
        <v>攻击型</v>
      </c>
      <c r="R576" s="12">
        <v>4</v>
      </c>
      <c r="T576" s="12">
        <f t="shared" si="155"/>
        <v>0</v>
      </c>
      <c r="U576" s="12">
        <f t="shared" si="156"/>
        <v>9</v>
      </c>
      <c r="V576" s="12">
        <f t="shared" si="144"/>
        <v>3</v>
      </c>
      <c r="W576" s="12">
        <f t="shared" si="146"/>
        <v>0</v>
      </c>
      <c r="X576" s="12">
        <f t="shared" si="147"/>
        <v>12</v>
      </c>
      <c r="Y576" s="12">
        <f t="shared" si="148"/>
        <v>0</v>
      </c>
      <c r="AB576" s="18">
        <v>0</v>
      </c>
      <c r="AC576" s="18">
        <v>160</v>
      </c>
      <c r="AD576" s="18">
        <v>0</v>
      </c>
      <c r="AH576" s="32" t="s">
        <v>814</v>
      </c>
      <c r="AI576" s="17" t="str">
        <f>IFERROR(VLOOKUP(AH576,[4]缘分填表用!$A:$J,4,FALSE),VLOOKUP(AH576,[4]Sheet3!$AH:$AM,6,0))</f>
        <v>巾帼英雄</v>
      </c>
      <c r="AJ576" s="30" t="str">
        <f>IFERROR(VLOOKUP(AH576,[4]缘分填表用!$A:$M,8,FALSE),VLOOKUP(AH576,[4]Sheet3!$AH:$AL,2,0))</f>
        <v>穆桂英</v>
      </c>
      <c r="AK576" s="30">
        <f>IFERROR(VLOOKUP(AH576,[4]缘分填表用!$A:$M,9,FALSE),VLOOKUP(AH576,[4]Sheet3!$AH:$AL,3,0))</f>
        <v>0</v>
      </c>
      <c r="AL576" s="30">
        <f>IFERROR(VLOOKUP(AH576,[4]缘分填表用!$A:$M,10,FALSE),VLOOKUP(AH576,[4]Sheet3!$AH:$AL,4,0))</f>
        <v>0</v>
      </c>
      <c r="AM576" s="30"/>
      <c r="AN576" s="12" t="str">
        <f>IFERROR(VLOOKUP(D576,[5]Sheet1!$B$2:$C$47,2,FALSE),"")</f>
        <v/>
      </c>
    </row>
    <row r="577" spans="1:40" ht="17.399999999999999" customHeight="1" x14ac:dyDescent="0.35">
      <c r="A577" s="16" t="str">
        <f t="shared" si="157"/>
        <v>花木兰4</v>
      </c>
      <c r="B577" s="17">
        <v>4</v>
      </c>
      <c r="C577" s="18">
        <v>100</v>
      </c>
      <c r="D577" s="19" t="str">
        <f t="shared" si="154"/>
        <v>一马当先</v>
      </c>
      <c r="E577" s="32" t="s">
        <v>811</v>
      </c>
      <c r="F577" s="20" t="str">
        <f t="shared" si="149"/>
        <v>、鲁智深</v>
      </c>
      <c r="G577" s="20" t="str">
        <f t="shared" si="150"/>
        <v>、穆桂英</v>
      </c>
      <c r="H577" s="20" t="str">
        <f t="shared" si="151"/>
        <v/>
      </c>
      <c r="I577" s="20" t="str">
        <f t="shared" si="152"/>
        <v/>
      </c>
      <c r="J577" s="12">
        <f t="shared" si="141"/>
        <v>130</v>
      </c>
      <c r="K577" s="12">
        <f t="shared" si="142"/>
        <v>100</v>
      </c>
      <c r="L577" s="12">
        <f t="shared" si="143"/>
        <v>30</v>
      </c>
      <c r="M577" s="36">
        <v>0</v>
      </c>
      <c r="N577" s="28" t="s">
        <v>218</v>
      </c>
      <c r="O577" s="12">
        <f>VLOOKUP(E577,[3]Sheet1!$B$20:$K$190,9,0)</f>
        <v>3</v>
      </c>
      <c r="P577" s="12" t="str">
        <f>VLOOKUP(O577,武将ID!L$1:$M577,2,0)</f>
        <v>攻击型</v>
      </c>
      <c r="R577" s="12">
        <v>4</v>
      </c>
      <c r="T577" s="12">
        <f t="shared" si="155"/>
        <v>13</v>
      </c>
      <c r="U577" s="12">
        <f t="shared" si="156"/>
        <v>10</v>
      </c>
      <c r="V577" s="12">
        <f t="shared" si="144"/>
        <v>3</v>
      </c>
      <c r="W577" s="12">
        <f t="shared" si="146"/>
        <v>13</v>
      </c>
      <c r="X577" s="12">
        <f t="shared" si="147"/>
        <v>13</v>
      </c>
      <c r="Y577" s="12">
        <f t="shared" si="148"/>
        <v>0</v>
      </c>
      <c r="AB577" s="18">
        <v>170</v>
      </c>
      <c r="AC577" s="18">
        <v>170</v>
      </c>
      <c r="AD577" s="18">
        <v>0</v>
      </c>
      <c r="AH577" s="32" t="s">
        <v>815</v>
      </c>
      <c r="AI577" s="17" t="str">
        <f>IFERROR(VLOOKUP(AH577,[4]缘分填表用!$A:$J,4,FALSE),VLOOKUP(AH577,[4]Sheet3!$AH:$AM,6,0))</f>
        <v>一马当先</v>
      </c>
      <c r="AJ577" s="30" t="str">
        <f>IFERROR(VLOOKUP(AH577,[4]缘分填表用!$A:$M,8,FALSE),VLOOKUP(AH577,[4]Sheet3!$AH:$AL,2,0))</f>
        <v>鲁智深</v>
      </c>
      <c r="AK577" s="30" t="str">
        <f>IFERROR(VLOOKUP(AH577,[4]缘分填表用!$A:$M,9,FALSE),VLOOKUP(AH577,[4]Sheet3!$AH:$AL,3,0))</f>
        <v>穆桂英</v>
      </c>
      <c r="AL577" s="30">
        <f>IFERROR(VLOOKUP(AH577,[4]缘分填表用!$A:$M,10,FALSE),VLOOKUP(AH577,[4]Sheet3!$AH:$AL,4,0))</f>
        <v>0</v>
      </c>
      <c r="AM577" s="30"/>
      <c r="AN577" s="12" t="str">
        <f>IFERROR(VLOOKUP(D577,[5]Sheet1!$B$2:$C$47,2,FALSE),"")</f>
        <v/>
      </c>
    </row>
    <row r="578" spans="1:40" ht="17.399999999999999" customHeight="1" x14ac:dyDescent="0.35">
      <c r="A578" s="16" t="str">
        <f t="shared" si="157"/>
        <v>花木兰5</v>
      </c>
      <c r="B578" s="17">
        <v>5</v>
      </c>
      <c r="C578" s="18">
        <v>101</v>
      </c>
      <c r="D578" s="19" t="str">
        <f t="shared" si="154"/>
        <v>女中豪杰</v>
      </c>
      <c r="E578" s="32" t="s">
        <v>811</v>
      </c>
      <c r="F578" s="20" t="str">
        <f t="shared" si="149"/>
        <v>、李师师</v>
      </c>
      <c r="G578" s="20" t="str">
        <f t="shared" si="150"/>
        <v>、穆桂英</v>
      </c>
      <c r="H578" s="20" t="str">
        <f t="shared" si="151"/>
        <v/>
      </c>
      <c r="I578" s="20" t="str">
        <f t="shared" si="152"/>
        <v/>
      </c>
      <c r="J578" s="12">
        <f t="shared" si="141"/>
        <v>130</v>
      </c>
      <c r="K578" s="12">
        <f t="shared" si="142"/>
        <v>100</v>
      </c>
      <c r="L578" s="12">
        <f t="shared" si="143"/>
        <v>30</v>
      </c>
      <c r="M578" s="36">
        <v>0</v>
      </c>
      <c r="N578" s="28" t="s">
        <v>218</v>
      </c>
      <c r="O578" s="12">
        <f>VLOOKUP(E578,[3]Sheet1!$B$20:$K$190,9,0)</f>
        <v>3</v>
      </c>
      <c r="P578" s="12" t="str">
        <f>VLOOKUP(O578,武将ID!L$1:$M578,2,0)</f>
        <v>攻击型</v>
      </c>
      <c r="R578" s="12">
        <v>4</v>
      </c>
      <c r="T578" s="12">
        <f t="shared" si="155"/>
        <v>13</v>
      </c>
      <c r="U578" s="12">
        <f t="shared" si="156"/>
        <v>10</v>
      </c>
      <c r="V578" s="12">
        <f t="shared" si="144"/>
        <v>3</v>
      </c>
      <c r="W578" s="12">
        <f t="shared" si="146"/>
        <v>13</v>
      </c>
      <c r="X578" s="12">
        <f t="shared" si="147"/>
        <v>13</v>
      </c>
      <c r="Y578" s="12">
        <f t="shared" si="148"/>
        <v>0</v>
      </c>
      <c r="AB578" s="18">
        <v>170</v>
      </c>
      <c r="AC578" s="18">
        <v>170</v>
      </c>
      <c r="AD578" s="18">
        <v>0</v>
      </c>
      <c r="AH578" s="32" t="s">
        <v>816</v>
      </c>
      <c r="AI578" s="17" t="str">
        <f>IFERROR(VLOOKUP(AH578,[4]缘分填表用!$A:$J,4,FALSE),VLOOKUP(AH578,[4]Sheet3!$AH:$AM,6,0))</f>
        <v>女中豪杰</v>
      </c>
      <c r="AJ578" s="30" t="str">
        <f>IFERROR(VLOOKUP(AH578,[4]缘分填表用!$A:$M,8,FALSE),VLOOKUP(AH578,[4]Sheet3!$AH:$AL,2,0))</f>
        <v>李师师</v>
      </c>
      <c r="AK578" s="30" t="str">
        <f>IFERROR(VLOOKUP(AH578,[4]缘分填表用!$A:$M,9,FALSE),VLOOKUP(AH578,[4]Sheet3!$AH:$AL,3,0))</f>
        <v>穆桂英</v>
      </c>
      <c r="AL578" s="30">
        <f>IFERROR(VLOOKUP(AH578,[4]缘分填表用!$A:$M,10,FALSE),VLOOKUP(AH578,[4]Sheet3!$AH:$AL,4,0))</f>
        <v>0</v>
      </c>
      <c r="AM578" s="30"/>
      <c r="AN578" s="12" t="str">
        <f>IFERROR(VLOOKUP(D578,[5]Sheet1!$B$2:$C$47,2,FALSE),"")</f>
        <v/>
      </c>
    </row>
    <row r="579" spans="1:40" ht="17.399999999999999" customHeight="1" x14ac:dyDescent="0.35">
      <c r="A579" s="16" t="str">
        <f t="shared" si="157"/>
        <v>花木兰6</v>
      </c>
      <c r="B579" s="17">
        <v>6</v>
      </c>
      <c r="C579" s="18">
        <v>102</v>
      </c>
      <c r="D579" s="19" t="str">
        <f t="shared" si="154"/>
        <v>见多识广</v>
      </c>
      <c r="E579" s="32" t="s">
        <v>811</v>
      </c>
      <c r="F579" s="20" t="str">
        <f t="shared" si="149"/>
        <v>、潘金莲</v>
      </c>
      <c r="G579" s="20" t="str">
        <f t="shared" si="150"/>
        <v>、李师师</v>
      </c>
      <c r="H579" s="20" t="str">
        <f t="shared" si="151"/>
        <v/>
      </c>
      <c r="I579" s="20" t="str">
        <f t="shared" si="152"/>
        <v/>
      </c>
      <c r="J579" s="12">
        <f t="shared" ref="J579:J633" si="158">T579*10</f>
        <v>130</v>
      </c>
      <c r="K579" s="12">
        <f t="shared" ref="K579:K633" si="159">U579*10</f>
        <v>100</v>
      </c>
      <c r="L579" s="12">
        <f t="shared" ref="L579:L633" si="160">V579*10</f>
        <v>30</v>
      </c>
      <c r="M579" s="36">
        <v>0</v>
      </c>
      <c r="N579" s="28" t="s">
        <v>218</v>
      </c>
      <c r="O579" s="12">
        <f>VLOOKUP(E579,[3]Sheet1!$B$20:$K$190,9,0)</f>
        <v>3</v>
      </c>
      <c r="P579" s="12" t="str">
        <f>VLOOKUP(O579,武将ID!L$1:$M579,2,0)</f>
        <v>攻击型</v>
      </c>
      <c r="R579" s="12">
        <v>4</v>
      </c>
      <c r="T579" s="12">
        <f t="shared" si="155"/>
        <v>13</v>
      </c>
      <c r="U579" s="12">
        <f t="shared" si="156"/>
        <v>10</v>
      </c>
      <c r="V579" s="12">
        <f t="shared" ref="V579:V633" si="161">X579-U579+Y579</f>
        <v>3</v>
      </c>
      <c r="W579" s="12">
        <f t="shared" ref="W579:W633" si="162">ROUNDUP(AB579*0.075,0)</f>
        <v>13</v>
      </c>
      <c r="X579" s="12">
        <f t="shared" ref="X579:X633" si="163">ROUNDUP(AC579*0.075,0)</f>
        <v>13</v>
      </c>
      <c r="Y579" s="12">
        <f t="shared" ref="Y579:Y633" si="164">ROUNDUP(AD579*0.075,0)</f>
        <v>0</v>
      </c>
      <c r="AB579" s="18">
        <v>170</v>
      </c>
      <c r="AC579" s="18">
        <v>170</v>
      </c>
      <c r="AD579" s="19">
        <v>0</v>
      </c>
      <c r="AH579" s="32" t="s">
        <v>817</v>
      </c>
      <c r="AI579" s="17" t="str">
        <f>IFERROR(VLOOKUP(AH579,[4]缘分填表用!$A:$J,4,FALSE),VLOOKUP(AH579,[4]Sheet3!$AH:$AM,6,0))</f>
        <v>见多识广</v>
      </c>
      <c r="AJ579" s="30" t="str">
        <f>IFERROR(VLOOKUP(AH579,[4]缘分填表用!$A:$M,8,FALSE),VLOOKUP(AH579,[4]Sheet3!$AH:$AL,2,0))</f>
        <v>潘金莲</v>
      </c>
      <c r="AK579" s="30" t="str">
        <f>IFERROR(VLOOKUP(AH579,[4]缘分填表用!$A:$M,9,FALSE),VLOOKUP(AH579,[4]Sheet3!$AH:$AL,3,0))</f>
        <v>李师师</v>
      </c>
      <c r="AL579" s="30">
        <f>IFERROR(VLOOKUP(AH579,[4]缘分填表用!$A:$M,10,FALSE),VLOOKUP(AH579,[4]Sheet3!$AH:$AL,4,0))</f>
        <v>0</v>
      </c>
      <c r="AM579" s="30"/>
      <c r="AN579" s="12" t="str">
        <f>IFERROR(VLOOKUP(D579,[5]Sheet1!$B$2:$C$47,2,FALSE),"")</f>
        <v/>
      </c>
    </row>
    <row r="580" spans="1:40" ht="17.399999999999999" customHeight="1" x14ac:dyDescent="0.35">
      <c r="A580" s="16" t="str">
        <f t="shared" si="157"/>
        <v>潘金莲1</v>
      </c>
      <c r="B580" s="17">
        <v>1</v>
      </c>
      <c r="C580" s="18">
        <v>103</v>
      </c>
      <c r="D580" s="19" t="str">
        <f t="shared" si="154"/>
        <v>妩媚多姿</v>
      </c>
      <c r="E580" s="32" t="s">
        <v>818</v>
      </c>
      <c r="F580" s="20" t="str">
        <f t="shared" si="149"/>
        <v>、苏妲己</v>
      </c>
      <c r="G580" s="20" t="str">
        <f t="shared" si="150"/>
        <v/>
      </c>
      <c r="H580" s="20" t="str">
        <f t="shared" si="151"/>
        <v/>
      </c>
      <c r="I580" s="20" t="str">
        <f t="shared" si="152"/>
        <v/>
      </c>
      <c r="J580" s="12">
        <f t="shared" si="158"/>
        <v>0</v>
      </c>
      <c r="K580" s="12">
        <f t="shared" si="159"/>
        <v>100</v>
      </c>
      <c r="L580" s="12">
        <f t="shared" si="160"/>
        <v>30</v>
      </c>
      <c r="M580" s="36">
        <v>0</v>
      </c>
      <c r="N580" s="28" t="s">
        <v>218</v>
      </c>
      <c r="O580" s="12">
        <f>VLOOKUP(E580,[3]Sheet1!$B$20:$K$190,9,0)</f>
        <v>3</v>
      </c>
      <c r="P580" s="12" t="str">
        <f>VLOOKUP(O580,武将ID!L$1:$M580,2,0)</f>
        <v>攻击型</v>
      </c>
      <c r="R580" s="12">
        <v>4</v>
      </c>
      <c r="T580" s="12">
        <f t="shared" si="155"/>
        <v>0</v>
      </c>
      <c r="U580" s="12">
        <f t="shared" si="156"/>
        <v>10</v>
      </c>
      <c r="V580" s="12">
        <f t="shared" si="161"/>
        <v>3</v>
      </c>
      <c r="W580" s="12">
        <f t="shared" si="162"/>
        <v>0</v>
      </c>
      <c r="X580" s="12">
        <f t="shared" si="163"/>
        <v>13</v>
      </c>
      <c r="Y580" s="12">
        <f t="shared" si="164"/>
        <v>0</v>
      </c>
      <c r="AB580" s="18">
        <v>0</v>
      </c>
      <c r="AC580" s="18">
        <v>170</v>
      </c>
      <c r="AD580" s="18">
        <v>0</v>
      </c>
      <c r="AH580" s="32" t="s">
        <v>819</v>
      </c>
      <c r="AI580" s="17" t="str">
        <f>IFERROR(VLOOKUP(AH580,[4]缘分填表用!$A:$J,4,FALSE),VLOOKUP(AH580,[4]Sheet3!$AH:$AM,6,0))</f>
        <v>妩媚多姿</v>
      </c>
      <c r="AJ580" s="30" t="str">
        <f>IFERROR(VLOOKUP(AH580,[4]缘分填表用!$A:$M,8,FALSE),VLOOKUP(AH580,[4]Sheet3!$AH:$AL,2,0))</f>
        <v>苏妲己</v>
      </c>
      <c r="AK580" s="30">
        <f>IFERROR(VLOOKUP(AH580,[4]缘分填表用!$A:$M,9,FALSE),VLOOKUP(AH580,[4]Sheet3!$AH:$AL,3,0))</f>
        <v>0</v>
      </c>
      <c r="AL580" s="30">
        <f>IFERROR(VLOOKUP(AH580,[4]缘分填表用!$A:$M,10,FALSE),VLOOKUP(AH580,[4]Sheet3!$AH:$AL,4,0))</f>
        <v>0</v>
      </c>
      <c r="AM580" s="30"/>
      <c r="AN580" s="12" t="str">
        <f>IFERROR(VLOOKUP(D580,[5]Sheet1!$B$2:$C$47,2,FALSE),"")</f>
        <v/>
      </c>
    </row>
    <row r="581" spans="1:40" ht="17.399999999999999" customHeight="1" x14ac:dyDescent="0.35">
      <c r="A581" s="16" t="str">
        <f t="shared" si="157"/>
        <v>潘金莲2</v>
      </c>
      <c r="B581" s="17">
        <v>2</v>
      </c>
      <c r="C581" s="18">
        <v>104</v>
      </c>
      <c r="D581" s="19" t="str">
        <f t="shared" si="154"/>
        <v>花容月貌</v>
      </c>
      <c r="E581" s="32" t="s">
        <v>818</v>
      </c>
      <c r="F581" s="20" t="str">
        <f t="shared" si="149"/>
        <v>、李师师</v>
      </c>
      <c r="G581" s="20" t="str">
        <f t="shared" si="150"/>
        <v/>
      </c>
      <c r="H581" s="20" t="str">
        <f t="shared" si="151"/>
        <v/>
      </c>
      <c r="I581" s="20" t="str">
        <f t="shared" si="152"/>
        <v/>
      </c>
      <c r="J581" s="12">
        <f t="shared" si="158"/>
        <v>0</v>
      </c>
      <c r="K581" s="12">
        <f t="shared" si="159"/>
        <v>90</v>
      </c>
      <c r="L581" s="12">
        <f t="shared" si="160"/>
        <v>30</v>
      </c>
      <c r="M581" s="36">
        <v>0</v>
      </c>
      <c r="N581" s="28" t="s">
        <v>218</v>
      </c>
      <c r="O581" s="12">
        <f>VLOOKUP(E581,[3]Sheet1!$B$20:$K$190,9,0)</f>
        <v>3</v>
      </c>
      <c r="P581" s="12" t="str">
        <f>VLOOKUP(O581,武将ID!L$1:$M581,2,0)</f>
        <v>攻击型</v>
      </c>
      <c r="R581" s="12">
        <v>4</v>
      </c>
      <c r="T581" s="12">
        <f t="shared" si="155"/>
        <v>0</v>
      </c>
      <c r="U581" s="12">
        <f t="shared" si="156"/>
        <v>9</v>
      </c>
      <c r="V581" s="12">
        <f t="shared" si="161"/>
        <v>3</v>
      </c>
      <c r="W581" s="12">
        <f t="shared" si="162"/>
        <v>0</v>
      </c>
      <c r="X581" s="12">
        <f t="shared" si="163"/>
        <v>12</v>
      </c>
      <c r="Y581" s="12">
        <f t="shared" si="164"/>
        <v>0</v>
      </c>
      <c r="AB581" s="18">
        <v>0</v>
      </c>
      <c r="AC581" s="18">
        <v>160</v>
      </c>
      <c r="AD581" s="18">
        <v>0</v>
      </c>
      <c r="AH581" s="32" t="s">
        <v>820</v>
      </c>
      <c r="AI581" s="17" t="str">
        <f>IFERROR(VLOOKUP(AH581,[4]缘分填表用!$A:$J,4,FALSE),VLOOKUP(AH581,[4]Sheet3!$AH:$AM,6,0))</f>
        <v>花容月貌</v>
      </c>
      <c r="AJ581" s="30" t="str">
        <f>IFERROR(VLOOKUP(AH581,[4]缘分填表用!$A:$M,8,FALSE),VLOOKUP(AH581,[4]Sheet3!$AH:$AL,2,0))</f>
        <v>李师师</v>
      </c>
      <c r="AK581" s="30">
        <f>IFERROR(VLOOKUP(AH581,[4]缘分填表用!$A:$M,9,FALSE),VLOOKUP(AH581,[4]Sheet3!$AH:$AL,3,0))</f>
        <v>0</v>
      </c>
      <c r="AL581" s="30">
        <f>IFERROR(VLOOKUP(AH581,[4]缘分填表用!$A:$M,10,FALSE),VLOOKUP(AH581,[4]Sheet3!$AH:$AL,4,0))</f>
        <v>0</v>
      </c>
      <c r="AM581" s="30"/>
      <c r="AN581" s="12" t="str">
        <f>IFERROR(VLOOKUP(D581,[5]Sheet1!$B$2:$C$47,2,FALSE),"")</f>
        <v/>
      </c>
    </row>
    <row r="582" spans="1:40" ht="17.399999999999999" customHeight="1" x14ac:dyDescent="0.35">
      <c r="A582" s="16" t="str">
        <f t="shared" si="157"/>
        <v>潘金莲3</v>
      </c>
      <c r="B582" s="17">
        <v>3</v>
      </c>
      <c r="C582" s="18">
        <v>105</v>
      </c>
      <c r="D582" s="19" t="str">
        <f t="shared" si="154"/>
        <v>爱憎分明</v>
      </c>
      <c r="E582" s="32" t="s">
        <v>818</v>
      </c>
      <c r="F582" s="20" t="str">
        <f t="shared" si="149"/>
        <v>、鲁智深</v>
      </c>
      <c r="G582" s="20" t="str">
        <f t="shared" si="150"/>
        <v/>
      </c>
      <c r="H582" s="20" t="str">
        <f t="shared" si="151"/>
        <v/>
      </c>
      <c r="I582" s="20" t="str">
        <f t="shared" si="152"/>
        <v/>
      </c>
      <c r="J582" s="12">
        <f t="shared" si="158"/>
        <v>0</v>
      </c>
      <c r="K582" s="12">
        <f t="shared" si="159"/>
        <v>90</v>
      </c>
      <c r="L582" s="12">
        <f t="shared" si="160"/>
        <v>30</v>
      </c>
      <c r="M582" s="36">
        <v>0</v>
      </c>
      <c r="N582" s="28" t="s">
        <v>218</v>
      </c>
      <c r="O582" s="12">
        <f>VLOOKUP(E582,[3]Sheet1!$B$20:$K$190,9,0)</f>
        <v>3</v>
      </c>
      <c r="P582" s="12" t="str">
        <f>VLOOKUP(O582,武将ID!L$1:$M582,2,0)</f>
        <v>攻击型</v>
      </c>
      <c r="R582" s="12">
        <v>4</v>
      </c>
      <c r="T582" s="12">
        <f t="shared" si="155"/>
        <v>0</v>
      </c>
      <c r="U582" s="12">
        <f t="shared" si="156"/>
        <v>9</v>
      </c>
      <c r="V582" s="12">
        <f t="shared" si="161"/>
        <v>3</v>
      </c>
      <c r="W582" s="12">
        <f t="shared" si="162"/>
        <v>0</v>
      </c>
      <c r="X582" s="12">
        <f t="shared" si="163"/>
        <v>12</v>
      </c>
      <c r="Y582" s="12">
        <f t="shared" si="164"/>
        <v>0</v>
      </c>
      <c r="AB582" s="18">
        <v>0</v>
      </c>
      <c r="AC582" s="18">
        <v>160</v>
      </c>
      <c r="AD582" s="18">
        <v>0</v>
      </c>
      <c r="AH582" s="32" t="s">
        <v>821</v>
      </c>
      <c r="AI582" s="17" t="str">
        <f>IFERROR(VLOOKUP(AH582,[4]缘分填表用!$A:$J,4,FALSE),VLOOKUP(AH582,[4]Sheet3!$AH:$AM,6,0))</f>
        <v>爱憎分明</v>
      </c>
      <c r="AJ582" s="30" t="str">
        <f>IFERROR(VLOOKUP(AH582,[4]缘分填表用!$A:$M,8,FALSE),VLOOKUP(AH582,[4]Sheet3!$AH:$AL,2,0))</f>
        <v>鲁智深</v>
      </c>
      <c r="AK582" s="30">
        <f>IFERROR(VLOOKUP(AH582,[4]缘分填表用!$A:$M,9,FALSE),VLOOKUP(AH582,[4]Sheet3!$AH:$AL,3,0))</f>
        <v>0</v>
      </c>
      <c r="AL582" s="30">
        <f>IFERROR(VLOOKUP(AH582,[4]缘分填表用!$A:$M,10,FALSE),VLOOKUP(AH582,[4]Sheet3!$AH:$AL,4,0))</f>
        <v>0</v>
      </c>
      <c r="AM582" s="30"/>
      <c r="AN582" s="12" t="str">
        <f>IFERROR(VLOOKUP(D582,[5]Sheet1!$B$2:$C$47,2,FALSE),"")</f>
        <v/>
      </c>
    </row>
    <row r="583" spans="1:40" ht="17.399999999999999" customHeight="1" x14ac:dyDescent="0.35">
      <c r="A583" s="16" t="str">
        <f t="shared" si="157"/>
        <v>潘金莲4</v>
      </c>
      <c r="B583" s="17">
        <v>4</v>
      </c>
      <c r="C583" s="18">
        <v>106</v>
      </c>
      <c r="D583" s="19" t="str">
        <f t="shared" si="154"/>
        <v>背水一战</v>
      </c>
      <c r="E583" s="32" t="s">
        <v>818</v>
      </c>
      <c r="F583" s="20" t="str">
        <f t="shared" si="149"/>
        <v>、李师师</v>
      </c>
      <c r="G583" s="20" t="str">
        <f t="shared" si="150"/>
        <v>、包拯</v>
      </c>
      <c r="H583" s="20" t="str">
        <f t="shared" si="151"/>
        <v/>
      </c>
      <c r="I583" s="20" t="str">
        <f t="shared" si="152"/>
        <v/>
      </c>
      <c r="J583" s="12">
        <f t="shared" si="158"/>
        <v>130</v>
      </c>
      <c r="K583" s="12">
        <f t="shared" si="159"/>
        <v>100</v>
      </c>
      <c r="L583" s="12">
        <f t="shared" si="160"/>
        <v>30</v>
      </c>
      <c r="M583" s="36">
        <v>0</v>
      </c>
      <c r="N583" s="28" t="s">
        <v>218</v>
      </c>
      <c r="O583" s="12">
        <f>VLOOKUP(E583,[3]Sheet1!$B$20:$K$190,9,0)</f>
        <v>3</v>
      </c>
      <c r="P583" s="12" t="str">
        <f>VLOOKUP(O583,武将ID!L$1:$M583,2,0)</f>
        <v>攻击型</v>
      </c>
      <c r="R583" s="12">
        <v>4</v>
      </c>
      <c r="T583" s="12">
        <f t="shared" si="155"/>
        <v>13</v>
      </c>
      <c r="U583" s="12">
        <f t="shared" si="156"/>
        <v>10</v>
      </c>
      <c r="V583" s="12">
        <f t="shared" si="161"/>
        <v>3</v>
      </c>
      <c r="W583" s="12">
        <f t="shared" si="162"/>
        <v>13</v>
      </c>
      <c r="X583" s="12">
        <f t="shared" si="163"/>
        <v>13</v>
      </c>
      <c r="Y583" s="12">
        <f t="shared" si="164"/>
        <v>0</v>
      </c>
      <c r="AB583" s="18">
        <v>170</v>
      </c>
      <c r="AC583" s="18">
        <v>170</v>
      </c>
      <c r="AD583" s="18">
        <v>0</v>
      </c>
      <c r="AH583" s="32" t="s">
        <v>822</v>
      </c>
      <c r="AI583" s="17" t="str">
        <f>IFERROR(VLOOKUP(AH583,[4]缘分填表用!$A:$J,4,FALSE),VLOOKUP(AH583,[4]Sheet3!$AH:$AM,6,0))</f>
        <v>背水一战</v>
      </c>
      <c r="AJ583" s="30" t="str">
        <f>IFERROR(VLOOKUP(AH583,[4]缘分填表用!$A:$M,8,FALSE),VLOOKUP(AH583,[4]Sheet3!$AH:$AL,2,0))</f>
        <v>李师师</v>
      </c>
      <c r="AK583" s="30" t="str">
        <f>IFERROR(VLOOKUP(AH583,[4]缘分填表用!$A:$M,9,FALSE),VLOOKUP(AH583,[4]Sheet3!$AH:$AL,3,0))</f>
        <v>包拯</v>
      </c>
      <c r="AL583" s="30">
        <f>IFERROR(VLOOKUP(AH583,[4]缘分填表用!$A:$M,10,FALSE),VLOOKUP(AH583,[4]Sheet3!$AH:$AL,4,0))</f>
        <v>0</v>
      </c>
      <c r="AM583" s="30"/>
      <c r="AN583" s="12" t="str">
        <f>IFERROR(VLOOKUP(D583,[5]Sheet1!$B$2:$C$47,2,FALSE),"")</f>
        <v/>
      </c>
    </row>
    <row r="584" spans="1:40" ht="17.399999999999999" customHeight="1" x14ac:dyDescent="0.35">
      <c r="A584" s="16" t="str">
        <f t="shared" si="157"/>
        <v>潘金莲5</v>
      </c>
      <c r="B584" s="17">
        <v>5</v>
      </c>
      <c r="C584" s="18">
        <v>107</v>
      </c>
      <c r="D584" s="19" t="str">
        <f t="shared" si="154"/>
        <v>大显身手</v>
      </c>
      <c r="E584" s="32" t="s">
        <v>818</v>
      </c>
      <c r="F584" s="20" t="str">
        <f t="shared" si="149"/>
        <v>、包拯</v>
      </c>
      <c r="G584" s="20" t="str">
        <f t="shared" si="150"/>
        <v>、鲁智深</v>
      </c>
      <c r="H584" s="20" t="str">
        <f t="shared" si="151"/>
        <v/>
      </c>
      <c r="I584" s="20" t="str">
        <f t="shared" si="152"/>
        <v/>
      </c>
      <c r="J584" s="12">
        <f t="shared" si="158"/>
        <v>130</v>
      </c>
      <c r="K584" s="12">
        <f t="shared" si="159"/>
        <v>100</v>
      </c>
      <c r="L584" s="12">
        <f t="shared" si="160"/>
        <v>30</v>
      </c>
      <c r="M584" s="36">
        <v>0</v>
      </c>
      <c r="N584" s="28" t="s">
        <v>218</v>
      </c>
      <c r="O584" s="12">
        <f>VLOOKUP(E584,[3]Sheet1!$B$20:$K$190,9,0)</f>
        <v>3</v>
      </c>
      <c r="P584" s="12" t="str">
        <f>VLOOKUP(O584,武将ID!L$1:$M584,2,0)</f>
        <v>攻击型</v>
      </c>
      <c r="R584" s="12">
        <v>4</v>
      </c>
      <c r="T584" s="12">
        <f t="shared" si="155"/>
        <v>13</v>
      </c>
      <c r="U584" s="12">
        <f t="shared" si="156"/>
        <v>10</v>
      </c>
      <c r="V584" s="12">
        <f t="shared" si="161"/>
        <v>3</v>
      </c>
      <c r="W584" s="12">
        <f t="shared" si="162"/>
        <v>13</v>
      </c>
      <c r="X584" s="12">
        <f t="shared" si="163"/>
        <v>13</v>
      </c>
      <c r="Y584" s="12">
        <f t="shared" si="164"/>
        <v>0</v>
      </c>
      <c r="AB584" s="18">
        <v>170</v>
      </c>
      <c r="AC584" s="18">
        <v>170</v>
      </c>
      <c r="AD584" s="18">
        <v>0</v>
      </c>
      <c r="AH584" s="32" t="s">
        <v>823</v>
      </c>
      <c r="AI584" s="17" t="str">
        <f>IFERROR(VLOOKUP(AH584,[4]缘分填表用!$A:$J,4,FALSE),VLOOKUP(AH584,[4]Sheet3!$AH:$AM,6,0))</f>
        <v>大显身手</v>
      </c>
      <c r="AJ584" s="30" t="str">
        <f>IFERROR(VLOOKUP(AH584,[4]缘分填表用!$A:$M,8,FALSE),VLOOKUP(AH584,[4]Sheet3!$AH:$AL,2,0))</f>
        <v>包拯</v>
      </c>
      <c r="AK584" s="30" t="str">
        <f>IFERROR(VLOOKUP(AH584,[4]缘分填表用!$A:$M,9,FALSE),VLOOKUP(AH584,[4]Sheet3!$AH:$AL,3,0))</f>
        <v>鲁智深</v>
      </c>
      <c r="AL584" s="30">
        <f>IFERROR(VLOOKUP(AH584,[4]缘分填表用!$A:$M,10,FALSE),VLOOKUP(AH584,[4]Sheet3!$AH:$AL,4,0))</f>
        <v>0</v>
      </c>
      <c r="AM584" s="30"/>
      <c r="AN584" s="12" t="str">
        <f>IFERROR(VLOOKUP(D584,[5]Sheet1!$B$2:$C$47,2,FALSE),"")</f>
        <v/>
      </c>
    </row>
    <row r="585" spans="1:40" ht="17.399999999999999" customHeight="1" x14ac:dyDescent="0.35">
      <c r="A585" s="16" t="str">
        <f t="shared" si="157"/>
        <v>潘金莲6</v>
      </c>
      <c r="B585" s="17">
        <v>6</v>
      </c>
      <c r="C585" s="18">
        <v>108</v>
      </c>
      <c r="D585" s="19" t="str">
        <f t="shared" si="154"/>
        <v>见多识广</v>
      </c>
      <c r="E585" s="32" t="s">
        <v>818</v>
      </c>
      <c r="F585" s="20" t="str">
        <f t="shared" si="149"/>
        <v>、花木兰</v>
      </c>
      <c r="G585" s="20" t="str">
        <f t="shared" si="150"/>
        <v>、李师师</v>
      </c>
      <c r="H585" s="20" t="str">
        <f t="shared" si="151"/>
        <v/>
      </c>
      <c r="I585" s="20" t="str">
        <f t="shared" si="152"/>
        <v/>
      </c>
      <c r="J585" s="12">
        <f t="shared" si="158"/>
        <v>130</v>
      </c>
      <c r="K585" s="12">
        <f t="shared" si="159"/>
        <v>100</v>
      </c>
      <c r="L585" s="12">
        <f t="shared" si="160"/>
        <v>30</v>
      </c>
      <c r="M585" s="36">
        <v>0</v>
      </c>
      <c r="N585" s="28" t="s">
        <v>218</v>
      </c>
      <c r="O585" s="12">
        <f>VLOOKUP(E585,[3]Sheet1!$B$20:$K$190,9,0)</f>
        <v>3</v>
      </c>
      <c r="P585" s="12" t="str">
        <f>VLOOKUP(O585,武将ID!L$1:$M585,2,0)</f>
        <v>攻击型</v>
      </c>
      <c r="R585" s="12">
        <v>4</v>
      </c>
      <c r="T585" s="12">
        <f t="shared" si="155"/>
        <v>13</v>
      </c>
      <c r="U585" s="12">
        <f t="shared" si="156"/>
        <v>10</v>
      </c>
      <c r="V585" s="12">
        <f t="shared" si="161"/>
        <v>3</v>
      </c>
      <c r="W585" s="12">
        <f t="shared" si="162"/>
        <v>13</v>
      </c>
      <c r="X585" s="12">
        <f t="shared" si="163"/>
        <v>13</v>
      </c>
      <c r="Y585" s="12">
        <f t="shared" si="164"/>
        <v>0</v>
      </c>
      <c r="AB585" s="18">
        <v>170</v>
      </c>
      <c r="AC585" s="18">
        <v>170</v>
      </c>
      <c r="AD585" s="19">
        <v>0</v>
      </c>
      <c r="AH585" s="32" t="s">
        <v>824</v>
      </c>
      <c r="AI585" s="17" t="str">
        <f>IFERROR(VLOOKUP(AH585,[4]缘分填表用!$A:$J,4,FALSE),VLOOKUP(AH585,[4]Sheet3!$AH:$AM,6,0))</f>
        <v>见多识广</v>
      </c>
      <c r="AJ585" s="30" t="str">
        <f>IFERROR(VLOOKUP(AH585,[4]缘分填表用!$A:$M,8,FALSE),VLOOKUP(AH585,[4]Sheet3!$AH:$AL,2,0))</f>
        <v>花木兰</v>
      </c>
      <c r="AK585" s="30" t="str">
        <f>IFERROR(VLOOKUP(AH585,[4]缘分填表用!$A:$M,9,FALSE),VLOOKUP(AH585,[4]Sheet3!$AH:$AL,3,0))</f>
        <v>李师师</v>
      </c>
      <c r="AL585" s="30">
        <f>IFERROR(VLOOKUP(AH585,[4]缘分填表用!$A:$M,10,FALSE),VLOOKUP(AH585,[4]Sheet3!$AH:$AL,4,0))</f>
        <v>0</v>
      </c>
      <c r="AM585" s="30"/>
      <c r="AN585" s="12" t="str">
        <f>IFERROR(VLOOKUP(D585,[5]Sheet1!$B$2:$C$47,2,FALSE),"")</f>
        <v/>
      </c>
    </row>
    <row r="586" spans="1:40" ht="17.399999999999999" customHeight="1" x14ac:dyDescent="0.35">
      <c r="A586" s="16" t="str">
        <f t="shared" si="157"/>
        <v>李师师1</v>
      </c>
      <c r="B586" s="17">
        <v>1</v>
      </c>
      <c r="C586" s="18">
        <v>109</v>
      </c>
      <c r="D586" s="19" t="str">
        <f t="shared" si="154"/>
        <v>坚贞不屈</v>
      </c>
      <c r="E586" s="32" t="s">
        <v>825</v>
      </c>
      <c r="F586" s="20" t="str">
        <f t="shared" si="149"/>
        <v>、西施</v>
      </c>
      <c r="G586" s="20" t="str">
        <f t="shared" si="150"/>
        <v/>
      </c>
      <c r="H586" s="20" t="str">
        <f t="shared" si="151"/>
        <v/>
      </c>
      <c r="I586" s="20" t="str">
        <f t="shared" si="152"/>
        <v/>
      </c>
      <c r="J586" s="12">
        <f t="shared" si="158"/>
        <v>0</v>
      </c>
      <c r="K586" s="12">
        <f t="shared" si="159"/>
        <v>100</v>
      </c>
      <c r="L586" s="12">
        <f t="shared" si="160"/>
        <v>30</v>
      </c>
      <c r="M586" s="36">
        <v>0</v>
      </c>
      <c r="N586" s="28" t="s">
        <v>218</v>
      </c>
      <c r="O586" s="12">
        <f>VLOOKUP(E586,[3]Sheet1!$B$20:$K$190,9,0)</f>
        <v>3</v>
      </c>
      <c r="P586" s="12" t="str">
        <f>VLOOKUP(O586,武将ID!L$1:$M586,2,0)</f>
        <v>攻击型</v>
      </c>
      <c r="R586" s="12">
        <v>4</v>
      </c>
      <c r="T586" s="12">
        <f t="shared" si="155"/>
        <v>0</v>
      </c>
      <c r="U586" s="12">
        <f t="shared" si="156"/>
        <v>10</v>
      </c>
      <c r="V586" s="12">
        <f t="shared" si="161"/>
        <v>3</v>
      </c>
      <c r="W586" s="12">
        <f t="shared" si="162"/>
        <v>0</v>
      </c>
      <c r="X586" s="12">
        <f t="shared" si="163"/>
        <v>13</v>
      </c>
      <c r="Y586" s="12">
        <f t="shared" si="164"/>
        <v>0</v>
      </c>
      <c r="AB586" s="18">
        <v>0</v>
      </c>
      <c r="AC586" s="18">
        <v>170</v>
      </c>
      <c r="AD586" s="18">
        <v>0</v>
      </c>
      <c r="AH586" s="32" t="s">
        <v>826</v>
      </c>
      <c r="AI586" s="17" t="str">
        <f>IFERROR(VLOOKUP(AH586,[4]缘分填表用!$A:$J,4,FALSE),VLOOKUP(AH586,[4]Sheet3!$AH:$AM,6,0))</f>
        <v>坚贞不屈</v>
      </c>
      <c r="AJ586" s="30" t="str">
        <f>IFERROR(VLOOKUP(AH586,[4]缘分填表用!$A:$M,8,FALSE),VLOOKUP(AH586,[4]Sheet3!$AH:$AL,2,0))</f>
        <v>西施</v>
      </c>
      <c r="AK586" s="30">
        <f>IFERROR(VLOOKUP(AH586,[4]缘分填表用!$A:$M,9,FALSE),VLOOKUP(AH586,[4]Sheet3!$AH:$AL,3,0))</f>
        <v>0</v>
      </c>
      <c r="AL586" s="30">
        <f>IFERROR(VLOOKUP(AH586,[4]缘分填表用!$A:$M,10,FALSE),VLOOKUP(AH586,[4]Sheet3!$AH:$AL,4,0))</f>
        <v>0</v>
      </c>
      <c r="AM586" s="30"/>
      <c r="AN586" s="12" t="str">
        <f>IFERROR(VLOOKUP(D586,[5]Sheet1!$B$2:$C$47,2,FALSE),"")</f>
        <v/>
      </c>
    </row>
    <row r="587" spans="1:40" ht="17.399999999999999" customHeight="1" x14ac:dyDescent="0.35">
      <c r="A587" s="16" t="str">
        <f t="shared" si="157"/>
        <v>李师师2</v>
      </c>
      <c r="B587" s="17">
        <v>2</v>
      </c>
      <c r="C587" s="18">
        <v>110</v>
      </c>
      <c r="D587" s="19" t="str">
        <f t="shared" si="154"/>
        <v>花容月貌</v>
      </c>
      <c r="E587" s="32" t="s">
        <v>825</v>
      </c>
      <c r="F587" s="20" t="str">
        <f t="shared" si="149"/>
        <v>、潘金莲</v>
      </c>
      <c r="G587" s="20" t="str">
        <f t="shared" si="150"/>
        <v/>
      </c>
      <c r="H587" s="20" t="str">
        <f t="shared" si="151"/>
        <v/>
      </c>
      <c r="I587" s="20" t="str">
        <f t="shared" si="152"/>
        <v/>
      </c>
      <c r="J587" s="12">
        <f t="shared" si="158"/>
        <v>0</v>
      </c>
      <c r="K587" s="12">
        <f t="shared" si="159"/>
        <v>90</v>
      </c>
      <c r="L587" s="12">
        <f t="shared" si="160"/>
        <v>30</v>
      </c>
      <c r="M587" s="36">
        <v>0</v>
      </c>
      <c r="N587" s="28" t="s">
        <v>218</v>
      </c>
      <c r="O587" s="12">
        <f>VLOOKUP(E587,[3]Sheet1!$B$20:$K$190,9,0)</f>
        <v>3</v>
      </c>
      <c r="P587" s="12" t="str">
        <f>VLOOKUP(O587,武将ID!L$1:$M587,2,0)</f>
        <v>攻击型</v>
      </c>
      <c r="R587" s="12">
        <v>4</v>
      </c>
      <c r="T587" s="12">
        <f t="shared" si="155"/>
        <v>0</v>
      </c>
      <c r="U587" s="12">
        <f t="shared" si="156"/>
        <v>9</v>
      </c>
      <c r="V587" s="12">
        <f t="shared" si="161"/>
        <v>3</v>
      </c>
      <c r="W587" s="12">
        <f t="shared" si="162"/>
        <v>0</v>
      </c>
      <c r="X587" s="12">
        <f t="shared" si="163"/>
        <v>12</v>
      </c>
      <c r="Y587" s="12">
        <f t="shared" si="164"/>
        <v>0</v>
      </c>
      <c r="AB587" s="18">
        <v>0</v>
      </c>
      <c r="AC587" s="18">
        <v>160</v>
      </c>
      <c r="AD587" s="18">
        <v>0</v>
      </c>
      <c r="AH587" s="32" t="s">
        <v>827</v>
      </c>
      <c r="AI587" s="17" t="str">
        <f>IFERROR(VLOOKUP(AH587,[4]缘分填表用!$A:$J,4,FALSE),VLOOKUP(AH587,[4]Sheet3!$AH:$AM,6,0))</f>
        <v>花容月貌</v>
      </c>
      <c r="AJ587" s="30" t="str">
        <f>IFERROR(VLOOKUP(AH587,[4]缘分填表用!$A:$M,8,FALSE),VLOOKUP(AH587,[4]Sheet3!$AH:$AL,2,0))</f>
        <v>潘金莲</v>
      </c>
      <c r="AK587" s="30">
        <f>IFERROR(VLOOKUP(AH587,[4]缘分填表用!$A:$M,9,FALSE),VLOOKUP(AH587,[4]Sheet3!$AH:$AL,3,0))</f>
        <v>0</v>
      </c>
      <c r="AL587" s="30">
        <f>IFERROR(VLOOKUP(AH587,[4]缘分填表用!$A:$M,10,FALSE),VLOOKUP(AH587,[4]Sheet3!$AH:$AL,4,0))</f>
        <v>0</v>
      </c>
      <c r="AM587" s="30"/>
      <c r="AN587" s="12" t="str">
        <f>IFERROR(VLOOKUP(D587,[5]Sheet1!$B$2:$C$47,2,FALSE),"")</f>
        <v/>
      </c>
    </row>
    <row r="588" spans="1:40" ht="17.399999999999999" customHeight="1" x14ac:dyDescent="0.35">
      <c r="A588" s="16" t="str">
        <f t="shared" si="157"/>
        <v>李师师3</v>
      </c>
      <c r="B588" s="17">
        <v>3</v>
      </c>
      <c r="C588" s="18">
        <v>111</v>
      </c>
      <c r="D588" s="19" t="str">
        <f t="shared" si="154"/>
        <v>智勇双全</v>
      </c>
      <c r="E588" s="32" t="s">
        <v>825</v>
      </c>
      <c r="F588" s="20" t="str">
        <f t="shared" si="149"/>
        <v>、穆桂英</v>
      </c>
      <c r="G588" s="20" t="str">
        <f t="shared" si="150"/>
        <v/>
      </c>
      <c r="H588" s="20" t="str">
        <f t="shared" si="151"/>
        <v/>
      </c>
      <c r="I588" s="20" t="str">
        <f t="shared" si="152"/>
        <v/>
      </c>
      <c r="J588" s="12">
        <f t="shared" si="158"/>
        <v>0</v>
      </c>
      <c r="K588" s="12">
        <f t="shared" si="159"/>
        <v>90</v>
      </c>
      <c r="L588" s="12">
        <f t="shared" si="160"/>
        <v>30</v>
      </c>
      <c r="M588" s="36">
        <v>0</v>
      </c>
      <c r="N588" s="28" t="s">
        <v>218</v>
      </c>
      <c r="O588" s="12">
        <f>VLOOKUP(E588,[3]Sheet1!$B$20:$K$190,9,0)</f>
        <v>3</v>
      </c>
      <c r="P588" s="12" t="str">
        <f>VLOOKUP(O588,武将ID!L$1:$M588,2,0)</f>
        <v>攻击型</v>
      </c>
      <c r="R588" s="12">
        <v>4</v>
      </c>
      <c r="T588" s="12">
        <f t="shared" si="155"/>
        <v>0</v>
      </c>
      <c r="U588" s="12">
        <f t="shared" si="156"/>
        <v>9</v>
      </c>
      <c r="V588" s="12">
        <f t="shared" si="161"/>
        <v>3</v>
      </c>
      <c r="W588" s="12">
        <f t="shared" si="162"/>
        <v>0</v>
      </c>
      <c r="X588" s="12">
        <f t="shared" si="163"/>
        <v>12</v>
      </c>
      <c r="Y588" s="12">
        <f t="shared" si="164"/>
        <v>0</v>
      </c>
      <c r="AB588" s="18">
        <v>0</v>
      </c>
      <c r="AC588" s="18">
        <v>160</v>
      </c>
      <c r="AD588" s="18">
        <v>0</v>
      </c>
      <c r="AH588" s="32" t="s">
        <v>828</v>
      </c>
      <c r="AI588" s="17" t="str">
        <f>IFERROR(VLOOKUP(AH588,[4]缘分填表用!$A:$J,4,FALSE),VLOOKUP(AH588,[4]Sheet3!$AH:$AM,6,0))</f>
        <v>智勇双全</v>
      </c>
      <c r="AJ588" s="30" t="str">
        <f>IFERROR(VLOOKUP(AH588,[4]缘分填表用!$A:$M,8,FALSE),VLOOKUP(AH588,[4]Sheet3!$AH:$AL,2,0))</f>
        <v>穆桂英</v>
      </c>
      <c r="AK588" s="30">
        <f>IFERROR(VLOOKUP(AH588,[4]缘分填表用!$A:$M,9,FALSE),VLOOKUP(AH588,[4]Sheet3!$AH:$AL,3,0))</f>
        <v>0</v>
      </c>
      <c r="AL588" s="30">
        <f>IFERROR(VLOOKUP(AH588,[4]缘分填表用!$A:$M,10,FALSE),VLOOKUP(AH588,[4]Sheet3!$AH:$AL,4,0))</f>
        <v>0</v>
      </c>
      <c r="AM588" s="30"/>
      <c r="AN588" s="12" t="str">
        <f>IFERROR(VLOOKUP(D588,[5]Sheet1!$B$2:$C$47,2,FALSE),"")</f>
        <v/>
      </c>
    </row>
    <row r="589" spans="1:40" ht="17.399999999999999" customHeight="1" x14ac:dyDescent="0.35">
      <c r="A589" s="16" t="str">
        <f t="shared" si="157"/>
        <v>李师师4</v>
      </c>
      <c r="B589" s="17">
        <v>4</v>
      </c>
      <c r="C589" s="18">
        <v>112</v>
      </c>
      <c r="D589" s="19" t="str">
        <f t="shared" si="154"/>
        <v>背水一战</v>
      </c>
      <c r="E589" s="32" t="s">
        <v>825</v>
      </c>
      <c r="F589" s="20" t="str">
        <f t="shared" si="149"/>
        <v>、潘金莲</v>
      </c>
      <c r="G589" s="20" t="str">
        <f t="shared" si="150"/>
        <v>、包拯</v>
      </c>
      <c r="H589" s="20" t="str">
        <f t="shared" si="151"/>
        <v/>
      </c>
      <c r="I589" s="20" t="str">
        <f t="shared" si="152"/>
        <v/>
      </c>
      <c r="J589" s="12">
        <f t="shared" si="158"/>
        <v>130</v>
      </c>
      <c r="K589" s="12">
        <f t="shared" si="159"/>
        <v>100</v>
      </c>
      <c r="L589" s="12">
        <f t="shared" si="160"/>
        <v>30</v>
      </c>
      <c r="M589" s="36">
        <v>0</v>
      </c>
      <c r="N589" s="28" t="s">
        <v>218</v>
      </c>
      <c r="O589" s="12">
        <f>VLOOKUP(E589,[3]Sheet1!$B$20:$K$190,9,0)</f>
        <v>3</v>
      </c>
      <c r="P589" s="12" t="str">
        <f>VLOOKUP(O589,武将ID!L$1:$M589,2,0)</f>
        <v>攻击型</v>
      </c>
      <c r="R589" s="12">
        <v>4</v>
      </c>
      <c r="T589" s="12">
        <f t="shared" si="155"/>
        <v>13</v>
      </c>
      <c r="U589" s="12">
        <f t="shared" si="156"/>
        <v>10</v>
      </c>
      <c r="V589" s="12">
        <f t="shared" si="161"/>
        <v>3</v>
      </c>
      <c r="W589" s="12">
        <f t="shared" si="162"/>
        <v>13</v>
      </c>
      <c r="X589" s="12">
        <f t="shared" si="163"/>
        <v>13</v>
      </c>
      <c r="Y589" s="12">
        <f t="shared" si="164"/>
        <v>0</v>
      </c>
      <c r="AB589" s="18">
        <v>170</v>
      </c>
      <c r="AC589" s="18">
        <v>170</v>
      </c>
      <c r="AD589" s="18">
        <v>0</v>
      </c>
      <c r="AH589" s="32" t="s">
        <v>829</v>
      </c>
      <c r="AI589" s="17" t="str">
        <f>IFERROR(VLOOKUP(AH589,[4]缘分填表用!$A:$J,4,FALSE),VLOOKUP(AH589,[4]Sheet3!$AH:$AM,6,0))</f>
        <v>背水一战</v>
      </c>
      <c r="AJ589" s="30" t="str">
        <f>IFERROR(VLOOKUP(AH589,[4]缘分填表用!$A:$M,8,FALSE),VLOOKUP(AH589,[4]Sheet3!$AH:$AL,2,0))</f>
        <v>潘金莲</v>
      </c>
      <c r="AK589" s="30" t="str">
        <f>IFERROR(VLOOKUP(AH589,[4]缘分填表用!$A:$M,9,FALSE),VLOOKUP(AH589,[4]Sheet3!$AH:$AL,3,0))</f>
        <v>包拯</v>
      </c>
      <c r="AL589" s="30">
        <f>IFERROR(VLOOKUP(AH589,[4]缘分填表用!$A:$M,10,FALSE),VLOOKUP(AH589,[4]Sheet3!$AH:$AL,4,0))</f>
        <v>0</v>
      </c>
      <c r="AM589" s="30"/>
      <c r="AN589" s="12" t="str">
        <f>IFERROR(VLOOKUP(D589,[5]Sheet1!$B$2:$C$47,2,FALSE),"")</f>
        <v/>
      </c>
    </row>
    <row r="590" spans="1:40" ht="17.399999999999999" customHeight="1" x14ac:dyDescent="0.35">
      <c r="A590" s="16" t="str">
        <f t="shared" si="157"/>
        <v>李师师5</v>
      </c>
      <c r="B590" s="17">
        <v>5</v>
      </c>
      <c r="C590" s="18">
        <v>113</v>
      </c>
      <c r="D590" s="19" t="str">
        <f t="shared" si="154"/>
        <v>女中豪杰</v>
      </c>
      <c r="E590" s="32" t="s">
        <v>825</v>
      </c>
      <c r="F590" s="20" t="str">
        <f t="shared" si="149"/>
        <v>、花木兰</v>
      </c>
      <c r="G590" s="20" t="str">
        <f t="shared" si="150"/>
        <v>、穆桂英</v>
      </c>
      <c r="H590" s="20" t="str">
        <f t="shared" si="151"/>
        <v/>
      </c>
      <c r="I590" s="20" t="str">
        <f t="shared" si="152"/>
        <v/>
      </c>
      <c r="J590" s="12">
        <f t="shared" si="158"/>
        <v>130</v>
      </c>
      <c r="K590" s="12">
        <f t="shared" si="159"/>
        <v>100</v>
      </c>
      <c r="L590" s="12">
        <f t="shared" si="160"/>
        <v>30</v>
      </c>
      <c r="M590" s="36">
        <v>0</v>
      </c>
      <c r="N590" s="28" t="s">
        <v>218</v>
      </c>
      <c r="O590" s="12">
        <f>VLOOKUP(E590,[3]Sheet1!$B$20:$K$190,9,0)</f>
        <v>3</v>
      </c>
      <c r="P590" s="12" t="str">
        <f>VLOOKUP(O590,武将ID!L$1:$M590,2,0)</f>
        <v>攻击型</v>
      </c>
      <c r="R590" s="12">
        <v>4</v>
      </c>
      <c r="T590" s="12">
        <f t="shared" si="155"/>
        <v>13</v>
      </c>
      <c r="U590" s="12">
        <f t="shared" si="156"/>
        <v>10</v>
      </c>
      <c r="V590" s="12">
        <f t="shared" si="161"/>
        <v>3</v>
      </c>
      <c r="W590" s="12">
        <f t="shared" si="162"/>
        <v>13</v>
      </c>
      <c r="X590" s="12">
        <f t="shared" si="163"/>
        <v>13</v>
      </c>
      <c r="Y590" s="12">
        <f t="shared" si="164"/>
        <v>0</v>
      </c>
      <c r="AB590" s="18">
        <v>170</v>
      </c>
      <c r="AC590" s="18">
        <v>170</v>
      </c>
      <c r="AD590" s="18">
        <v>0</v>
      </c>
      <c r="AH590" s="32" t="s">
        <v>830</v>
      </c>
      <c r="AI590" s="17" t="str">
        <f>IFERROR(VLOOKUP(AH590,[4]缘分填表用!$A:$J,4,FALSE),VLOOKUP(AH590,[4]Sheet3!$AH:$AM,6,0))</f>
        <v>女中豪杰</v>
      </c>
      <c r="AJ590" s="30" t="str">
        <f>IFERROR(VLOOKUP(AH590,[4]缘分填表用!$A:$M,8,FALSE),VLOOKUP(AH590,[4]Sheet3!$AH:$AL,2,0))</f>
        <v>花木兰</v>
      </c>
      <c r="AK590" s="30" t="str">
        <f>IFERROR(VLOOKUP(AH590,[4]缘分填表用!$A:$M,9,FALSE),VLOOKUP(AH590,[4]Sheet3!$AH:$AL,3,0))</f>
        <v>穆桂英</v>
      </c>
      <c r="AL590" s="30">
        <f>IFERROR(VLOOKUP(AH590,[4]缘分填表用!$A:$M,10,FALSE),VLOOKUP(AH590,[4]Sheet3!$AH:$AL,4,0))</f>
        <v>0</v>
      </c>
      <c r="AM590" s="30"/>
      <c r="AN590" s="12" t="str">
        <f>IFERROR(VLOOKUP(D590,[5]Sheet1!$B$2:$C$47,2,FALSE),"")</f>
        <v/>
      </c>
    </row>
    <row r="591" spans="1:40" ht="17.399999999999999" customHeight="1" x14ac:dyDescent="0.35">
      <c r="A591" s="16" t="str">
        <f t="shared" si="157"/>
        <v>李师师6</v>
      </c>
      <c r="B591" s="17">
        <v>6</v>
      </c>
      <c r="C591" s="18">
        <v>114</v>
      </c>
      <c r="D591" s="19" t="str">
        <f t="shared" si="154"/>
        <v>见多识广</v>
      </c>
      <c r="E591" s="32" t="s">
        <v>825</v>
      </c>
      <c r="F591" s="20" t="str">
        <f t="shared" si="149"/>
        <v>、花木兰</v>
      </c>
      <c r="G591" s="20" t="str">
        <f t="shared" si="150"/>
        <v>、潘金莲</v>
      </c>
      <c r="H591" s="20" t="str">
        <f t="shared" si="151"/>
        <v/>
      </c>
      <c r="I591" s="20" t="str">
        <f t="shared" si="152"/>
        <v/>
      </c>
      <c r="J591" s="12">
        <f t="shared" si="158"/>
        <v>130</v>
      </c>
      <c r="K591" s="12">
        <f t="shared" si="159"/>
        <v>100</v>
      </c>
      <c r="L591" s="12">
        <f t="shared" si="160"/>
        <v>30</v>
      </c>
      <c r="M591" s="36">
        <v>0</v>
      </c>
      <c r="N591" s="28" t="s">
        <v>218</v>
      </c>
      <c r="O591" s="12">
        <f>VLOOKUP(E591,[3]Sheet1!$B$20:$K$190,9,0)</f>
        <v>3</v>
      </c>
      <c r="P591" s="12" t="str">
        <f>VLOOKUP(O591,武将ID!L$1:$M591,2,0)</f>
        <v>攻击型</v>
      </c>
      <c r="R591" s="12">
        <v>4</v>
      </c>
      <c r="T591" s="12">
        <f t="shared" si="155"/>
        <v>13</v>
      </c>
      <c r="U591" s="12">
        <f t="shared" si="156"/>
        <v>10</v>
      </c>
      <c r="V591" s="12">
        <f t="shared" si="161"/>
        <v>3</v>
      </c>
      <c r="W591" s="12">
        <f t="shared" si="162"/>
        <v>13</v>
      </c>
      <c r="X591" s="12">
        <f t="shared" si="163"/>
        <v>13</v>
      </c>
      <c r="Y591" s="12">
        <f t="shared" si="164"/>
        <v>0</v>
      </c>
      <c r="AB591" s="18">
        <v>170</v>
      </c>
      <c r="AC591" s="18">
        <v>170</v>
      </c>
      <c r="AD591" s="19">
        <v>0</v>
      </c>
      <c r="AH591" s="32" t="s">
        <v>831</v>
      </c>
      <c r="AI591" s="17" t="str">
        <f>IFERROR(VLOOKUP(AH591,[4]缘分填表用!$A:$J,4,FALSE),VLOOKUP(AH591,[4]Sheet3!$AH:$AM,6,0))</f>
        <v>见多识广</v>
      </c>
      <c r="AJ591" s="30" t="str">
        <f>IFERROR(VLOOKUP(AH591,[4]缘分填表用!$A:$M,8,FALSE),VLOOKUP(AH591,[4]Sheet3!$AH:$AL,2,0))</f>
        <v>花木兰</v>
      </c>
      <c r="AK591" s="30" t="str">
        <f>IFERROR(VLOOKUP(AH591,[4]缘分填表用!$A:$M,9,FALSE),VLOOKUP(AH591,[4]Sheet3!$AH:$AL,3,0))</f>
        <v>潘金莲</v>
      </c>
      <c r="AL591" s="30">
        <f>IFERROR(VLOOKUP(AH591,[4]缘分填表用!$A:$M,10,FALSE),VLOOKUP(AH591,[4]Sheet3!$AH:$AL,4,0))</f>
        <v>0</v>
      </c>
      <c r="AM591" s="30"/>
      <c r="AN591" s="12" t="str">
        <f>IFERROR(VLOOKUP(D591,[5]Sheet1!$B$2:$C$47,2,FALSE),"")</f>
        <v/>
      </c>
    </row>
    <row r="592" spans="1:40" ht="17.399999999999999" customHeight="1" x14ac:dyDescent="0.35">
      <c r="A592" s="16" t="str">
        <f t="shared" si="157"/>
        <v>包拯1</v>
      </c>
      <c r="B592" s="17">
        <v>1</v>
      </c>
      <c r="C592" s="18">
        <v>115</v>
      </c>
      <c r="D592" s="19" t="str">
        <f t="shared" si="154"/>
        <v>入朝为官</v>
      </c>
      <c r="E592" s="32" t="s">
        <v>832</v>
      </c>
      <c r="F592" s="20" t="str">
        <f t="shared" si="149"/>
        <v>、李白</v>
      </c>
      <c r="G592" s="20" t="str">
        <f t="shared" si="150"/>
        <v/>
      </c>
      <c r="H592" s="20" t="str">
        <f t="shared" si="151"/>
        <v/>
      </c>
      <c r="I592" s="20" t="str">
        <f t="shared" si="152"/>
        <v/>
      </c>
      <c r="J592" s="12">
        <f t="shared" si="158"/>
        <v>0</v>
      </c>
      <c r="K592" s="12">
        <f t="shared" si="159"/>
        <v>100</v>
      </c>
      <c r="L592" s="12">
        <f t="shared" si="160"/>
        <v>30</v>
      </c>
      <c r="M592" s="36">
        <v>0</v>
      </c>
      <c r="N592" s="28" t="s">
        <v>218</v>
      </c>
      <c r="O592" s="12">
        <f>VLOOKUP(E592,[3]Sheet1!$B$20:$K$190,9,0)</f>
        <v>3</v>
      </c>
      <c r="P592" s="12" t="str">
        <f>VLOOKUP(O592,武将ID!L$1:$M592,2,0)</f>
        <v>攻击型</v>
      </c>
      <c r="R592" s="12">
        <v>4</v>
      </c>
      <c r="T592" s="12">
        <f t="shared" si="155"/>
        <v>0</v>
      </c>
      <c r="U592" s="12">
        <f t="shared" si="156"/>
        <v>10</v>
      </c>
      <c r="V592" s="12">
        <f t="shared" si="161"/>
        <v>3</v>
      </c>
      <c r="W592" s="12">
        <f t="shared" si="162"/>
        <v>0</v>
      </c>
      <c r="X592" s="12">
        <f t="shared" si="163"/>
        <v>13</v>
      </c>
      <c r="Y592" s="12">
        <f t="shared" si="164"/>
        <v>0</v>
      </c>
      <c r="AB592" s="18">
        <v>0</v>
      </c>
      <c r="AC592" s="18">
        <v>170</v>
      </c>
      <c r="AD592" s="18">
        <v>0</v>
      </c>
      <c r="AH592" s="32" t="s">
        <v>833</v>
      </c>
      <c r="AI592" s="17" t="str">
        <f>IFERROR(VLOOKUP(AH592,[4]缘分填表用!$A:$J,4,FALSE),VLOOKUP(AH592,[4]Sheet3!$AH:$AM,6,0))</f>
        <v>入朝为官</v>
      </c>
      <c r="AJ592" s="30" t="str">
        <f>IFERROR(VLOOKUP(AH592,[4]缘分填表用!$A:$M,8,FALSE),VLOOKUP(AH592,[4]Sheet3!$AH:$AL,2,0))</f>
        <v>李白</v>
      </c>
      <c r="AK592" s="30">
        <f>IFERROR(VLOOKUP(AH592,[4]缘分填表用!$A:$M,9,FALSE),VLOOKUP(AH592,[4]Sheet3!$AH:$AL,3,0))</f>
        <v>0</v>
      </c>
      <c r="AL592" s="30">
        <f>IFERROR(VLOOKUP(AH592,[4]缘分填表用!$A:$M,10,FALSE),VLOOKUP(AH592,[4]Sheet3!$AH:$AL,4,0))</f>
        <v>0</v>
      </c>
      <c r="AM592" s="30"/>
      <c r="AN592" s="12" t="str">
        <f>IFERROR(VLOOKUP(D592,[5]Sheet1!$B$2:$C$47,2,FALSE),"")</f>
        <v/>
      </c>
    </row>
    <row r="593" spans="1:40" ht="17.399999999999999" customHeight="1" x14ac:dyDescent="0.35">
      <c r="A593" s="16" t="str">
        <f t="shared" si="157"/>
        <v>包拯2</v>
      </c>
      <c r="B593" s="17">
        <v>2</v>
      </c>
      <c r="C593" s="18">
        <v>116</v>
      </c>
      <c r="D593" s="19" t="str">
        <f t="shared" si="154"/>
        <v>正气凛然</v>
      </c>
      <c r="E593" s="32" t="s">
        <v>832</v>
      </c>
      <c r="F593" s="20" t="str">
        <f t="shared" si="149"/>
        <v>、花木兰</v>
      </c>
      <c r="G593" s="20" t="str">
        <f t="shared" si="150"/>
        <v/>
      </c>
      <c r="H593" s="20" t="str">
        <f t="shared" si="151"/>
        <v/>
      </c>
      <c r="I593" s="20" t="str">
        <f t="shared" si="152"/>
        <v/>
      </c>
      <c r="J593" s="12">
        <f t="shared" si="158"/>
        <v>0</v>
      </c>
      <c r="K593" s="12">
        <f t="shared" si="159"/>
        <v>90</v>
      </c>
      <c r="L593" s="12">
        <f t="shared" si="160"/>
        <v>30</v>
      </c>
      <c r="M593" s="36">
        <v>0</v>
      </c>
      <c r="N593" s="28" t="s">
        <v>218</v>
      </c>
      <c r="O593" s="12">
        <f>VLOOKUP(E593,[3]Sheet1!$B$20:$K$190,9,0)</f>
        <v>3</v>
      </c>
      <c r="P593" s="12" t="str">
        <f>VLOOKUP(O593,武将ID!L$1:$M593,2,0)</f>
        <v>攻击型</v>
      </c>
      <c r="R593" s="12">
        <v>4</v>
      </c>
      <c r="T593" s="12">
        <f t="shared" si="155"/>
        <v>0</v>
      </c>
      <c r="U593" s="12">
        <f t="shared" si="156"/>
        <v>9</v>
      </c>
      <c r="V593" s="12">
        <f t="shared" si="161"/>
        <v>3</v>
      </c>
      <c r="W593" s="12">
        <f t="shared" si="162"/>
        <v>0</v>
      </c>
      <c r="X593" s="12">
        <f t="shared" si="163"/>
        <v>12</v>
      </c>
      <c r="Y593" s="12">
        <f t="shared" si="164"/>
        <v>0</v>
      </c>
      <c r="AB593" s="18">
        <v>0</v>
      </c>
      <c r="AC593" s="18">
        <v>160</v>
      </c>
      <c r="AD593" s="18">
        <v>0</v>
      </c>
      <c r="AH593" s="32" t="s">
        <v>834</v>
      </c>
      <c r="AI593" s="17" t="str">
        <f>IFERROR(VLOOKUP(AH593,[4]缘分填表用!$A:$J,4,FALSE),VLOOKUP(AH593,[4]Sheet3!$AH:$AM,6,0))</f>
        <v>正气凛然</v>
      </c>
      <c r="AJ593" s="30" t="str">
        <f>IFERROR(VLOOKUP(AH593,[4]缘分填表用!$A:$M,8,FALSE),VLOOKUP(AH593,[4]Sheet3!$AH:$AL,2,0))</f>
        <v>花木兰</v>
      </c>
      <c r="AK593" s="30">
        <f>IFERROR(VLOOKUP(AH593,[4]缘分填表用!$A:$M,9,FALSE),VLOOKUP(AH593,[4]Sheet3!$AH:$AL,3,0))</f>
        <v>0</v>
      </c>
      <c r="AL593" s="30">
        <f>IFERROR(VLOOKUP(AH593,[4]缘分填表用!$A:$M,10,FALSE),VLOOKUP(AH593,[4]Sheet3!$AH:$AL,4,0))</f>
        <v>0</v>
      </c>
      <c r="AM593" s="30"/>
      <c r="AN593" s="12" t="str">
        <f>IFERROR(VLOOKUP(D593,[5]Sheet1!$B$2:$C$47,2,FALSE),"")</f>
        <v/>
      </c>
    </row>
    <row r="594" spans="1:40" ht="17.399999999999999" customHeight="1" x14ac:dyDescent="0.35">
      <c r="A594" s="16" t="str">
        <f t="shared" si="157"/>
        <v>包拯3</v>
      </c>
      <c r="B594" s="17">
        <v>3</v>
      </c>
      <c r="C594" s="18">
        <v>117</v>
      </c>
      <c r="D594" s="19" t="str">
        <f t="shared" si="154"/>
        <v>顶天立地</v>
      </c>
      <c r="E594" s="32" t="s">
        <v>832</v>
      </c>
      <c r="F594" s="20" t="str">
        <f t="shared" si="149"/>
        <v>、鲁智深</v>
      </c>
      <c r="G594" s="20" t="str">
        <f t="shared" si="150"/>
        <v/>
      </c>
      <c r="H594" s="20" t="str">
        <f t="shared" si="151"/>
        <v/>
      </c>
      <c r="I594" s="20" t="str">
        <f t="shared" si="152"/>
        <v/>
      </c>
      <c r="J594" s="12">
        <f t="shared" si="158"/>
        <v>0</v>
      </c>
      <c r="K594" s="12">
        <f t="shared" si="159"/>
        <v>90</v>
      </c>
      <c r="L594" s="12">
        <f t="shared" si="160"/>
        <v>30</v>
      </c>
      <c r="M594" s="36">
        <v>0</v>
      </c>
      <c r="N594" s="28" t="s">
        <v>218</v>
      </c>
      <c r="O594" s="12">
        <f>VLOOKUP(E594,[3]Sheet1!$B$20:$K$190,9,0)</f>
        <v>3</v>
      </c>
      <c r="P594" s="12" t="str">
        <f>VLOOKUP(O594,武将ID!L$1:$M594,2,0)</f>
        <v>攻击型</v>
      </c>
      <c r="R594" s="12">
        <v>4</v>
      </c>
      <c r="T594" s="12">
        <f t="shared" si="155"/>
        <v>0</v>
      </c>
      <c r="U594" s="12">
        <f t="shared" si="156"/>
        <v>9</v>
      </c>
      <c r="V594" s="12">
        <f t="shared" si="161"/>
        <v>3</v>
      </c>
      <c r="W594" s="12">
        <f t="shared" si="162"/>
        <v>0</v>
      </c>
      <c r="X594" s="12">
        <f t="shared" si="163"/>
        <v>12</v>
      </c>
      <c r="Y594" s="12">
        <f t="shared" si="164"/>
        <v>0</v>
      </c>
      <c r="AB594" s="18">
        <v>0</v>
      </c>
      <c r="AC594" s="18">
        <v>160</v>
      </c>
      <c r="AD594" s="18">
        <v>0</v>
      </c>
      <c r="AH594" s="32" t="s">
        <v>835</v>
      </c>
      <c r="AI594" s="17" t="str">
        <f>IFERROR(VLOOKUP(AH594,[4]缘分填表用!$A:$J,4,FALSE),VLOOKUP(AH594,[4]Sheet3!$AH:$AM,6,0))</f>
        <v>顶天立地</v>
      </c>
      <c r="AJ594" s="30" t="str">
        <f>IFERROR(VLOOKUP(AH594,[4]缘分填表用!$A:$M,8,FALSE),VLOOKUP(AH594,[4]Sheet3!$AH:$AL,2,0))</f>
        <v>鲁智深</v>
      </c>
      <c r="AK594" s="30">
        <f>IFERROR(VLOOKUP(AH594,[4]缘分填表用!$A:$M,9,FALSE),VLOOKUP(AH594,[4]Sheet3!$AH:$AL,3,0))</f>
        <v>0</v>
      </c>
      <c r="AL594" s="30">
        <f>IFERROR(VLOOKUP(AH594,[4]缘分填表用!$A:$M,10,FALSE),VLOOKUP(AH594,[4]Sheet3!$AH:$AL,4,0))</f>
        <v>0</v>
      </c>
      <c r="AM594" s="30"/>
      <c r="AN594" s="12" t="str">
        <f>IFERROR(VLOOKUP(D594,[5]Sheet1!$B$2:$C$47,2,FALSE),"")</f>
        <v/>
      </c>
    </row>
    <row r="595" spans="1:40" ht="17.399999999999999" customHeight="1" x14ac:dyDescent="0.35">
      <c r="A595" s="16" t="str">
        <f t="shared" si="157"/>
        <v>包拯4</v>
      </c>
      <c r="B595" s="17">
        <v>4</v>
      </c>
      <c r="C595" s="18">
        <v>118</v>
      </c>
      <c r="D595" s="19" t="str">
        <f t="shared" si="154"/>
        <v>背水一战</v>
      </c>
      <c r="E595" s="32" t="s">
        <v>832</v>
      </c>
      <c r="F595" s="20" t="str">
        <f t="shared" si="149"/>
        <v>、潘金莲</v>
      </c>
      <c r="G595" s="20" t="str">
        <f t="shared" si="150"/>
        <v>、李师师</v>
      </c>
      <c r="H595" s="20" t="str">
        <f t="shared" si="151"/>
        <v/>
      </c>
      <c r="I595" s="20" t="str">
        <f t="shared" si="152"/>
        <v/>
      </c>
      <c r="J595" s="12">
        <f t="shared" si="158"/>
        <v>130</v>
      </c>
      <c r="K595" s="12">
        <f t="shared" si="159"/>
        <v>100</v>
      </c>
      <c r="L595" s="12">
        <f t="shared" si="160"/>
        <v>30</v>
      </c>
      <c r="M595" s="36">
        <v>0</v>
      </c>
      <c r="N595" s="28" t="s">
        <v>218</v>
      </c>
      <c r="O595" s="12">
        <f>VLOOKUP(E595,[3]Sheet1!$B$20:$K$190,9,0)</f>
        <v>3</v>
      </c>
      <c r="P595" s="12" t="str">
        <f>VLOOKUP(O595,武将ID!L$1:$M595,2,0)</f>
        <v>攻击型</v>
      </c>
      <c r="R595" s="12">
        <v>4</v>
      </c>
      <c r="T595" s="12">
        <f t="shared" si="155"/>
        <v>13</v>
      </c>
      <c r="U595" s="12">
        <f t="shared" si="156"/>
        <v>10</v>
      </c>
      <c r="V595" s="12">
        <f t="shared" si="161"/>
        <v>3</v>
      </c>
      <c r="W595" s="12">
        <f t="shared" si="162"/>
        <v>13</v>
      </c>
      <c r="X595" s="12">
        <f t="shared" si="163"/>
        <v>13</v>
      </c>
      <c r="Y595" s="12">
        <f t="shared" si="164"/>
        <v>0</v>
      </c>
      <c r="AB595" s="18">
        <v>170</v>
      </c>
      <c r="AC595" s="18">
        <v>170</v>
      </c>
      <c r="AD595" s="18">
        <v>0</v>
      </c>
      <c r="AH595" s="32" t="s">
        <v>836</v>
      </c>
      <c r="AI595" s="17" t="str">
        <f>IFERROR(VLOOKUP(AH595,[4]缘分填表用!$A:$J,4,FALSE),VLOOKUP(AH595,[4]Sheet3!$AH:$AM,6,0))</f>
        <v>背水一战</v>
      </c>
      <c r="AJ595" s="30" t="str">
        <f>IFERROR(VLOOKUP(AH595,[4]缘分填表用!$A:$M,8,FALSE),VLOOKUP(AH595,[4]Sheet3!$AH:$AL,2,0))</f>
        <v>潘金莲</v>
      </c>
      <c r="AK595" s="30" t="str">
        <f>IFERROR(VLOOKUP(AH595,[4]缘分填表用!$A:$M,9,FALSE),VLOOKUP(AH595,[4]Sheet3!$AH:$AL,3,0))</f>
        <v>李师师</v>
      </c>
      <c r="AL595" s="30">
        <f>IFERROR(VLOOKUP(AH595,[4]缘分填表用!$A:$M,10,FALSE),VLOOKUP(AH595,[4]Sheet3!$AH:$AL,4,0))</f>
        <v>0</v>
      </c>
      <c r="AM595" s="30"/>
      <c r="AN595" s="12" t="str">
        <f>IFERROR(VLOOKUP(D595,[5]Sheet1!$B$2:$C$47,2,FALSE),"")</f>
        <v/>
      </c>
    </row>
    <row r="596" spans="1:40" ht="17.399999999999999" customHeight="1" x14ac:dyDescent="0.35">
      <c r="A596" s="16" t="str">
        <f t="shared" si="157"/>
        <v>包拯5</v>
      </c>
      <c r="B596" s="17">
        <v>5</v>
      </c>
      <c r="C596" s="18">
        <v>119</v>
      </c>
      <c r="D596" s="19" t="str">
        <f t="shared" si="154"/>
        <v>大显身手</v>
      </c>
      <c r="E596" s="32" t="s">
        <v>832</v>
      </c>
      <c r="F596" s="20" t="str">
        <f t="shared" si="149"/>
        <v>、潘金莲</v>
      </c>
      <c r="G596" s="20" t="str">
        <f t="shared" si="150"/>
        <v>、鲁智深</v>
      </c>
      <c r="H596" s="20" t="str">
        <f t="shared" si="151"/>
        <v/>
      </c>
      <c r="I596" s="20" t="str">
        <f t="shared" si="152"/>
        <v/>
      </c>
      <c r="J596" s="12">
        <f t="shared" si="158"/>
        <v>130</v>
      </c>
      <c r="K596" s="12">
        <f t="shared" si="159"/>
        <v>100</v>
      </c>
      <c r="L596" s="12">
        <f t="shared" si="160"/>
        <v>30</v>
      </c>
      <c r="M596" s="36">
        <v>0</v>
      </c>
      <c r="N596" s="28" t="s">
        <v>218</v>
      </c>
      <c r="O596" s="12">
        <f>VLOOKUP(E596,[3]Sheet1!$B$20:$K$190,9,0)</f>
        <v>3</v>
      </c>
      <c r="P596" s="12" t="str">
        <f>VLOOKUP(O596,武将ID!L$1:$M596,2,0)</f>
        <v>攻击型</v>
      </c>
      <c r="R596" s="12">
        <v>4</v>
      </c>
      <c r="T596" s="12">
        <f t="shared" si="155"/>
        <v>13</v>
      </c>
      <c r="U596" s="12">
        <f t="shared" si="156"/>
        <v>10</v>
      </c>
      <c r="V596" s="12">
        <f t="shared" si="161"/>
        <v>3</v>
      </c>
      <c r="W596" s="12">
        <f t="shared" si="162"/>
        <v>13</v>
      </c>
      <c r="X596" s="12">
        <f t="shared" si="163"/>
        <v>13</v>
      </c>
      <c r="Y596" s="12">
        <f t="shared" si="164"/>
        <v>0</v>
      </c>
      <c r="AB596" s="18">
        <v>170</v>
      </c>
      <c r="AC596" s="18">
        <v>170</v>
      </c>
      <c r="AD596" s="18">
        <v>0</v>
      </c>
      <c r="AH596" s="32" t="s">
        <v>837</v>
      </c>
      <c r="AI596" s="17" t="str">
        <f>IFERROR(VLOOKUP(AH596,[4]缘分填表用!$A:$J,4,FALSE),VLOOKUP(AH596,[4]Sheet3!$AH:$AM,6,0))</f>
        <v>大显身手</v>
      </c>
      <c r="AJ596" s="30" t="str">
        <f>IFERROR(VLOOKUP(AH596,[4]缘分填表用!$A:$M,8,FALSE),VLOOKUP(AH596,[4]Sheet3!$AH:$AL,2,0))</f>
        <v>潘金莲</v>
      </c>
      <c r="AK596" s="30" t="str">
        <f>IFERROR(VLOOKUP(AH596,[4]缘分填表用!$A:$M,9,FALSE),VLOOKUP(AH596,[4]Sheet3!$AH:$AL,3,0))</f>
        <v>鲁智深</v>
      </c>
      <c r="AL596" s="30">
        <f>IFERROR(VLOOKUP(AH596,[4]缘分填表用!$A:$M,10,FALSE),VLOOKUP(AH596,[4]Sheet3!$AH:$AL,4,0))</f>
        <v>0</v>
      </c>
      <c r="AM596" s="30"/>
      <c r="AN596" s="12" t="str">
        <f>IFERROR(VLOOKUP(D596,[5]Sheet1!$B$2:$C$47,2,FALSE),"")</f>
        <v/>
      </c>
    </row>
    <row r="597" spans="1:40" ht="17.399999999999999" customHeight="1" x14ac:dyDescent="0.35">
      <c r="A597" s="16" t="str">
        <f t="shared" si="157"/>
        <v>包拯6</v>
      </c>
      <c r="B597" s="17">
        <v>6</v>
      </c>
      <c r="C597" s="18">
        <v>120</v>
      </c>
      <c r="D597" s="19" t="str">
        <f t="shared" si="154"/>
        <v>力挽狂澜</v>
      </c>
      <c r="E597" s="32" t="s">
        <v>832</v>
      </c>
      <c r="F597" s="20" t="str">
        <f t="shared" si="149"/>
        <v>、鲁智深</v>
      </c>
      <c r="G597" s="20" t="str">
        <f t="shared" si="150"/>
        <v>、穆桂英</v>
      </c>
      <c r="H597" s="20" t="str">
        <f t="shared" si="151"/>
        <v/>
      </c>
      <c r="I597" s="20" t="str">
        <f t="shared" si="152"/>
        <v/>
      </c>
      <c r="J597" s="12">
        <f t="shared" si="158"/>
        <v>130</v>
      </c>
      <c r="K597" s="12">
        <f t="shared" si="159"/>
        <v>100</v>
      </c>
      <c r="L597" s="12">
        <f t="shared" si="160"/>
        <v>30</v>
      </c>
      <c r="M597" s="36">
        <v>0</v>
      </c>
      <c r="N597" s="28" t="s">
        <v>218</v>
      </c>
      <c r="O597" s="12">
        <f>VLOOKUP(E597,[3]Sheet1!$B$20:$K$190,9,0)</f>
        <v>3</v>
      </c>
      <c r="P597" s="12" t="str">
        <f>VLOOKUP(O597,武将ID!L$1:$M597,2,0)</f>
        <v>攻击型</v>
      </c>
      <c r="R597" s="12">
        <v>4</v>
      </c>
      <c r="T597" s="12">
        <f t="shared" si="155"/>
        <v>13</v>
      </c>
      <c r="U597" s="12">
        <f t="shared" si="156"/>
        <v>10</v>
      </c>
      <c r="V597" s="12">
        <f t="shared" si="161"/>
        <v>3</v>
      </c>
      <c r="W597" s="12">
        <f t="shared" si="162"/>
        <v>13</v>
      </c>
      <c r="X597" s="12">
        <f t="shared" si="163"/>
        <v>13</v>
      </c>
      <c r="Y597" s="12">
        <f t="shared" si="164"/>
        <v>0</v>
      </c>
      <c r="AB597" s="18">
        <v>170</v>
      </c>
      <c r="AC597" s="18">
        <v>170</v>
      </c>
      <c r="AD597" s="19">
        <v>0</v>
      </c>
      <c r="AH597" s="32" t="s">
        <v>838</v>
      </c>
      <c r="AI597" s="17" t="str">
        <f>IFERROR(VLOOKUP(AH597,[4]缘分填表用!$A:$J,4,FALSE),VLOOKUP(AH597,[4]Sheet3!$AH:$AM,6,0))</f>
        <v>力挽狂澜</v>
      </c>
      <c r="AJ597" s="30" t="str">
        <f>IFERROR(VLOOKUP(AH597,[4]缘分填表用!$A:$M,8,FALSE),VLOOKUP(AH597,[4]Sheet3!$AH:$AL,2,0))</f>
        <v>鲁智深</v>
      </c>
      <c r="AK597" s="30" t="str">
        <f>IFERROR(VLOOKUP(AH597,[4]缘分填表用!$A:$M,9,FALSE),VLOOKUP(AH597,[4]Sheet3!$AH:$AL,3,0))</f>
        <v>穆桂英</v>
      </c>
      <c r="AL597" s="30">
        <f>IFERROR(VLOOKUP(AH597,[4]缘分填表用!$A:$M,10,FALSE),VLOOKUP(AH597,[4]Sheet3!$AH:$AL,4,0))</f>
        <v>0</v>
      </c>
      <c r="AM597" s="30"/>
      <c r="AN597" s="12" t="str">
        <f>IFERROR(VLOOKUP(D597,[5]Sheet1!$B$2:$C$47,2,FALSE),"")</f>
        <v/>
      </c>
    </row>
    <row r="598" spans="1:40" ht="17.399999999999999" customHeight="1" x14ac:dyDescent="0.35">
      <c r="A598" s="16" t="str">
        <f t="shared" si="157"/>
        <v>鲁智深1</v>
      </c>
      <c r="B598" s="17">
        <v>1</v>
      </c>
      <c r="C598" s="18">
        <v>121</v>
      </c>
      <c r="D598" s="19" t="str">
        <f t="shared" si="154"/>
        <v>名震天下</v>
      </c>
      <c r="E598" s="32" t="s">
        <v>839</v>
      </c>
      <c r="F598" s="20" t="str">
        <f t="shared" si="149"/>
        <v>、朱元璋</v>
      </c>
      <c r="G598" s="20" t="str">
        <f t="shared" si="150"/>
        <v/>
      </c>
      <c r="H598" s="20" t="str">
        <f t="shared" si="151"/>
        <v/>
      </c>
      <c r="I598" s="20" t="str">
        <f t="shared" si="152"/>
        <v/>
      </c>
      <c r="J598" s="12">
        <f t="shared" si="158"/>
        <v>130</v>
      </c>
      <c r="K598" s="12">
        <f t="shared" si="159"/>
        <v>0</v>
      </c>
      <c r="L598" s="12">
        <f t="shared" si="160"/>
        <v>0</v>
      </c>
      <c r="M598" s="36">
        <v>0</v>
      </c>
      <c r="N598" s="28" t="s">
        <v>218</v>
      </c>
      <c r="O598" s="12">
        <f>VLOOKUP(E598,[3]Sheet1!$B$20:$K$190,9,0)</f>
        <v>2</v>
      </c>
      <c r="P598" s="12" t="str">
        <f>VLOOKUP(O598,武将ID!L$1:$M598,2,0)</f>
        <v>防御型</v>
      </c>
      <c r="R598" s="12">
        <v>4</v>
      </c>
      <c r="T598" s="12">
        <f t="shared" si="155"/>
        <v>13</v>
      </c>
      <c r="U598" s="12">
        <f t="shared" si="156"/>
        <v>0</v>
      </c>
      <c r="V598" s="12">
        <f t="shared" si="161"/>
        <v>0</v>
      </c>
      <c r="W598" s="12">
        <f t="shared" si="162"/>
        <v>13</v>
      </c>
      <c r="X598" s="12">
        <f t="shared" si="163"/>
        <v>0</v>
      </c>
      <c r="Y598" s="12">
        <f t="shared" si="164"/>
        <v>0</v>
      </c>
      <c r="AB598" s="18">
        <v>170</v>
      </c>
      <c r="AC598" s="29">
        <v>0</v>
      </c>
      <c r="AD598" s="29">
        <v>0</v>
      </c>
      <c r="AH598" s="32" t="s">
        <v>840</v>
      </c>
      <c r="AI598" s="17" t="str">
        <f>IFERROR(VLOOKUP(AH598,[4]缘分填表用!$A:$J,4,FALSE),VLOOKUP(AH598,[4]Sheet3!$AH:$AM,6,0))</f>
        <v>名震天下</v>
      </c>
      <c r="AJ598" s="30" t="str">
        <f>IFERROR(VLOOKUP(AH598,[4]缘分填表用!$A:$M,8,FALSE),VLOOKUP(AH598,[4]Sheet3!$AH:$AL,2,0))</f>
        <v>朱元璋</v>
      </c>
      <c r="AK598" s="30">
        <f>IFERROR(VLOOKUP(AH598,[4]缘分填表用!$A:$M,9,FALSE),VLOOKUP(AH598,[4]Sheet3!$AH:$AL,3,0))</f>
        <v>0</v>
      </c>
      <c r="AL598" s="30">
        <f>IFERROR(VLOOKUP(AH598,[4]缘分填表用!$A:$M,10,FALSE),VLOOKUP(AH598,[4]Sheet3!$AH:$AL,4,0))</f>
        <v>0</v>
      </c>
      <c r="AM598" s="30"/>
      <c r="AN598" s="12" t="str">
        <f>IFERROR(VLOOKUP(D598,[5]Sheet1!$B$2:$C$47,2,FALSE),"")</f>
        <v/>
      </c>
    </row>
    <row r="599" spans="1:40" ht="17.399999999999999" customHeight="1" x14ac:dyDescent="0.35">
      <c r="A599" s="16" t="str">
        <f t="shared" si="157"/>
        <v>鲁智深2</v>
      </c>
      <c r="B599" s="17">
        <v>2</v>
      </c>
      <c r="C599" s="18">
        <v>122</v>
      </c>
      <c r="D599" s="19" t="str">
        <f t="shared" si="154"/>
        <v>爱憎分明</v>
      </c>
      <c r="E599" s="32" t="s">
        <v>839</v>
      </c>
      <c r="F599" s="20" t="str">
        <f t="shared" si="149"/>
        <v>、潘金莲</v>
      </c>
      <c r="G599" s="20" t="str">
        <f t="shared" si="150"/>
        <v/>
      </c>
      <c r="H599" s="20" t="str">
        <f t="shared" si="151"/>
        <v/>
      </c>
      <c r="I599" s="20" t="str">
        <f t="shared" si="152"/>
        <v/>
      </c>
      <c r="J599" s="12">
        <f t="shared" si="158"/>
        <v>120</v>
      </c>
      <c r="K599" s="12">
        <f t="shared" si="159"/>
        <v>0</v>
      </c>
      <c r="L599" s="12">
        <f t="shared" si="160"/>
        <v>0</v>
      </c>
      <c r="M599" s="36">
        <v>0</v>
      </c>
      <c r="N599" s="28" t="s">
        <v>218</v>
      </c>
      <c r="O599" s="12">
        <f>VLOOKUP(E599,[3]Sheet1!$B$20:$K$190,9,0)</f>
        <v>2</v>
      </c>
      <c r="P599" s="12" t="str">
        <f>VLOOKUP(O599,武将ID!L$1:$M599,2,0)</f>
        <v>防御型</v>
      </c>
      <c r="R599" s="12">
        <v>4</v>
      </c>
      <c r="T599" s="12">
        <f t="shared" si="155"/>
        <v>12</v>
      </c>
      <c r="U599" s="12">
        <f t="shared" si="156"/>
        <v>0</v>
      </c>
      <c r="V599" s="12">
        <f t="shared" si="161"/>
        <v>0</v>
      </c>
      <c r="W599" s="12">
        <f t="shared" si="162"/>
        <v>12</v>
      </c>
      <c r="X599" s="12">
        <f t="shared" si="163"/>
        <v>0</v>
      </c>
      <c r="Y599" s="12">
        <f t="shared" si="164"/>
        <v>0</v>
      </c>
      <c r="AB599" s="18">
        <v>160</v>
      </c>
      <c r="AC599" s="29">
        <v>0</v>
      </c>
      <c r="AD599" s="29">
        <v>0</v>
      </c>
      <c r="AH599" s="32" t="s">
        <v>841</v>
      </c>
      <c r="AI599" s="17" t="str">
        <f>IFERROR(VLOOKUP(AH599,[4]缘分填表用!$A:$J,4,FALSE),VLOOKUP(AH599,[4]Sheet3!$AH:$AM,6,0))</f>
        <v>爱憎分明</v>
      </c>
      <c r="AJ599" s="30" t="str">
        <f>IFERROR(VLOOKUP(AH599,[4]缘分填表用!$A:$M,8,FALSE),VLOOKUP(AH599,[4]Sheet3!$AH:$AL,2,0))</f>
        <v>潘金莲</v>
      </c>
      <c r="AK599" s="30">
        <f>IFERROR(VLOOKUP(AH599,[4]缘分填表用!$A:$M,9,FALSE),VLOOKUP(AH599,[4]Sheet3!$AH:$AL,3,0))</f>
        <v>0</v>
      </c>
      <c r="AL599" s="30">
        <f>IFERROR(VLOOKUP(AH599,[4]缘分填表用!$A:$M,10,FALSE),VLOOKUP(AH599,[4]Sheet3!$AH:$AL,4,0))</f>
        <v>0</v>
      </c>
      <c r="AM599" s="30"/>
      <c r="AN599" s="12" t="str">
        <f>IFERROR(VLOOKUP(D599,[5]Sheet1!$B$2:$C$47,2,FALSE),"")</f>
        <v/>
      </c>
    </row>
    <row r="600" spans="1:40" ht="17.399999999999999" customHeight="1" x14ac:dyDescent="0.35">
      <c r="A600" s="16" t="str">
        <f t="shared" si="157"/>
        <v>鲁智深3</v>
      </c>
      <c r="B600" s="17">
        <v>3</v>
      </c>
      <c r="C600" s="18">
        <v>123</v>
      </c>
      <c r="D600" s="19" t="str">
        <f t="shared" si="154"/>
        <v>顶天立地</v>
      </c>
      <c r="E600" s="32" t="s">
        <v>839</v>
      </c>
      <c r="F600" s="20" t="str">
        <f t="shared" si="149"/>
        <v>、包拯</v>
      </c>
      <c r="G600" s="20" t="str">
        <f t="shared" si="150"/>
        <v/>
      </c>
      <c r="H600" s="20" t="str">
        <f t="shared" si="151"/>
        <v/>
      </c>
      <c r="I600" s="20" t="str">
        <f t="shared" si="152"/>
        <v/>
      </c>
      <c r="J600" s="12">
        <f t="shared" si="158"/>
        <v>120</v>
      </c>
      <c r="K600" s="12">
        <f t="shared" si="159"/>
        <v>0</v>
      </c>
      <c r="L600" s="12">
        <f t="shared" si="160"/>
        <v>0</v>
      </c>
      <c r="M600" s="36">
        <v>0</v>
      </c>
      <c r="N600" s="28" t="s">
        <v>218</v>
      </c>
      <c r="O600" s="12">
        <f>VLOOKUP(E600,[3]Sheet1!$B$20:$K$190,9,0)</f>
        <v>2</v>
      </c>
      <c r="P600" s="12" t="str">
        <f>VLOOKUP(O600,武将ID!L$1:$M600,2,0)</f>
        <v>防御型</v>
      </c>
      <c r="R600" s="12">
        <v>4</v>
      </c>
      <c r="T600" s="12">
        <f t="shared" si="155"/>
        <v>12</v>
      </c>
      <c r="U600" s="12">
        <f t="shared" si="156"/>
        <v>0</v>
      </c>
      <c r="V600" s="12">
        <f t="shared" si="161"/>
        <v>0</v>
      </c>
      <c r="W600" s="12">
        <f t="shared" si="162"/>
        <v>12</v>
      </c>
      <c r="X600" s="12">
        <f t="shared" si="163"/>
        <v>0</v>
      </c>
      <c r="Y600" s="12">
        <f t="shared" si="164"/>
        <v>0</v>
      </c>
      <c r="AB600" s="18">
        <v>160</v>
      </c>
      <c r="AC600" s="29">
        <v>0</v>
      </c>
      <c r="AD600" s="29">
        <v>0</v>
      </c>
      <c r="AH600" s="32" t="s">
        <v>842</v>
      </c>
      <c r="AI600" s="17" t="str">
        <f>IFERROR(VLOOKUP(AH600,[4]缘分填表用!$A:$J,4,FALSE),VLOOKUP(AH600,[4]Sheet3!$AH:$AM,6,0))</f>
        <v>顶天立地</v>
      </c>
      <c r="AJ600" s="30" t="str">
        <f>IFERROR(VLOOKUP(AH600,[4]缘分填表用!$A:$M,8,FALSE),VLOOKUP(AH600,[4]Sheet3!$AH:$AL,2,0))</f>
        <v>包拯</v>
      </c>
      <c r="AK600" s="30">
        <f>IFERROR(VLOOKUP(AH600,[4]缘分填表用!$A:$M,9,FALSE),VLOOKUP(AH600,[4]Sheet3!$AH:$AL,3,0))</f>
        <v>0</v>
      </c>
      <c r="AL600" s="30">
        <f>IFERROR(VLOOKUP(AH600,[4]缘分填表用!$A:$M,10,FALSE),VLOOKUP(AH600,[4]Sheet3!$AH:$AL,4,0))</f>
        <v>0</v>
      </c>
      <c r="AM600" s="30"/>
      <c r="AN600" s="12" t="str">
        <f>IFERROR(VLOOKUP(D600,[5]Sheet1!$B$2:$C$47,2,FALSE),"")</f>
        <v/>
      </c>
    </row>
    <row r="601" spans="1:40" ht="17.399999999999999" customHeight="1" x14ac:dyDescent="0.35">
      <c r="A601" s="16" t="str">
        <f t="shared" si="157"/>
        <v>鲁智深4</v>
      </c>
      <c r="B601" s="17">
        <v>4</v>
      </c>
      <c r="C601" s="18">
        <v>124</v>
      </c>
      <c r="D601" s="19" t="str">
        <f t="shared" si="154"/>
        <v>一马当先</v>
      </c>
      <c r="E601" s="32" t="s">
        <v>839</v>
      </c>
      <c r="F601" s="20" t="str">
        <f t="shared" ref="F601:F633" si="165">IF(AJ601=0,"","、"&amp;AJ601)</f>
        <v>、花木兰</v>
      </c>
      <c r="G601" s="20" t="str">
        <f t="shared" ref="G601:G633" si="166">IF(AK601=0,"","、"&amp;AK601)</f>
        <v>、穆桂英</v>
      </c>
      <c r="H601" s="20" t="str">
        <f t="shared" ref="H601:H633" si="167">IF(AL601=0,"","、"&amp;AL601)</f>
        <v/>
      </c>
      <c r="I601" s="20" t="str">
        <f t="shared" ref="I601:I633" si="168">IF(AM601=0,"","、"&amp;AM601)</f>
        <v/>
      </c>
      <c r="J601" s="12">
        <f t="shared" si="158"/>
        <v>130</v>
      </c>
      <c r="K601" s="12">
        <f t="shared" si="159"/>
        <v>40</v>
      </c>
      <c r="L601" s="12">
        <f t="shared" si="160"/>
        <v>80</v>
      </c>
      <c r="M601" s="36">
        <v>0</v>
      </c>
      <c r="N601" s="28" t="s">
        <v>218</v>
      </c>
      <c r="O601" s="12">
        <f>VLOOKUP(E601,[3]Sheet1!$B$20:$K$190,9,0)</f>
        <v>2</v>
      </c>
      <c r="P601" s="12" t="str">
        <f>VLOOKUP(O601,武将ID!L$1:$M601,2,0)</f>
        <v>防御型</v>
      </c>
      <c r="R601" s="12">
        <v>4</v>
      </c>
      <c r="T601" s="12">
        <f t="shared" si="155"/>
        <v>13</v>
      </c>
      <c r="U601" s="12">
        <f t="shared" si="156"/>
        <v>4</v>
      </c>
      <c r="V601" s="12">
        <f t="shared" si="161"/>
        <v>8</v>
      </c>
      <c r="W601" s="12">
        <f t="shared" si="162"/>
        <v>13</v>
      </c>
      <c r="X601" s="12">
        <f t="shared" si="163"/>
        <v>6</v>
      </c>
      <c r="Y601" s="12">
        <f t="shared" si="164"/>
        <v>6</v>
      </c>
      <c r="AB601" s="18">
        <v>170</v>
      </c>
      <c r="AC601" s="29">
        <v>80</v>
      </c>
      <c r="AD601" s="29">
        <v>80</v>
      </c>
      <c r="AH601" s="32" t="s">
        <v>843</v>
      </c>
      <c r="AI601" s="17" t="str">
        <f>IFERROR(VLOOKUP(AH601,[4]缘分填表用!$A:$J,4,FALSE),VLOOKUP(AH601,[4]Sheet3!$AH:$AM,6,0))</f>
        <v>一马当先</v>
      </c>
      <c r="AJ601" s="30" t="str">
        <f>IFERROR(VLOOKUP(AH601,[4]缘分填表用!$A:$M,8,FALSE),VLOOKUP(AH601,[4]Sheet3!$AH:$AL,2,0))</f>
        <v>花木兰</v>
      </c>
      <c r="AK601" s="30" t="str">
        <f>IFERROR(VLOOKUP(AH601,[4]缘分填表用!$A:$M,9,FALSE),VLOOKUP(AH601,[4]Sheet3!$AH:$AL,3,0))</f>
        <v>穆桂英</v>
      </c>
      <c r="AL601" s="30">
        <f>IFERROR(VLOOKUP(AH601,[4]缘分填表用!$A:$M,10,FALSE),VLOOKUP(AH601,[4]Sheet3!$AH:$AL,4,0))</f>
        <v>0</v>
      </c>
      <c r="AM601" s="30"/>
      <c r="AN601" s="12" t="str">
        <f>IFERROR(VLOOKUP(D601,[5]Sheet1!$B$2:$C$47,2,FALSE),"")</f>
        <v/>
      </c>
    </row>
    <row r="602" spans="1:40" ht="17.399999999999999" customHeight="1" x14ac:dyDescent="0.35">
      <c r="A602" s="16" t="str">
        <f t="shared" si="157"/>
        <v>鲁智深5</v>
      </c>
      <c r="B602" s="17">
        <v>5</v>
      </c>
      <c r="C602" s="18">
        <v>125</v>
      </c>
      <c r="D602" s="19" t="str">
        <f t="shared" si="154"/>
        <v>大显身手</v>
      </c>
      <c r="E602" s="32" t="s">
        <v>839</v>
      </c>
      <c r="F602" s="20" t="str">
        <f t="shared" si="165"/>
        <v>、潘金莲</v>
      </c>
      <c r="G602" s="20" t="str">
        <f t="shared" si="166"/>
        <v>、包拯</v>
      </c>
      <c r="H602" s="20" t="str">
        <f t="shared" si="167"/>
        <v/>
      </c>
      <c r="I602" s="20" t="str">
        <f t="shared" si="168"/>
        <v/>
      </c>
      <c r="J602" s="12">
        <f t="shared" si="158"/>
        <v>130</v>
      </c>
      <c r="K602" s="12">
        <f t="shared" si="159"/>
        <v>40</v>
      </c>
      <c r="L602" s="12">
        <f t="shared" si="160"/>
        <v>80</v>
      </c>
      <c r="M602" s="36">
        <v>0</v>
      </c>
      <c r="N602" s="28" t="s">
        <v>218</v>
      </c>
      <c r="O602" s="12">
        <f>VLOOKUP(E602,[3]Sheet1!$B$20:$K$190,9,0)</f>
        <v>2</v>
      </c>
      <c r="P602" s="12" t="str">
        <f>VLOOKUP(O602,武将ID!L$1:$M602,2,0)</f>
        <v>防御型</v>
      </c>
      <c r="R602" s="12">
        <v>4</v>
      </c>
      <c r="T602" s="12">
        <f t="shared" si="155"/>
        <v>13</v>
      </c>
      <c r="U602" s="12">
        <f t="shared" si="156"/>
        <v>4</v>
      </c>
      <c r="V602" s="12">
        <f t="shared" si="161"/>
        <v>8</v>
      </c>
      <c r="W602" s="12">
        <f t="shared" si="162"/>
        <v>13</v>
      </c>
      <c r="X602" s="12">
        <f t="shared" si="163"/>
        <v>6</v>
      </c>
      <c r="Y602" s="12">
        <f t="shared" si="164"/>
        <v>6</v>
      </c>
      <c r="AB602" s="18">
        <v>170</v>
      </c>
      <c r="AC602" s="29">
        <v>80</v>
      </c>
      <c r="AD602" s="29">
        <v>80</v>
      </c>
      <c r="AH602" s="32" t="s">
        <v>844</v>
      </c>
      <c r="AI602" s="17" t="str">
        <f>IFERROR(VLOOKUP(AH602,[4]缘分填表用!$A:$J,4,FALSE),VLOOKUP(AH602,[4]Sheet3!$AH:$AM,6,0))</f>
        <v>大显身手</v>
      </c>
      <c r="AJ602" s="30" t="str">
        <f>IFERROR(VLOOKUP(AH602,[4]缘分填表用!$A:$M,8,FALSE),VLOOKUP(AH602,[4]Sheet3!$AH:$AL,2,0))</f>
        <v>潘金莲</v>
      </c>
      <c r="AK602" s="30" t="str">
        <f>IFERROR(VLOOKUP(AH602,[4]缘分填表用!$A:$M,9,FALSE),VLOOKUP(AH602,[4]Sheet3!$AH:$AL,3,0))</f>
        <v>包拯</v>
      </c>
      <c r="AL602" s="30">
        <f>IFERROR(VLOOKUP(AH602,[4]缘分填表用!$A:$M,10,FALSE),VLOOKUP(AH602,[4]Sheet3!$AH:$AL,4,0))</f>
        <v>0</v>
      </c>
      <c r="AM602" s="30"/>
      <c r="AN602" s="12" t="str">
        <f>IFERROR(VLOOKUP(D602,[5]Sheet1!$B$2:$C$47,2,FALSE),"")</f>
        <v/>
      </c>
    </row>
    <row r="603" spans="1:40" ht="17.399999999999999" customHeight="1" x14ac:dyDescent="0.35">
      <c r="A603" s="16" t="str">
        <f t="shared" si="157"/>
        <v>鲁智深6</v>
      </c>
      <c r="B603" s="17">
        <v>6</v>
      </c>
      <c r="C603" s="18">
        <v>126</v>
      </c>
      <c r="D603" s="19" t="str">
        <f t="shared" si="154"/>
        <v>力挽狂澜</v>
      </c>
      <c r="E603" s="32" t="s">
        <v>839</v>
      </c>
      <c r="F603" s="20" t="str">
        <f t="shared" si="165"/>
        <v>、包拯</v>
      </c>
      <c r="G603" s="20" t="str">
        <f t="shared" si="166"/>
        <v>、穆桂英</v>
      </c>
      <c r="H603" s="20" t="str">
        <f t="shared" si="167"/>
        <v/>
      </c>
      <c r="I603" s="20" t="str">
        <f t="shared" si="168"/>
        <v/>
      </c>
      <c r="J603" s="12">
        <f t="shared" si="158"/>
        <v>130</v>
      </c>
      <c r="K603" s="12">
        <f t="shared" si="159"/>
        <v>40</v>
      </c>
      <c r="L603" s="12">
        <f t="shared" si="160"/>
        <v>80</v>
      </c>
      <c r="M603" s="36">
        <v>0</v>
      </c>
      <c r="N603" s="28" t="s">
        <v>218</v>
      </c>
      <c r="O603" s="12">
        <f>VLOOKUP(E603,[3]Sheet1!$B$20:$K$190,9,0)</f>
        <v>2</v>
      </c>
      <c r="P603" s="12" t="str">
        <f>VLOOKUP(O603,武将ID!L$1:$M603,2,0)</f>
        <v>防御型</v>
      </c>
      <c r="R603" s="12">
        <v>4</v>
      </c>
      <c r="T603" s="12">
        <f t="shared" si="155"/>
        <v>13</v>
      </c>
      <c r="U603" s="12">
        <f t="shared" si="156"/>
        <v>4</v>
      </c>
      <c r="V603" s="12">
        <f t="shared" si="161"/>
        <v>8</v>
      </c>
      <c r="W603" s="12">
        <f t="shared" si="162"/>
        <v>13</v>
      </c>
      <c r="X603" s="12">
        <f t="shared" si="163"/>
        <v>6</v>
      </c>
      <c r="Y603" s="12">
        <f t="shared" si="164"/>
        <v>6</v>
      </c>
      <c r="AB603" s="18">
        <v>170</v>
      </c>
      <c r="AC603" s="29">
        <v>80</v>
      </c>
      <c r="AD603" s="29">
        <v>80</v>
      </c>
      <c r="AH603" s="32" t="s">
        <v>845</v>
      </c>
      <c r="AI603" s="17" t="str">
        <f>IFERROR(VLOOKUP(AH603,[4]缘分填表用!$A:$J,4,FALSE),VLOOKUP(AH603,[4]Sheet3!$AH:$AM,6,0))</f>
        <v>力挽狂澜</v>
      </c>
      <c r="AJ603" s="30" t="str">
        <f>IFERROR(VLOOKUP(AH603,[4]缘分填表用!$A:$M,8,FALSE),VLOOKUP(AH603,[4]Sheet3!$AH:$AL,2,0))</f>
        <v>包拯</v>
      </c>
      <c r="AK603" s="30" t="str">
        <f>IFERROR(VLOOKUP(AH603,[4]缘分填表用!$A:$M,9,FALSE),VLOOKUP(AH603,[4]Sheet3!$AH:$AL,3,0))</f>
        <v>穆桂英</v>
      </c>
      <c r="AL603" s="30">
        <f>IFERROR(VLOOKUP(AH603,[4]缘分填表用!$A:$M,10,FALSE),VLOOKUP(AH603,[4]Sheet3!$AH:$AL,4,0))</f>
        <v>0</v>
      </c>
      <c r="AM603" s="30"/>
      <c r="AN603" s="12" t="str">
        <f>IFERROR(VLOOKUP(D603,[5]Sheet1!$B$2:$C$47,2,FALSE),"")</f>
        <v/>
      </c>
    </row>
    <row r="604" spans="1:40" ht="17.399999999999999" customHeight="1" x14ac:dyDescent="0.35">
      <c r="A604" s="16" t="str">
        <f t="shared" si="157"/>
        <v>穆桂英1</v>
      </c>
      <c r="B604" s="17">
        <v>1</v>
      </c>
      <c r="C604" s="18">
        <v>127</v>
      </c>
      <c r="D604" s="19" t="str">
        <f t="shared" si="154"/>
        <v>所向无敌</v>
      </c>
      <c r="E604" s="32" t="s">
        <v>846</v>
      </c>
      <c r="F604" s="20" t="str">
        <f t="shared" si="165"/>
        <v>、陈庆之</v>
      </c>
      <c r="G604" s="20" t="str">
        <f t="shared" si="166"/>
        <v/>
      </c>
      <c r="H604" s="20" t="str">
        <f t="shared" si="167"/>
        <v/>
      </c>
      <c r="I604" s="20" t="str">
        <f t="shared" si="168"/>
        <v/>
      </c>
      <c r="J604" s="12">
        <f t="shared" si="158"/>
        <v>0</v>
      </c>
      <c r="K604" s="12">
        <f t="shared" si="159"/>
        <v>100</v>
      </c>
      <c r="L604" s="12">
        <f t="shared" si="160"/>
        <v>30</v>
      </c>
      <c r="M604" s="36">
        <v>0</v>
      </c>
      <c r="N604" s="28" t="s">
        <v>218</v>
      </c>
      <c r="O604" s="12">
        <f>VLOOKUP(E604,[3]Sheet1!$B$20:$K$190,9,0)</f>
        <v>3</v>
      </c>
      <c r="P604" s="12" t="str">
        <f>VLOOKUP(O604,武将ID!L$1:$M604,2,0)</f>
        <v>攻击型</v>
      </c>
      <c r="R604" s="12">
        <v>4</v>
      </c>
      <c r="T604" s="12">
        <f t="shared" si="155"/>
        <v>0</v>
      </c>
      <c r="U604" s="12">
        <f t="shared" si="156"/>
        <v>10</v>
      </c>
      <c r="V604" s="12">
        <f t="shared" si="161"/>
        <v>3</v>
      </c>
      <c r="W604" s="12">
        <f t="shared" si="162"/>
        <v>0</v>
      </c>
      <c r="X604" s="12">
        <f t="shared" si="163"/>
        <v>13</v>
      </c>
      <c r="Y604" s="12">
        <f t="shared" si="164"/>
        <v>0</v>
      </c>
      <c r="AB604" s="18">
        <v>0</v>
      </c>
      <c r="AC604" s="18">
        <v>170</v>
      </c>
      <c r="AD604" s="18">
        <v>0</v>
      </c>
      <c r="AH604" s="32" t="s">
        <v>847</v>
      </c>
      <c r="AI604" s="17" t="str">
        <f>IFERROR(VLOOKUP(AH604,[4]缘分填表用!$A:$J,4,FALSE),VLOOKUP(AH604,[4]Sheet3!$AH:$AM,6,0))</f>
        <v>所向无敌</v>
      </c>
      <c r="AJ604" s="30" t="str">
        <f>IFERROR(VLOOKUP(AH604,[4]缘分填表用!$A:$M,8,FALSE),VLOOKUP(AH604,[4]Sheet3!$AH:$AL,2,0))</f>
        <v>陈庆之</v>
      </c>
      <c r="AK604" s="30">
        <f>IFERROR(VLOOKUP(AH604,[4]缘分填表用!$A:$M,9,FALSE),VLOOKUP(AH604,[4]Sheet3!$AH:$AL,3,0))</f>
        <v>0</v>
      </c>
      <c r="AL604" s="30">
        <f>IFERROR(VLOOKUP(AH604,[4]缘分填表用!$A:$M,10,FALSE),VLOOKUP(AH604,[4]Sheet3!$AH:$AL,4,0))</f>
        <v>0</v>
      </c>
      <c r="AM604" s="30"/>
      <c r="AN604" s="12" t="str">
        <f>IFERROR(VLOOKUP(D604,[5]Sheet1!$B$2:$C$47,2,FALSE),"")</f>
        <v/>
      </c>
    </row>
    <row r="605" spans="1:40" ht="17.399999999999999" customHeight="1" x14ac:dyDescent="0.35">
      <c r="A605" s="16" t="str">
        <f t="shared" si="157"/>
        <v>穆桂英2</v>
      </c>
      <c r="B605" s="17">
        <v>2</v>
      </c>
      <c r="C605" s="18">
        <v>128</v>
      </c>
      <c r="D605" s="19" t="str">
        <f t="shared" si="154"/>
        <v>巾帼英雄</v>
      </c>
      <c r="E605" s="32" t="s">
        <v>846</v>
      </c>
      <c r="F605" s="20" t="str">
        <f t="shared" si="165"/>
        <v>、花木兰</v>
      </c>
      <c r="G605" s="20" t="str">
        <f t="shared" si="166"/>
        <v/>
      </c>
      <c r="H605" s="20" t="str">
        <f t="shared" si="167"/>
        <v/>
      </c>
      <c r="I605" s="20" t="str">
        <f t="shared" si="168"/>
        <v/>
      </c>
      <c r="J605" s="12">
        <f t="shared" si="158"/>
        <v>0</v>
      </c>
      <c r="K605" s="12">
        <f t="shared" si="159"/>
        <v>90</v>
      </c>
      <c r="L605" s="12">
        <f t="shared" si="160"/>
        <v>30</v>
      </c>
      <c r="M605" s="36">
        <v>0</v>
      </c>
      <c r="N605" s="28" t="s">
        <v>218</v>
      </c>
      <c r="O605" s="12">
        <f>VLOOKUP(E605,[3]Sheet1!$B$20:$K$190,9,0)</f>
        <v>3</v>
      </c>
      <c r="P605" s="12" t="str">
        <f>VLOOKUP(O605,武将ID!L$1:$M605,2,0)</f>
        <v>攻击型</v>
      </c>
      <c r="R605" s="12">
        <v>4</v>
      </c>
      <c r="T605" s="12">
        <f t="shared" si="155"/>
        <v>0</v>
      </c>
      <c r="U605" s="12">
        <f t="shared" si="156"/>
        <v>9</v>
      </c>
      <c r="V605" s="12">
        <f t="shared" si="161"/>
        <v>3</v>
      </c>
      <c r="W605" s="12">
        <f t="shared" si="162"/>
        <v>0</v>
      </c>
      <c r="X605" s="12">
        <f t="shared" si="163"/>
        <v>12</v>
      </c>
      <c r="Y605" s="12">
        <f t="shared" si="164"/>
        <v>0</v>
      </c>
      <c r="AB605" s="18">
        <v>0</v>
      </c>
      <c r="AC605" s="18">
        <v>160</v>
      </c>
      <c r="AD605" s="18">
        <v>0</v>
      </c>
      <c r="AH605" s="32" t="s">
        <v>848</v>
      </c>
      <c r="AI605" s="17" t="str">
        <f>IFERROR(VLOOKUP(AH605,[4]缘分填表用!$A:$J,4,FALSE),VLOOKUP(AH605,[4]Sheet3!$AH:$AM,6,0))</f>
        <v>巾帼英雄</v>
      </c>
      <c r="AJ605" s="30" t="str">
        <f>IFERROR(VLOOKUP(AH605,[4]缘分填表用!$A:$M,8,FALSE),VLOOKUP(AH605,[4]Sheet3!$AH:$AL,2,0))</f>
        <v>花木兰</v>
      </c>
      <c r="AK605" s="30">
        <f>IFERROR(VLOOKUP(AH605,[4]缘分填表用!$A:$M,9,FALSE),VLOOKUP(AH605,[4]Sheet3!$AH:$AL,3,0))</f>
        <v>0</v>
      </c>
      <c r="AL605" s="30">
        <f>IFERROR(VLOOKUP(AH605,[4]缘分填表用!$A:$M,10,FALSE),VLOOKUP(AH605,[4]Sheet3!$AH:$AL,4,0))</f>
        <v>0</v>
      </c>
      <c r="AM605" s="30"/>
      <c r="AN605" s="12" t="str">
        <f>IFERROR(VLOOKUP(D605,[5]Sheet1!$B$2:$C$47,2,FALSE),"")</f>
        <v/>
      </c>
    </row>
    <row r="606" spans="1:40" ht="17.399999999999999" customHeight="1" x14ac:dyDescent="0.35">
      <c r="A606" s="16" t="str">
        <f t="shared" ref="A606:A633" si="169">E606&amp;B606</f>
        <v>穆桂英3</v>
      </c>
      <c r="B606" s="17">
        <v>3</v>
      </c>
      <c r="C606" s="18">
        <v>129</v>
      </c>
      <c r="D606" s="19" t="str">
        <f t="shared" ref="D606:D633" si="170">AI606</f>
        <v>智勇双全</v>
      </c>
      <c r="E606" s="32" t="s">
        <v>846</v>
      </c>
      <c r="F606" s="20" t="str">
        <f t="shared" si="165"/>
        <v>、李师师</v>
      </c>
      <c r="G606" s="20" t="str">
        <f t="shared" si="166"/>
        <v/>
      </c>
      <c r="H606" s="20" t="str">
        <f t="shared" si="167"/>
        <v/>
      </c>
      <c r="I606" s="20" t="str">
        <f t="shared" si="168"/>
        <v/>
      </c>
      <c r="J606" s="12">
        <f t="shared" si="158"/>
        <v>0</v>
      </c>
      <c r="K606" s="12">
        <f t="shared" si="159"/>
        <v>90</v>
      </c>
      <c r="L606" s="12">
        <f t="shared" si="160"/>
        <v>30</v>
      </c>
      <c r="M606" s="36">
        <v>0</v>
      </c>
      <c r="N606" s="28" t="s">
        <v>218</v>
      </c>
      <c r="O606" s="12">
        <f>VLOOKUP(E606,[3]Sheet1!$B$20:$K$190,9,0)</f>
        <v>3</v>
      </c>
      <c r="P606" s="12" t="str">
        <f>VLOOKUP(O606,武将ID!L$1:$M606,2,0)</f>
        <v>攻击型</v>
      </c>
      <c r="R606" s="12">
        <v>4</v>
      </c>
      <c r="T606" s="12">
        <f t="shared" si="155"/>
        <v>0</v>
      </c>
      <c r="U606" s="12">
        <f t="shared" si="156"/>
        <v>9</v>
      </c>
      <c r="V606" s="12">
        <f t="shared" si="161"/>
        <v>3</v>
      </c>
      <c r="W606" s="12">
        <f t="shared" si="162"/>
        <v>0</v>
      </c>
      <c r="X606" s="12">
        <f t="shared" si="163"/>
        <v>12</v>
      </c>
      <c r="Y606" s="12">
        <f t="shared" si="164"/>
        <v>0</v>
      </c>
      <c r="AB606" s="18">
        <v>0</v>
      </c>
      <c r="AC606" s="18">
        <v>160</v>
      </c>
      <c r="AD606" s="18">
        <v>0</v>
      </c>
      <c r="AH606" s="32" t="s">
        <v>849</v>
      </c>
      <c r="AI606" s="17" t="str">
        <f>IFERROR(VLOOKUP(AH606,[4]缘分填表用!$A:$J,4,FALSE),VLOOKUP(AH606,[4]Sheet3!$AH:$AM,6,0))</f>
        <v>智勇双全</v>
      </c>
      <c r="AJ606" s="30" t="str">
        <f>IFERROR(VLOOKUP(AH606,[4]缘分填表用!$A:$M,8,FALSE),VLOOKUP(AH606,[4]Sheet3!$AH:$AL,2,0))</f>
        <v>李师师</v>
      </c>
      <c r="AK606" s="30">
        <f>IFERROR(VLOOKUP(AH606,[4]缘分填表用!$A:$M,9,FALSE),VLOOKUP(AH606,[4]Sheet3!$AH:$AL,3,0))</f>
        <v>0</v>
      </c>
      <c r="AL606" s="30">
        <f>IFERROR(VLOOKUP(AH606,[4]缘分填表用!$A:$M,10,FALSE),VLOOKUP(AH606,[4]Sheet3!$AH:$AL,4,0))</f>
        <v>0</v>
      </c>
      <c r="AM606" s="30"/>
      <c r="AN606" s="12" t="str">
        <f>IFERROR(VLOOKUP(D606,[5]Sheet1!$B$2:$C$47,2,FALSE),"")</f>
        <v/>
      </c>
    </row>
    <row r="607" spans="1:40" ht="17.399999999999999" customHeight="1" x14ac:dyDescent="0.35">
      <c r="A607" s="16" t="str">
        <f t="shared" si="169"/>
        <v>穆桂英4</v>
      </c>
      <c r="B607" s="17">
        <v>4</v>
      </c>
      <c r="C607" s="18">
        <v>130</v>
      </c>
      <c r="D607" s="19" t="str">
        <f t="shared" si="170"/>
        <v>一马当先</v>
      </c>
      <c r="E607" s="32" t="s">
        <v>846</v>
      </c>
      <c r="F607" s="20" t="str">
        <f t="shared" si="165"/>
        <v>、花木兰</v>
      </c>
      <c r="G607" s="20" t="str">
        <f t="shared" si="166"/>
        <v>、鲁智深</v>
      </c>
      <c r="H607" s="20" t="str">
        <f t="shared" si="167"/>
        <v/>
      </c>
      <c r="I607" s="20" t="str">
        <f t="shared" si="168"/>
        <v/>
      </c>
      <c r="J607" s="12">
        <f t="shared" si="158"/>
        <v>130</v>
      </c>
      <c r="K607" s="12">
        <f t="shared" si="159"/>
        <v>100</v>
      </c>
      <c r="L607" s="12">
        <f t="shared" si="160"/>
        <v>30</v>
      </c>
      <c r="M607" s="36">
        <v>0</v>
      </c>
      <c r="N607" s="28" t="s">
        <v>218</v>
      </c>
      <c r="O607" s="12">
        <f>VLOOKUP(E607,[3]Sheet1!$B$20:$K$190,9,0)</f>
        <v>3</v>
      </c>
      <c r="P607" s="12" t="str">
        <f>VLOOKUP(O607,武将ID!L$1:$M607,2,0)</f>
        <v>攻击型</v>
      </c>
      <c r="R607" s="12">
        <v>4</v>
      </c>
      <c r="T607" s="12">
        <f t="shared" si="155"/>
        <v>13</v>
      </c>
      <c r="U607" s="12">
        <f t="shared" si="156"/>
        <v>10</v>
      </c>
      <c r="V607" s="12">
        <f t="shared" si="161"/>
        <v>3</v>
      </c>
      <c r="W607" s="12">
        <f t="shared" si="162"/>
        <v>13</v>
      </c>
      <c r="X607" s="12">
        <f t="shared" si="163"/>
        <v>13</v>
      </c>
      <c r="Y607" s="12">
        <f t="shared" si="164"/>
        <v>0</v>
      </c>
      <c r="AB607" s="18">
        <v>170</v>
      </c>
      <c r="AC607" s="18">
        <v>170</v>
      </c>
      <c r="AD607" s="18">
        <v>0</v>
      </c>
      <c r="AH607" s="32" t="s">
        <v>850</v>
      </c>
      <c r="AI607" s="17" t="str">
        <f>IFERROR(VLOOKUP(AH607,[4]缘分填表用!$A:$J,4,FALSE),VLOOKUP(AH607,[4]Sheet3!$AH:$AM,6,0))</f>
        <v>一马当先</v>
      </c>
      <c r="AJ607" s="30" t="str">
        <f>IFERROR(VLOOKUP(AH607,[4]缘分填表用!$A:$M,8,FALSE),VLOOKUP(AH607,[4]Sheet3!$AH:$AL,2,0))</f>
        <v>花木兰</v>
      </c>
      <c r="AK607" s="30" t="str">
        <f>IFERROR(VLOOKUP(AH607,[4]缘分填表用!$A:$M,9,FALSE),VLOOKUP(AH607,[4]Sheet3!$AH:$AL,3,0))</f>
        <v>鲁智深</v>
      </c>
      <c r="AL607" s="30">
        <f>IFERROR(VLOOKUP(AH607,[4]缘分填表用!$A:$M,10,FALSE),VLOOKUP(AH607,[4]Sheet3!$AH:$AL,4,0))</f>
        <v>0</v>
      </c>
      <c r="AM607" s="30"/>
      <c r="AN607" s="12" t="str">
        <f>IFERROR(VLOOKUP(D607,[5]Sheet1!$B$2:$C$47,2,FALSE),"")</f>
        <v/>
      </c>
    </row>
    <row r="608" spans="1:40" ht="17.399999999999999" customHeight="1" x14ac:dyDescent="0.35">
      <c r="A608" s="16" t="str">
        <f t="shared" si="169"/>
        <v>穆桂英5</v>
      </c>
      <c r="B608" s="17">
        <v>5</v>
      </c>
      <c r="C608" s="18">
        <v>131</v>
      </c>
      <c r="D608" s="19" t="str">
        <f t="shared" si="170"/>
        <v>女中豪杰</v>
      </c>
      <c r="E608" s="32" t="s">
        <v>846</v>
      </c>
      <c r="F608" s="20" t="str">
        <f t="shared" si="165"/>
        <v>、花木兰</v>
      </c>
      <c r="G608" s="20" t="str">
        <f t="shared" si="166"/>
        <v>、李师师</v>
      </c>
      <c r="H608" s="20" t="str">
        <f t="shared" si="167"/>
        <v/>
      </c>
      <c r="I608" s="20" t="str">
        <f t="shared" si="168"/>
        <v/>
      </c>
      <c r="J608" s="12">
        <f t="shared" si="158"/>
        <v>130</v>
      </c>
      <c r="K608" s="12">
        <f t="shared" si="159"/>
        <v>100</v>
      </c>
      <c r="L608" s="12">
        <f t="shared" si="160"/>
        <v>30</v>
      </c>
      <c r="M608" s="36">
        <v>0</v>
      </c>
      <c r="N608" s="28" t="s">
        <v>218</v>
      </c>
      <c r="O608" s="12">
        <f>VLOOKUP(E608,[3]Sheet1!$B$20:$K$190,9,0)</f>
        <v>3</v>
      </c>
      <c r="P608" s="12" t="str">
        <f>VLOOKUP(O608,武将ID!L$1:$M608,2,0)</f>
        <v>攻击型</v>
      </c>
      <c r="R608" s="12">
        <v>4</v>
      </c>
      <c r="T608" s="12">
        <f t="shared" ref="T608:T633" si="171">W608</f>
        <v>13</v>
      </c>
      <c r="U608" s="12">
        <f t="shared" ref="U608:U633" si="172">INT(X608*0.8)</f>
        <v>10</v>
      </c>
      <c r="V608" s="12">
        <f t="shared" si="161"/>
        <v>3</v>
      </c>
      <c r="W608" s="12">
        <f t="shared" si="162"/>
        <v>13</v>
      </c>
      <c r="X608" s="12">
        <f t="shared" si="163"/>
        <v>13</v>
      </c>
      <c r="Y608" s="12">
        <f t="shared" si="164"/>
        <v>0</v>
      </c>
      <c r="AB608" s="18">
        <v>170</v>
      </c>
      <c r="AC608" s="18">
        <v>170</v>
      </c>
      <c r="AD608" s="18">
        <v>0</v>
      </c>
      <c r="AH608" s="32" t="s">
        <v>851</v>
      </c>
      <c r="AI608" s="17" t="str">
        <f>IFERROR(VLOOKUP(AH608,[4]缘分填表用!$A:$J,4,FALSE),VLOOKUP(AH608,[4]Sheet3!$AH:$AM,6,0))</f>
        <v>女中豪杰</v>
      </c>
      <c r="AJ608" s="30" t="str">
        <f>IFERROR(VLOOKUP(AH608,[4]缘分填表用!$A:$M,8,FALSE),VLOOKUP(AH608,[4]Sheet3!$AH:$AL,2,0))</f>
        <v>花木兰</v>
      </c>
      <c r="AK608" s="30" t="str">
        <f>IFERROR(VLOOKUP(AH608,[4]缘分填表用!$A:$M,9,FALSE),VLOOKUP(AH608,[4]Sheet3!$AH:$AL,3,0))</f>
        <v>李师师</v>
      </c>
      <c r="AL608" s="30">
        <f>IFERROR(VLOOKUP(AH608,[4]缘分填表用!$A:$M,10,FALSE),VLOOKUP(AH608,[4]Sheet3!$AH:$AL,4,0))</f>
        <v>0</v>
      </c>
      <c r="AM608" s="30"/>
      <c r="AN608" s="12" t="str">
        <f>IFERROR(VLOOKUP(D608,[5]Sheet1!$B$2:$C$47,2,FALSE),"")</f>
        <v/>
      </c>
    </row>
    <row r="609" spans="1:40" ht="17.399999999999999" customHeight="1" x14ac:dyDescent="0.35">
      <c r="A609" s="16" t="str">
        <f t="shared" si="169"/>
        <v>穆桂英6</v>
      </c>
      <c r="B609" s="17">
        <v>6</v>
      </c>
      <c r="C609" s="18">
        <v>132</v>
      </c>
      <c r="D609" s="19" t="str">
        <f t="shared" si="170"/>
        <v>力挽狂澜</v>
      </c>
      <c r="E609" s="32" t="s">
        <v>846</v>
      </c>
      <c r="F609" s="20" t="str">
        <f t="shared" si="165"/>
        <v>、包拯</v>
      </c>
      <c r="G609" s="20" t="str">
        <f t="shared" si="166"/>
        <v>、鲁智深</v>
      </c>
      <c r="H609" s="20" t="str">
        <f t="shared" si="167"/>
        <v/>
      </c>
      <c r="I609" s="20" t="str">
        <f t="shared" si="168"/>
        <v/>
      </c>
      <c r="J609" s="12">
        <f t="shared" si="158"/>
        <v>130</v>
      </c>
      <c r="K609" s="12">
        <f t="shared" si="159"/>
        <v>100</v>
      </c>
      <c r="L609" s="12">
        <f t="shared" si="160"/>
        <v>30</v>
      </c>
      <c r="M609" s="36">
        <v>0</v>
      </c>
      <c r="N609" s="28" t="s">
        <v>218</v>
      </c>
      <c r="O609" s="12">
        <f>VLOOKUP(E609,[3]Sheet1!$B$20:$K$190,9,0)</f>
        <v>3</v>
      </c>
      <c r="P609" s="12" t="str">
        <f>VLOOKUP(O609,武将ID!L$1:$M609,2,0)</f>
        <v>攻击型</v>
      </c>
      <c r="R609" s="12">
        <v>4</v>
      </c>
      <c r="T609" s="12">
        <f t="shared" si="171"/>
        <v>13</v>
      </c>
      <c r="U609" s="12">
        <f t="shared" si="172"/>
        <v>10</v>
      </c>
      <c r="V609" s="12">
        <f t="shared" si="161"/>
        <v>3</v>
      </c>
      <c r="W609" s="12">
        <f t="shared" si="162"/>
        <v>13</v>
      </c>
      <c r="X609" s="12">
        <f t="shared" si="163"/>
        <v>13</v>
      </c>
      <c r="Y609" s="12">
        <f t="shared" si="164"/>
        <v>0</v>
      </c>
      <c r="AB609" s="18">
        <v>170</v>
      </c>
      <c r="AC609" s="18">
        <v>170</v>
      </c>
      <c r="AD609" s="19">
        <v>0</v>
      </c>
      <c r="AH609" s="32" t="s">
        <v>852</v>
      </c>
      <c r="AI609" s="17" t="str">
        <f>IFERROR(VLOOKUP(AH609,[4]缘分填表用!$A:$J,4,FALSE),VLOOKUP(AH609,[4]Sheet3!$AH:$AM,6,0))</f>
        <v>力挽狂澜</v>
      </c>
      <c r="AJ609" s="30" t="str">
        <f>IFERROR(VLOOKUP(AH609,[4]缘分填表用!$A:$M,8,FALSE),VLOOKUP(AH609,[4]Sheet3!$AH:$AL,2,0))</f>
        <v>包拯</v>
      </c>
      <c r="AK609" s="30" t="str">
        <f>IFERROR(VLOOKUP(AH609,[4]缘分填表用!$A:$M,9,FALSE),VLOOKUP(AH609,[4]Sheet3!$AH:$AL,3,0))</f>
        <v>鲁智深</v>
      </c>
      <c r="AL609" s="30">
        <f>IFERROR(VLOOKUP(AH609,[4]缘分填表用!$A:$M,10,FALSE),VLOOKUP(AH609,[4]Sheet3!$AH:$AL,4,0))</f>
        <v>0</v>
      </c>
      <c r="AM609" s="30"/>
      <c r="AN609" s="12" t="str">
        <f>IFERROR(VLOOKUP(D609,[5]Sheet1!$B$2:$C$47,2,FALSE),"")</f>
        <v/>
      </c>
    </row>
    <row r="610" spans="1:40" ht="17.399999999999999" customHeight="1" x14ac:dyDescent="0.35">
      <c r="A610" s="16" t="str">
        <f t="shared" si="169"/>
        <v>徐达1</v>
      </c>
      <c r="B610" s="17">
        <v>1</v>
      </c>
      <c r="C610" s="18">
        <v>133</v>
      </c>
      <c r="D610" s="19" t="str">
        <f t="shared" si="170"/>
        <v>配享太庙</v>
      </c>
      <c r="E610" s="33" t="s">
        <v>853</v>
      </c>
      <c r="F610" s="20" t="str">
        <f t="shared" si="165"/>
        <v>、刘伯温</v>
      </c>
      <c r="G610" s="20" t="str">
        <f t="shared" si="166"/>
        <v/>
      </c>
      <c r="H610" s="20" t="str">
        <f t="shared" si="167"/>
        <v/>
      </c>
      <c r="I610" s="20" t="str">
        <f t="shared" si="168"/>
        <v/>
      </c>
      <c r="J610" s="12">
        <f t="shared" si="158"/>
        <v>0</v>
      </c>
      <c r="K610" s="12">
        <f t="shared" si="159"/>
        <v>80</v>
      </c>
      <c r="L610" s="12">
        <f t="shared" si="160"/>
        <v>30</v>
      </c>
      <c r="M610" s="36">
        <v>0</v>
      </c>
      <c r="N610" s="28" t="s">
        <v>268</v>
      </c>
      <c r="O610" s="12">
        <f>VLOOKUP(E610,[3]Sheet1!$B$20:$K$190,9,0)</f>
        <v>3</v>
      </c>
      <c r="P610" s="12" t="str">
        <f>VLOOKUP(O610,武将ID!L$1:$M610,2,0)</f>
        <v>攻击型</v>
      </c>
      <c r="R610" s="12">
        <v>4</v>
      </c>
      <c r="T610" s="12">
        <f t="shared" si="171"/>
        <v>0</v>
      </c>
      <c r="U610" s="12">
        <f t="shared" si="172"/>
        <v>8</v>
      </c>
      <c r="V610" s="12">
        <f t="shared" si="161"/>
        <v>3</v>
      </c>
      <c r="W610" s="12">
        <f t="shared" si="162"/>
        <v>0</v>
      </c>
      <c r="X610" s="12">
        <f t="shared" si="163"/>
        <v>11</v>
      </c>
      <c r="Y610" s="12">
        <f t="shared" si="164"/>
        <v>0</v>
      </c>
      <c r="AB610" s="18">
        <v>0</v>
      </c>
      <c r="AC610" s="29">
        <v>140</v>
      </c>
      <c r="AD610" s="29">
        <v>0</v>
      </c>
      <c r="AH610" s="33" t="s">
        <v>854</v>
      </c>
      <c r="AI610" s="17" t="str">
        <f>IFERROR(VLOOKUP(AH610,[4]缘分填表用!$A:$J,4,FALSE),VLOOKUP(AH610,[4]Sheet3!$AH:$AM,6,0))</f>
        <v>配享太庙</v>
      </c>
      <c r="AJ610" s="30" t="str">
        <f>IFERROR(VLOOKUP(AH610,[4]缘分填表用!$A:$M,8,FALSE),VLOOKUP(AH610,[4]Sheet3!$AH:$AL,2,0))</f>
        <v>刘伯温</v>
      </c>
      <c r="AK610" s="30">
        <f>IFERROR(VLOOKUP(AH610,[4]缘分填表用!$A:$M,9,FALSE),VLOOKUP(AH610,[4]Sheet3!$AH:$AL,3,0))</f>
        <v>0</v>
      </c>
      <c r="AL610" s="30">
        <f>IFERROR(VLOOKUP(AH610,[4]缘分填表用!$A:$M,10,FALSE),VLOOKUP(AH610,[4]Sheet3!$AH:$AL,4,0))</f>
        <v>0</v>
      </c>
      <c r="AM610" s="30"/>
      <c r="AN610" s="12" t="str">
        <f>IFERROR(VLOOKUP(D610,[5]Sheet1!$B$2:$C$47,2,FALSE),"")</f>
        <v/>
      </c>
    </row>
    <row r="611" spans="1:40" ht="17.399999999999999" customHeight="1" x14ac:dyDescent="0.35">
      <c r="A611" s="16" t="str">
        <f t="shared" si="169"/>
        <v>徐达2</v>
      </c>
      <c r="B611" s="17">
        <v>2</v>
      </c>
      <c r="C611" s="18">
        <v>134</v>
      </c>
      <c r="D611" s="19" t="str">
        <f t="shared" si="170"/>
        <v>志在四方</v>
      </c>
      <c r="E611" s="33" t="s">
        <v>853</v>
      </c>
      <c r="F611" s="20" t="str">
        <f t="shared" si="165"/>
        <v>、郑和</v>
      </c>
      <c r="G611" s="20" t="str">
        <f t="shared" si="166"/>
        <v>、李自成</v>
      </c>
      <c r="H611" s="20" t="str">
        <f t="shared" si="167"/>
        <v/>
      </c>
      <c r="I611" s="20" t="str">
        <f t="shared" si="168"/>
        <v/>
      </c>
      <c r="J611" s="12">
        <f t="shared" si="158"/>
        <v>110</v>
      </c>
      <c r="K611" s="12">
        <f t="shared" si="159"/>
        <v>80</v>
      </c>
      <c r="L611" s="12">
        <f t="shared" si="160"/>
        <v>30</v>
      </c>
      <c r="M611" s="36">
        <v>0</v>
      </c>
      <c r="N611" s="28" t="s">
        <v>268</v>
      </c>
      <c r="O611" s="12">
        <f>VLOOKUP(E611,[3]Sheet1!$B$20:$K$190,9,0)</f>
        <v>3</v>
      </c>
      <c r="P611" s="12" t="str">
        <f>VLOOKUP(O611,武将ID!L$1:$M611,2,0)</f>
        <v>攻击型</v>
      </c>
      <c r="R611" s="12">
        <v>4</v>
      </c>
      <c r="T611" s="12">
        <f t="shared" si="171"/>
        <v>11</v>
      </c>
      <c r="U611" s="12">
        <f t="shared" si="172"/>
        <v>8</v>
      </c>
      <c r="V611" s="12">
        <f t="shared" si="161"/>
        <v>3</v>
      </c>
      <c r="W611" s="12">
        <f t="shared" si="162"/>
        <v>11</v>
      </c>
      <c r="X611" s="12">
        <f t="shared" si="163"/>
        <v>11</v>
      </c>
      <c r="Y611" s="12">
        <f t="shared" si="164"/>
        <v>0</v>
      </c>
      <c r="AB611" s="18">
        <v>140</v>
      </c>
      <c r="AC611" s="29">
        <v>140</v>
      </c>
      <c r="AD611" s="29">
        <v>0</v>
      </c>
      <c r="AH611" s="33" t="s">
        <v>855</v>
      </c>
      <c r="AI611" s="17" t="str">
        <f>IFERROR(VLOOKUP(AH611,[4]缘分填表用!$A:$J,4,FALSE),VLOOKUP(AH611,[4]Sheet3!$AH:$AM,6,0))</f>
        <v>志在四方</v>
      </c>
      <c r="AJ611" s="30" t="str">
        <f>IFERROR(VLOOKUP(AH611,[4]缘分填表用!$A:$M,8,FALSE),VLOOKUP(AH611,[4]Sheet3!$AH:$AL,2,0))</f>
        <v>郑和</v>
      </c>
      <c r="AK611" s="30" t="str">
        <f>IFERROR(VLOOKUP(AH611,[4]缘分填表用!$A:$M,9,FALSE),VLOOKUP(AH611,[4]Sheet3!$AH:$AL,3,0))</f>
        <v>李自成</v>
      </c>
      <c r="AL611" s="30">
        <f>IFERROR(VLOOKUP(AH611,[4]缘分填表用!$A:$M,10,FALSE),VLOOKUP(AH611,[4]Sheet3!$AH:$AL,4,0))</f>
        <v>0</v>
      </c>
      <c r="AM611" s="30"/>
      <c r="AN611" s="12" t="str">
        <f>IFERROR(VLOOKUP(D611,[5]Sheet1!$B$2:$C$47,2,FALSE),"")</f>
        <v/>
      </c>
    </row>
    <row r="612" spans="1:40" ht="17.399999999999999" customHeight="1" x14ac:dyDescent="0.35">
      <c r="A612" s="16" t="str">
        <f t="shared" si="169"/>
        <v>郑成功1</v>
      </c>
      <c r="B612" s="17">
        <v>1</v>
      </c>
      <c r="C612" s="18">
        <v>135</v>
      </c>
      <c r="D612" s="19" t="str">
        <f t="shared" si="170"/>
        <v>海上猛将</v>
      </c>
      <c r="E612" s="33" t="s">
        <v>856</v>
      </c>
      <c r="F612" s="20" t="str">
        <f t="shared" si="165"/>
        <v>、施琅</v>
      </c>
      <c r="G612" s="20" t="str">
        <f t="shared" si="166"/>
        <v/>
      </c>
      <c r="H612" s="20" t="str">
        <f t="shared" si="167"/>
        <v/>
      </c>
      <c r="I612" s="20" t="str">
        <f t="shared" si="168"/>
        <v/>
      </c>
      <c r="J612" s="12">
        <f t="shared" si="158"/>
        <v>0</v>
      </c>
      <c r="K612" s="12">
        <f t="shared" si="159"/>
        <v>90</v>
      </c>
      <c r="L612" s="12">
        <f t="shared" si="160"/>
        <v>30</v>
      </c>
      <c r="M612" s="36">
        <v>0</v>
      </c>
      <c r="N612" s="28" t="s">
        <v>268</v>
      </c>
      <c r="O612" s="12">
        <f>VLOOKUP(E612,[3]Sheet1!$B$20:$K$190,9,0)</f>
        <v>3</v>
      </c>
      <c r="P612" s="12" t="str">
        <f>VLOOKUP(O612,武将ID!L$1:$M612,2,0)</f>
        <v>攻击型</v>
      </c>
      <c r="R612" s="12">
        <v>4</v>
      </c>
      <c r="T612" s="12">
        <f t="shared" si="171"/>
        <v>0</v>
      </c>
      <c r="U612" s="12">
        <f t="shared" si="172"/>
        <v>9</v>
      </c>
      <c r="V612" s="12">
        <f t="shared" si="161"/>
        <v>3</v>
      </c>
      <c r="W612" s="12">
        <f t="shared" si="162"/>
        <v>0</v>
      </c>
      <c r="X612" s="12">
        <f t="shared" si="163"/>
        <v>12</v>
      </c>
      <c r="Y612" s="12">
        <f t="shared" si="164"/>
        <v>0</v>
      </c>
      <c r="AB612" s="18">
        <v>0</v>
      </c>
      <c r="AC612" s="29">
        <v>150</v>
      </c>
      <c r="AD612" s="29">
        <v>0</v>
      </c>
      <c r="AH612" s="33" t="s">
        <v>857</v>
      </c>
      <c r="AI612" s="17" t="str">
        <f>IFERROR(VLOOKUP(AH612,[4]缘分填表用!$A:$J,4,FALSE),VLOOKUP(AH612,[4]Sheet3!$AH:$AM,6,0))</f>
        <v>海上猛将</v>
      </c>
      <c r="AJ612" s="30" t="str">
        <f>IFERROR(VLOOKUP(AH612,[4]缘分填表用!$A:$M,8,FALSE),VLOOKUP(AH612,[4]Sheet3!$AH:$AL,2,0))</f>
        <v>施琅</v>
      </c>
      <c r="AK612" s="30">
        <f>IFERROR(VLOOKUP(AH612,[4]缘分填表用!$A:$M,9,FALSE),VLOOKUP(AH612,[4]Sheet3!$AH:$AL,3,0))</f>
        <v>0</v>
      </c>
      <c r="AL612" s="30">
        <f>IFERROR(VLOOKUP(AH612,[4]缘分填表用!$A:$M,10,FALSE),VLOOKUP(AH612,[4]Sheet3!$AH:$AL,4,0))</f>
        <v>0</v>
      </c>
      <c r="AM612" s="30"/>
      <c r="AN612" s="12" t="str">
        <f>IFERROR(VLOOKUP(D612,[5]Sheet1!$B$2:$C$47,2,FALSE),"")</f>
        <v/>
      </c>
    </row>
    <row r="613" spans="1:40" ht="17.399999999999999" customHeight="1" x14ac:dyDescent="0.35">
      <c r="A613" s="16" t="str">
        <f t="shared" si="169"/>
        <v>郑成功2</v>
      </c>
      <c r="B613" s="17">
        <v>2</v>
      </c>
      <c r="C613" s="18">
        <v>136</v>
      </c>
      <c r="D613" s="19" t="str">
        <f t="shared" si="170"/>
        <v>水师精锐</v>
      </c>
      <c r="E613" s="33" t="s">
        <v>856</v>
      </c>
      <c r="F613" s="20" t="str">
        <f t="shared" si="165"/>
        <v>、施琅</v>
      </c>
      <c r="G613" s="20" t="str">
        <f t="shared" si="166"/>
        <v>、戚继光</v>
      </c>
      <c r="H613" s="20" t="str">
        <f t="shared" si="167"/>
        <v/>
      </c>
      <c r="I613" s="20" t="str">
        <f t="shared" si="168"/>
        <v/>
      </c>
      <c r="J613" s="12">
        <f t="shared" si="158"/>
        <v>120</v>
      </c>
      <c r="K613" s="12">
        <f t="shared" si="159"/>
        <v>90</v>
      </c>
      <c r="L613" s="12">
        <f t="shared" si="160"/>
        <v>30</v>
      </c>
      <c r="M613" s="36">
        <v>0</v>
      </c>
      <c r="N613" s="28" t="s">
        <v>268</v>
      </c>
      <c r="O613" s="12">
        <f>VLOOKUP(E613,[3]Sheet1!$B$20:$K$190,9,0)</f>
        <v>3</v>
      </c>
      <c r="P613" s="12" t="str">
        <f>VLOOKUP(O613,武将ID!L$1:$M613,2,0)</f>
        <v>攻击型</v>
      </c>
      <c r="R613" s="12">
        <v>4</v>
      </c>
      <c r="T613" s="12">
        <f t="shared" si="171"/>
        <v>12</v>
      </c>
      <c r="U613" s="12">
        <f t="shared" si="172"/>
        <v>9</v>
      </c>
      <c r="V613" s="12">
        <f t="shared" si="161"/>
        <v>3</v>
      </c>
      <c r="W613" s="12">
        <f t="shared" si="162"/>
        <v>12</v>
      </c>
      <c r="X613" s="12">
        <f t="shared" si="163"/>
        <v>12</v>
      </c>
      <c r="Y613" s="12">
        <f t="shared" si="164"/>
        <v>0</v>
      </c>
      <c r="AB613" s="18">
        <v>150</v>
      </c>
      <c r="AC613" s="29">
        <v>150</v>
      </c>
      <c r="AD613" s="29">
        <v>0</v>
      </c>
      <c r="AH613" s="33" t="s">
        <v>858</v>
      </c>
      <c r="AI613" s="17" t="str">
        <f>IFERROR(VLOOKUP(AH613,[4]缘分填表用!$A:$J,4,FALSE),VLOOKUP(AH613,[4]Sheet3!$AH:$AM,6,0))</f>
        <v>水师精锐</v>
      </c>
      <c r="AJ613" s="30" t="str">
        <f>IFERROR(VLOOKUP(AH613,[4]缘分填表用!$A:$M,8,FALSE),VLOOKUP(AH613,[4]Sheet3!$AH:$AL,2,0))</f>
        <v>施琅</v>
      </c>
      <c r="AK613" s="30" t="str">
        <f>IFERROR(VLOOKUP(AH613,[4]缘分填表用!$A:$M,9,FALSE),VLOOKUP(AH613,[4]Sheet3!$AH:$AL,3,0))</f>
        <v>戚继光</v>
      </c>
      <c r="AL613" s="30">
        <f>IFERROR(VLOOKUP(AH613,[4]缘分填表用!$A:$M,10,FALSE),VLOOKUP(AH613,[4]Sheet3!$AH:$AL,4,0))</f>
        <v>0</v>
      </c>
      <c r="AM613" s="30"/>
      <c r="AN613" s="12" t="str">
        <f>IFERROR(VLOOKUP(D613,[5]Sheet1!$B$2:$C$47,2,FALSE),"")</f>
        <v/>
      </c>
    </row>
    <row r="614" spans="1:40" ht="17.399999999999999" customHeight="1" x14ac:dyDescent="0.35">
      <c r="A614" s="16" t="str">
        <f t="shared" si="169"/>
        <v>施琅1</v>
      </c>
      <c r="B614" s="17">
        <v>1</v>
      </c>
      <c r="C614" s="18">
        <v>137</v>
      </c>
      <c r="D614" s="19" t="str">
        <f t="shared" si="170"/>
        <v>海上猛将</v>
      </c>
      <c r="E614" s="33" t="s">
        <v>859</v>
      </c>
      <c r="F614" s="20" t="str">
        <f t="shared" si="165"/>
        <v>、郑成功</v>
      </c>
      <c r="G614" s="20" t="str">
        <f t="shared" si="166"/>
        <v/>
      </c>
      <c r="H614" s="20" t="str">
        <f t="shared" si="167"/>
        <v/>
      </c>
      <c r="I614" s="20" t="str">
        <f t="shared" si="168"/>
        <v/>
      </c>
      <c r="J614" s="12">
        <f t="shared" si="158"/>
        <v>110</v>
      </c>
      <c r="K614" s="12">
        <f t="shared" si="159"/>
        <v>0</v>
      </c>
      <c r="L614" s="12">
        <f t="shared" si="160"/>
        <v>0</v>
      </c>
      <c r="M614" s="36">
        <v>0</v>
      </c>
      <c r="N614" s="28" t="s">
        <v>268</v>
      </c>
      <c r="O614" s="12">
        <f>VLOOKUP(E614,[3]Sheet1!$B$20:$K$190,9,0)</f>
        <v>2</v>
      </c>
      <c r="P614" s="12" t="str">
        <f>VLOOKUP(O614,武将ID!L$1:$M614,2,0)</f>
        <v>防御型</v>
      </c>
      <c r="R614" s="12">
        <v>4</v>
      </c>
      <c r="T614" s="12">
        <f t="shared" si="171"/>
        <v>11</v>
      </c>
      <c r="U614" s="12">
        <f t="shared" si="172"/>
        <v>0</v>
      </c>
      <c r="V614" s="12">
        <f t="shared" si="161"/>
        <v>0</v>
      </c>
      <c r="W614" s="12">
        <f t="shared" si="162"/>
        <v>11</v>
      </c>
      <c r="X614" s="12">
        <f t="shared" si="163"/>
        <v>0</v>
      </c>
      <c r="Y614" s="12">
        <f t="shared" si="164"/>
        <v>0</v>
      </c>
      <c r="AB614" s="18">
        <v>140</v>
      </c>
      <c r="AC614" s="29">
        <v>0</v>
      </c>
      <c r="AD614" s="29">
        <v>0</v>
      </c>
      <c r="AH614" s="33" t="s">
        <v>860</v>
      </c>
      <c r="AI614" s="17" t="str">
        <f>IFERROR(VLOOKUP(AH614,[4]缘分填表用!$A:$J,4,FALSE),VLOOKUP(AH614,[4]Sheet3!$AH:$AM,6,0))</f>
        <v>海上猛将</v>
      </c>
      <c r="AJ614" s="30" t="str">
        <f>IFERROR(VLOOKUP(AH614,[4]缘分填表用!$A:$M,8,FALSE),VLOOKUP(AH614,[4]Sheet3!$AH:$AL,2,0))</f>
        <v>郑成功</v>
      </c>
      <c r="AK614" s="30">
        <f>IFERROR(VLOOKUP(AH614,[4]缘分填表用!$A:$M,9,FALSE),VLOOKUP(AH614,[4]Sheet3!$AH:$AL,3,0))</f>
        <v>0</v>
      </c>
      <c r="AL614" s="30">
        <f>IFERROR(VLOOKUP(AH614,[4]缘分填表用!$A:$M,10,FALSE),VLOOKUP(AH614,[4]Sheet3!$AH:$AL,4,0))</f>
        <v>0</v>
      </c>
      <c r="AM614" s="30"/>
      <c r="AN614" s="12" t="str">
        <f>IFERROR(VLOOKUP(D614,[5]Sheet1!$B$2:$C$47,2,FALSE),"")</f>
        <v/>
      </c>
    </row>
    <row r="615" spans="1:40" ht="17.399999999999999" customHeight="1" x14ac:dyDescent="0.35">
      <c r="A615" s="16" t="str">
        <f t="shared" si="169"/>
        <v>施琅2</v>
      </c>
      <c r="B615" s="17">
        <v>2</v>
      </c>
      <c r="C615" s="18">
        <v>138</v>
      </c>
      <c r="D615" s="19" t="str">
        <f t="shared" si="170"/>
        <v>水师精锐</v>
      </c>
      <c r="E615" s="33" t="s">
        <v>859</v>
      </c>
      <c r="F615" s="20" t="str">
        <f t="shared" si="165"/>
        <v>、郑成功</v>
      </c>
      <c r="G615" s="20" t="str">
        <f t="shared" si="166"/>
        <v>、戚继光</v>
      </c>
      <c r="H615" s="20" t="str">
        <f t="shared" si="167"/>
        <v/>
      </c>
      <c r="I615" s="20" t="str">
        <f t="shared" si="168"/>
        <v/>
      </c>
      <c r="J615" s="12">
        <f t="shared" si="158"/>
        <v>120</v>
      </c>
      <c r="K615" s="12">
        <f t="shared" si="159"/>
        <v>40</v>
      </c>
      <c r="L615" s="12">
        <f t="shared" si="160"/>
        <v>80</v>
      </c>
      <c r="M615" s="36">
        <v>0</v>
      </c>
      <c r="N615" s="28" t="s">
        <v>268</v>
      </c>
      <c r="O615" s="12">
        <f>VLOOKUP(E615,[3]Sheet1!$B$20:$K$190,9,0)</f>
        <v>2</v>
      </c>
      <c r="P615" s="12" t="str">
        <f>VLOOKUP(O615,武将ID!L$1:$M615,2,0)</f>
        <v>防御型</v>
      </c>
      <c r="R615" s="12">
        <v>4</v>
      </c>
      <c r="T615" s="12">
        <f t="shared" si="171"/>
        <v>12</v>
      </c>
      <c r="U615" s="12">
        <f t="shared" si="172"/>
        <v>4</v>
      </c>
      <c r="V615" s="12">
        <f t="shared" si="161"/>
        <v>8</v>
      </c>
      <c r="W615" s="12">
        <f t="shared" si="162"/>
        <v>12</v>
      </c>
      <c r="X615" s="12">
        <f t="shared" si="163"/>
        <v>6</v>
      </c>
      <c r="Y615" s="12">
        <f t="shared" si="164"/>
        <v>6</v>
      </c>
      <c r="AB615" s="18">
        <v>150</v>
      </c>
      <c r="AC615" s="29">
        <v>70</v>
      </c>
      <c r="AD615" s="29">
        <v>70</v>
      </c>
      <c r="AH615" s="33" t="s">
        <v>861</v>
      </c>
      <c r="AI615" s="17" t="str">
        <f>IFERROR(VLOOKUP(AH615,[4]缘分填表用!$A:$J,4,FALSE),VLOOKUP(AH615,[4]Sheet3!$AH:$AM,6,0))</f>
        <v>水师精锐</v>
      </c>
      <c r="AJ615" s="30" t="str">
        <f>IFERROR(VLOOKUP(AH615,[4]缘分填表用!$A:$M,8,FALSE),VLOOKUP(AH615,[4]Sheet3!$AH:$AL,2,0))</f>
        <v>郑成功</v>
      </c>
      <c r="AK615" s="30" t="str">
        <f>IFERROR(VLOOKUP(AH615,[4]缘分填表用!$A:$M,9,FALSE),VLOOKUP(AH615,[4]Sheet3!$AH:$AL,3,0))</f>
        <v>戚继光</v>
      </c>
      <c r="AL615" s="30">
        <f>IFERROR(VLOOKUP(AH615,[4]缘分填表用!$A:$M,10,FALSE),VLOOKUP(AH615,[4]Sheet3!$AH:$AL,4,0))</f>
        <v>0</v>
      </c>
      <c r="AM615" s="30"/>
      <c r="AN615" s="12" t="str">
        <f>IFERROR(VLOOKUP(D615,[5]Sheet1!$B$2:$C$47,2,FALSE),"")</f>
        <v/>
      </c>
    </row>
    <row r="616" spans="1:40" ht="17.399999999999999" customHeight="1" x14ac:dyDescent="0.35">
      <c r="A616" s="16" t="str">
        <f t="shared" si="169"/>
        <v>郑和1</v>
      </c>
      <c r="B616" s="17">
        <v>1</v>
      </c>
      <c r="C616" s="18">
        <v>139</v>
      </c>
      <c r="D616" s="19" t="str">
        <f t="shared" si="170"/>
        <v>以和为贵</v>
      </c>
      <c r="E616" s="33" t="s">
        <v>862</v>
      </c>
      <c r="F616" s="20" t="str">
        <f t="shared" si="165"/>
        <v>、鲁肃</v>
      </c>
      <c r="G616" s="20" t="str">
        <f t="shared" si="166"/>
        <v/>
      </c>
      <c r="H616" s="20" t="str">
        <f t="shared" si="167"/>
        <v/>
      </c>
      <c r="I616" s="20" t="str">
        <f t="shared" si="168"/>
        <v/>
      </c>
      <c r="J616" s="12">
        <f t="shared" si="158"/>
        <v>0</v>
      </c>
      <c r="K616" s="12">
        <f t="shared" si="159"/>
        <v>90</v>
      </c>
      <c r="L616" s="12">
        <f t="shared" si="160"/>
        <v>30</v>
      </c>
      <c r="M616" s="36">
        <v>0</v>
      </c>
      <c r="N616" s="28" t="s">
        <v>268</v>
      </c>
      <c r="O616" s="12">
        <f>VLOOKUP(E616,[3]Sheet1!$B$20:$K$190,9,0)</f>
        <v>3</v>
      </c>
      <c r="P616" s="12" t="str">
        <f>VLOOKUP(O616,武将ID!L$1:$M616,2,0)</f>
        <v>攻击型</v>
      </c>
      <c r="R616" s="12">
        <v>4</v>
      </c>
      <c r="T616" s="12">
        <f t="shared" si="171"/>
        <v>0</v>
      </c>
      <c r="U616" s="12">
        <f t="shared" si="172"/>
        <v>9</v>
      </c>
      <c r="V616" s="12">
        <f t="shared" si="161"/>
        <v>3</v>
      </c>
      <c r="W616" s="12">
        <f t="shared" si="162"/>
        <v>0</v>
      </c>
      <c r="X616" s="12">
        <f t="shared" si="163"/>
        <v>12</v>
      </c>
      <c r="Y616" s="12">
        <f t="shared" si="164"/>
        <v>0</v>
      </c>
      <c r="AB616" s="18">
        <v>0</v>
      </c>
      <c r="AC616" s="29">
        <v>150</v>
      </c>
      <c r="AD616" s="29">
        <v>0</v>
      </c>
      <c r="AH616" s="33" t="s">
        <v>863</v>
      </c>
      <c r="AI616" s="17" t="str">
        <f>IFERROR(VLOOKUP(AH616,[4]缘分填表用!$A:$J,4,FALSE),VLOOKUP(AH616,[4]Sheet3!$AH:$AM,6,0))</f>
        <v>以和为贵</v>
      </c>
      <c r="AJ616" s="30" t="str">
        <f>IFERROR(VLOOKUP(AH616,[4]缘分填表用!$A:$M,8,FALSE),VLOOKUP(AH616,[4]Sheet3!$AH:$AL,2,0))</f>
        <v>鲁肃</v>
      </c>
      <c r="AK616" s="30">
        <f>IFERROR(VLOOKUP(AH616,[4]缘分填表用!$A:$M,9,FALSE),VLOOKUP(AH616,[4]Sheet3!$AH:$AL,3,0))</f>
        <v>0</v>
      </c>
      <c r="AL616" s="30">
        <f>IFERROR(VLOOKUP(AH616,[4]缘分填表用!$A:$M,10,FALSE),VLOOKUP(AH616,[4]Sheet3!$AH:$AL,4,0))</f>
        <v>0</v>
      </c>
      <c r="AM616" s="30"/>
      <c r="AN616" s="12" t="str">
        <f>IFERROR(VLOOKUP(D616,[5]Sheet1!$B$2:$C$47,2,FALSE),"")</f>
        <v/>
      </c>
    </row>
    <row r="617" spans="1:40" ht="17.399999999999999" customHeight="1" x14ac:dyDescent="0.35">
      <c r="A617" s="16" t="str">
        <f t="shared" si="169"/>
        <v>郑和2</v>
      </c>
      <c r="B617" s="17">
        <v>2</v>
      </c>
      <c r="C617" s="18">
        <v>140</v>
      </c>
      <c r="D617" s="19" t="str">
        <f t="shared" si="170"/>
        <v>志在四方</v>
      </c>
      <c r="E617" s="33" t="s">
        <v>862</v>
      </c>
      <c r="F617" s="20" t="str">
        <f t="shared" si="165"/>
        <v>、徐达</v>
      </c>
      <c r="G617" s="20" t="str">
        <f t="shared" si="166"/>
        <v>、李自成</v>
      </c>
      <c r="H617" s="20" t="str">
        <f t="shared" si="167"/>
        <v/>
      </c>
      <c r="I617" s="20" t="str">
        <f t="shared" si="168"/>
        <v/>
      </c>
      <c r="J617" s="12">
        <f t="shared" si="158"/>
        <v>120</v>
      </c>
      <c r="K617" s="12">
        <f t="shared" si="159"/>
        <v>90</v>
      </c>
      <c r="L617" s="12">
        <f t="shared" si="160"/>
        <v>30</v>
      </c>
      <c r="M617" s="36">
        <v>0</v>
      </c>
      <c r="N617" s="28" t="s">
        <v>268</v>
      </c>
      <c r="O617" s="12">
        <f>VLOOKUP(E617,[3]Sheet1!$B$20:$K$190,9,0)</f>
        <v>3</v>
      </c>
      <c r="P617" s="12" t="str">
        <f>VLOOKUP(O617,武将ID!L$1:$M617,2,0)</f>
        <v>攻击型</v>
      </c>
      <c r="R617" s="12">
        <v>4</v>
      </c>
      <c r="T617" s="12">
        <f t="shared" si="171"/>
        <v>12</v>
      </c>
      <c r="U617" s="12">
        <f t="shared" si="172"/>
        <v>9</v>
      </c>
      <c r="V617" s="12">
        <f t="shared" si="161"/>
        <v>3</v>
      </c>
      <c r="W617" s="12">
        <f t="shared" si="162"/>
        <v>12</v>
      </c>
      <c r="X617" s="12">
        <f t="shared" si="163"/>
        <v>12</v>
      </c>
      <c r="Y617" s="12">
        <f t="shared" si="164"/>
        <v>0</v>
      </c>
      <c r="AB617" s="18">
        <v>150</v>
      </c>
      <c r="AC617" s="29">
        <v>150</v>
      </c>
      <c r="AD617" s="29">
        <v>0</v>
      </c>
      <c r="AH617" s="33" t="s">
        <v>864</v>
      </c>
      <c r="AI617" s="17" t="str">
        <f>IFERROR(VLOOKUP(AH617,[4]缘分填表用!$A:$J,4,FALSE),VLOOKUP(AH617,[4]Sheet3!$AH:$AM,6,0))</f>
        <v>志在四方</v>
      </c>
      <c r="AJ617" s="30" t="str">
        <f>IFERROR(VLOOKUP(AH617,[4]缘分填表用!$A:$M,8,FALSE),VLOOKUP(AH617,[4]Sheet3!$AH:$AL,2,0))</f>
        <v>徐达</v>
      </c>
      <c r="AK617" s="30" t="str">
        <f>IFERROR(VLOOKUP(AH617,[4]缘分填表用!$A:$M,9,FALSE),VLOOKUP(AH617,[4]Sheet3!$AH:$AL,3,0))</f>
        <v>李自成</v>
      </c>
      <c r="AL617" s="30">
        <f>IFERROR(VLOOKUP(AH617,[4]缘分填表用!$A:$M,10,FALSE),VLOOKUP(AH617,[4]Sheet3!$AH:$AL,4,0))</f>
        <v>0</v>
      </c>
      <c r="AM617" s="30"/>
      <c r="AN617" s="12" t="str">
        <f>IFERROR(VLOOKUP(D617,[5]Sheet1!$B$2:$C$47,2,FALSE),"")</f>
        <v/>
      </c>
    </row>
    <row r="618" spans="1:40" ht="17.399999999999999" customHeight="1" x14ac:dyDescent="0.35">
      <c r="A618" s="16" t="str">
        <f t="shared" si="169"/>
        <v>李自成1</v>
      </c>
      <c r="B618" s="17">
        <v>1</v>
      </c>
      <c r="C618" s="18">
        <v>141</v>
      </c>
      <c r="D618" s="19" t="str">
        <f t="shared" si="170"/>
        <v>红颜祸水</v>
      </c>
      <c r="E618" s="33" t="s">
        <v>865</v>
      </c>
      <c r="F618" s="20" t="str">
        <f t="shared" si="165"/>
        <v>、陈圆圆</v>
      </c>
      <c r="G618" s="20" t="str">
        <f t="shared" si="166"/>
        <v/>
      </c>
      <c r="H618" s="20" t="str">
        <f t="shared" si="167"/>
        <v/>
      </c>
      <c r="I618" s="20" t="str">
        <f t="shared" si="168"/>
        <v/>
      </c>
      <c r="J618" s="12">
        <f t="shared" si="158"/>
        <v>0</v>
      </c>
      <c r="K618" s="12">
        <f t="shared" si="159"/>
        <v>80</v>
      </c>
      <c r="L618" s="12">
        <f t="shared" si="160"/>
        <v>30</v>
      </c>
      <c r="M618" s="36">
        <v>0</v>
      </c>
      <c r="N618" s="28" t="s">
        <v>268</v>
      </c>
      <c r="O618" s="12">
        <f>VLOOKUP(E618,[3]Sheet1!$B$20:$K$190,9,0)</f>
        <v>3</v>
      </c>
      <c r="P618" s="12" t="str">
        <f>VLOOKUP(O618,武将ID!L$1:$M618,2,0)</f>
        <v>攻击型</v>
      </c>
      <c r="R618" s="12">
        <v>4</v>
      </c>
      <c r="T618" s="12">
        <f t="shared" si="171"/>
        <v>0</v>
      </c>
      <c r="U618" s="12">
        <f t="shared" si="172"/>
        <v>8</v>
      </c>
      <c r="V618" s="12">
        <f t="shared" si="161"/>
        <v>3</v>
      </c>
      <c r="W618" s="12">
        <f t="shared" si="162"/>
        <v>0</v>
      </c>
      <c r="X618" s="12">
        <f t="shared" si="163"/>
        <v>11</v>
      </c>
      <c r="Y618" s="12">
        <f t="shared" si="164"/>
        <v>0</v>
      </c>
      <c r="AB618" s="18">
        <v>0</v>
      </c>
      <c r="AC618" s="29">
        <v>140</v>
      </c>
      <c r="AD618" s="29">
        <v>0</v>
      </c>
      <c r="AH618" s="33" t="s">
        <v>866</v>
      </c>
      <c r="AI618" s="17" t="str">
        <f>IFERROR(VLOOKUP(AH618,[4]缘分填表用!$A:$J,4,FALSE),VLOOKUP(AH618,[4]Sheet3!$AH:$AM,6,0))</f>
        <v>红颜祸水</v>
      </c>
      <c r="AJ618" s="30" t="str">
        <f>IFERROR(VLOOKUP(AH618,[4]缘分填表用!$A:$M,8,FALSE),VLOOKUP(AH618,[4]Sheet3!$AH:$AL,2,0))</f>
        <v>陈圆圆</v>
      </c>
      <c r="AK618" s="30">
        <f>IFERROR(VLOOKUP(AH618,[4]缘分填表用!$A:$M,9,FALSE),VLOOKUP(AH618,[4]Sheet3!$AH:$AL,3,0))</f>
        <v>0</v>
      </c>
      <c r="AL618" s="30">
        <f>IFERROR(VLOOKUP(AH618,[4]缘分填表用!$A:$M,10,FALSE),VLOOKUP(AH618,[4]Sheet3!$AH:$AL,4,0))</f>
        <v>0</v>
      </c>
      <c r="AM618" s="30"/>
      <c r="AN618" s="12" t="str">
        <f>IFERROR(VLOOKUP(D618,[5]Sheet1!$B$2:$C$47,2,FALSE),"")</f>
        <v/>
      </c>
    </row>
    <row r="619" spans="1:40" ht="17.399999999999999" customHeight="1" x14ac:dyDescent="0.35">
      <c r="A619" s="16" t="str">
        <f t="shared" si="169"/>
        <v>李自成2</v>
      </c>
      <c r="B619" s="17">
        <v>2</v>
      </c>
      <c r="C619" s="18">
        <v>142</v>
      </c>
      <c r="D619" s="19" t="str">
        <f t="shared" si="170"/>
        <v>志在四方</v>
      </c>
      <c r="E619" s="33" t="s">
        <v>865</v>
      </c>
      <c r="F619" s="20" t="str">
        <f t="shared" si="165"/>
        <v>、郑和</v>
      </c>
      <c r="G619" s="20" t="str">
        <f t="shared" si="166"/>
        <v>、徐达</v>
      </c>
      <c r="H619" s="20" t="str">
        <f t="shared" si="167"/>
        <v/>
      </c>
      <c r="I619" s="20" t="str">
        <f t="shared" si="168"/>
        <v/>
      </c>
      <c r="J619" s="12">
        <f t="shared" si="158"/>
        <v>120</v>
      </c>
      <c r="K619" s="12">
        <f t="shared" si="159"/>
        <v>90</v>
      </c>
      <c r="L619" s="12">
        <f t="shared" si="160"/>
        <v>30</v>
      </c>
      <c r="M619" s="36">
        <v>0</v>
      </c>
      <c r="N619" s="28" t="s">
        <v>268</v>
      </c>
      <c r="O619" s="12">
        <f>VLOOKUP(E619,[3]Sheet1!$B$20:$K$190,9,0)</f>
        <v>3</v>
      </c>
      <c r="P619" s="12" t="str">
        <f>VLOOKUP(O619,武将ID!L$1:$M619,2,0)</f>
        <v>攻击型</v>
      </c>
      <c r="R619" s="12">
        <v>4</v>
      </c>
      <c r="T619" s="12">
        <f t="shared" si="171"/>
        <v>12</v>
      </c>
      <c r="U619" s="12">
        <f t="shared" si="172"/>
        <v>9</v>
      </c>
      <c r="V619" s="12">
        <f t="shared" si="161"/>
        <v>3</v>
      </c>
      <c r="W619" s="12">
        <f t="shared" si="162"/>
        <v>12</v>
      </c>
      <c r="X619" s="12">
        <f t="shared" si="163"/>
        <v>12</v>
      </c>
      <c r="Y619" s="12">
        <f t="shared" si="164"/>
        <v>0</v>
      </c>
      <c r="AB619" s="18">
        <v>150</v>
      </c>
      <c r="AC619" s="29">
        <v>150</v>
      </c>
      <c r="AD619" s="29">
        <v>0</v>
      </c>
      <c r="AH619" s="33" t="s">
        <v>867</v>
      </c>
      <c r="AI619" s="17" t="str">
        <f>IFERROR(VLOOKUP(AH619,[4]缘分填表用!$A:$J,4,FALSE),VLOOKUP(AH619,[4]Sheet3!$AH:$AM,6,0))</f>
        <v>志在四方</v>
      </c>
      <c r="AJ619" s="30" t="str">
        <f>IFERROR(VLOOKUP(AH619,[4]缘分填表用!$A:$M,8,FALSE),VLOOKUP(AH619,[4]Sheet3!$AH:$AL,2,0))</f>
        <v>郑和</v>
      </c>
      <c r="AK619" s="30" t="str">
        <f>IFERROR(VLOOKUP(AH619,[4]缘分填表用!$A:$M,9,FALSE),VLOOKUP(AH619,[4]Sheet3!$AH:$AL,3,0))</f>
        <v>徐达</v>
      </c>
      <c r="AL619" s="30">
        <f>IFERROR(VLOOKUP(AH619,[4]缘分填表用!$A:$M,10,FALSE),VLOOKUP(AH619,[4]Sheet3!$AH:$AL,4,0))</f>
        <v>0</v>
      </c>
      <c r="AM619" s="30"/>
      <c r="AN619" s="12" t="str">
        <f>IFERROR(VLOOKUP(D619,[5]Sheet1!$B$2:$C$47,2,FALSE),"")</f>
        <v/>
      </c>
    </row>
    <row r="620" spans="1:40" ht="17.399999999999999" customHeight="1" x14ac:dyDescent="0.35">
      <c r="A620" s="16" t="str">
        <f t="shared" si="169"/>
        <v>赵飞燕1</v>
      </c>
      <c r="B620" s="17">
        <v>1</v>
      </c>
      <c r="C620" s="18">
        <v>143</v>
      </c>
      <c r="D620" s="19" t="str">
        <f t="shared" si="170"/>
        <v>红颜薄命</v>
      </c>
      <c r="E620" s="33" t="s">
        <v>868</v>
      </c>
      <c r="F620" s="20" t="str">
        <f t="shared" si="165"/>
        <v>、上官婉儿</v>
      </c>
      <c r="G620" s="20" t="str">
        <f t="shared" si="166"/>
        <v/>
      </c>
      <c r="H620" s="20" t="str">
        <f t="shared" si="167"/>
        <v/>
      </c>
      <c r="I620" s="20" t="str">
        <f t="shared" si="168"/>
        <v/>
      </c>
      <c r="J620" s="12">
        <f t="shared" si="158"/>
        <v>110</v>
      </c>
      <c r="K620" s="12">
        <f t="shared" si="159"/>
        <v>0</v>
      </c>
      <c r="L620" s="12">
        <f t="shared" si="160"/>
        <v>0</v>
      </c>
      <c r="M620" s="36">
        <v>0</v>
      </c>
      <c r="N620" s="28" t="s">
        <v>268</v>
      </c>
      <c r="O620" s="12">
        <f>VLOOKUP(E620,[3]Sheet1!$B$20:$K$190,9,0)</f>
        <v>4</v>
      </c>
      <c r="P620" s="12" t="str">
        <f>VLOOKUP(O620,武将ID!L$1:$M620,2,0)</f>
        <v>辅助型</v>
      </c>
      <c r="R620" s="12">
        <v>4</v>
      </c>
      <c r="T620" s="12">
        <f t="shared" si="171"/>
        <v>11</v>
      </c>
      <c r="U620" s="12">
        <f t="shared" si="172"/>
        <v>0</v>
      </c>
      <c r="V620" s="12">
        <f t="shared" si="161"/>
        <v>0</v>
      </c>
      <c r="W620" s="12">
        <f t="shared" si="162"/>
        <v>11</v>
      </c>
      <c r="X620" s="12">
        <f t="shared" si="163"/>
        <v>0</v>
      </c>
      <c r="Y620" s="12">
        <f t="shared" si="164"/>
        <v>0</v>
      </c>
      <c r="AB620" s="18">
        <v>140</v>
      </c>
      <c r="AC620" s="29">
        <v>0</v>
      </c>
      <c r="AD620" s="29">
        <v>0</v>
      </c>
      <c r="AH620" s="33" t="s">
        <v>869</v>
      </c>
      <c r="AI620" s="17" t="str">
        <f>IFERROR(VLOOKUP(AH620,[4]缘分填表用!$A:$J,4,FALSE),VLOOKUP(AH620,[4]Sheet3!$AH:$AM,6,0))</f>
        <v>红颜薄命</v>
      </c>
      <c r="AJ620" s="30" t="str">
        <f>IFERROR(VLOOKUP(AH620,[4]缘分填表用!$A:$M,8,FALSE),VLOOKUP(AH620,[4]Sheet3!$AH:$AL,2,0))</f>
        <v>上官婉儿</v>
      </c>
      <c r="AK620" s="30">
        <f>IFERROR(VLOOKUP(AH620,[4]缘分填表用!$A:$M,9,FALSE),VLOOKUP(AH620,[4]Sheet3!$AH:$AL,3,0))</f>
        <v>0</v>
      </c>
      <c r="AL620" s="30">
        <f>IFERROR(VLOOKUP(AH620,[4]缘分填表用!$A:$M,10,FALSE),VLOOKUP(AH620,[4]Sheet3!$AH:$AL,4,0))</f>
        <v>0</v>
      </c>
      <c r="AM620" s="30"/>
      <c r="AN620" s="12" t="str">
        <f>IFERROR(VLOOKUP(D620,[5]Sheet1!$B$2:$C$47,2,FALSE),"")</f>
        <v/>
      </c>
    </row>
    <row r="621" spans="1:40" ht="17.399999999999999" customHeight="1" x14ac:dyDescent="0.35">
      <c r="A621" s="16" t="str">
        <f t="shared" si="169"/>
        <v>赵飞燕2</v>
      </c>
      <c r="B621" s="17">
        <v>2</v>
      </c>
      <c r="C621" s="18">
        <v>144</v>
      </c>
      <c r="D621" s="19" t="str">
        <f t="shared" si="170"/>
        <v>美人心计</v>
      </c>
      <c r="E621" s="33" t="s">
        <v>868</v>
      </c>
      <c r="F621" s="20" t="str">
        <f t="shared" si="165"/>
        <v>、陈圆圆</v>
      </c>
      <c r="G621" s="20" t="str">
        <f t="shared" si="166"/>
        <v>、上官婉儿</v>
      </c>
      <c r="H621" s="20" t="str">
        <f t="shared" si="167"/>
        <v/>
      </c>
      <c r="I621" s="20" t="str">
        <f t="shared" si="168"/>
        <v/>
      </c>
      <c r="J621" s="12">
        <f t="shared" si="158"/>
        <v>120</v>
      </c>
      <c r="K621" s="12">
        <f t="shared" si="159"/>
        <v>90</v>
      </c>
      <c r="L621" s="12">
        <f t="shared" si="160"/>
        <v>30</v>
      </c>
      <c r="M621" s="36">
        <v>0</v>
      </c>
      <c r="N621" s="28" t="s">
        <v>268</v>
      </c>
      <c r="O621" s="12">
        <f>VLOOKUP(E621,[3]Sheet1!$B$20:$K$190,9,0)</f>
        <v>4</v>
      </c>
      <c r="P621" s="12" t="str">
        <f>VLOOKUP(O621,武将ID!L$1:$M621,2,0)</f>
        <v>辅助型</v>
      </c>
      <c r="R621" s="12">
        <v>4</v>
      </c>
      <c r="T621" s="12">
        <f t="shared" si="171"/>
        <v>12</v>
      </c>
      <c r="U621" s="12">
        <f t="shared" si="172"/>
        <v>9</v>
      </c>
      <c r="V621" s="12">
        <f t="shared" si="161"/>
        <v>3</v>
      </c>
      <c r="W621" s="12">
        <f t="shared" si="162"/>
        <v>12</v>
      </c>
      <c r="X621" s="12">
        <f t="shared" si="163"/>
        <v>12</v>
      </c>
      <c r="Y621" s="12">
        <f t="shared" si="164"/>
        <v>0</v>
      </c>
      <c r="AB621" s="18">
        <v>150</v>
      </c>
      <c r="AC621" s="29">
        <v>150</v>
      </c>
      <c r="AD621" s="29">
        <v>0</v>
      </c>
      <c r="AH621" s="33" t="s">
        <v>870</v>
      </c>
      <c r="AI621" s="17" t="str">
        <f>IFERROR(VLOOKUP(AH621,[4]缘分填表用!$A:$J,4,FALSE),VLOOKUP(AH621,[4]Sheet3!$AH:$AM,6,0))</f>
        <v>美人心计</v>
      </c>
      <c r="AJ621" s="30" t="str">
        <f>IFERROR(VLOOKUP(AH621,[4]缘分填表用!$A:$M,8,FALSE),VLOOKUP(AH621,[4]Sheet3!$AH:$AL,2,0))</f>
        <v>陈圆圆</v>
      </c>
      <c r="AK621" s="30" t="str">
        <f>IFERROR(VLOOKUP(AH621,[4]缘分填表用!$A:$M,9,FALSE),VLOOKUP(AH621,[4]Sheet3!$AH:$AL,3,0))</f>
        <v>上官婉儿</v>
      </c>
      <c r="AL621" s="30">
        <f>IFERROR(VLOOKUP(AH621,[4]缘分填表用!$A:$M,10,FALSE),VLOOKUP(AH621,[4]Sheet3!$AH:$AL,4,0))</f>
        <v>0</v>
      </c>
      <c r="AM621" s="30"/>
      <c r="AN621" s="12" t="str">
        <f>IFERROR(VLOOKUP(D621,[5]Sheet1!$B$2:$C$47,2,FALSE),"")</f>
        <v/>
      </c>
    </row>
    <row r="622" spans="1:40" ht="17.399999999999999" customHeight="1" x14ac:dyDescent="0.35">
      <c r="A622" s="16" t="str">
        <f t="shared" si="169"/>
        <v>戚继光1</v>
      </c>
      <c r="B622" s="17">
        <v>1</v>
      </c>
      <c r="C622" s="18">
        <v>145</v>
      </c>
      <c r="D622" s="19" t="str">
        <f t="shared" si="170"/>
        <v>连战连捷</v>
      </c>
      <c r="E622" s="33" t="s">
        <v>871</v>
      </c>
      <c r="F622" s="20" t="str">
        <f t="shared" si="165"/>
        <v>、乐毅</v>
      </c>
      <c r="G622" s="20" t="str">
        <f t="shared" si="166"/>
        <v/>
      </c>
      <c r="H622" s="20" t="str">
        <f t="shared" si="167"/>
        <v/>
      </c>
      <c r="I622" s="20" t="str">
        <f t="shared" si="168"/>
        <v/>
      </c>
      <c r="J622" s="12">
        <f t="shared" si="158"/>
        <v>0</v>
      </c>
      <c r="K622" s="12">
        <f t="shared" si="159"/>
        <v>90</v>
      </c>
      <c r="L622" s="12">
        <f t="shared" si="160"/>
        <v>30</v>
      </c>
      <c r="M622" s="36">
        <v>0</v>
      </c>
      <c r="N622" s="28" t="s">
        <v>268</v>
      </c>
      <c r="O622" s="12">
        <f>VLOOKUP(E622,[3]Sheet1!$B$20:$K$190,9,0)</f>
        <v>3</v>
      </c>
      <c r="P622" s="12" t="str">
        <f>VLOOKUP(O622,武将ID!L$1:$M622,2,0)</f>
        <v>攻击型</v>
      </c>
      <c r="R622" s="12">
        <v>4</v>
      </c>
      <c r="T622" s="12">
        <f t="shared" si="171"/>
        <v>0</v>
      </c>
      <c r="U622" s="12">
        <f t="shared" si="172"/>
        <v>9</v>
      </c>
      <c r="V622" s="12">
        <f t="shared" si="161"/>
        <v>3</v>
      </c>
      <c r="W622" s="12">
        <f t="shared" si="162"/>
        <v>0</v>
      </c>
      <c r="X622" s="12">
        <f t="shared" si="163"/>
        <v>12</v>
      </c>
      <c r="Y622" s="12">
        <f t="shared" si="164"/>
        <v>0</v>
      </c>
      <c r="AB622" s="18">
        <v>0</v>
      </c>
      <c r="AC622" s="29">
        <v>150</v>
      </c>
      <c r="AD622" s="29">
        <v>0</v>
      </c>
      <c r="AH622" s="33" t="s">
        <v>872</v>
      </c>
      <c r="AI622" s="17" t="str">
        <f>IFERROR(VLOOKUP(AH622,[4]缘分填表用!$A:$J,4,FALSE),VLOOKUP(AH622,[4]Sheet3!$AH:$AM,6,0))</f>
        <v>连战连捷</v>
      </c>
      <c r="AJ622" s="30" t="str">
        <f>IFERROR(VLOOKUP(AH622,[4]缘分填表用!$A:$M,8,FALSE),VLOOKUP(AH622,[4]Sheet3!$AH:$AL,2,0))</f>
        <v>乐毅</v>
      </c>
      <c r="AK622" s="30">
        <f>IFERROR(VLOOKUP(AH622,[4]缘分填表用!$A:$M,9,FALSE),VLOOKUP(AH622,[4]Sheet3!$AH:$AL,3,0))</f>
        <v>0</v>
      </c>
      <c r="AL622" s="30">
        <f>IFERROR(VLOOKUP(AH622,[4]缘分填表用!$A:$M,10,FALSE),VLOOKUP(AH622,[4]Sheet3!$AH:$AL,4,0))</f>
        <v>0</v>
      </c>
      <c r="AM622" s="30"/>
      <c r="AN622" s="12" t="str">
        <f>IFERROR(VLOOKUP(D622,[5]Sheet1!$B$2:$C$47,2,FALSE),"")</f>
        <v/>
      </c>
    </row>
    <row r="623" spans="1:40" ht="17.399999999999999" customHeight="1" x14ac:dyDescent="0.35">
      <c r="A623" s="16" t="str">
        <f t="shared" si="169"/>
        <v>戚继光2</v>
      </c>
      <c r="B623" s="17">
        <v>2</v>
      </c>
      <c r="C623" s="18">
        <v>146</v>
      </c>
      <c r="D623" s="19" t="str">
        <f t="shared" si="170"/>
        <v>水师精锐</v>
      </c>
      <c r="E623" s="33" t="s">
        <v>871</v>
      </c>
      <c r="F623" s="20" t="str">
        <f t="shared" si="165"/>
        <v>、郑成功</v>
      </c>
      <c r="G623" s="20" t="str">
        <f t="shared" si="166"/>
        <v>、施琅</v>
      </c>
      <c r="H623" s="20" t="str">
        <f t="shared" si="167"/>
        <v/>
      </c>
      <c r="I623" s="20" t="str">
        <f t="shared" si="168"/>
        <v/>
      </c>
      <c r="J623" s="12">
        <f t="shared" si="158"/>
        <v>120</v>
      </c>
      <c r="K623" s="12">
        <f t="shared" si="159"/>
        <v>90</v>
      </c>
      <c r="L623" s="12">
        <f t="shared" si="160"/>
        <v>30</v>
      </c>
      <c r="M623" s="36">
        <v>0</v>
      </c>
      <c r="N623" s="28" t="s">
        <v>268</v>
      </c>
      <c r="O623" s="12">
        <f>VLOOKUP(E623,[3]Sheet1!$B$20:$K$190,9,0)</f>
        <v>3</v>
      </c>
      <c r="P623" s="12" t="str">
        <f>VLOOKUP(O623,武将ID!L$1:$M623,2,0)</f>
        <v>攻击型</v>
      </c>
      <c r="R623" s="12">
        <v>4</v>
      </c>
      <c r="T623" s="12">
        <f t="shared" si="171"/>
        <v>12</v>
      </c>
      <c r="U623" s="12">
        <f t="shared" si="172"/>
        <v>9</v>
      </c>
      <c r="V623" s="12">
        <f t="shared" si="161"/>
        <v>3</v>
      </c>
      <c r="W623" s="12">
        <f t="shared" si="162"/>
        <v>12</v>
      </c>
      <c r="X623" s="12">
        <f t="shared" si="163"/>
        <v>12</v>
      </c>
      <c r="Y623" s="12">
        <f t="shared" si="164"/>
        <v>0</v>
      </c>
      <c r="AB623" s="18">
        <v>150</v>
      </c>
      <c r="AC623" s="29">
        <v>150</v>
      </c>
      <c r="AD623" s="29">
        <v>0</v>
      </c>
      <c r="AH623" s="33" t="s">
        <v>873</v>
      </c>
      <c r="AI623" s="17" t="str">
        <f>IFERROR(VLOOKUP(AH623,[4]缘分填表用!$A:$J,4,FALSE),VLOOKUP(AH623,[4]Sheet3!$AH:$AM,6,0))</f>
        <v>水师精锐</v>
      </c>
      <c r="AJ623" s="30" t="str">
        <f>IFERROR(VLOOKUP(AH623,[4]缘分填表用!$A:$M,8,FALSE),VLOOKUP(AH623,[4]Sheet3!$AH:$AL,2,0))</f>
        <v>郑成功</v>
      </c>
      <c r="AK623" s="30" t="str">
        <f>IFERROR(VLOOKUP(AH623,[4]缘分填表用!$A:$M,9,FALSE),VLOOKUP(AH623,[4]Sheet3!$AH:$AL,3,0))</f>
        <v>施琅</v>
      </c>
      <c r="AL623" s="30">
        <f>IFERROR(VLOOKUP(AH623,[4]缘分填表用!$A:$M,10,FALSE),VLOOKUP(AH623,[4]Sheet3!$AH:$AL,4,0))</f>
        <v>0</v>
      </c>
      <c r="AM623" s="30"/>
      <c r="AN623" s="12" t="str">
        <f>IFERROR(VLOOKUP(D623,[5]Sheet1!$B$2:$C$47,2,FALSE),"")</f>
        <v/>
      </c>
    </row>
    <row r="624" spans="1:40" ht="17.399999999999999" customHeight="1" x14ac:dyDescent="0.35">
      <c r="A624" s="16" t="str">
        <f t="shared" si="169"/>
        <v>上官婉儿1</v>
      </c>
      <c r="B624" s="17">
        <v>1</v>
      </c>
      <c r="C624" s="18">
        <v>147</v>
      </c>
      <c r="D624" s="19" t="str">
        <f t="shared" si="170"/>
        <v>红颜薄命</v>
      </c>
      <c r="E624" s="33" t="s">
        <v>874</v>
      </c>
      <c r="F624" s="20" t="str">
        <f t="shared" si="165"/>
        <v>、赵飞燕</v>
      </c>
      <c r="G624" s="20" t="str">
        <f t="shared" si="166"/>
        <v/>
      </c>
      <c r="H624" s="20" t="str">
        <f t="shared" si="167"/>
        <v/>
      </c>
      <c r="I624" s="20" t="str">
        <f t="shared" si="168"/>
        <v/>
      </c>
      <c r="J624" s="12">
        <f t="shared" si="158"/>
        <v>0</v>
      </c>
      <c r="K624" s="12">
        <f t="shared" si="159"/>
        <v>90</v>
      </c>
      <c r="L624" s="12">
        <f t="shared" si="160"/>
        <v>30</v>
      </c>
      <c r="M624" s="36">
        <v>0</v>
      </c>
      <c r="N624" s="28" t="s">
        <v>268</v>
      </c>
      <c r="O624" s="12">
        <f>VLOOKUP(E624,[3]Sheet1!$B$20:$K$190,9,0)</f>
        <v>3</v>
      </c>
      <c r="P624" s="12" t="str">
        <f>VLOOKUP(O624,武将ID!L$1:$M624,2,0)</f>
        <v>攻击型</v>
      </c>
      <c r="R624" s="12">
        <v>4</v>
      </c>
      <c r="T624" s="12">
        <f t="shared" si="171"/>
        <v>0</v>
      </c>
      <c r="U624" s="12">
        <f t="shared" si="172"/>
        <v>9</v>
      </c>
      <c r="V624" s="12">
        <f t="shared" si="161"/>
        <v>3</v>
      </c>
      <c r="W624" s="12">
        <f t="shared" si="162"/>
        <v>0</v>
      </c>
      <c r="X624" s="12">
        <f t="shared" si="163"/>
        <v>12</v>
      </c>
      <c r="Y624" s="12">
        <f t="shared" si="164"/>
        <v>0</v>
      </c>
      <c r="AB624" s="18">
        <v>0</v>
      </c>
      <c r="AC624" s="29">
        <v>150</v>
      </c>
      <c r="AD624" s="29">
        <v>0</v>
      </c>
      <c r="AH624" s="33" t="s">
        <v>875</v>
      </c>
      <c r="AI624" s="17" t="str">
        <f>IFERROR(VLOOKUP(AH624,[4]缘分填表用!$A:$J,4,FALSE),VLOOKUP(AH624,[4]Sheet3!$AH:$AM,6,0))</f>
        <v>红颜薄命</v>
      </c>
      <c r="AJ624" s="30" t="str">
        <f>IFERROR(VLOOKUP(AH624,[4]缘分填表用!$A:$M,8,FALSE),VLOOKUP(AH624,[4]Sheet3!$AH:$AL,2,0))</f>
        <v>赵飞燕</v>
      </c>
      <c r="AK624" s="30">
        <f>IFERROR(VLOOKUP(AH624,[4]缘分填表用!$A:$M,9,FALSE),VLOOKUP(AH624,[4]Sheet3!$AH:$AL,3,0))</f>
        <v>0</v>
      </c>
      <c r="AL624" s="30">
        <f>IFERROR(VLOOKUP(AH624,[4]缘分填表用!$A:$M,10,FALSE),VLOOKUP(AH624,[4]Sheet3!$AH:$AL,4,0))</f>
        <v>0</v>
      </c>
      <c r="AM624" s="30"/>
      <c r="AN624" s="12" t="str">
        <f>IFERROR(VLOOKUP(D624,[5]Sheet1!$B$2:$C$47,2,FALSE),"")</f>
        <v/>
      </c>
    </row>
    <row r="625" spans="1:40" ht="17.399999999999999" customHeight="1" x14ac:dyDescent="0.35">
      <c r="A625" s="16" t="str">
        <f t="shared" si="169"/>
        <v>上官婉儿2</v>
      </c>
      <c r="B625" s="17">
        <v>2</v>
      </c>
      <c r="C625" s="18">
        <v>148</v>
      </c>
      <c r="D625" s="19" t="str">
        <f t="shared" si="170"/>
        <v>美人心计</v>
      </c>
      <c r="E625" s="33" t="s">
        <v>874</v>
      </c>
      <c r="F625" s="20" t="str">
        <f t="shared" si="165"/>
        <v>、赵飞燕</v>
      </c>
      <c r="G625" s="20" t="str">
        <f t="shared" si="166"/>
        <v>、陈圆圆</v>
      </c>
      <c r="H625" s="20" t="str">
        <f t="shared" si="167"/>
        <v/>
      </c>
      <c r="I625" s="20" t="str">
        <f t="shared" si="168"/>
        <v/>
      </c>
      <c r="J625" s="12">
        <f t="shared" si="158"/>
        <v>120</v>
      </c>
      <c r="K625" s="12">
        <f t="shared" si="159"/>
        <v>90</v>
      </c>
      <c r="L625" s="12">
        <f t="shared" si="160"/>
        <v>30</v>
      </c>
      <c r="M625" s="36">
        <v>0</v>
      </c>
      <c r="N625" s="28" t="s">
        <v>268</v>
      </c>
      <c r="O625" s="12">
        <f>VLOOKUP(E625,[3]Sheet1!$B$20:$K$190,9,0)</f>
        <v>3</v>
      </c>
      <c r="P625" s="12" t="str">
        <f>VLOOKUP(O625,武将ID!L$1:$M625,2,0)</f>
        <v>攻击型</v>
      </c>
      <c r="R625" s="12">
        <v>4</v>
      </c>
      <c r="T625" s="12">
        <f t="shared" si="171"/>
        <v>12</v>
      </c>
      <c r="U625" s="12">
        <f t="shared" si="172"/>
        <v>9</v>
      </c>
      <c r="V625" s="12">
        <f t="shared" si="161"/>
        <v>3</v>
      </c>
      <c r="W625" s="12">
        <f t="shared" si="162"/>
        <v>12</v>
      </c>
      <c r="X625" s="12">
        <f t="shared" si="163"/>
        <v>12</v>
      </c>
      <c r="Y625" s="12">
        <f t="shared" si="164"/>
        <v>0</v>
      </c>
      <c r="AB625" s="18">
        <v>150</v>
      </c>
      <c r="AC625" s="29">
        <v>150</v>
      </c>
      <c r="AD625" s="29">
        <v>0</v>
      </c>
      <c r="AH625" s="33" t="s">
        <v>876</v>
      </c>
      <c r="AI625" s="17" t="str">
        <f>IFERROR(VLOOKUP(AH625,[4]缘分填表用!$A:$J,4,FALSE),VLOOKUP(AH625,[4]Sheet3!$AH:$AM,6,0))</f>
        <v>美人心计</v>
      </c>
      <c r="AJ625" s="30" t="str">
        <f>IFERROR(VLOOKUP(AH625,[4]缘分填表用!$A:$M,8,FALSE),VLOOKUP(AH625,[4]Sheet3!$AH:$AL,2,0))</f>
        <v>赵飞燕</v>
      </c>
      <c r="AK625" s="30" t="str">
        <f>IFERROR(VLOOKUP(AH625,[4]缘分填表用!$A:$M,9,FALSE),VLOOKUP(AH625,[4]Sheet3!$AH:$AL,3,0))</f>
        <v>陈圆圆</v>
      </c>
      <c r="AL625" s="30">
        <f>IFERROR(VLOOKUP(AH625,[4]缘分填表用!$A:$M,10,FALSE),VLOOKUP(AH625,[4]Sheet3!$AH:$AL,4,0))</f>
        <v>0</v>
      </c>
      <c r="AM625" s="30"/>
      <c r="AN625" s="12" t="str">
        <f>IFERROR(VLOOKUP(D625,[5]Sheet1!$B$2:$C$47,2,FALSE),"")</f>
        <v/>
      </c>
    </row>
    <row r="626" spans="1:40" ht="17.399999999999999" customHeight="1" x14ac:dyDescent="0.35">
      <c r="A626" s="16" t="str">
        <f t="shared" si="169"/>
        <v>刘伯温1</v>
      </c>
      <c r="B626" s="17">
        <v>1</v>
      </c>
      <c r="C626" s="18">
        <v>149</v>
      </c>
      <c r="D626" s="19" t="str">
        <f t="shared" si="170"/>
        <v>配享太庙</v>
      </c>
      <c r="E626" s="34" t="s">
        <v>877</v>
      </c>
      <c r="F626" s="20" t="str">
        <f t="shared" si="165"/>
        <v>、徐达</v>
      </c>
      <c r="G626" s="20" t="str">
        <f t="shared" si="166"/>
        <v/>
      </c>
      <c r="H626" s="20" t="str">
        <f t="shared" si="167"/>
        <v/>
      </c>
      <c r="I626" s="20" t="str">
        <f t="shared" si="168"/>
        <v/>
      </c>
      <c r="J626" s="12">
        <f t="shared" si="158"/>
        <v>0</v>
      </c>
      <c r="K626" s="12">
        <f t="shared" si="159"/>
        <v>70</v>
      </c>
      <c r="L626" s="12">
        <f t="shared" si="160"/>
        <v>20</v>
      </c>
      <c r="M626" s="36">
        <v>0</v>
      </c>
      <c r="N626" s="28" t="s">
        <v>293</v>
      </c>
      <c r="O626" s="12">
        <f>VLOOKUP(E626,[3]Sheet1!$B$20:$K$190,9,0)</f>
        <v>3</v>
      </c>
      <c r="P626" s="12" t="str">
        <f>VLOOKUP(O626,武将ID!L$1:$M626,2,0)</f>
        <v>攻击型</v>
      </c>
      <c r="R626" s="12">
        <v>4</v>
      </c>
      <c r="T626" s="12">
        <f t="shared" si="171"/>
        <v>0</v>
      </c>
      <c r="U626" s="12">
        <f t="shared" si="172"/>
        <v>7</v>
      </c>
      <c r="V626" s="12">
        <f t="shared" si="161"/>
        <v>2</v>
      </c>
      <c r="W626" s="12">
        <f t="shared" si="162"/>
        <v>0</v>
      </c>
      <c r="X626" s="12">
        <f t="shared" si="163"/>
        <v>9</v>
      </c>
      <c r="Y626" s="12">
        <f t="shared" si="164"/>
        <v>0</v>
      </c>
      <c r="AB626" s="18">
        <v>0</v>
      </c>
      <c r="AC626" s="29">
        <v>120</v>
      </c>
      <c r="AD626" s="29">
        <v>0</v>
      </c>
      <c r="AH626" s="34" t="s">
        <v>878</v>
      </c>
      <c r="AI626" s="17" t="str">
        <f>IFERROR(VLOOKUP(AH626,[4]缘分填表用!$A:$J,4,FALSE),VLOOKUP(AH626,[4]Sheet3!$AH:$AM,6,0))</f>
        <v>配享太庙</v>
      </c>
      <c r="AJ626" s="30" t="str">
        <f>IFERROR(VLOOKUP(AH626,[4]缘分填表用!$A:$M,8,FALSE),VLOOKUP(AH626,[4]Sheet3!$AH:$AL,2,0))</f>
        <v>徐达</v>
      </c>
      <c r="AK626" s="30">
        <f>IFERROR(VLOOKUP(AH626,[4]缘分填表用!$A:$M,9,FALSE),VLOOKUP(AH626,[4]Sheet3!$AH:$AL,3,0))</f>
        <v>0</v>
      </c>
      <c r="AL626" s="30">
        <f>IFERROR(VLOOKUP(AH626,[4]缘分填表用!$A:$M,10,FALSE),VLOOKUP(AH626,[4]Sheet3!$AH:$AL,4,0))</f>
        <v>0</v>
      </c>
      <c r="AM626" s="30"/>
      <c r="AN626" s="12" t="str">
        <f>IFERROR(VLOOKUP(D626,[5]Sheet1!$B$2:$C$47,2,FALSE),"")</f>
        <v/>
      </c>
    </row>
    <row r="627" spans="1:40" ht="17.399999999999999" customHeight="1" x14ac:dyDescent="0.35">
      <c r="A627" s="16" t="str">
        <f t="shared" si="169"/>
        <v>文天祥1</v>
      </c>
      <c r="B627" s="17">
        <v>1</v>
      </c>
      <c r="C627" s="18">
        <v>150</v>
      </c>
      <c r="D627" s="19" t="str">
        <f t="shared" si="170"/>
        <v>问心无愧</v>
      </c>
      <c r="E627" s="34" t="s">
        <v>879</v>
      </c>
      <c r="F627" s="20" t="str">
        <f t="shared" si="165"/>
        <v>、海瑞</v>
      </c>
      <c r="G627" s="20" t="str">
        <f t="shared" si="166"/>
        <v/>
      </c>
      <c r="H627" s="20" t="str">
        <f t="shared" si="167"/>
        <v/>
      </c>
      <c r="I627" s="20" t="str">
        <f t="shared" si="168"/>
        <v/>
      </c>
      <c r="J627" s="12">
        <f t="shared" si="158"/>
        <v>0</v>
      </c>
      <c r="K627" s="12">
        <f t="shared" si="159"/>
        <v>70</v>
      </c>
      <c r="L627" s="12">
        <f t="shared" si="160"/>
        <v>20</v>
      </c>
      <c r="M627" s="36">
        <v>0</v>
      </c>
      <c r="N627" s="28" t="s">
        <v>293</v>
      </c>
      <c r="O627" s="12">
        <f>VLOOKUP(E627,[3]Sheet1!$B$20:$K$190,9,0)</f>
        <v>3</v>
      </c>
      <c r="P627" s="12" t="str">
        <f>VLOOKUP(O627,武将ID!L$1:$M627,2,0)</f>
        <v>攻击型</v>
      </c>
      <c r="R627" s="12">
        <v>4</v>
      </c>
      <c r="T627" s="12">
        <f t="shared" si="171"/>
        <v>0</v>
      </c>
      <c r="U627" s="12">
        <f t="shared" si="172"/>
        <v>7</v>
      </c>
      <c r="V627" s="12">
        <f t="shared" si="161"/>
        <v>2</v>
      </c>
      <c r="W627" s="12">
        <f t="shared" si="162"/>
        <v>0</v>
      </c>
      <c r="X627" s="12">
        <f t="shared" si="163"/>
        <v>9</v>
      </c>
      <c r="Y627" s="12">
        <f t="shared" si="164"/>
        <v>0</v>
      </c>
      <c r="AB627" s="18">
        <v>0</v>
      </c>
      <c r="AC627" s="29">
        <v>120</v>
      </c>
      <c r="AD627" s="29">
        <v>0</v>
      </c>
      <c r="AH627" s="34" t="s">
        <v>880</v>
      </c>
      <c r="AI627" s="17" t="str">
        <f>IFERROR(VLOOKUP(AH627,[4]缘分填表用!$A:$J,4,FALSE),VLOOKUP(AH627,[4]Sheet3!$AH:$AM,6,0))</f>
        <v>问心无愧</v>
      </c>
      <c r="AJ627" s="30" t="str">
        <f>IFERROR(VLOOKUP(AH627,[4]缘分填表用!$A:$M,8,FALSE),VLOOKUP(AH627,[4]Sheet3!$AH:$AL,2,0))</f>
        <v>海瑞</v>
      </c>
      <c r="AK627" s="30">
        <f>IFERROR(VLOOKUP(AH627,[4]缘分填表用!$A:$M,9,FALSE),VLOOKUP(AH627,[4]Sheet3!$AH:$AL,3,0))</f>
        <v>0</v>
      </c>
      <c r="AL627" s="30">
        <f>IFERROR(VLOOKUP(AH627,[4]缘分填表用!$A:$M,10,FALSE),VLOOKUP(AH627,[4]Sheet3!$AH:$AL,4,0))</f>
        <v>0</v>
      </c>
      <c r="AM627" s="30"/>
      <c r="AN627" s="12" t="str">
        <f>IFERROR(VLOOKUP(D627,[5]Sheet1!$B$2:$C$47,2,FALSE),"")</f>
        <v/>
      </c>
    </row>
    <row r="628" spans="1:40" ht="17.399999999999999" customHeight="1" x14ac:dyDescent="0.35">
      <c r="A628" s="16" t="str">
        <f t="shared" si="169"/>
        <v>乐毅1</v>
      </c>
      <c r="B628" s="17">
        <v>1</v>
      </c>
      <c r="C628" s="18">
        <v>151</v>
      </c>
      <c r="D628" s="19" t="str">
        <f t="shared" si="170"/>
        <v>连战连捷</v>
      </c>
      <c r="E628" s="34" t="s">
        <v>881</v>
      </c>
      <c r="F628" s="20" t="str">
        <f t="shared" si="165"/>
        <v>、戚继光</v>
      </c>
      <c r="G628" s="20" t="str">
        <f t="shared" si="166"/>
        <v/>
      </c>
      <c r="H628" s="20" t="str">
        <f t="shared" si="167"/>
        <v/>
      </c>
      <c r="I628" s="20" t="str">
        <f t="shared" si="168"/>
        <v/>
      </c>
      <c r="J628" s="12">
        <f t="shared" si="158"/>
        <v>90</v>
      </c>
      <c r="K628" s="12">
        <f t="shared" si="159"/>
        <v>0</v>
      </c>
      <c r="L628" s="12">
        <f t="shared" si="160"/>
        <v>0</v>
      </c>
      <c r="M628" s="36">
        <v>0</v>
      </c>
      <c r="N628" s="28" t="s">
        <v>293</v>
      </c>
      <c r="O628" s="12">
        <f>VLOOKUP(E628,[3]Sheet1!$B$20:$K$190,9,0)</f>
        <v>2</v>
      </c>
      <c r="P628" s="12" t="str">
        <f>VLOOKUP(O628,武将ID!L$1:$M628,2,0)</f>
        <v>防御型</v>
      </c>
      <c r="R628" s="12">
        <v>4</v>
      </c>
      <c r="T628" s="12">
        <f t="shared" si="171"/>
        <v>9</v>
      </c>
      <c r="U628" s="12">
        <f t="shared" si="172"/>
        <v>0</v>
      </c>
      <c r="V628" s="12">
        <f t="shared" si="161"/>
        <v>0</v>
      </c>
      <c r="W628" s="12">
        <f t="shared" si="162"/>
        <v>9</v>
      </c>
      <c r="X628" s="12">
        <f t="shared" si="163"/>
        <v>0</v>
      </c>
      <c r="Y628" s="12">
        <f t="shared" si="164"/>
        <v>0</v>
      </c>
      <c r="AB628" s="18">
        <v>120</v>
      </c>
      <c r="AC628" s="29">
        <v>0</v>
      </c>
      <c r="AD628" s="29">
        <v>0</v>
      </c>
      <c r="AH628" s="34" t="s">
        <v>882</v>
      </c>
      <c r="AI628" s="17" t="str">
        <f>IFERROR(VLOOKUP(AH628,[4]缘分填表用!$A:$J,4,FALSE),VLOOKUP(AH628,[4]Sheet3!$AH:$AM,6,0))</f>
        <v>连战连捷</v>
      </c>
      <c r="AJ628" s="30" t="str">
        <f>IFERROR(VLOOKUP(AH628,[4]缘分填表用!$A:$M,8,FALSE),VLOOKUP(AH628,[4]Sheet3!$AH:$AL,2,0))</f>
        <v>戚继光</v>
      </c>
      <c r="AK628" s="30">
        <f>IFERROR(VLOOKUP(AH628,[4]缘分填表用!$A:$M,9,FALSE),VLOOKUP(AH628,[4]Sheet3!$AH:$AL,3,0))</f>
        <v>0</v>
      </c>
      <c r="AL628" s="30">
        <f>IFERROR(VLOOKUP(AH628,[4]缘分填表用!$A:$M,10,FALSE),VLOOKUP(AH628,[4]Sheet3!$AH:$AL,4,0))</f>
        <v>0</v>
      </c>
      <c r="AM628" s="30"/>
      <c r="AN628" s="12" t="str">
        <f>IFERROR(VLOOKUP(D628,[5]Sheet1!$B$2:$C$47,2,FALSE),"")</f>
        <v/>
      </c>
    </row>
    <row r="629" spans="1:40" ht="17.399999999999999" customHeight="1" x14ac:dyDescent="0.35">
      <c r="A629" s="16" t="str">
        <f t="shared" si="169"/>
        <v>陈圆圆1</v>
      </c>
      <c r="B629" s="17">
        <v>1</v>
      </c>
      <c r="C629" s="18">
        <v>152</v>
      </c>
      <c r="D629" s="19" t="str">
        <f t="shared" si="170"/>
        <v>红颜祸水</v>
      </c>
      <c r="E629" s="34" t="s">
        <v>883</v>
      </c>
      <c r="F629" s="20" t="str">
        <f t="shared" si="165"/>
        <v>、李自成</v>
      </c>
      <c r="G629" s="20" t="str">
        <f t="shared" si="166"/>
        <v/>
      </c>
      <c r="H629" s="20" t="str">
        <f t="shared" si="167"/>
        <v/>
      </c>
      <c r="I629" s="20" t="str">
        <f t="shared" si="168"/>
        <v/>
      </c>
      <c r="J629" s="12">
        <f t="shared" si="158"/>
        <v>0</v>
      </c>
      <c r="K629" s="12">
        <f t="shared" si="159"/>
        <v>70</v>
      </c>
      <c r="L629" s="12">
        <f t="shared" si="160"/>
        <v>20</v>
      </c>
      <c r="M629" s="36">
        <v>0</v>
      </c>
      <c r="N629" s="28" t="s">
        <v>293</v>
      </c>
      <c r="O629" s="12">
        <f>VLOOKUP(E629,[3]Sheet1!$B$20:$K$190,9,0)</f>
        <v>3</v>
      </c>
      <c r="P629" s="12" t="str">
        <f>VLOOKUP(O629,武将ID!L$1:$M629,2,0)</f>
        <v>攻击型</v>
      </c>
      <c r="R629" s="12">
        <v>4</v>
      </c>
      <c r="T629" s="12">
        <f t="shared" si="171"/>
        <v>0</v>
      </c>
      <c r="U629" s="12">
        <f t="shared" si="172"/>
        <v>7</v>
      </c>
      <c r="V629" s="12">
        <f t="shared" si="161"/>
        <v>2</v>
      </c>
      <c r="W629" s="12">
        <f t="shared" si="162"/>
        <v>0</v>
      </c>
      <c r="X629" s="12">
        <f t="shared" si="163"/>
        <v>9</v>
      </c>
      <c r="Y629" s="12">
        <f t="shared" si="164"/>
        <v>0</v>
      </c>
      <c r="AB629" s="18">
        <v>0</v>
      </c>
      <c r="AC629" s="29">
        <v>120</v>
      </c>
      <c r="AD629" s="29">
        <v>0</v>
      </c>
      <c r="AH629" s="34" t="s">
        <v>884</v>
      </c>
      <c r="AI629" s="17" t="str">
        <f>IFERROR(VLOOKUP(AH629,[4]缘分填表用!$A:$J,4,FALSE),VLOOKUP(AH629,[4]Sheet3!$AH:$AM,6,0))</f>
        <v>红颜祸水</v>
      </c>
      <c r="AJ629" s="30" t="str">
        <f>IFERROR(VLOOKUP(AH629,[4]缘分填表用!$A:$M,8,FALSE),VLOOKUP(AH629,[4]Sheet3!$AH:$AL,2,0))</f>
        <v>李自成</v>
      </c>
      <c r="AK629" s="30">
        <f>IFERROR(VLOOKUP(AH629,[4]缘分填表用!$A:$M,9,FALSE),VLOOKUP(AH629,[4]Sheet3!$AH:$AL,3,0))</f>
        <v>0</v>
      </c>
      <c r="AL629" s="30">
        <f>IFERROR(VLOOKUP(AH629,[4]缘分填表用!$A:$M,10,FALSE),VLOOKUP(AH629,[4]Sheet3!$AH:$AL,4,0))</f>
        <v>0</v>
      </c>
      <c r="AM629" s="30"/>
      <c r="AN629" s="12" t="str">
        <f>IFERROR(VLOOKUP(D629,[5]Sheet1!$B$2:$C$47,2,FALSE),"")</f>
        <v/>
      </c>
    </row>
    <row r="630" spans="1:40" ht="17.399999999999999" customHeight="1" x14ac:dyDescent="0.35">
      <c r="A630" s="16" t="str">
        <f t="shared" si="169"/>
        <v>西门庆1</v>
      </c>
      <c r="B630" s="17">
        <v>1</v>
      </c>
      <c r="C630" s="18">
        <v>153</v>
      </c>
      <c r="D630" s="19" t="str">
        <f t="shared" si="170"/>
        <v>功名富贵</v>
      </c>
      <c r="E630" s="34" t="s">
        <v>885</v>
      </c>
      <c r="F630" s="20" t="str">
        <f t="shared" si="165"/>
        <v>、秦桧</v>
      </c>
      <c r="G630" s="20" t="str">
        <f t="shared" si="166"/>
        <v/>
      </c>
      <c r="H630" s="20" t="str">
        <f t="shared" si="167"/>
        <v/>
      </c>
      <c r="I630" s="20" t="str">
        <f t="shared" si="168"/>
        <v/>
      </c>
      <c r="J630" s="12">
        <f t="shared" si="158"/>
        <v>0</v>
      </c>
      <c r="K630" s="12">
        <f t="shared" si="159"/>
        <v>80</v>
      </c>
      <c r="L630" s="12">
        <f t="shared" si="160"/>
        <v>20</v>
      </c>
      <c r="M630" s="36">
        <v>0</v>
      </c>
      <c r="N630" s="28" t="s">
        <v>293</v>
      </c>
      <c r="O630" s="12">
        <f>VLOOKUP(E630,[3]Sheet1!$B$20:$K$190,9,0)</f>
        <v>3</v>
      </c>
      <c r="P630" s="12" t="str">
        <f>VLOOKUP(O630,武将ID!L$1:$M630,2,0)</f>
        <v>攻击型</v>
      </c>
      <c r="R630" s="12">
        <v>4</v>
      </c>
      <c r="T630" s="12">
        <f t="shared" si="171"/>
        <v>0</v>
      </c>
      <c r="U630" s="12">
        <f t="shared" si="172"/>
        <v>8</v>
      </c>
      <c r="V630" s="12">
        <f t="shared" si="161"/>
        <v>2</v>
      </c>
      <c r="W630" s="12">
        <f t="shared" si="162"/>
        <v>0</v>
      </c>
      <c r="X630" s="12">
        <f t="shared" si="163"/>
        <v>10</v>
      </c>
      <c r="Y630" s="12">
        <f t="shared" si="164"/>
        <v>0</v>
      </c>
      <c r="AB630" s="18">
        <v>0</v>
      </c>
      <c r="AC630" s="29">
        <v>130</v>
      </c>
      <c r="AD630" s="29">
        <v>0</v>
      </c>
      <c r="AH630" s="34" t="s">
        <v>886</v>
      </c>
      <c r="AI630" s="17" t="str">
        <f>IFERROR(VLOOKUP(AH630,[4]缘分填表用!$A:$J,4,FALSE),VLOOKUP(AH630,[4]Sheet3!$AH:$AM,6,0))</f>
        <v>功名富贵</v>
      </c>
      <c r="AJ630" s="30" t="str">
        <f>IFERROR(VLOOKUP(AH630,[4]缘分填表用!$A:$M,8,FALSE),VLOOKUP(AH630,[4]Sheet3!$AH:$AL,2,0))</f>
        <v>秦桧</v>
      </c>
      <c r="AK630" s="30">
        <f>IFERROR(VLOOKUP(AH630,[4]缘分填表用!$A:$M,9,FALSE),VLOOKUP(AH630,[4]Sheet3!$AH:$AL,3,0))</f>
        <v>0</v>
      </c>
      <c r="AL630" s="30">
        <f>IFERROR(VLOOKUP(AH630,[4]缘分填表用!$A:$M,10,FALSE),VLOOKUP(AH630,[4]Sheet3!$AH:$AL,4,0))</f>
        <v>0</v>
      </c>
      <c r="AM630" s="30"/>
      <c r="AN630" s="12" t="str">
        <f>IFERROR(VLOOKUP(D630,[5]Sheet1!$B$2:$C$47,2,FALSE),"")</f>
        <v/>
      </c>
    </row>
    <row r="631" spans="1:40" ht="17.399999999999999" customHeight="1" x14ac:dyDescent="0.35">
      <c r="A631" s="16" t="str">
        <f t="shared" si="169"/>
        <v>海瑞1</v>
      </c>
      <c r="B631" s="17">
        <v>1</v>
      </c>
      <c r="C631" s="18">
        <v>154</v>
      </c>
      <c r="D631" s="19" t="str">
        <f t="shared" si="170"/>
        <v>问心无愧</v>
      </c>
      <c r="E631" s="34" t="s">
        <v>887</v>
      </c>
      <c r="F631" s="20" t="str">
        <f t="shared" si="165"/>
        <v>、文天祥</v>
      </c>
      <c r="G631" s="20" t="str">
        <f t="shared" si="166"/>
        <v/>
      </c>
      <c r="H631" s="20" t="str">
        <f t="shared" si="167"/>
        <v/>
      </c>
      <c r="I631" s="20" t="str">
        <f t="shared" si="168"/>
        <v/>
      </c>
      <c r="J631" s="12">
        <f t="shared" si="158"/>
        <v>0</v>
      </c>
      <c r="K631" s="12">
        <f t="shared" si="159"/>
        <v>80</v>
      </c>
      <c r="L631" s="12">
        <f t="shared" si="160"/>
        <v>20</v>
      </c>
      <c r="M631" s="36">
        <v>0</v>
      </c>
      <c r="N631" s="28" t="s">
        <v>293</v>
      </c>
      <c r="O631" s="12">
        <f>VLOOKUP(E631,[3]Sheet1!$B$20:$K$190,9,0)</f>
        <v>3</v>
      </c>
      <c r="P631" s="12" t="str">
        <f>VLOOKUP(O631,武将ID!L$1:$M631,2,0)</f>
        <v>攻击型</v>
      </c>
      <c r="R631" s="12">
        <v>4</v>
      </c>
      <c r="T631" s="12">
        <f t="shared" si="171"/>
        <v>0</v>
      </c>
      <c r="U631" s="12">
        <f t="shared" si="172"/>
        <v>8</v>
      </c>
      <c r="V631" s="12">
        <f t="shared" si="161"/>
        <v>2</v>
      </c>
      <c r="W631" s="12">
        <f t="shared" si="162"/>
        <v>0</v>
      </c>
      <c r="X631" s="12">
        <f t="shared" si="163"/>
        <v>10</v>
      </c>
      <c r="Y631" s="12">
        <f t="shared" si="164"/>
        <v>0</v>
      </c>
      <c r="AB631" s="18">
        <v>0</v>
      </c>
      <c r="AC631" s="29">
        <v>130</v>
      </c>
      <c r="AD631" s="29">
        <v>0</v>
      </c>
      <c r="AH631" s="34" t="s">
        <v>888</v>
      </c>
      <c r="AI631" s="17" t="str">
        <f>IFERROR(VLOOKUP(AH631,[4]缘分填表用!$A:$J,4,FALSE),VLOOKUP(AH631,[4]Sheet3!$AH:$AM,6,0))</f>
        <v>问心无愧</v>
      </c>
      <c r="AJ631" s="30" t="str">
        <f>IFERROR(VLOOKUP(AH631,[4]缘分填表用!$A:$M,8,FALSE),VLOOKUP(AH631,[4]Sheet3!$AH:$AL,2,0))</f>
        <v>文天祥</v>
      </c>
      <c r="AK631" s="30">
        <f>IFERROR(VLOOKUP(AH631,[4]缘分填表用!$A:$M,9,FALSE),VLOOKUP(AH631,[4]Sheet3!$AH:$AL,3,0))</f>
        <v>0</v>
      </c>
      <c r="AL631" s="30">
        <f>IFERROR(VLOOKUP(AH631,[4]缘分填表用!$A:$M,10,FALSE),VLOOKUP(AH631,[4]Sheet3!$AH:$AL,4,0))</f>
        <v>0</v>
      </c>
      <c r="AM631" s="30"/>
      <c r="AN631" s="12" t="str">
        <f>IFERROR(VLOOKUP(D631,[5]Sheet1!$B$2:$C$47,2,FALSE),"")</f>
        <v/>
      </c>
    </row>
    <row r="632" spans="1:40" ht="17.399999999999999" customHeight="1" x14ac:dyDescent="0.35">
      <c r="A632" s="16" t="str">
        <f t="shared" si="169"/>
        <v>洪秀全1</v>
      </c>
      <c r="B632" s="17">
        <v>1</v>
      </c>
      <c r="C632" s="18">
        <v>155</v>
      </c>
      <c r="D632" s="19" t="str">
        <f t="shared" si="170"/>
        <v>揭竿而起</v>
      </c>
      <c r="E632" s="34" t="s">
        <v>889</v>
      </c>
      <c r="F632" s="20" t="str">
        <f t="shared" si="165"/>
        <v>、张角</v>
      </c>
      <c r="G632" s="20" t="str">
        <f t="shared" si="166"/>
        <v/>
      </c>
      <c r="H632" s="20" t="str">
        <f t="shared" si="167"/>
        <v/>
      </c>
      <c r="I632" s="20" t="str">
        <f t="shared" si="168"/>
        <v/>
      </c>
      <c r="J632" s="12">
        <f t="shared" si="158"/>
        <v>0</v>
      </c>
      <c r="K632" s="12">
        <f t="shared" si="159"/>
        <v>80</v>
      </c>
      <c r="L632" s="12">
        <f t="shared" si="160"/>
        <v>20</v>
      </c>
      <c r="M632" s="36">
        <v>0</v>
      </c>
      <c r="N632" s="28" t="s">
        <v>293</v>
      </c>
      <c r="O632" s="12">
        <f>VLOOKUP(E632,[3]Sheet1!$B$20:$K$190,9,0)</f>
        <v>3</v>
      </c>
      <c r="P632" s="12" t="str">
        <f>VLOOKUP(O632,武将ID!L$1:$M632,2,0)</f>
        <v>攻击型</v>
      </c>
      <c r="R632" s="12">
        <v>4</v>
      </c>
      <c r="T632" s="12">
        <f t="shared" si="171"/>
        <v>0</v>
      </c>
      <c r="U632" s="12">
        <f t="shared" si="172"/>
        <v>8</v>
      </c>
      <c r="V632" s="12">
        <f t="shared" si="161"/>
        <v>2</v>
      </c>
      <c r="W632" s="12">
        <f t="shared" si="162"/>
        <v>0</v>
      </c>
      <c r="X632" s="12">
        <f t="shared" si="163"/>
        <v>10</v>
      </c>
      <c r="Y632" s="12">
        <f t="shared" si="164"/>
        <v>0</v>
      </c>
      <c r="AB632" s="18">
        <v>0</v>
      </c>
      <c r="AC632" s="29">
        <v>130</v>
      </c>
      <c r="AD632" s="29">
        <v>0</v>
      </c>
      <c r="AH632" s="34" t="s">
        <v>890</v>
      </c>
      <c r="AI632" s="17" t="str">
        <f>IFERROR(VLOOKUP(AH632,[4]缘分填表用!$A:$J,4,FALSE),VLOOKUP(AH632,[4]Sheet3!$AH:$AM,6,0))</f>
        <v>揭竿而起</v>
      </c>
      <c r="AJ632" s="30" t="str">
        <f>IFERROR(VLOOKUP(AH632,[4]缘分填表用!$A:$M,8,FALSE),VLOOKUP(AH632,[4]Sheet3!$AH:$AL,2,0))</f>
        <v>张角</v>
      </c>
      <c r="AK632" s="30">
        <f>IFERROR(VLOOKUP(AH632,[4]缘分填表用!$A:$M,9,FALSE),VLOOKUP(AH632,[4]Sheet3!$AH:$AL,3,0))</f>
        <v>0</v>
      </c>
      <c r="AL632" s="30">
        <f>IFERROR(VLOOKUP(AH632,[4]缘分填表用!$A:$M,10,FALSE),VLOOKUP(AH632,[4]Sheet3!$AH:$AL,4,0))</f>
        <v>0</v>
      </c>
      <c r="AM632" s="30"/>
      <c r="AN632" s="12" t="str">
        <f>IFERROR(VLOOKUP(D632,[5]Sheet1!$B$2:$C$47,2,FALSE),"")</f>
        <v/>
      </c>
    </row>
    <row r="633" spans="1:40" ht="17.399999999999999" customHeight="1" x14ac:dyDescent="0.35">
      <c r="A633" s="16" t="str">
        <f t="shared" si="169"/>
        <v>秦桧1</v>
      </c>
      <c r="B633" s="17">
        <v>1</v>
      </c>
      <c r="C633" s="18">
        <v>156</v>
      </c>
      <c r="D633" s="19" t="str">
        <f t="shared" si="170"/>
        <v>功名富贵</v>
      </c>
      <c r="E633" s="34" t="s">
        <v>891</v>
      </c>
      <c r="F633" s="20" t="str">
        <f t="shared" si="165"/>
        <v>、西门庆</v>
      </c>
      <c r="G633" s="20" t="str">
        <f t="shared" si="166"/>
        <v/>
      </c>
      <c r="H633" s="20" t="str">
        <f t="shared" si="167"/>
        <v/>
      </c>
      <c r="I633" s="20" t="str">
        <f t="shared" si="168"/>
        <v/>
      </c>
      <c r="J633" s="12">
        <f t="shared" si="158"/>
        <v>0</v>
      </c>
      <c r="K633" s="12">
        <f t="shared" si="159"/>
        <v>80</v>
      </c>
      <c r="L633" s="12">
        <f t="shared" si="160"/>
        <v>20</v>
      </c>
      <c r="M633" s="36">
        <v>0</v>
      </c>
      <c r="N633" s="28" t="s">
        <v>293</v>
      </c>
      <c r="O633" s="12">
        <f>VLOOKUP(E633,[3]Sheet1!$B$20:$K$190,9,0)</f>
        <v>3</v>
      </c>
      <c r="P633" s="12" t="str">
        <f>VLOOKUP(O633,武将ID!L$1:$M633,2,0)</f>
        <v>攻击型</v>
      </c>
      <c r="R633" s="12">
        <v>4</v>
      </c>
      <c r="T633" s="12">
        <f t="shared" si="171"/>
        <v>0</v>
      </c>
      <c r="U633" s="12">
        <f t="shared" si="172"/>
        <v>8</v>
      </c>
      <c r="V633" s="12">
        <f t="shared" si="161"/>
        <v>2</v>
      </c>
      <c r="W633" s="12">
        <f t="shared" si="162"/>
        <v>0</v>
      </c>
      <c r="X633" s="12">
        <f t="shared" si="163"/>
        <v>10</v>
      </c>
      <c r="Y633" s="12">
        <f t="shared" si="164"/>
        <v>0</v>
      </c>
      <c r="AB633" s="18">
        <v>0</v>
      </c>
      <c r="AC633" s="29">
        <v>130</v>
      </c>
      <c r="AD633" s="29">
        <v>0</v>
      </c>
      <c r="AH633" s="34" t="s">
        <v>892</v>
      </c>
      <c r="AI633" s="17" t="str">
        <f>IFERROR(VLOOKUP(AH633,[4]缘分填表用!$A:$J,4,FALSE),VLOOKUP(AH633,[4]Sheet3!$AH:$AM,6,0))</f>
        <v>功名富贵</v>
      </c>
      <c r="AJ633" s="30" t="str">
        <f>IFERROR(VLOOKUP(AH633,[4]缘分填表用!$A:$M,8,FALSE),VLOOKUP(AH633,[4]Sheet3!$AH:$AL,2,0))</f>
        <v>西门庆</v>
      </c>
      <c r="AK633" s="30">
        <f>IFERROR(VLOOKUP(AH633,[4]缘分填表用!$A:$M,9,FALSE),VLOOKUP(AH633,[4]Sheet3!$AH:$AL,3,0))</f>
        <v>0</v>
      </c>
      <c r="AL633" s="30">
        <f>IFERROR(VLOOKUP(AH633,[4]缘分填表用!$A:$M,10,FALSE),VLOOKUP(AH633,[4]Sheet3!$AH:$AL,4,0))</f>
        <v>0</v>
      </c>
      <c r="AM633" s="30"/>
      <c r="AN633" s="12" t="str">
        <f>IFERROR(VLOOKUP(D633,[5]Sheet1!$B$2:$C$47,2,FALSE),"")</f>
        <v/>
      </c>
    </row>
  </sheetData>
  <autoFilter ref="A1:AN633" xr:uid="{00000000-0009-0000-0000-000002000000}"/>
  <sortState ref="B2:R636">
    <sortCondition ref="R2:R636"/>
    <sortCondition ref="C2:C636"/>
  </sortState>
  <phoneticPr fontId="15" type="noConversion"/>
  <pageMargins left="0.69930555555555596" right="0.69930555555555596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71"/>
  <sheetViews>
    <sheetView topLeftCell="A139" workbookViewId="0">
      <selection activeCell="G70" sqref="G70"/>
    </sheetView>
  </sheetViews>
  <sheetFormatPr defaultColWidth="9" defaultRowHeight="13.8" x14ac:dyDescent="0.25"/>
  <cols>
    <col min="1" max="1" width="11" customWidth="1"/>
  </cols>
  <sheetData>
    <row r="1" spans="1:16" ht="17.399999999999999" x14ac:dyDescent="0.25">
      <c r="A1" s="1" t="str">
        <f>"、"&amp;D1</f>
        <v>、张良</v>
      </c>
      <c r="B1" s="2">
        <v>11801</v>
      </c>
      <c r="D1" s="1" t="s">
        <v>114</v>
      </c>
      <c r="F1">
        <v>1</v>
      </c>
      <c r="G1" t="s">
        <v>111</v>
      </c>
      <c r="L1">
        <v>1</v>
      </c>
      <c r="M1" t="s">
        <v>893</v>
      </c>
    </row>
    <row r="2" spans="1:16" ht="17.399999999999999" x14ac:dyDescent="0.25">
      <c r="A2" s="1" t="str">
        <f t="shared" ref="A2:A65" si="0">"、"&amp;D2</f>
        <v>、项羽</v>
      </c>
      <c r="B2" s="2">
        <v>11802</v>
      </c>
      <c r="D2" s="1" t="s">
        <v>118</v>
      </c>
      <c r="F2">
        <v>2</v>
      </c>
      <c r="G2" t="s">
        <v>112</v>
      </c>
      <c r="L2">
        <v>2</v>
      </c>
      <c r="M2" t="s">
        <v>894</v>
      </c>
    </row>
    <row r="3" spans="1:16" ht="17.399999999999999" x14ac:dyDescent="0.25">
      <c r="A3" s="1" t="str">
        <f t="shared" si="0"/>
        <v>、秦始皇</v>
      </c>
      <c r="B3" s="2">
        <v>11803</v>
      </c>
      <c r="D3" s="3" t="s">
        <v>125</v>
      </c>
      <c r="F3">
        <v>3</v>
      </c>
      <c r="G3" t="s">
        <v>113</v>
      </c>
      <c r="L3">
        <v>3</v>
      </c>
      <c r="M3" t="s">
        <v>895</v>
      </c>
    </row>
    <row r="4" spans="1:16" ht="17.399999999999999" x14ac:dyDescent="0.25">
      <c r="A4" s="1" t="str">
        <f t="shared" si="0"/>
        <v>、白起</v>
      </c>
      <c r="B4" s="2">
        <v>11804</v>
      </c>
      <c r="D4" s="3" t="s">
        <v>132</v>
      </c>
      <c r="F4">
        <v>4</v>
      </c>
      <c r="G4" t="s">
        <v>896</v>
      </c>
      <c r="L4">
        <v>4</v>
      </c>
      <c r="M4" t="s">
        <v>897</v>
      </c>
    </row>
    <row r="5" spans="1:16" ht="17.399999999999999" x14ac:dyDescent="0.25">
      <c r="A5" s="1" t="str">
        <f t="shared" si="0"/>
        <v>、刘邦</v>
      </c>
      <c r="B5" s="2">
        <v>11501</v>
      </c>
      <c r="D5" s="4" t="s">
        <v>139</v>
      </c>
      <c r="F5">
        <v>5</v>
      </c>
      <c r="G5" t="s">
        <v>898</v>
      </c>
    </row>
    <row r="6" spans="1:16" ht="17.399999999999999" x14ac:dyDescent="0.25">
      <c r="A6" s="1" t="str">
        <f t="shared" si="0"/>
        <v>、韩信</v>
      </c>
      <c r="B6" s="2">
        <v>11502</v>
      </c>
      <c r="D6" s="4" t="s">
        <v>147</v>
      </c>
      <c r="F6">
        <v>6</v>
      </c>
      <c r="G6" t="s">
        <v>899</v>
      </c>
    </row>
    <row r="7" spans="1:16" ht="17.399999999999999" x14ac:dyDescent="0.25">
      <c r="A7" s="1" t="str">
        <f t="shared" si="0"/>
        <v>、范增</v>
      </c>
      <c r="B7" s="2">
        <v>11503</v>
      </c>
      <c r="D7" s="4" t="s">
        <v>154</v>
      </c>
      <c r="F7">
        <v>7</v>
      </c>
      <c r="G7" t="s">
        <v>900</v>
      </c>
      <c r="P7" t="e">
        <f>"集齐“"&amp;Sheet1!#REF!&amp;"、"&amp;Sheet1!#REF!&amp;"、"&amp;Sheet1!#REF!&amp;"、"&amp;Sheet1!#REF!&amp;"”，"&amp;Sheet1!#REF!&amp;Sheet1!#REF!/1000&amp;"、"&amp;Sheet1!#REF!&amp;Sheet1!#REF!/1000&amp;"。"</f>
        <v>#REF!</v>
      </c>
    </row>
    <row r="8" spans="1:16" ht="17.399999999999999" x14ac:dyDescent="0.25">
      <c r="A8" s="1" t="str">
        <f t="shared" si="0"/>
        <v>、萧何</v>
      </c>
      <c r="B8" s="2">
        <v>11504</v>
      </c>
      <c r="D8" s="4" t="s">
        <v>161</v>
      </c>
      <c r="F8">
        <v>8</v>
      </c>
      <c r="G8" t="s">
        <v>901</v>
      </c>
    </row>
    <row r="9" spans="1:16" ht="17.399999999999999" x14ac:dyDescent="0.25">
      <c r="A9" s="1" t="str">
        <f t="shared" si="0"/>
        <v>、吕雉</v>
      </c>
      <c r="B9" s="2">
        <v>11505</v>
      </c>
      <c r="D9" s="4" t="s">
        <v>168</v>
      </c>
      <c r="F9">
        <v>9</v>
      </c>
      <c r="G9" t="s">
        <v>902</v>
      </c>
    </row>
    <row r="10" spans="1:16" ht="17.399999999999999" x14ac:dyDescent="0.25">
      <c r="A10" s="1" t="str">
        <f t="shared" si="0"/>
        <v>、龙且</v>
      </c>
      <c r="B10" s="2">
        <v>11506</v>
      </c>
      <c r="D10" s="4" t="s">
        <v>175</v>
      </c>
      <c r="F10">
        <v>10</v>
      </c>
      <c r="G10" t="s">
        <v>903</v>
      </c>
    </row>
    <row r="11" spans="1:16" ht="17.399999999999999" x14ac:dyDescent="0.25">
      <c r="A11" s="1" t="str">
        <f t="shared" si="0"/>
        <v>、虞姬</v>
      </c>
      <c r="B11" s="2">
        <v>11508</v>
      </c>
      <c r="D11" s="4" t="s">
        <v>182</v>
      </c>
      <c r="F11">
        <v>11</v>
      </c>
      <c r="G11" t="s">
        <v>904</v>
      </c>
    </row>
    <row r="12" spans="1:16" ht="17.399999999999999" x14ac:dyDescent="0.25">
      <c r="A12" s="1" t="str">
        <f t="shared" si="0"/>
        <v>、英布</v>
      </c>
      <c r="B12" s="2">
        <v>11302</v>
      </c>
      <c r="D12" s="5" t="s">
        <v>189</v>
      </c>
      <c r="F12">
        <v>12</v>
      </c>
      <c r="G12" t="s">
        <v>905</v>
      </c>
    </row>
    <row r="13" spans="1:16" ht="17.399999999999999" x14ac:dyDescent="0.25">
      <c r="A13" s="1" t="str">
        <f t="shared" si="0"/>
        <v>、樊哙</v>
      </c>
      <c r="B13" s="2">
        <v>11507</v>
      </c>
      <c r="D13" s="4" t="s">
        <v>196</v>
      </c>
      <c r="F13">
        <v>13</v>
      </c>
      <c r="G13" t="s">
        <v>906</v>
      </c>
    </row>
    <row r="14" spans="1:16" ht="17.399999999999999" x14ac:dyDescent="0.25">
      <c r="A14" s="1" t="str">
        <f t="shared" si="0"/>
        <v>、王昭君</v>
      </c>
      <c r="B14" s="2">
        <v>11304</v>
      </c>
      <c r="D14" s="5" t="s">
        <v>203</v>
      </c>
      <c r="F14">
        <v>14</v>
      </c>
      <c r="G14" t="s">
        <v>907</v>
      </c>
    </row>
    <row r="15" spans="1:16" ht="17.399999999999999" x14ac:dyDescent="0.25">
      <c r="A15" s="1" t="str">
        <f t="shared" si="0"/>
        <v>、荆轲</v>
      </c>
      <c r="B15" s="2">
        <v>11305</v>
      </c>
      <c r="D15" s="5" t="s">
        <v>210</v>
      </c>
      <c r="F15">
        <v>15</v>
      </c>
      <c r="G15" t="s">
        <v>908</v>
      </c>
    </row>
    <row r="16" spans="1:16" ht="17.399999999999999" x14ac:dyDescent="0.25">
      <c r="A16" s="1" t="str">
        <f t="shared" si="0"/>
        <v>、项庄</v>
      </c>
      <c r="B16" s="2">
        <v>11002</v>
      </c>
      <c r="D16" s="6" t="s">
        <v>217</v>
      </c>
      <c r="F16">
        <v>16</v>
      </c>
      <c r="G16" t="s">
        <v>909</v>
      </c>
    </row>
    <row r="17" spans="1:7" ht="17.399999999999999" x14ac:dyDescent="0.25">
      <c r="A17" s="1" t="str">
        <f t="shared" si="0"/>
        <v>、灌婴</v>
      </c>
      <c r="B17" s="2">
        <v>11003</v>
      </c>
      <c r="D17" s="6" t="s">
        <v>225</v>
      </c>
      <c r="F17">
        <v>17</v>
      </c>
      <c r="G17" t="s">
        <v>910</v>
      </c>
    </row>
    <row r="18" spans="1:7" ht="17.399999999999999" x14ac:dyDescent="0.25">
      <c r="A18" s="1" t="str">
        <f t="shared" si="0"/>
        <v>、季布</v>
      </c>
      <c r="B18" s="2">
        <v>11004</v>
      </c>
      <c r="D18" s="6" t="s">
        <v>232</v>
      </c>
      <c r="F18">
        <v>18</v>
      </c>
      <c r="G18" t="s">
        <v>911</v>
      </c>
    </row>
    <row r="19" spans="1:7" ht="17.399999999999999" x14ac:dyDescent="0.25">
      <c r="A19" s="1" t="str">
        <f t="shared" si="0"/>
        <v>、章邯</v>
      </c>
      <c r="B19" s="2">
        <v>11005</v>
      </c>
      <c r="D19" s="6" t="s">
        <v>239</v>
      </c>
    </row>
    <row r="20" spans="1:7" ht="17.399999999999999" x14ac:dyDescent="0.25">
      <c r="A20" s="1" t="str">
        <f t="shared" si="0"/>
        <v>、钟离眛</v>
      </c>
      <c r="B20" s="2">
        <v>11006</v>
      </c>
      <c r="D20" s="6" t="s">
        <v>246</v>
      </c>
    </row>
    <row r="21" spans="1:7" ht="17.399999999999999" x14ac:dyDescent="0.25">
      <c r="A21" s="1" t="str">
        <f t="shared" si="0"/>
        <v>、虞子期</v>
      </c>
      <c r="B21" s="2">
        <v>11306</v>
      </c>
      <c r="D21" s="5" t="s">
        <v>253</v>
      </c>
    </row>
    <row r="22" spans="1:7" ht="17.399999999999999" x14ac:dyDescent="0.25">
      <c r="A22" s="1" t="str">
        <f t="shared" si="0"/>
        <v>、戚夫人</v>
      </c>
      <c r="B22" s="2">
        <v>11008</v>
      </c>
      <c r="D22" s="6" t="s">
        <v>260</v>
      </c>
    </row>
    <row r="23" spans="1:7" ht="17.399999999999999" x14ac:dyDescent="0.25">
      <c r="A23" s="1" t="str">
        <f t="shared" si="0"/>
        <v>、项梁</v>
      </c>
      <c r="B23" s="2">
        <v>10801</v>
      </c>
      <c r="D23" s="7" t="s">
        <v>267</v>
      </c>
    </row>
    <row r="24" spans="1:7" ht="17.399999999999999" x14ac:dyDescent="0.25">
      <c r="A24" s="1" t="str">
        <f t="shared" si="0"/>
        <v>、周勃</v>
      </c>
      <c r="B24" s="2">
        <v>10802</v>
      </c>
      <c r="D24" s="7" t="s">
        <v>271</v>
      </c>
    </row>
    <row r="25" spans="1:7" ht="17.399999999999999" x14ac:dyDescent="0.25">
      <c r="A25" s="1" t="str">
        <f t="shared" si="0"/>
        <v>、彭越</v>
      </c>
      <c r="B25" s="2">
        <v>10803</v>
      </c>
      <c r="D25" s="7" t="s">
        <v>274</v>
      </c>
    </row>
    <row r="26" spans="1:7" ht="17.399999999999999" x14ac:dyDescent="0.25">
      <c r="A26" s="1" t="str">
        <f t="shared" si="0"/>
        <v>、夏侯婴</v>
      </c>
      <c r="B26" s="2">
        <v>10804</v>
      </c>
      <c r="D26" s="7" t="s">
        <v>277</v>
      </c>
    </row>
    <row r="27" spans="1:7" ht="17.399999999999999" x14ac:dyDescent="0.25">
      <c r="A27" s="1" t="str">
        <f t="shared" si="0"/>
        <v>、张耳</v>
      </c>
      <c r="B27" s="2">
        <v>10805</v>
      </c>
      <c r="D27" s="7" t="s">
        <v>280</v>
      </c>
    </row>
    <row r="28" spans="1:7" ht="17.399999999999999" x14ac:dyDescent="0.25">
      <c r="A28" s="1" t="str">
        <f t="shared" si="0"/>
        <v>、田横</v>
      </c>
      <c r="B28" s="2">
        <v>10806</v>
      </c>
      <c r="D28" s="7" t="s">
        <v>283</v>
      </c>
    </row>
    <row r="29" spans="1:7" ht="17.399999999999999" x14ac:dyDescent="0.25">
      <c r="A29" s="1" t="str">
        <f t="shared" si="0"/>
        <v>、薄姬</v>
      </c>
      <c r="B29" s="2">
        <v>10807</v>
      </c>
      <c r="D29" s="7" t="s">
        <v>286</v>
      </c>
    </row>
    <row r="30" spans="1:7" ht="17.399999999999999" x14ac:dyDescent="0.25">
      <c r="A30" s="1" t="str">
        <f t="shared" si="0"/>
        <v>、郦食其</v>
      </c>
      <c r="B30" s="2">
        <v>10808</v>
      </c>
      <c r="D30" s="7" t="s">
        <v>289</v>
      </c>
    </row>
    <row r="31" spans="1:7" ht="17.399999999999999" x14ac:dyDescent="0.25">
      <c r="A31" s="1" t="str">
        <f t="shared" si="0"/>
        <v>、田儋</v>
      </c>
      <c r="B31" s="2">
        <v>10501</v>
      </c>
      <c r="D31" s="8" t="s">
        <v>292</v>
      </c>
    </row>
    <row r="32" spans="1:7" ht="17.399999999999999" x14ac:dyDescent="0.25">
      <c r="A32" s="1" t="str">
        <f t="shared" si="0"/>
        <v>、田荣</v>
      </c>
      <c r="B32" s="2">
        <v>10502</v>
      </c>
      <c r="D32" s="8" t="s">
        <v>295</v>
      </c>
    </row>
    <row r="33" spans="1:4" ht="17.399999999999999" x14ac:dyDescent="0.25">
      <c r="A33" s="1" t="str">
        <f t="shared" si="0"/>
        <v>、曹参</v>
      </c>
      <c r="B33" s="2">
        <v>10503</v>
      </c>
      <c r="D33" s="8" t="s">
        <v>297</v>
      </c>
    </row>
    <row r="34" spans="1:4" ht="17.399999999999999" x14ac:dyDescent="0.25">
      <c r="A34" s="1" t="str">
        <f t="shared" si="0"/>
        <v>、叔孙通</v>
      </c>
      <c r="B34" s="2">
        <v>10504</v>
      </c>
      <c r="D34" s="8" t="s">
        <v>299</v>
      </c>
    </row>
    <row r="35" spans="1:4" ht="17.399999999999999" x14ac:dyDescent="0.25">
      <c r="A35" s="1" t="str">
        <f t="shared" si="0"/>
        <v>、司马欣</v>
      </c>
      <c r="B35" s="2">
        <v>10505</v>
      </c>
      <c r="D35" s="8" t="s">
        <v>301</v>
      </c>
    </row>
    <row r="36" spans="1:4" ht="17.399999999999999" x14ac:dyDescent="0.25">
      <c r="A36" s="1" t="str">
        <f t="shared" si="0"/>
        <v>、项伯</v>
      </c>
      <c r="B36" s="2">
        <v>10506</v>
      </c>
      <c r="D36" s="8" t="s">
        <v>303</v>
      </c>
    </row>
    <row r="37" spans="1:4" ht="17.399999999999999" x14ac:dyDescent="0.25">
      <c r="A37" s="1" t="str">
        <f t="shared" si="0"/>
        <v>、陈馀</v>
      </c>
      <c r="B37" s="2">
        <v>10507</v>
      </c>
      <c r="D37" s="8" t="s">
        <v>305</v>
      </c>
    </row>
    <row r="38" spans="1:4" ht="17.399999999999999" x14ac:dyDescent="0.25">
      <c r="A38" s="1" t="str">
        <f t="shared" si="0"/>
        <v>、魏豹</v>
      </c>
      <c r="B38" s="2">
        <v>10508</v>
      </c>
      <c r="D38" s="8" t="s">
        <v>308</v>
      </c>
    </row>
    <row r="39" spans="1:4" ht="17.399999999999999" x14ac:dyDescent="0.25">
      <c r="A39" s="1" t="str">
        <f t="shared" si="0"/>
        <v>、关羽</v>
      </c>
      <c r="B39" s="2">
        <v>21801</v>
      </c>
      <c r="D39" s="1" t="s">
        <v>310</v>
      </c>
    </row>
    <row r="40" spans="1:4" ht="17.399999999999999" x14ac:dyDescent="0.25">
      <c r="A40" s="1" t="str">
        <f t="shared" si="0"/>
        <v>、吕布</v>
      </c>
      <c r="B40" s="2">
        <v>21802</v>
      </c>
      <c r="D40" s="1" t="s">
        <v>317</v>
      </c>
    </row>
    <row r="41" spans="1:4" ht="17.399999999999999" x14ac:dyDescent="0.25">
      <c r="A41" s="1" t="str">
        <f t="shared" si="0"/>
        <v>、诸葛亮</v>
      </c>
      <c r="B41" s="2">
        <v>21803</v>
      </c>
      <c r="D41" s="3" t="s">
        <v>324</v>
      </c>
    </row>
    <row r="42" spans="1:4" ht="17.399999999999999" x14ac:dyDescent="0.25">
      <c r="A42" s="1" t="str">
        <f t="shared" si="0"/>
        <v>、孙策</v>
      </c>
      <c r="B42" s="2">
        <v>21804</v>
      </c>
      <c r="D42" s="3" t="s">
        <v>332</v>
      </c>
    </row>
    <row r="43" spans="1:4" ht="17.399999999999999" x14ac:dyDescent="0.25">
      <c r="A43" s="1" t="str">
        <f t="shared" si="0"/>
        <v>、曹操</v>
      </c>
      <c r="B43" s="2">
        <v>21501</v>
      </c>
      <c r="D43" s="4" t="s">
        <v>339</v>
      </c>
    </row>
    <row r="44" spans="1:4" ht="17.399999999999999" x14ac:dyDescent="0.25">
      <c r="A44" s="1" t="str">
        <f t="shared" si="0"/>
        <v>、孙权</v>
      </c>
      <c r="B44" s="2">
        <v>21502</v>
      </c>
      <c r="D44" s="4" t="s">
        <v>346</v>
      </c>
    </row>
    <row r="45" spans="1:4" ht="17.399999999999999" x14ac:dyDescent="0.25">
      <c r="A45" s="1" t="str">
        <f t="shared" si="0"/>
        <v>、刘备</v>
      </c>
      <c r="B45" s="2">
        <v>21503</v>
      </c>
      <c r="D45" s="4" t="s">
        <v>353</v>
      </c>
    </row>
    <row r="46" spans="1:4" ht="17.399999999999999" x14ac:dyDescent="0.25">
      <c r="A46" s="1" t="str">
        <f t="shared" si="0"/>
        <v>、周瑜</v>
      </c>
      <c r="B46" s="2">
        <v>21504</v>
      </c>
      <c r="D46" s="4" t="s">
        <v>360</v>
      </c>
    </row>
    <row r="47" spans="1:4" ht="17.399999999999999" x14ac:dyDescent="0.25">
      <c r="A47" s="1" t="str">
        <f t="shared" si="0"/>
        <v>、赵云</v>
      </c>
      <c r="B47" s="2">
        <v>21505</v>
      </c>
      <c r="D47" s="4" t="s">
        <v>367</v>
      </c>
    </row>
    <row r="48" spans="1:4" ht="17.399999999999999" x14ac:dyDescent="0.25">
      <c r="A48" s="1" t="str">
        <f t="shared" si="0"/>
        <v>、张飞</v>
      </c>
      <c r="B48" s="2">
        <v>21506</v>
      </c>
      <c r="D48" s="4" t="s">
        <v>381</v>
      </c>
    </row>
    <row r="49" spans="1:4" ht="17.399999999999999" x14ac:dyDescent="0.25">
      <c r="A49" s="1" t="str">
        <f t="shared" si="0"/>
        <v>、貂蝉</v>
      </c>
      <c r="B49" s="2">
        <v>21301</v>
      </c>
      <c r="D49" s="5" t="s">
        <v>374</v>
      </c>
    </row>
    <row r="50" spans="1:4" ht="17.399999999999999" x14ac:dyDescent="0.25">
      <c r="A50" s="1" t="str">
        <f t="shared" si="0"/>
        <v>、典韦</v>
      </c>
      <c r="B50" s="2">
        <v>21507</v>
      </c>
      <c r="D50" s="4" t="s">
        <v>388</v>
      </c>
    </row>
    <row r="51" spans="1:4" ht="17.399999999999999" x14ac:dyDescent="0.25">
      <c r="A51" s="1" t="str">
        <f t="shared" si="0"/>
        <v>、郭嘉</v>
      </c>
      <c r="B51" s="2">
        <v>21303</v>
      </c>
      <c r="D51" s="5" t="s">
        <v>331</v>
      </c>
    </row>
    <row r="52" spans="1:4" ht="17.399999999999999" x14ac:dyDescent="0.25">
      <c r="A52" s="1" t="str">
        <f t="shared" si="0"/>
        <v>、小乔</v>
      </c>
      <c r="B52" s="2">
        <v>21508</v>
      </c>
      <c r="D52" s="4" t="s">
        <v>401</v>
      </c>
    </row>
    <row r="53" spans="1:4" ht="17.399999999999999" x14ac:dyDescent="0.25">
      <c r="A53" s="1" t="str">
        <f t="shared" si="0"/>
        <v>、张辽</v>
      </c>
      <c r="B53" s="2">
        <v>21305</v>
      </c>
      <c r="D53" s="5" t="s">
        <v>408</v>
      </c>
    </row>
    <row r="54" spans="1:4" ht="17.399999999999999" x14ac:dyDescent="0.25">
      <c r="A54" s="1" t="str">
        <f t="shared" si="0"/>
        <v>、马超</v>
      </c>
      <c r="B54" s="2">
        <v>21306</v>
      </c>
      <c r="D54" s="5" t="s">
        <v>415</v>
      </c>
    </row>
    <row r="55" spans="1:4" ht="17.399999999999999" x14ac:dyDescent="0.25">
      <c r="A55" s="1" t="str">
        <f t="shared" si="0"/>
        <v>、陆逊</v>
      </c>
      <c r="B55" s="2">
        <v>21003</v>
      </c>
      <c r="D55" s="6" t="s">
        <v>422</v>
      </c>
    </row>
    <row r="56" spans="1:4" ht="17.399999999999999" x14ac:dyDescent="0.25">
      <c r="A56" s="1" t="str">
        <f t="shared" si="0"/>
        <v>、司马懿</v>
      </c>
      <c r="B56" s="2">
        <v>21004</v>
      </c>
      <c r="D56" s="6" t="s">
        <v>429</v>
      </c>
    </row>
    <row r="57" spans="1:4" ht="17.399999999999999" x14ac:dyDescent="0.25">
      <c r="A57" s="1" t="str">
        <f t="shared" si="0"/>
        <v>、许褚</v>
      </c>
      <c r="B57" s="2">
        <v>21005</v>
      </c>
      <c r="D57" s="6" t="s">
        <v>436</v>
      </c>
    </row>
    <row r="58" spans="1:4" ht="17.399999999999999" x14ac:dyDescent="0.25">
      <c r="A58" s="1" t="str">
        <f t="shared" si="0"/>
        <v>、夏侯惇</v>
      </c>
      <c r="B58" s="2">
        <v>21006</v>
      </c>
      <c r="D58" s="6" t="s">
        <v>443</v>
      </c>
    </row>
    <row r="59" spans="1:4" ht="17.399999999999999" x14ac:dyDescent="0.25">
      <c r="A59" s="1" t="str">
        <f t="shared" si="0"/>
        <v>、大乔</v>
      </c>
      <c r="B59" s="2">
        <v>21007</v>
      </c>
      <c r="D59" s="6" t="s">
        <v>450</v>
      </c>
    </row>
    <row r="60" spans="1:4" ht="17.399999999999999" x14ac:dyDescent="0.25">
      <c r="A60" s="1" t="str">
        <f t="shared" si="0"/>
        <v>、黄忠</v>
      </c>
      <c r="B60" s="2">
        <v>21008</v>
      </c>
      <c r="D60" s="6" t="s">
        <v>457</v>
      </c>
    </row>
    <row r="61" spans="1:4" ht="17.399999999999999" x14ac:dyDescent="0.25">
      <c r="A61" s="1" t="str">
        <f t="shared" si="0"/>
        <v>、荀彧</v>
      </c>
      <c r="B61" s="2">
        <v>20801</v>
      </c>
      <c r="D61" s="7" t="s">
        <v>464</v>
      </c>
    </row>
    <row r="62" spans="1:4" ht="17.399999999999999" x14ac:dyDescent="0.25">
      <c r="A62" s="1" t="str">
        <f t="shared" si="0"/>
        <v>、甘宁</v>
      </c>
      <c r="B62" s="2">
        <v>20802</v>
      </c>
      <c r="D62" s="7" t="s">
        <v>467</v>
      </c>
    </row>
    <row r="63" spans="1:4" ht="17.399999999999999" x14ac:dyDescent="0.25">
      <c r="A63" s="1" t="str">
        <f t="shared" si="0"/>
        <v>、周泰</v>
      </c>
      <c r="B63" s="2">
        <v>20803</v>
      </c>
      <c r="D63" s="7" t="s">
        <v>470</v>
      </c>
    </row>
    <row r="64" spans="1:4" ht="17.399999999999999" x14ac:dyDescent="0.25">
      <c r="A64" s="1" t="str">
        <f t="shared" si="0"/>
        <v>、太史慈</v>
      </c>
      <c r="B64" s="2">
        <v>20804</v>
      </c>
      <c r="D64" s="7" t="s">
        <v>473</v>
      </c>
    </row>
    <row r="65" spans="1:4" ht="17.399999999999999" x14ac:dyDescent="0.25">
      <c r="A65" s="1" t="str">
        <f t="shared" si="0"/>
        <v>、张郃</v>
      </c>
      <c r="B65" s="2">
        <v>20805</v>
      </c>
      <c r="D65" s="7" t="s">
        <v>476</v>
      </c>
    </row>
    <row r="66" spans="1:4" ht="17.399999999999999" x14ac:dyDescent="0.25">
      <c r="A66" s="1" t="str">
        <f t="shared" ref="A66:A129" si="1">"、"&amp;D66</f>
        <v>、孙尚香</v>
      </c>
      <c r="B66" s="2">
        <v>20806</v>
      </c>
      <c r="D66" s="7" t="s">
        <v>479</v>
      </c>
    </row>
    <row r="67" spans="1:4" ht="17.399999999999999" x14ac:dyDescent="0.25">
      <c r="A67" s="1" t="str">
        <f t="shared" si="1"/>
        <v>、鲁肃</v>
      </c>
      <c r="B67" s="2">
        <v>20807</v>
      </c>
      <c r="D67" s="7" t="s">
        <v>482</v>
      </c>
    </row>
    <row r="68" spans="1:4" ht="17.399999999999999" x14ac:dyDescent="0.25">
      <c r="A68" s="1" t="str">
        <f t="shared" si="1"/>
        <v>、华佗</v>
      </c>
      <c r="B68" s="2">
        <v>20808</v>
      </c>
      <c r="D68" s="7" t="s">
        <v>485</v>
      </c>
    </row>
    <row r="69" spans="1:4" ht="17.399999999999999" x14ac:dyDescent="0.25">
      <c r="A69" s="1" t="str">
        <f t="shared" si="1"/>
        <v>、张角</v>
      </c>
      <c r="B69" s="2">
        <v>20501</v>
      </c>
      <c r="D69" s="8" t="s">
        <v>488</v>
      </c>
    </row>
    <row r="70" spans="1:4" ht="17.399999999999999" x14ac:dyDescent="0.25">
      <c r="A70" s="1" t="str">
        <f t="shared" si="1"/>
        <v>、袁绍</v>
      </c>
      <c r="B70" s="2">
        <v>20502</v>
      </c>
      <c r="D70" s="8" t="s">
        <v>490</v>
      </c>
    </row>
    <row r="71" spans="1:4" ht="17.399999999999999" x14ac:dyDescent="0.25">
      <c r="A71" s="1" t="str">
        <f t="shared" si="1"/>
        <v>、王允</v>
      </c>
      <c r="B71" s="2">
        <v>20503</v>
      </c>
      <c r="D71" s="8" t="s">
        <v>492</v>
      </c>
    </row>
    <row r="72" spans="1:4" ht="17.399999999999999" x14ac:dyDescent="0.25">
      <c r="A72" s="1" t="str">
        <f t="shared" si="1"/>
        <v>、公孙瓒</v>
      </c>
      <c r="B72" s="2">
        <v>20504</v>
      </c>
      <c r="D72" s="8" t="s">
        <v>494</v>
      </c>
    </row>
    <row r="73" spans="1:4" ht="17.399999999999999" x14ac:dyDescent="0.25">
      <c r="A73" s="1" t="str">
        <f t="shared" si="1"/>
        <v>、黄盖</v>
      </c>
      <c r="B73" s="2">
        <v>20505</v>
      </c>
      <c r="D73" s="8" t="s">
        <v>496</v>
      </c>
    </row>
    <row r="74" spans="1:4" ht="17.399999999999999" x14ac:dyDescent="0.25">
      <c r="A74" s="1" t="str">
        <f t="shared" si="1"/>
        <v>、颜良</v>
      </c>
      <c r="B74" s="2">
        <v>20506</v>
      </c>
      <c r="D74" s="8" t="s">
        <v>498</v>
      </c>
    </row>
    <row r="75" spans="1:4" ht="17.399999999999999" x14ac:dyDescent="0.25">
      <c r="A75" s="1" t="str">
        <f t="shared" si="1"/>
        <v>、文丑</v>
      </c>
      <c r="B75" s="2">
        <v>20507</v>
      </c>
      <c r="D75" s="8" t="s">
        <v>500</v>
      </c>
    </row>
    <row r="76" spans="1:4" ht="17.399999999999999" x14ac:dyDescent="0.25">
      <c r="A76" s="1" t="str">
        <f t="shared" si="1"/>
        <v>、华雄</v>
      </c>
      <c r="B76" s="2">
        <v>20508</v>
      </c>
      <c r="D76" s="8" t="s">
        <v>502</v>
      </c>
    </row>
    <row r="77" spans="1:4" ht="17.399999999999999" x14ac:dyDescent="0.25">
      <c r="A77" s="1" t="str">
        <f t="shared" si="1"/>
        <v>、秦琼</v>
      </c>
      <c r="B77" s="2">
        <v>31801</v>
      </c>
      <c r="D77" s="1" t="s">
        <v>505</v>
      </c>
    </row>
    <row r="78" spans="1:4" ht="17.399999999999999" x14ac:dyDescent="0.25">
      <c r="A78" s="1" t="str">
        <f t="shared" si="1"/>
        <v>、李元霸</v>
      </c>
      <c r="B78" s="2">
        <v>31802</v>
      </c>
      <c r="D78" s="1" t="s">
        <v>513</v>
      </c>
    </row>
    <row r="79" spans="1:4" ht="17.399999999999999" x14ac:dyDescent="0.25">
      <c r="A79" s="1" t="str">
        <f t="shared" si="1"/>
        <v>、武则天</v>
      </c>
      <c r="B79" s="2">
        <v>31803</v>
      </c>
      <c r="D79" s="3" t="s">
        <v>520</v>
      </c>
    </row>
    <row r="80" spans="1:4" ht="17.399999999999999" x14ac:dyDescent="0.25">
      <c r="A80" s="1" t="str">
        <f t="shared" si="1"/>
        <v>、李世民</v>
      </c>
      <c r="B80" s="2">
        <v>31804</v>
      </c>
      <c r="D80" s="3" t="s">
        <v>528</v>
      </c>
    </row>
    <row r="81" spans="1:4" ht="17.399999999999999" x14ac:dyDescent="0.25">
      <c r="A81" s="1" t="str">
        <f t="shared" si="1"/>
        <v>、程咬金</v>
      </c>
      <c r="B81" s="2">
        <v>31501</v>
      </c>
      <c r="D81" s="4" t="s">
        <v>535</v>
      </c>
    </row>
    <row r="82" spans="1:4" ht="17.399999999999999" x14ac:dyDescent="0.25">
      <c r="A82" s="1" t="str">
        <f t="shared" si="1"/>
        <v>、尉迟恭</v>
      </c>
      <c r="B82" s="2">
        <v>31502</v>
      </c>
      <c r="D82" s="4" t="s">
        <v>542</v>
      </c>
    </row>
    <row r="83" spans="1:4" ht="17.399999999999999" x14ac:dyDescent="0.25">
      <c r="A83" s="1" t="str">
        <f t="shared" si="1"/>
        <v>、罗成</v>
      </c>
      <c r="B83" s="2">
        <v>31503</v>
      </c>
      <c r="D83" s="4" t="s">
        <v>549</v>
      </c>
    </row>
    <row r="84" spans="1:4" ht="17.399999999999999" x14ac:dyDescent="0.25">
      <c r="A84" s="1" t="str">
        <f t="shared" si="1"/>
        <v>、宇文成都</v>
      </c>
      <c r="B84" s="2">
        <v>31504</v>
      </c>
      <c r="D84" s="4" t="s">
        <v>556</v>
      </c>
    </row>
    <row r="85" spans="1:4" ht="17.399999999999999" x14ac:dyDescent="0.25">
      <c r="A85" s="1" t="str">
        <f t="shared" si="1"/>
        <v>、薛仁贵</v>
      </c>
      <c r="B85" s="2">
        <v>31505</v>
      </c>
      <c r="D85" s="4" t="s">
        <v>527</v>
      </c>
    </row>
    <row r="86" spans="1:4" ht="17.399999999999999" x14ac:dyDescent="0.25">
      <c r="A86" s="1" t="str">
        <f t="shared" si="1"/>
        <v>、狄仁杰</v>
      </c>
      <c r="B86" s="2">
        <v>31506</v>
      </c>
      <c r="D86" s="4" t="s">
        <v>569</v>
      </c>
    </row>
    <row r="87" spans="1:4" ht="17.399999999999999" x14ac:dyDescent="0.25">
      <c r="A87" s="1" t="str">
        <f t="shared" si="1"/>
        <v>、裴元庆</v>
      </c>
      <c r="B87" s="2">
        <v>31507</v>
      </c>
      <c r="D87" s="4" t="s">
        <v>512</v>
      </c>
    </row>
    <row r="88" spans="1:4" ht="17.399999999999999" x14ac:dyDescent="0.25">
      <c r="A88" s="1" t="str">
        <f t="shared" si="1"/>
        <v>、杨玉环</v>
      </c>
      <c r="B88" s="2">
        <v>31302</v>
      </c>
      <c r="D88" s="5" t="s">
        <v>582</v>
      </c>
    </row>
    <row r="89" spans="1:4" ht="17.399999999999999" x14ac:dyDescent="0.25">
      <c r="A89" s="1" t="str">
        <f t="shared" si="1"/>
        <v>、独孤伽罗</v>
      </c>
      <c r="B89" s="2">
        <v>31508</v>
      </c>
      <c r="D89" s="4" t="s">
        <v>589</v>
      </c>
    </row>
    <row r="90" spans="1:4" ht="17.399999999999999" x14ac:dyDescent="0.25">
      <c r="A90" s="1" t="str">
        <f t="shared" si="1"/>
        <v>、杨广</v>
      </c>
      <c r="B90" s="2">
        <v>31304</v>
      </c>
      <c r="D90" s="5" t="s">
        <v>596</v>
      </c>
    </row>
    <row r="91" spans="1:4" ht="17.399999999999999" x14ac:dyDescent="0.25">
      <c r="A91" s="1" t="str">
        <f t="shared" si="1"/>
        <v>、杨坚</v>
      </c>
      <c r="B91" s="2">
        <v>31001</v>
      </c>
      <c r="D91" s="6" t="s">
        <v>603</v>
      </c>
    </row>
    <row r="92" spans="1:4" ht="17.399999999999999" x14ac:dyDescent="0.25">
      <c r="A92" s="1" t="str">
        <f t="shared" si="1"/>
        <v>、李渊</v>
      </c>
      <c r="B92" s="2">
        <v>31002</v>
      </c>
      <c r="D92" s="6" t="s">
        <v>610</v>
      </c>
    </row>
    <row r="93" spans="1:4" ht="17.399999999999999" x14ac:dyDescent="0.25">
      <c r="A93" s="1" t="str">
        <f t="shared" si="1"/>
        <v>、长孙皇后</v>
      </c>
      <c r="B93" s="2">
        <v>31003</v>
      </c>
      <c r="D93" s="6" t="s">
        <v>617</v>
      </c>
    </row>
    <row r="94" spans="1:4" ht="17.399999999999999" x14ac:dyDescent="0.25">
      <c r="A94" s="1" t="str">
        <f t="shared" si="1"/>
        <v>、李靖</v>
      </c>
      <c r="B94" s="2">
        <v>31305</v>
      </c>
      <c r="D94" s="5" t="s">
        <v>624</v>
      </c>
    </row>
    <row r="95" spans="1:4" ht="17.399999999999999" x14ac:dyDescent="0.25">
      <c r="A95" s="1" t="str">
        <f t="shared" si="1"/>
        <v>、红拂女</v>
      </c>
      <c r="B95" s="2">
        <v>31005</v>
      </c>
      <c r="D95" s="6" t="s">
        <v>631</v>
      </c>
    </row>
    <row r="96" spans="1:4" ht="17.399999999999999" x14ac:dyDescent="0.25">
      <c r="A96" s="1" t="str">
        <f t="shared" si="1"/>
        <v>、虬髯客</v>
      </c>
      <c r="B96" s="2">
        <v>31006</v>
      </c>
      <c r="D96" s="6" t="s">
        <v>638</v>
      </c>
    </row>
    <row r="97" spans="1:4" ht="17.399999999999999" x14ac:dyDescent="0.25">
      <c r="A97" s="1" t="str">
        <f t="shared" si="1"/>
        <v>、宇文化及</v>
      </c>
      <c r="B97" s="2">
        <v>31007</v>
      </c>
      <c r="D97" s="6" t="s">
        <v>645</v>
      </c>
    </row>
    <row r="98" spans="1:4" ht="17.399999999999999" x14ac:dyDescent="0.25">
      <c r="A98" s="1" t="str">
        <f t="shared" si="1"/>
        <v>、单雄信</v>
      </c>
      <c r="B98" s="2">
        <v>31306</v>
      </c>
      <c r="D98" s="5" t="s">
        <v>652</v>
      </c>
    </row>
    <row r="99" spans="1:4" ht="17.399999999999999" x14ac:dyDescent="0.25">
      <c r="A99" s="1" t="str">
        <f t="shared" si="1"/>
        <v>、王世充</v>
      </c>
      <c r="B99" s="2">
        <v>30801</v>
      </c>
      <c r="D99" s="7" t="s">
        <v>659</v>
      </c>
    </row>
    <row r="100" spans="1:4" ht="17.399999999999999" x14ac:dyDescent="0.25">
      <c r="A100" s="1" t="str">
        <f t="shared" si="1"/>
        <v>、徐世勣</v>
      </c>
      <c r="B100" s="2">
        <v>30802</v>
      </c>
      <c r="D100" s="7" t="s">
        <v>662</v>
      </c>
    </row>
    <row r="101" spans="1:4" ht="17.399999999999999" x14ac:dyDescent="0.25">
      <c r="A101" s="1" t="str">
        <f t="shared" si="1"/>
        <v>、杨林</v>
      </c>
      <c r="B101" s="2">
        <v>30803</v>
      </c>
      <c r="D101" s="7" t="s">
        <v>665</v>
      </c>
    </row>
    <row r="102" spans="1:4" ht="17.399999999999999" x14ac:dyDescent="0.25">
      <c r="A102" s="1" t="str">
        <f t="shared" si="1"/>
        <v>、罗艺</v>
      </c>
      <c r="B102" s="2">
        <v>30804</v>
      </c>
      <c r="D102" s="7" t="s">
        <v>668</v>
      </c>
    </row>
    <row r="103" spans="1:4" ht="17.399999999999999" x14ac:dyDescent="0.25">
      <c r="A103" s="1" t="str">
        <f t="shared" si="1"/>
        <v>、萧美娘</v>
      </c>
      <c r="B103" s="2">
        <v>30805</v>
      </c>
      <c r="D103" s="7" t="s">
        <v>671</v>
      </c>
    </row>
    <row r="104" spans="1:4" ht="17.399999999999999" x14ac:dyDescent="0.25">
      <c r="A104" s="1" t="str">
        <f t="shared" si="1"/>
        <v>、宣华夫人</v>
      </c>
      <c r="B104" s="2">
        <v>30806</v>
      </c>
      <c r="D104" s="7" t="s">
        <v>674</v>
      </c>
    </row>
    <row r="105" spans="1:4" ht="17.399999999999999" x14ac:dyDescent="0.25">
      <c r="A105" s="1" t="str">
        <f t="shared" si="1"/>
        <v>、雄阔海</v>
      </c>
      <c r="B105" s="2">
        <v>30807</v>
      </c>
      <c r="D105" s="7" t="s">
        <v>677</v>
      </c>
    </row>
    <row r="106" spans="1:4" ht="17.399999999999999" x14ac:dyDescent="0.25">
      <c r="A106" s="1" t="str">
        <f t="shared" si="1"/>
        <v>、魏文通</v>
      </c>
      <c r="B106" s="2">
        <v>30808</v>
      </c>
      <c r="D106" s="7" t="s">
        <v>680</v>
      </c>
    </row>
    <row r="107" spans="1:4" ht="17.399999999999999" x14ac:dyDescent="0.25">
      <c r="A107" s="1" t="str">
        <f t="shared" si="1"/>
        <v>、尤俊达</v>
      </c>
      <c r="B107" s="2">
        <v>30501</v>
      </c>
      <c r="D107" s="8" t="s">
        <v>683</v>
      </c>
    </row>
    <row r="108" spans="1:4" ht="17.399999999999999" x14ac:dyDescent="0.25">
      <c r="A108" s="1" t="str">
        <f t="shared" si="1"/>
        <v>、贺若弼</v>
      </c>
      <c r="B108" s="2">
        <v>30502</v>
      </c>
      <c r="D108" s="8" t="s">
        <v>685</v>
      </c>
    </row>
    <row r="109" spans="1:4" ht="17.399999999999999" x14ac:dyDescent="0.25">
      <c r="A109" s="1" t="str">
        <f t="shared" si="1"/>
        <v>、韩擒虎</v>
      </c>
      <c r="B109" s="2">
        <v>30503</v>
      </c>
      <c r="D109" s="8" t="s">
        <v>687</v>
      </c>
    </row>
    <row r="110" spans="1:4" ht="17.399999999999999" x14ac:dyDescent="0.25">
      <c r="A110" s="1" t="str">
        <f t="shared" si="1"/>
        <v>、张丽华</v>
      </c>
      <c r="B110" s="2">
        <v>30504</v>
      </c>
      <c r="D110" s="8" t="s">
        <v>689</v>
      </c>
    </row>
    <row r="111" spans="1:4" ht="17.399999999999999" x14ac:dyDescent="0.25">
      <c r="A111" s="1" t="str">
        <f t="shared" si="1"/>
        <v>、房玄龄</v>
      </c>
      <c r="B111" s="2">
        <v>30505</v>
      </c>
      <c r="D111" s="8" t="s">
        <v>691</v>
      </c>
    </row>
    <row r="112" spans="1:4" ht="17.399999999999999" x14ac:dyDescent="0.25">
      <c r="A112" s="1" t="str">
        <f t="shared" si="1"/>
        <v>、杜如晦</v>
      </c>
      <c r="B112" s="2">
        <v>30506</v>
      </c>
      <c r="D112" s="8" t="s">
        <v>693</v>
      </c>
    </row>
    <row r="113" spans="1:4" ht="17.399999999999999" x14ac:dyDescent="0.25">
      <c r="A113" s="1" t="str">
        <f t="shared" si="1"/>
        <v>、翟让</v>
      </c>
      <c r="B113" s="2">
        <v>30507</v>
      </c>
      <c r="D113" s="8" t="s">
        <v>695</v>
      </c>
    </row>
    <row r="114" spans="1:4" ht="17.399999999999999" x14ac:dyDescent="0.25">
      <c r="A114" s="1" t="str">
        <f t="shared" si="1"/>
        <v>、李密</v>
      </c>
      <c r="B114" s="2">
        <v>30508</v>
      </c>
      <c r="D114" s="8" t="s">
        <v>697</v>
      </c>
    </row>
    <row r="115" spans="1:4" ht="17.399999999999999" x14ac:dyDescent="0.25">
      <c r="A115" s="1" t="str">
        <f t="shared" si="1"/>
        <v>、后羿</v>
      </c>
      <c r="B115" s="2">
        <v>41801</v>
      </c>
      <c r="D115" s="1" t="s">
        <v>700</v>
      </c>
    </row>
    <row r="116" spans="1:4" ht="17.399999999999999" x14ac:dyDescent="0.25">
      <c r="A116" s="1" t="str">
        <f t="shared" si="1"/>
        <v>、蚩尤</v>
      </c>
      <c r="B116" s="2">
        <v>41802</v>
      </c>
      <c r="D116" s="1" t="s">
        <v>707</v>
      </c>
    </row>
    <row r="117" spans="1:4" ht="17.399999999999999" x14ac:dyDescent="0.25">
      <c r="A117" s="1" t="str">
        <f t="shared" si="1"/>
        <v>、轩辕</v>
      </c>
      <c r="B117" s="2">
        <v>41803</v>
      </c>
      <c r="D117" s="3" t="s">
        <v>714</v>
      </c>
    </row>
    <row r="118" spans="1:4" ht="17.399999999999999" x14ac:dyDescent="0.25">
      <c r="A118" s="1" t="str">
        <f t="shared" si="1"/>
        <v>、神农</v>
      </c>
      <c r="B118" s="2">
        <v>41804</v>
      </c>
      <c r="D118" s="3" t="s">
        <v>721</v>
      </c>
    </row>
    <row r="119" spans="1:4" ht="17.399999999999999" x14ac:dyDescent="0.25">
      <c r="A119" s="1" t="str">
        <f t="shared" si="1"/>
        <v>、成吉思汗</v>
      </c>
      <c r="B119" s="2">
        <v>41501</v>
      </c>
      <c r="D119" s="4" t="s">
        <v>728</v>
      </c>
    </row>
    <row r="120" spans="1:4" ht="17.399999999999999" x14ac:dyDescent="0.25">
      <c r="A120" s="1" t="str">
        <f t="shared" si="1"/>
        <v>、姜子牙</v>
      </c>
      <c r="B120" s="2">
        <v>41502</v>
      </c>
      <c r="D120" s="4" t="s">
        <v>117</v>
      </c>
    </row>
    <row r="121" spans="1:4" ht="17.399999999999999" x14ac:dyDescent="0.25">
      <c r="A121" s="1" t="str">
        <f t="shared" si="1"/>
        <v>、孔子</v>
      </c>
      <c r="B121" s="2">
        <v>41503</v>
      </c>
      <c r="D121" s="4" t="s">
        <v>741</v>
      </c>
    </row>
    <row r="122" spans="1:4" ht="17.399999999999999" x14ac:dyDescent="0.25">
      <c r="A122" s="1" t="str">
        <f t="shared" si="1"/>
        <v>、岳飞</v>
      </c>
      <c r="B122" s="2">
        <v>41504</v>
      </c>
      <c r="D122" s="4" t="s">
        <v>748</v>
      </c>
    </row>
    <row r="123" spans="1:4" ht="17.399999999999999" x14ac:dyDescent="0.25">
      <c r="A123" s="1" t="str">
        <f t="shared" si="1"/>
        <v>、苏妲己</v>
      </c>
      <c r="B123" s="2">
        <v>41505</v>
      </c>
      <c r="D123" s="4" t="s">
        <v>776</v>
      </c>
    </row>
    <row r="124" spans="1:4" ht="17.399999999999999" x14ac:dyDescent="0.25">
      <c r="A124" s="1" t="str">
        <f t="shared" si="1"/>
        <v>、武松</v>
      </c>
      <c r="B124" s="2">
        <v>41506</v>
      </c>
      <c r="D124" s="4" t="s">
        <v>762</v>
      </c>
    </row>
    <row r="125" spans="1:4" ht="17.399999999999999" x14ac:dyDescent="0.25">
      <c r="A125" s="1" t="str">
        <f t="shared" si="1"/>
        <v>、霍去病</v>
      </c>
      <c r="B125" s="2">
        <v>41507</v>
      </c>
      <c r="D125" s="4" t="s">
        <v>769</v>
      </c>
    </row>
    <row r="126" spans="1:4" ht="17.399999999999999" x14ac:dyDescent="0.25">
      <c r="A126" s="1" t="str">
        <f t="shared" si="1"/>
        <v>、西施</v>
      </c>
      <c r="B126" s="2">
        <v>41302</v>
      </c>
      <c r="D126" s="5" t="s">
        <v>755</v>
      </c>
    </row>
    <row r="127" spans="1:4" ht="17.399999999999999" x14ac:dyDescent="0.25">
      <c r="A127" s="1" t="str">
        <f t="shared" si="1"/>
        <v>、朱元璋</v>
      </c>
      <c r="B127" s="2">
        <v>41303</v>
      </c>
      <c r="D127" s="5" t="s">
        <v>783</v>
      </c>
    </row>
    <row r="128" spans="1:4" ht="17.399999999999999" x14ac:dyDescent="0.25">
      <c r="A128" s="1" t="str">
        <f t="shared" si="1"/>
        <v>、屈原</v>
      </c>
      <c r="B128" s="2">
        <v>41508</v>
      </c>
      <c r="D128" s="4" t="s">
        <v>797</v>
      </c>
    </row>
    <row r="129" spans="1:4" ht="17.399999999999999" x14ac:dyDescent="0.25">
      <c r="A129" s="1" t="str">
        <f t="shared" si="1"/>
        <v>、陈庆之</v>
      </c>
      <c r="B129" s="2">
        <v>41305</v>
      </c>
      <c r="D129" s="5" t="s">
        <v>790</v>
      </c>
    </row>
    <row r="130" spans="1:4" ht="17.399999999999999" x14ac:dyDescent="0.25">
      <c r="A130" s="1" t="str">
        <f t="shared" ref="A130:A171" si="2">"、"&amp;D130</f>
        <v>、李白</v>
      </c>
      <c r="B130" s="2">
        <v>41306</v>
      </c>
      <c r="D130" s="5" t="s">
        <v>804</v>
      </c>
    </row>
    <row r="131" spans="1:4" ht="17.399999999999999" x14ac:dyDescent="0.25">
      <c r="A131" s="1" t="str">
        <f t="shared" si="2"/>
        <v>、花木兰</v>
      </c>
      <c r="B131" s="2">
        <v>41003</v>
      </c>
      <c r="D131" s="6" t="s">
        <v>811</v>
      </c>
    </row>
    <row r="132" spans="1:4" ht="17.399999999999999" x14ac:dyDescent="0.25">
      <c r="A132" s="1" t="str">
        <f t="shared" si="2"/>
        <v>、潘金莲</v>
      </c>
      <c r="B132" s="2">
        <v>41004</v>
      </c>
      <c r="D132" s="6" t="s">
        <v>818</v>
      </c>
    </row>
    <row r="133" spans="1:4" ht="17.399999999999999" x14ac:dyDescent="0.25">
      <c r="A133" s="1" t="str">
        <f t="shared" si="2"/>
        <v>、李师师</v>
      </c>
      <c r="B133" s="2">
        <v>41005</v>
      </c>
      <c r="D133" s="6" t="s">
        <v>825</v>
      </c>
    </row>
    <row r="134" spans="1:4" ht="17.399999999999999" x14ac:dyDescent="0.25">
      <c r="A134" s="1" t="str">
        <f t="shared" si="2"/>
        <v>、包拯</v>
      </c>
      <c r="B134" s="2">
        <v>41006</v>
      </c>
      <c r="D134" s="6" t="s">
        <v>832</v>
      </c>
    </row>
    <row r="135" spans="1:4" ht="17.399999999999999" x14ac:dyDescent="0.25">
      <c r="A135" s="1" t="str">
        <f t="shared" si="2"/>
        <v>、鲁智深</v>
      </c>
      <c r="B135" s="2">
        <v>41007</v>
      </c>
      <c r="D135" s="6" t="s">
        <v>839</v>
      </c>
    </row>
    <row r="136" spans="1:4" ht="17.399999999999999" x14ac:dyDescent="0.25">
      <c r="A136" s="1" t="str">
        <f t="shared" si="2"/>
        <v>、穆桂英</v>
      </c>
      <c r="B136" s="2">
        <v>41008</v>
      </c>
      <c r="D136" s="6" t="s">
        <v>846</v>
      </c>
    </row>
    <row r="137" spans="1:4" ht="17.399999999999999" x14ac:dyDescent="0.25">
      <c r="A137" s="1" t="str">
        <f t="shared" si="2"/>
        <v>、徐达</v>
      </c>
      <c r="B137" s="2">
        <v>40801</v>
      </c>
      <c r="D137" s="7" t="s">
        <v>853</v>
      </c>
    </row>
    <row r="138" spans="1:4" ht="17.399999999999999" x14ac:dyDescent="0.25">
      <c r="A138" s="1" t="str">
        <f t="shared" si="2"/>
        <v>、郑成功</v>
      </c>
      <c r="B138" s="2">
        <v>40802</v>
      </c>
      <c r="D138" s="7" t="s">
        <v>856</v>
      </c>
    </row>
    <row r="139" spans="1:4" ht="17.399999999999999" x14ac:dyDescent="0.25">
      <c r="A139" s="1" t="str">
        <f t="shared" si="2"/>
        <v>、施琅</v>
      </c>
      <c r="B139" s="2">
        <v>40803</v>
      </c>
      <c r="D139" s="7" t="s">
        <v>859</v>
      </c>
    </row>
    <row r="140" spans="1:4" ht="17.399999999999999" x14ac:dyDescent="0.25">
      <c r="A140" s="1" t="str">
        <f t="shared" si="2"/>
        <v>、郑和</v>
      </c>
      <c r="B140" s="2">
        <v>40804</v>
      </c>
      <c r="D140" s="7" t="s">
        <v>862</v>
      </c>
    </row>
    <row r="141" spans="1:4" ht="17.399999999999999" x14ac:dyDescent="0.25">
      <c r="A141" s="1" t="str">
        <f t="shared" si="2"/>
        <v>、李自成</v>
      </c>
      <c r="B141" s="2">
        <v>40805</v>
      </c>
      <c r="D141" s="7" t="s">
        <v>865</v>
      </c>
    </row>
    <row r="142" spans="1:4" ht="17.399999999999999" x14ac:dyDescent="0.25">
      <c r="A142" s="1" t="str">
        <f t="shared" si="2"/>
        <v>、赵飞燕</v>
      </c>
      <c r="B142" s="2">
        <v>40806</v>
      </c>
      <c r="D142" s="7" t="s">
        <v>868</v>
      </c>
    </row>
    <row r="143" spans="1:4" ht="17.399999999999999" x14ac:dyDescent="0.25">
      <c r="A143" s="1" t="str">
        <f t="shared" si="2"/>
        <v>、戚继光</v>
      </c>
      <c r="B143" s="2">
        <v>40807</v>
      </c>
      <c r="D143" s="7" t="s">
        <v>871</v>
      </c>
    </row>
    <row r="144" spans="1:4" ht="17.399999999999999" x14ac:dyDescent="0.25">
      <c r="A144" s="1" t="str">
        <f t="shared" si="2"/>
        <v>、上官婉儿</v>
      </c>
      <c r="B144" s="2">
        <v>40808</v>
      </c>
      <c r="D144" s="7" t="s">
        <v>874</v>
      </c>
    </row>
    <row r="145" spans="1:4" ht="17.399999999999999" x14ac:dyDescent="0.25">
      <c r="A145" s="1" t="str">
        <f t="shared" si="2"/>
        <v>、刘伯温</v>
      </c>
      <c r="B145" s="2">
        <v>40501</v>
      </c>
      <c r="D145" s="8" t="s">
        <v>877</v>
      </c>
    </row>
    <row r="146" spans="1:4" ht="17.399999999999999" x14ac:dyDescent="0.25">
      <c r="A146" s="1" t="str">
        <f t="shared" si="2"/>
        <v>、文天祥</v>
      </c>
      <c r="B146" s="2">
        <v>40502</v>
      </c>
      <c r="D146" s="8" t="s">
        <v>879</v>
      </c>
    </row>
    <row r="147" spans="1:4" ht="17.399999999999999" x14ac:dyDescent="0.25">
      <c r="A147" s="1" t="str">
        <f t="shared" si="2"/>
        <v>、乐毅</v>
      </c>
      <c r="B147" s="2">
        <v>40503</v>
      </c>
      <c r="D147" s="8" t="s">
        <v>881</v>
      </c>
    </row>
    <row r="148" spans="1:4" ht="17.399999999999999" x14ac:dyDescent="0.25">
      <c r="A148" s="1" t="str">
        <f t="shared" si="2"/>
        <v>、陈圆圆</v>
      </c>
      <c r="B148" s="2">
        <v>40504</v>
      </c>
      <c r="D148" s="8" t="s">
        <v>883</v>
      </c>
    </row>
    <row r="149" spans="1:4" ht="17.399999999999999" x14ac:dyDescent="0.25">
      <c r="A149" s="1" t="str">
        <f t="shared" si="2"/>
        <v>、西门庆</v>
      </c>
      <c r="B149" s="2">
        <v>40505</v>
      </c>
      <c r="D149" s="8" t="s">
        <v>885</v>
      </c>
    </row>
    <row r="150" spans="1:4" ht="17.399999999999999" x14ac:dyDescent="0.25">
      <c r="A150" s="1" t="str">
        <f t="shared" si="2"/>
        <v>、海瑞</v>
      </c>
      <c r="B150" s="2">
        <v>40506</v>
      </c>
      <c r="D150" s="8" t="s">
        <v>887</v>
      </c>
    </row>
    <row r="151" spans="1:4" ht="17.399999999999999" x14ac:dyDescent="0.25">
      <c r="A151" s="1" t="str">
        <f t="shared" si="2"/>
        <v>、洪秀全</v>
      </c>
      <c r="B151" s="2">
        <v>40507</v>
      </c>
      <c r="D151" s="8" t="s">
        <v>889</v>
      </c>
    </row>
    <row r="152" spans="1:4" ht="17.399999999999999" x14ac:dyDescent="0.25">
      <c r="A152" s="1" t="str">
        <f t="shared" si="2"/>
        <v>、秦桧</v>
      </c>
      <c r="B152" s="2">
        <v>40508</v>
      </c>
      <c r="D152" s="8" t="s">
        <v>891</v>
      </c>
    </row>
    <row r="153" spans="1:4" ht="17.399999999999999" x14ac:dyDescent="0.25">
      <c r="A153" s="1" t="str">
        <f t="shared" si="2"/>
        <v>、侍女</v>
      </c>
      <c r="B153" s="2">
        <v>81001</v>
      </c>
      <c r="D153" s="9" t="s">
        <v>912</v>
      </c>
    </row>
    <row r="154" spans="1:4" ht="17.399999999999999" x14ac:dyDescent="0.25">
      <c r="A154" s="1" t="str">
        <f t="shared" si="2"/>
        <v>、夫人</v>
      </c>
      <c r="B154" s="2">
        <v>81002</v>
      </c>
      <c r="D154" s="9" t="s">
        <v>913</v>
      </c>
    </row>
    <row r="155" spans="1:4" ht="17.399999999999999" x14ac:dyDescent="0.25">
      <c r="A155" s="1" t="str">
        <f t="shared" si="2"/>
        <v>、女将军</v>
      </c>
      <c r="B155" s="2">
        <v>81003</v>
      </c>
      <c r="D155" s="9" t="s">
        <v>914</v>
      </c>
    </row>
    <row r="156" spans="1:4" ht="17.399999999999999" x14ac:dyDescent="0.25">
      <c r="A156" s="1" t="str">
        <f t="shared" si="2"/>
        <v>、年轻持刀将军</v>
      </c>
      <c r="B156" s="2">
        <v>81004</v>
      </c>
      <c r="D156" s="9" t="s">
        <v>915</v>
      </c>
    </row>
    <row r="157" spans="1:4" ht="17.399999999999999" x14ac:dyDescent="0.25">
      <c r="A157" s="1" t="str">
        <f t="shared" si="2"/>
        <v>、年轻持枪将军</v>
      </c>
      <c r="B157" s="2">
        <v>81005</v>
      </c>
      <c r="D157" s="9" t="s">
        <v>916</v>
      </c>
    </row>
    <row r="158" spans="1:4" ht="17.399999999999999" x14ac:dyDescent="0.25">
      <c r="A158" s="1" t="str">
        <f t="shared" si="2"/>
        <v>、弓箭手</v>
      </c>
      <c r="B158" s="2">
        <v>81006</v>
      </c>
      <c r="D158" s="9" t="s">
        <v>917</v>
      </c>
    </row>
    <row r="159" spans="1:4" ht="17.399999999999999" x14ac:dyDescent="0.25">
      <c r="A159" s="1" t="str">
        <f t="shared" si="2"/>
        <v>、年轻持斧将军</v>
      </c>
      <c r="B159" s="2">
        <v>81007</v>
      </c>
      <c r="D159" s="9" t="s">
        <v>918</v>
      </c>
    </row>
    <row r="160" spans="1:4" ht="17.399999999999999" x14ac:dyDescent="0.25">
      <c r="A160" s="1" t="str">
        <f t="shared" si="2"/>
        <v>、老年将军</v>
      </c>
      <c r="B160" s="2">
        <v>81008</v>
      </c>
      <c r="D160" s="9" t="s">
        <v>919</v>
      </c>
    </row>
    <row r="161" spans="1:4" ht="17.399999999999999" x14ac:dyDescent="0.25">
      <c r="A161" s="1" t="str">
        <f t="shared" si="2"/>
        <v>、年轻文官</v>
      </c>
      <c r="B161" s="2">
        <v>81009</v>
      </c>
      <c r="D161" s="9" t="s">
        <v>920</v>
      </c>
    </row>
    <row r="162" spans="1:4" ht="17.399999999999999" x14ac:dyDescent="0.25">
      <c r="A162" s="1" t="str">
        <f t="shared" si="2"/>
        <v>、老年文官</v>
      </c>
      <c r="B162" s="2">
        <v>81010</v>
      </c>
      <c r="D162" s="9" t="s">
        <v>921</v>
      </c>
    </row>
    <row r="163" spans="1:4" ht="17.399999999999999" x14ac:dyDescent="0.25">
      <c r="A163" s="1" t="str">
        <f t="shared" si="2"/>
        <v>、男首领</v>
      </c>
      <c r="B163" s="2">
        <v>81011</v>
      </c>
      <c r="D163" s="9" t="s">
        <v>922</v>
      </c>
    </row>
    <row r="164" spans="1:4" ht="17.399999999999999" x14ac:dyDescent="0.25">
      <c r="A164" s="1" t="str">
        <f t="shared" si="2"/>
        <v>、男药师</v>
      </c>
      <c r="B164" s="2">
        <v>81012</v>
      </c>
      <c r="D164" s="9" t="s">
        <v>923</v>
      </c>
    </row>
    <row r="165" spans="1:4" ht="17.399999999999999" x14ac:dyDescent="0.25">
      <c r="A165" s="1" t="str">
        <f t="shared" si="2"/>
        <v>、女药师</v>
      </c>
      <c r="B165" s="2">
        <v>81013</v>
      </c>
      <c r="D165" s="9" t="s">
        <v>924</v>
      </c>
    </row>
    <row r="166" spans="1:4" ht="17.399999999999999" x14ac:dyDescent="0.25">
      <c r="A166" s="1" t="str">
        <f t="shared" si="2"/>
        <v>、绿色经验宝宝</v>
      </c>
      <c r="B166" s="10">
        <v>90001</v>
      </c>
      <c r="D166" s="9" t="s">
        <v>925</v>
      </c>
    </row>
    <row r="167" spans="1:4" ht="17.399999999999999" x14ac:dyDescent="0.25">
      <c r="A167" s="1" t="str">
        <f t="shared" si="2"/>
        <v>、蓝色经验宝宝</v>
      </c>
      <c r="B167" s="10">
        <v>90002</v>
      </c>
      <c r="D167" s="9" t="s">
        <v>926</v>
      </c>
    </row>
    <row r="168" spans="1:4" ht="17.399999999999999" x14ac:dyDescent="0.25">
      <c r="A168" s="1" t="str">
        <f t="shared" si="2"/>
        <v>、紫色经验宝宝</v>
      </c>
      <c r="B168" s="10">
        <v>90003</v>
      </c>
      <c r="D168" s="9" t="s">
        <v>927</v>
      </c>
    </row>
    <row r="169" spans="1:4" ht="17.399999999999999" x14ac:dyDescent="0.25">
      <c r="A169" s="1" t="str">
        <f t="shared" si="2"/>
        <v>、橙色经验宝宝</v>
      </c>
      <c r="B169" s="10">
        <v>90004</v>
      </c>
      <c r="D169" s="9" t="s">
        <v>928</v>
      </c>
    </row>
    <row r="170" spans="1:4" ht="17.399999999999999" x14ac:dyDescent="0.25">
      <c r="A170" s="1" t="str">
        <f t="shared" si="2"/>
        <v>、红色经验宝宝</v>
      </c>
      <c r="B170" s="10">
        <v>90005</v>
      </c>
      <c r="D170" s="9" t="s">
        <v>929</v>
      </c>
    </row>
    <row r="171" spans="1:4" ht="17.399999999999999" x14ac:dyDescent="0.25">
      <c r="A171" s="1" t="str">
        <f t="shared" si="2"/>
        <v>、饕餮</v>
      </c>
      <c r="B171" s="10">
        <v>99999</v>
      </c>
      <c r="D171" s="11" t="s">
        <v>930</v>
      </c>
    </row>
  </sheetData>
  <phoneticPr fontId="1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缘分配置</vt:lpstr>
      <vt:lpstr>武将ID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shiwei</cp:lastModifiedBy>
  <dcterms:created xsi:type="dcterms:W3CDTF">2015-06-05T18:19:00Z</dcterms:created>
  <dcterms:modified xsi:type="dcterms:W3CDTF">2018-11-06T15:34:16Z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