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codeName="ThisWorkbook"/>
  <mc:AlternateContent xmlns:mc="http://schemas.openxmlformats.org/markup-compatibility/2006">
    <mc:Choice Requires="x15">
      <x15ac:absPath xmlns:x15ac="http://schemas.microsoft.com/office/spreadsheetml/2010/11/ac" url="F:\sgame\document\配置表\数据表_zs_ios\小雄\"/>
    </mc:Choice>
  </mc:AlternateContent>
  <xr:revisionPtr revIDLastSave="0" documentId="13_ncr:1_{E51ABCD5-083F-4DEA-84D4-64E58397981F}" xr6:coauthVersionLast="40" xr6:coauthVersionMax="40" xr10:uidLastSave="{00000000-0000-0000-0000-000000000000}"/>
  <bookViews>
    <workbookView xWindow="0" yWindow="0" windowWidth="22368" windowHeight="9516" tabRatio="412" xr2:uid="{00000000-000D-0000-FFFF-FFFF00000000}"/>
  </bookViews>
  <sheets>
    <sheet name="导出数据" sheetId="1" r:id="rId1"/>
    <sheet name="计算参考" sheetId="2" r:id="rId2"/>
    <sheet name="计算参考2" sheetId="3" r:id="rId3"/>
    <sheet name="Sheet4" sheetId="5" r:id="rId4"/>
    <sheet name="Sheet3" sheetId="4" r:id="rId5"/>
    <sheet name="Sheet1" sheetId="6" r:id="rId6"/>
  </sheets>
  <externalReferences>
    <externalReference r:id="rId7"/>
  </externalReferences>
  <definedNames>
    <definedName name="_xlnm._FilterDatabase" localSheetId="0" hidden="1">导出数据!$A$5:$AU$74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9" i="1" l="1"/>
  <c r="H60" i="1"/>
  <c r="H61" i="1"/>
  <c r="H58" i="1"/>
  <c r="AV74" i="1" l="1"/>
  <c r="AV73" i="1"/>
  <c r="AV72" i="1"/>
  <c r="AX72" i="1" s="1"/>
  <c r="AV71" i="1"/>
  <c r="AX71" i="1" s="1"/>
  <c r="AV70" i="1"/>
  <c r="AV69" i="1"/>
  <c r="AV68" i="1"/>
  <c r="AX68" i="1" s="1"/>
  <c r="AV67" i="1"/>
  <c r="AX67" i="1" s="1"/>
  <c r="AV66" i="1"/>
  <c r="AV65" i="1"/>
  <c r="AV64" i="1"/>
  <c r="AX64" i="1" s="1"/>
  <c r="AV63" i="1"/>
  <c r="AX63" i="1" s="1"/>
  <c r="AV62" i="1"/>
  <c r="AV59" i="1"/>
  <c r="AX59" i="1" s="1"/>
  <c r="AV57" i="1"/>
  <c r="AV56" i="1"/>
  <c r="AX56" i="1" s="1"/>
  <c r="AV55" i="1"/>
  <c r="AX55" i="1" s="1"/>
  <c r="AV54" i="1"/>
  <c r="AV53" i="1"/>
  <c r="AV52" i="1"/>
  <c r="AX52" i="1" s="1"/>
  <c r="AV51" i="1"/>
  <c r="AX51" i="1" s="1"/>
  <c r="AV50" i="1"/>
  <c r="AV49" i="1"/>
  <c r="AV48" i="1"/>
  <c r="AX48" i="1" s="1"/>
  <c r="AV47" i="1"/>
  <c r="AX47" i="1" s="1"/>
  <c r="AV46" i="1"/>
  <c r="AV45" i="1"/>
  <c r="AV44" i="1"/>
  <c r="AX44" i="1" s="1"/>
  <c r="AV43" i="1"/>
  <c r="AX43" i="1" s="1"/>
  <c r="AV42" i="1"/>
  <c r="AV41" i="1"/>
  <c r="AV40" i="1"/>
  <c r="AX40" i="1" s="1"/>
  <c r="AV39" i="1"/>
  <c r="AX39" i="1" s="1"/>
  <c r="AV38" i="1"/>
  <c r="AV37" i="1"/>
  <c r="AV36" i="1"/>
  <c r="AX36" i="1" s="1"/>
  <c r="AV35" i="1"/>
  <c r="AX35" i="1" s="1"/>
  <c r="AV34" i="1"/>
  <c r="AV33" i="1"/>
  <c r="AV32" i="1"/>
  <c r="AX32" i="1" s="1"/>
  <c r="AV31" i="1"/>
  <c r="AX31" i="1" s="1"/>
  <c r="AV30" i="1"/>
  <c r="AV29" i="1"/>
  <c r="AV28" i="1"/>
  <c r="AX28" i="1" s="1"/>
  <c r="AV27" i="1"/>
  <c r="AX27" i="1" s="1"/>
  <c r="AV26" i="1"/>
  <c r="AV25" i="1"/>
  <c r="AV24" i="1"/>
  <c r="AX24" i="1" s="1"/>
  <c r="AV23" i="1"/>
  <c r="AX23" i="1" s="1"/>
  <c r="AV22" i="1"/>
  <c r="AV21" i="1"/>
  <c r="AV20" i="1"/>
  <c r="AX20" i="1" s="1"/>
  <c r="AV19" i="1"/>
  <c r="AX19" i="1" s="1"/>
  <c r="AV18" i="1"/>
  <c r="AV17" i="1"/>
  <c r="AV16" i="1"/>
  <c r="AX16" i="1" s="1"/>
  <c r="AV15" i="1"/>
  <c r="AX15" i="1" s="1"/>
  <c r="AV14" i="1"/>
  <c r="AV13" i="1"/>
  <c r="AV12" i="1"/>
  <c r="AX12" i="1" s="1"/>
  <c r="AV11" i="1"/>
  <c r="AX11" i="1" s="1"/>
  <c r="AV10" i="1"/>
  <c r="AV9" i="1"/>
  <c r="AV8" i="1"/>
  <c r="AX8" i="1" s="1"/>
  <c r="AV7" i="1"/>
  <c r="AX7" i="1" s="1"/>
  <c r="AV6" i="1"/>
  <c r="AT74" i="1"/>
  <c r="AT73" i="1"/>
  <c r="AT72" i="1"/>
  <c r="AT71" i="1"/>
  <c r="AT70" i="1"/>
  <c r="AT69" i="1"/>
  <c r="AT68" i="1"/>
  <c r="AT67" i="1"/>
  <c r="AT66" i="1"/>
  <c r="AT65" i="1"/>
  <c r="AT64" i="1"/>
  <c r="AT63" i="1"/>
  <c r="AT62" i="1"/>
  <c r="AT59"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AT17" i="1"/>
  <c r="AT16" i="1"/>
  <c r="AT15" i="1"/>
  <c r="AT14" i="1"/>
  <c r="AT13" i="1"/>
  <c r="AT12" i="1"/>
  <c r="AT11" i="1"/>
  <c r="AT10" i="1"/>
  <c r="AT9" i="1"/>
  <c r="AT8" i="1"/>
  <c r="AT7" i="1"/>
  <c r="AT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6" i="1"/>
  <c r="AM74" i="1"/>
  <c r="AM73" i="1"/>
  <c r="AM72" i="1"/>
  <c r="AM71" i="1"/>
  <c r="AM70" i="1"/>
  <c r="AM69" i="1"/>
  <c r="AM68" i="1"/>
  <c r="AM67" i="1"/>
  <c r="AM66" i="1"/>
  <c r="AM65" i="1"/>
  <c r="AM64" i="1"/>
  <c r="AM63" i="1"/>
  <c r="AM62" i="1"/>
  <c r="AM60" i="1"/>
  <c r="AO60" i="1" s="1"/>
  <c r="AM57" i="1"/>
  <c r="AM56" i="1"/>
  <c r="AM55" i="1"/>
  <c r="AM54" i="1"/>
  <c r="AM53" i="1"/>
  <c r="AM52" i="1"/>
  <c r="AM51" i="1"/>
  <c r="AM50" i="1"/>
  <c r="AM49" i="1"/>
  <c r="AM48" i="1"/>
  <c r="AM47" i="1"/>
  <c r="AM46" i="1"/>
  <c r="AM45" i="1"/>
  <c r="AM44" i="1"/>
  <c r="AM43" i="1"/>
  <c r="AM42" i="1"/>
  <c r="AM41" i="1"/>
  <c r="AM40" i="1"/>
  <c r="AM39" i="1"/>
  <c r="AM38" i="1"/>
  <c r="AM37" i="1"/>
  <c r="AM36" i="1"/>
  <c r="AM35" i="1"/>
  <c r="AM34" i="1"/>
  <c r="AM33" i="1"/>
  <c r="AM32" i="1"/>
  <c r="AM31" i="1"/>
  <c r="AM30" i="1"/>
  <c r="AM29" i="1"/>
  <c r="AM28" i="1"/>
  <c r="AM27" i="1"/>
  <c r="AM26" i="1"/>
  <c r="AM25" i="1"/>
  <c r="AM24" i="1"/>
  <c r="AM23" i="1"/>
  <c r="AM22" i="1"/>
  <c r="AM21" i="1"/>
  <c r="AM20" i="1"/>
  <c r="AM19" i="1"/>
  <c r="AM18" i="1"/>
  <c r="AM17" i="1"/>
  <c r="AM16" i="1"/>
  <c r="AM15" i="1"/>
  <c r="AM14" i="1"/>
  <c r="AM13" i="1"/>
  <c r="AM12" i="1"/>
  <c r="AM11" i="1"/>
  <c r="AM10" i="1"/>
  <c r="AM9" i="1"/>
  <c r="AM8" i="1"/>
  <c r="AM7" i="1"/>
  <c r="AM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62" i="1"/>
  <c r="AK63" i="1"/>
  <c r="AK64" i="1"/>
  <c r="AK65" i="1"/>
  <c r="AK66" i="1"/>
  <c r="AK67" i="1"/>
  <c r="AK68" i="1"/>
  <c r="AK69" i="1"/>
  <c r="AK70" i="1"/>
  <c r="AK71" i="1"/>
  <c r="AK72" i="1"/>
  <c r="AK73" i="1"/>
  <c r="AK74" i="1"/>
  <c r="AK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6" i="1"/>
  <c r="AD74" i="1"/>
  <c r="AD73" i="1"/>
  <c r="AD72" i="1"/>
  <c r="AD71" i="1"/>
  <c r="AF71" i="1" s="1"/>
  <c r="AD70" i="1"/>
  <c r="AD69" i="1"/>
  <c r="AD68" i="1"/>
  <c r="AD67" i="1"/>
  <c r="AF67" i="1" s="1"/>
  <c r="AD66" i="1"/>
  <c r="AD65" i="1"/>
  <c r="AD64" i="1"/>
  <c r="AD63" i="1"/>
  <c r="AF63" i="1" s="1"/>
  <c r="AD62" i="1"/>
  <c r="AD57" i="1"/>
  <c r="AD56" i="1"/>
  <c r="AD55" i="1"/>
  <c r="AF55" i="1" s="1"/>
  <c r="AD54" i="1"/>
  <c r="AD53" i="1"/>
  <c r="AD52" i="1"/>
  <c r="AD51" i="1"/>
  <c r="AF51" i="1" s="1"/>
  <c r="AD50" i="1"/>
  <c r="AD49" i="1"/>
  <c r="AD48" i="1"/>
  <c r="AD47" i="1"/>
  <c r="AF47" i="1" s="1"/>
  <c r="AD46" i="1"/>
  <c r="AD45" i="1"/>
  <c r="AD44" i="1"/>
  <c r="AD43" i="1"/>
  <c r="AF43" i="1" s="1"/>
  <c r="AD42" i="1"/>
  <c r="AD41" i="1"/>
  <c r="AD40" i="1"/>
  <c r="AD39" i="1"/>
  <c r="AF39" i="1" s="1"/>
  <c r="AD38" i="1"/>
  <c r="AD37" i="1"/>
  <c r="AD36" i="1"/>
  <c r="AD35" i="1"/>
  <c r="AF35" i="1" s="1"/>
  <c r="AD34" i="1"/>
  <c r="AD33" i="1"/>
  <c r="AD32" i="1"/>
  <c r="AD31" i="1"/>
  <c r="AF31" i="1" s="1"/>
  <c r="AD30" i="1"/>
  <c r="AD29" i="1"/>
  <c r="AD28" i="1"/>
  <c r="AD27" i="1"/>
  <c r="AF27" i="1" s="1"/>
  <c r="AD26" i="1"/>
  <c r="AD25" i="1"/>
  <c r="AD24" i="1"/>
  <c r="AD23" i="1"/>
  <c r="AF23" i="1" s="1"/>
  <c r="AD22" i="1"/>
  <c r="AD21" i="1"/>
  <c r="AD20" i="1"/>
  <c r="AD19" i="1"/>
  <c r="AF19" i="1" s="1"/>
  <c r="AD18" i="1"/>
  <c r="AD17" i="1"/>
  <c r="AD16" i="1"/>
  <c r="AD15" i="1"/>
  <c r="AF15" i="1" s="1"/>
  <c r="AD14" i="1"/>
  <c r="AD13" i="1"/>
  <c r="AD12" i="1"/>
  <c r="AD11" i="1"/>
  <c r="AF11" i="1" s="1"/>
  <c r="AD10" i="1"/>
  <c r="AD9" i="1"/>
  <c r="AD8" i="1"/>
  <c r="AD7" i="1"/>
  <c r="AF7" i="1" s="1"/>
  <c r="AD6" i="1"/>
  <c r="AB74" i="1"/>
  <c r="AB73" i="1"/>
  <c r="AB72" i="1"/>
  <c r="AB71" i="1"/>
  <c r="AB70" i="1"/>
  <c r="AB69" i="1"/>
  <c r="AB68" i="1"/>
  <c r="AB67" i="1"/>
  <c r="AB66" i="1"/>
  <c r="AB65" i="1"/>
  <c r="AB64" i="1"/>
  <c r="AB63" i="1"/>
  <c r="AB62"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6" i="1"/>
  <c r="U74" i="1"/>
  <c r="U73" i="1"/>
  <c r="U72" i="1"/>
  <c r="U71" i="1"/>
  <c r="W71" i="1" s="1"/>
  <c r="U70" i="1"/>
  <c r="U69" i="1"/>
  <c r="U68" i="1"/>
  <c r="U67" i="1"/>
  <c r="W67" i="1" s="1"/>
  <c r="U66" i="1"/>
  <c r="U65" i="1"/>
  <c r="U64" i="1"/>
  <c r="U63" i="1"/>
  <c r="W63" i="1" s="1"/>
  <c r="U62" i="1"/>
  <c r="U57" i="1"/>
  <c r="U56" i="1"/>
  <c r="U55" i="1"/>
  <c r="W55" i="1" s="1"/>
  <c r="U54" i="1"/>
  <c r="U53" i="1"/>
  <c r="U52" i="1"/>
  <c r="U51" i="1"/>
  <c r="W51" i="1" s="1"/>
  <c r="U50" i="1"/>
  <c r="U49" i="1"/>
  <c r="U48" i="1"/>
  <c r="U47" i="1"/>
  <c r="W47" i="1" s="1"/>
  <c r="U46" i="1"/>
  <c r="U45" i="1"/>
  <c r="U44" i="1"/>
  <c r="U43" i="1"/>
  <c r="W43" i="1" s="1"/>
  <c r="U42" i="1"/>
  <c r="U41" i="1"/>
  <c r="U40" i="1"/>
  <c r="U39" i="1"/>
  <c r="W39" i="1" s="1"/>
  <c r="U38" i="1"/>
  <c r="U37" i="1"/>
  <c r="U36" i="1"/>
  <c r="U35" i="1"/>
  <c r="W35" i="1" s="1"/>
  <c r="U34" i="1"/>
  <c r="U33" i="1"/>
  <c r="U32" i="1"/>
  <c r="U31" i="1"/>
  <c r="W31" i="1" s="1"/>
  <c r="U30" i="1"/>
  <c r="U29" i="1"/>
  <c r="U28" i="1"/>
  <c r="U27" i="1"/>
  <c r="W27" i="1" s="1"/>
  <c r="U26" i="1"/>
  <c r="U25" i="1"/>
  <c r="U24" i="1"/>
  <c r="U23" i="1"/>
  <c r="W23" i="1" s="1"/>
  <c r="U22" i="1"/>
  <c r="U21" i="1"/>
  <c r="U20" i="1"/>
  <c r="U19" i="1"/>
  <c r="W19" i="1" s="1"/>
  <c r="U18" i="1"/>
  <c r="U17" i="1"/>
  <c r="U16" i="1"/>
  <c r="U15" i="1"/>
  <c r="W15" i="1" s="1"/>
  <c r="U14" i="1"/>
  <c r="U13" i="1"/>
  <c r="U12" i="1"/>
  <c r="U11" i="1"/>
  <c r="W11" i="1" s="1"/>
  <c r="U10" i="1"/>
  <c r="U9" i="1"/>
  <c r="U8" i="1"/>
  <c r="U7" i="1"/>
  <c r="W7" i="1" s="1"/>
  <c r="U6" i="1"/>
  <c r="S74" i="1"/>
  <c r="S73" i="1"/>
  <c r="S72" i="1"/>
  <c r="S71" i="1"/>
  <c r="S70" i="1"/>
  <c r="S69" i="1"/>
  <c r="S68" i="1"/>
  <c r="S67" i="1"/>
  <c r="S66" i="1"/>
  <c r="S65" i="1"/>
  <c r="S64" i="1"/>
  <c r="S63" i="1"/>
  <c r="S62"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6" i="1"/>
  <c r="W74" i="1"/>
  <c r="W73" i="1"/>
  <c r="W70" i="1"/>
  <c r="W69" i="1"/>
  <c r="W66" i="1"/>
  <c r="W65" i="1"/>
  <c r="W62" i="1"/>
  <c r="W57" i="1"/>
  <c r="W54" i="1"/>
  <c r="W53" i="1"/>
  <c r="W50" i="1"/>
  <c r="W49" i="1"/>
  <c r="W46" i="1"/>
  <c r="W45" i="1"/>
  <c r="W42" i="1"/>
  <c r="W41" i="1"/>
  <c r="W38" i="1"/>
  <c r="W37" i="1"/>
  <c r="W34" i="1"/>
  <c r="W33" i="1"/>
  <c r="W30" i="1"/>
  <c r="W29" i="1"/>
  <c r="W26" i="1"/>
  <c r="W25" i="1"/>
  <c r="W22" i="1"/>
  <c r="W21" i="1"/>
  <c r="W18" i="1"/>
  <c r="W17" i="1"/>
  <c r="W14" i="1"/>
  <c r="W13" i="1"/>
  <c r="W10" i="1"/>
  <c r="W9" i="1"/>
  <c r="W6" i="1"/>
  <c r="AX74" i="1"/>
  <c r="AX73" i="1"/>
  <c r="AX70" i="1"/>
  <c r="AX69" i="1"/>
  <c r="AX66" i="1"/>
  <c r="AX65" i="1"/>
  <c r="AX62" i="1"/>
  <c r="AX57" i="1"/>
  <c r="AX54" i="1"/>
  <c r="AX53" i="1"/>
  <c r="AX50" i="1"/>
  <c r="AX49" i="1"/>
  <c r="AX46" i="1"/>
  <c r="AX45" i="1"/>
  <c r="AX42" i="1"/>
  <c r="AX41" i="1"/>
  <c r="AX38" i="1"/>
  <c r="AX37" i="1"/>
  <c r="AX34" i="1"/>
  <c r="AX33" i="1"/>
  <c r="AX30" i="1"/>
  <c r="AX29" i="1"/>
  <c r="AX26" i="1"/>
  <c r="AX25" i="1"/>
  <c r="AX22" i="1"/>
  <c r="AX21" i="1"/>
  <c r="AX18" i="1"/>
  <c r="AX17" i="1"/>
  <c r="AX14" i="1"/>
  <c r="AX13" i="1"/>
  <c r="AX10" i="1"/>
  <c r="AX9" i="1"/>
  <c r="AX6" i="1"/>
  <c r="AO74" i="1"/>
  <c r="AO73" i="1"/>
  <c r="AO72" i="1"/>
  <c r="AO71" i="1"/>
  <c r="AO70" i="1"/>
  <c r="AO69" i="1"/>
  <c r="AO68" i="1"/>
  <c r="AO67" i="1"/>
  <c r="AO66" i="1"/>
  <c r="AO65" i="1"/>
  <c r="AO64" i="1"/>
  <c r="AO63" i="1"/>
  <c r="AO62" i="1"/>
  <c r="AO57" i="1"/>
  <c r="AO56" i="1"/>
  <c r="AO55" i="1"/>
  <c r="AO54" i="1"/>
  <c r="AO53" i="1"/>
  <c r="AO52" i="1"/>
  <c r="AO51" i="1"/>
  <c r="AO50" i="1"/>
  <c r="AO49" i="1"/>
  <c r="AO48" i="1"/>
  <c r="AO47" i="1"/>
  <c r="AO46" i="1"/>
  <c r="AO45" i="1"/>
  <c r="AO44" i="1"/>
  <c r="AO43" i="1"/>
  <c r="AO42" i="1"/>
  <c r="AO41" i="1"/>
  <c r="AO40" i="1"/>
  <c r="AO39" i="1"/>
  <c r="AO38" i="1"/>
  <c r="AO37" i="1"/>
  <c r="AO36" i="1"/>
  <c r="AO35" i="1"/>
  <c r="AO34" i="1"/>
  <c r="AO33" i="1"/>
  <c r="AO32" i="1"/>
  <c r="AO31" i="1"/>
  <c r="AO30" i="1"/>
  <c r="AO29" i="1"/>
  <c r="AO28" i="1"/>
  <c r="AO27" i="1"/>
  <c r="AO26" i="1"/>
  <c r="AO25" i="1"/>
  <c r="AO24" i="1"/>
  <c r="AO23" i="1"/>
  <c r="AO22" i="1"/>
  <c r="AO21" i="1"/>
  <c r="AO20" i="1"/>
  <c r="AO19" i="1"/>
  <c r="AO18" i="1"/>
  <c r="AO17" i="1"/>
  <c r="AO16" i="1"/>
  <c r="AO15" i="1"/>
  <c r="AO14" i="1"/>
  <c r="AO13" i="1"/>
  <c r="AO12" i="1"/>
  <c r="AO11" i="1"/>
  <c r="AO10" i="1"/>
  <c r="AO9" i="1"/>
  <c r="AO8" i="1"/>
  <c r="AO7" i="1"/>
  <c r="AO6" i="1"/>
  <c r="AF74" i="1"/>
  <c r="AF73" i="1"/>
  <c r="AF72" i="1"/>
  <c r="AF70" i="1"/>
  <c r="AF69" i="1"/>
  <c r="AF68" i="1"/>
  <c r="AF66" i="1"/>
  <c r="AF65" i="1"/>
  <c r="AF64" i="1"/>
  <c r="AF62" i="1"/>
  <c r="AF57" i="1"/>
  <c r="AF56" i="1"/>
  <c r="AF54" i="1"/>
  <c r="AF53" i="1"/>
  <c r="AF52" i="1"/>
  <c r="AF50" i="1"/>
  <c r="AF49" i="1"/>
  <c r="AF48" i="1"/>
  <c r="AF46" i="1"/>
  <c r="AF45" i="1"/>
  <c r="AF44" i="1"/>
  <c r="AF42" i="1"/>
  <c r="AF41" i="1"/>
  <c r="AF40" i="1"/>
  <c r="AF38" i="1"/>
  <c r="AF37" i="1"/>
  <c r="AF36" i="1"/>
  <c r="AF34" i="1"/>
  <c r="AF33" i="1"/>
  <c r="AF32" i="1"/>
  <c r="AF30" i="1"/>
  <c r="AF29" i="1"/>
  <c r="AF28" i="1"/>
  <c r="AF26" i="1"/>
  <c r="AF25" i="1"/>
  <c r="AF24" i="1"/>
  <c r="AF22" i="1"/>
  <c r="AF21" i="1"/>
  <c r="AF20" i="1"/>
  <c r="AF18" i="1"/>
  <c r="AF17" i="1"/>
  <c r="AF16" i="1"/>
  <c r="AF14" i="1"/>
  <c r="AF13" i="1"/>
  <c r="AF12" i="1"/>
  <c r="AF10" i="1"/>
  <c r="AF9" i="1"/>
  <c r="AF8" i="1"/>
  <c r="AF6" i="1"/>
  <c r="W72" i="1"/>
  <c r="W68" i="1"/>
  <c r="W64" i="1"/>
  <c r="W56" i="1"/>
  <c r="W52" i="1"/>
  <c r="W48" i="1"/>
  <c r="W44" i="1"/>
  <c r="W40" i="1"/>
  <c r="W36" i="1"/>
  <c r="W32" i="1"/>
  <c r="W28" i="1"/>
  <c r="W24" i="1"/>
  <c r="W20" i="1"/>
  <c r="W16" i="1"/>
  <c r="W12" i="1"/>
  <c r="W8"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9" i="1"/>
  <c r="N62" i="1"/>
  <c r="N63" i="1"/>
  <c r="N64" i="1"/>
  <c r="N65" i="1"/>
  <c r="N66" i="1"/>
  <c r="N67" i="1"/>
  <c r="N68" i="1"/>
  <c r="N69" i="1"/>
  <c r="N70" i="1"/>
  <c r="N71" i="1"/>
  <c r="N72" i="1"/>
  <c r="N73" i="1"/>
  <c r="N74" i="1"/>
  <c r="N6" i="1"/>
  <c r="L70" i="1"/>
  <c r="L71" i="1"/>
  <c r="L72" i="1"/>
  <c r="L73" i="1"/>
  <c r="L74" i="1"/>
  <c r="J11" i="1"/>
  <c r="L11" i="1" s="1"/>
  <c r="J12" i="1"/>
  <c r="L12" i="1" s="1"/>
  <c r="J13" i="1"/>
  <c r="L13" i="1" s="1"/>
  <c r="J14" i="1"/>
  <c r="L14" i="1" s="1"/>
  <c r="J15" i="1"/>
  <c r="L15" i="1" s="1"/>
  <c r="J16" i="1"/>
  <c r="L16" i="1" s="1"/>
  <c r="J17" i="1"/>
  <c r="L17" i="1" s="1"/>
  <c r="J18" i="1"/>
  <c r="L18" i="1" s="1"/>
  <c r="J19" i="1"/>
  <c r="L19" i="1" s="1"/>
  <c r="J20" i="1"/>
  <c r="L20" i="1" s="1"/>
  <c r="J21" i="1"/>
  <c r="L21" i="1" s="1"/>
  <c r="J22" i="1"/>
  <c r="L22" i="1" s="1"/>
  <c r="J23" i="1"/>
  <c r="L23" i="1" s="1"/>
  <c r="J24" i="1"/>
  <c r="L24" i="1" s="1"/>
  <c r="J25" i="1"/>
  <c r="L25" i="1" s="1"/>
  <c r="J26" i="1"/>
  <c r="L26" i="1" s="1"/>
  <c r="J27" i="1"/>
  <c r="L27" i="1" s="1"/>
  <c r="J28" i="1"/>
  <c r="L28" i="1" s="1"/>
  <c r="J29" i="1"/>
  <c r="L29" i="1" s="1"/>
  <c r="J30" i="1"/>
  <c r="L30" i="1" s="1"/>
  <c r="J31" i="1"/>
  <c r="L31" i="1" s="1"/>
  <c r="J32" i="1"/>
  <c r="L32" i="1" s="1"/>
  <c r="J33" i="1"/>
  <c r="L33" i="1" s="1"/>
  <c r="J34" i="1"/>
  <c r="L34" i="1" s="1"/>
  <c r="J35" i="1"/>
  <c r="L35" i="1" s="1"/>
  <c r="J36" i="1"/>
  <c r="L36" i="1" s="1"/>
  <c r="J37" i="1"/>
  <c r="L37" i="1" s="1"/>
  <c r="J38" i="1"/>
  <c r="L38" i="1" s="1"/>
  <c r="J39" i="1"/>
  <c r="L39" i="1" s="1"/>
  <c r="J40" i="1"/>
  <c r="L40" i="1" s="1"/>
  <c r="J41" i="1"/>
  <c r="L41" i="1" s="1"/>
  <c r="J42" i="1"/>
  <c r="L42" i="1" s="1"/>
  <c r="J43" i="1"/>
  <c r="L43" i="1" s="1"/>
  <c r="J44" i="1"/>
  <c r="L44" i="1" s="1"/>
  <c r="J45" i="1"/>
  <c r="L45" i="1" s="1"/>
  <c r="J46" i="1"/>
  <c r="L46" i="1" s="1"/>
  <c r="J47" i="1"/>
  <c r="L47" i="1" s="1"/>
  <c r="J48" i="1"/>
  <c r="L48" i="1" s="1"/>
  <c r="J49" i="1"/>
  <c r="L49" i="1" s="1"/>
  <c r="J50" i="1"/>
  <c r="L50" i="1" s="1"/>
  <c r="J51" i="1"/>
  <c r="L51" i="1" s="1"/>
  <c r="J52" i="1"/>
  <c r="L52" i="1" s="1"/>
  <c r="J53" i="1"/>
  <c r="L53" i="1" s="1"/>
  <c r="J54" i="1"/>
  <c r="L54" i="1" s="1"/>
  <c r="J55" i="1"/>
  <c r="L55" i="1" s="1"/>
  <c r="J56" i="1"/>
  <c r="L56" i="1" s="1"/>
  <c r="J57" i="1"/>
  <c r="L57" i="1" s="1"/>
  <c r="J58" i="1"/>
  <c r="L58" i="1" s="1"/>
  <c r="AV58" i="1" s="1"/>
  <c r="AX58" i="1" s="1"/>
  <c r="J59" i="1"/>
  <c r="L59" i="1" s="1"/>
  <c r="AM59" i="1" s="1"/>
  <c r="AO59" i="1" s="1"/>
  <c r="J60" i="1"/>
  <c r="L60" i="1" s="1"/>
  <c r="AD60" i="1" s="1"/>
  <c r="AF60" i="1" s="1"/>
  <c r="J61" i="1"/>
  <c r="L61" i="1" s="1"/>
  <c r="U61" i="1" s="1"/>
  <c r="W61" i="1" s="1"/>
  <c r="J62" i="1"/>
  <c r="L62" i="1" s="1"/>
  <c r="J63" i="1"/>
  <c r="L63" i="1" s="1"/>
  <c r="J64" i="1"/>
  <c r="L64" i="1" s="1"/>
  <c r="J65" i="1"/>
  <c r="L65" i="1" s="1"/>
  <c r="J66" i="1"/>
  <c r="L66" i="1" s="1"/>
  <c r="J67" i="1"/>
  <c r="L67" i="1" s="1"/>
  <c r="J68" i="1"/>
  <c r="L68" i="1" s="1"/>
  <c r="J69" i="1"/>
  <c r="L69" i="1" s="1"/>
  <c r="J70" i="1"/>
  <c r="J71" i="1"/>
  <c r="J72" i="1"/>
  <c r="J73" i="1"/>
  <c r="J74" i="1"/>
  <c r="J10" i="1"/>
  <c r="L10" i="1" s="1"/>
  <c r="AB61" i="1" l="1"/>
  <c r="AD61" i="1"/>
  <c r="AF61" i="1" s="1"/>
  <c r="S59" i="1"/>
  <c r="U59" i="1"/>
  <c r="W59" i="1" s="1"/>
  <c r="AK61" i="1"/>
  <c r="AM61" i="1"/>
  <c r="AO61" i="1" s="1"/>
  <c r="AT60" i="1"/>
  <c r="AV60" i="1"/>
  <c r="AX60" i="1" s="1"/>
  <c r="N61" i="1"/>
  <c r="S60" i="1"/>
  <c r="U60" i="1"/>
  <c r="W60" i="1" s="1"/>
  <c r="AB59" i="1"/>
  <c r="AD59" i="1"/>
  <c r="AF59" i="1" s="1"/>
  <c r="AK60" i="1"/>
  <c r="AT61" i="1"/>
  <c r="AV61" i="1"/>
  <c r="AX61" i="1" s="1"/>
  <c r="N60" i="1"/>
  <c r="S61" i="1"/>
  <c r="AB60" i="1"/>
  <c r="AK59" i="1"/>
  <c r="U58" i="1"/>
  <c r="W58" i="1" s="1"/>
  <c r="N58" i="1"/>
  <c r="AB58" i="1"/>
  <c r="AK58" i="1"/>
  <c r="AM58" i="1"/>
  <c r="AO58" i="1" s="1"/>
  <c r="S58" i="1"/>
  <c r="AD58" i="1"/>
  <c r="AF58" i="1" s="1"/>
  <c r="AT58" i="1"/>
  <c r="Q58" i="4"/>
  <c r="Q56" i="4" s="1"/>
  <c r="P58" i="4"/>
  <c r="P56" i="4" s="1"/>
  <c r="O58" i="4"/>
  <c r="N58" i="4"/>
  <c r="M58" i="4"/>
  <c r="L58" i="4"/>
  <c r="O57" i="4"/>
  <c r="N57" i="4"/>
  <c r="M57" i="4"/>
  <c r="L57" i="4"/>
  <c r="O56" i="4"/>
  <c r="N56" i="4"/>
  <c r="M55" i="4"/>
  <c r="L55" i="4"/>
  <c r="Q54" i="4"/>
  <c r="Q52" i="4" s="1"/>
  <c r="P54" i="4"/>
  <c r="P52" i="4" s="1"/>
  <c r="O54" i="4"/>
  <c r="N54" i="4"/>
  <c r="M54" i="4"/>
  <c r="L54" i="4"/>
  <c r="O53" i="4"/>
  <c r="N53" i="4"/>
  <c r="M53" i="4"/>
  <c r="L53" i="4"/>
  <c r="O52" i="4"/>
  <c r="N52" i="4"/>
  <c r="M51" i="4"/>
  <c r="L51" i="4"/>
  <c r="AJ50" i="4"/>
  <c r="AI50" i="4"/>
  <c r="AH50" i="4"/>
  <c r="AG50" i="4"/>
  <c r="Q50" i="4"/>
  <c r="P50" i="4"/>
  <c r="O50" i="4"/>
  <c r="N50" i="4"/>
  <c r="M50" i="4"/>
  <c r="L50" i="4"/>
  <c r="AJ49" i="4"/>
  <c r="AI49" i="4"/>
  <c r="AH49" i="4"/>
  <c r="AG49" i="4"/>
  <c r="O49" i="4"/>
  <c r="N49" i="4"/>
  <c r="M49" i="4"/>
  <c r="L49" i="4"/>
  <c r="AH48" i="4"/>
  <c r="AG48" i="4"/>
  <c r="Q48" i="4"/>
  <c r="P48" i="4"/>
  <c r="O48" i="4"/>
  <c r="N48" i="4"/>
  <c r="AF47" i="4"/>
  <c r="AE47" i="4"/>
  <c r="M47" i="4"/>
  <c r="L47" i="4"/>
  <c r="Q46" i="4"/>
  <c r="Q44" i="4" s="1"/>
  <c r="P46" i="4"/>
  <c r="P44" i="4" s="1"/>
  <c r="O46" i="4"/>
  <c r="N46" i="4"/>
  <c r="M46" i="4"/>
  <c r="L46" i="4"/>
  <c r="O45" i="4"/>
  <c r="N45" i="4"/>
  <c r="M45" i="4"/>
  <c r="L45" i="4"/>
  <c r="O44" i="4"/>
  <c r="N44" i="4"/>
  <c r="M43" i="4"/>
  <c r="L43" i="4"/>
  <c r="AJ42" i="4"/>
  <c r="AI42" i="4"/>
  <c r="AH42" i="4"/>
  <c r="AG42" i="4"/>
  <c r="Q42" i="4"/>
  <c r="P42" i="4"/>
  <c r="O42" i="4"/>
  <c r="N42" i="4"/>
  <c r="M42" i="4"/>
  <c r="L42" i="4"/>
  <c r="AJ41" i="4"/>
  <c r="AI41" i="4"/>
  <c r="AH41" i="4"/>
  <c r="AG41" i="4"/>
  <c r="O41" i="4"/>
  <c r="N41" i="4"/>
  <c r="M41" i="4"/>
  <c r="L41" i="4"/>
  <c r="AH40" i="4"/>
  <c r="AG40" i="4"/>
  <c r="Q40" i="4"/>
  <c r="P40" i="4"/>
  <c r="O40" i="4"/>
  <c r="N40" i="4"/>
  <c r="AF39" i="4"/>
  <c r="AE39" i="4"/>
  <c r="M39" i="4"/>
  <c r="L39" i="4"/>
  <c r="AJ38" i="4"/>
  <c r="AI38" i="4"/>
  <c r="AH38" i="4"/>
  <c r="AG38" i="4"/>
  <c r="Q38" i="4"/>
  <c r="P38" i="4"/>
  <c r="O38" i="4"/>
  <c r="N38" i="4"/>
  <c r="M38" i="4"/>
  <c r="L38" i="4"/>
  <c r="AJ37" i="4"/>
  <c r="AI37" i="4"/>
  <c r="AH37" i="4"/>
  <c r="AG37" i="4"/>
  <c r="O37" i="4"/>
  <c r="N37" i="4"/>
  <c r="M37" i="4"/>
  <c r="L37" i="4"/>
  <c r="AH36" i="4"/>
  <c r="AG36" i="4"/>
  <c r="Q36" i="4"/>
  <c r="P36" i="4"/>
  <c r="O36" i="4"/>
  <c r="N36" i="4"/>
  <c r="AF35" i="4"/>
  <c r="AE35" i="4"/>
  <c r="M35" i="4"/>
  <c r="L35" i="4"/>
  <c r="AJ34" i="4"/>
  <c r="AI34" i="4"/>
  <c r="AH34" i="4"/>
  <c r="AG34" i="4"/>
  <c r="Q34" i="4"/>
  <c r="P34" i="4"/>
  <c r="O34" i="4"/>
  <c r="N34" i="4"/>
  <c r="M34" i="4"/>
  <c r="L34" i="4"/>
  <c r="AJ33" i="4"/>
  <c r="AI33" i="4"/>
  <c r="AH33" i="4"/>
  <c r="AG33" i="4"/>
  <c r="O33" i="4"/>
  <c r="N33" i="4"/>
  <c r="M33" i="4"/>
  <c r="L33" i="4"/>
  <c r="AH32" i="4"/>
  <c r="AG32" i="4"/>
  <c r="Q32" i="4"/>
  <c r="P32" i="4"/>
  <c r="O32" i="4"/>
  <c r="N32" i="4"/>
  <c r="AF31" i="4"/>
  <c r="AE31" i="4"/>
  <c r="M31" i="4"/>
  <c r="L31" i="4"/>
  <c r="AJ30" i="4"/>
  <c r="AI30" i="4"/>
  <c r="AH30" i="4"/>
  <c r="AG30" i="4"/>
  <c r="Q30" i="4"/>
  <c r="P30" i="4"/>
  <c r="O30" i="4"/>
  <c r="N30" i="4"/>
  <c r="M30" i="4"/>
  <c r="L30" i="4"/>
  <c r="AJ29" i="4"/>
  <c r="AI29" i="4"/>
  <c r="AH29" i="4"/>
  <c r="AG29" i="4"/>
  <c r="O29" i="4"/>
  <c r="N29" i="4"/>
  <c r="M29" i="4"/>
  <c r="L29" i="4"/>
  <c r="AH28" i="4"/>
  <c r="AG28" i="4"/>
  <c r="Q28" i="4"/>
  <c r="P28" i="4"/>
  <c r="O28" i="4"/>
  <c r="N28" i="4"/>
  <c r="AF27" i="4"/>
  <c r="AE27" i="4"/>
  <c r="M27" i="4"/>
  <c r="L27" i="4"/>
  <c r="AJ26" i="4"/>
  <c r="AI26" i="4"/>
  <c r="AH26" i="4"/>
  <c r="AG26" i="4"/>
  <c r="Q26" i="4"/>
  <c r="P26" i="4"/>
  <c r="O26" i="4"/>
  <c r="N26" i="4"/>
  <c r="M26" i="4"/>
  <c r="L26" i="4"/>
  <c r="AJ25" i="4"/>
  <c r="AI25" i="4"/>
  <c r="AH25" i="4"/>
  <c r="AG25" i="4"/>
  <c r="O25" i="4"/>
  <c r="N25" i="4"/>
  <c r="M25" i="4"/>
  <c r="L25" i="4"/>
  <c r="AH24" i="4"/>
  <c r="AG24" i="4"/>
  <c r="Q24" i="4"/>
  <c r="P24" i="4"/>
  <c r="O24" i="4"/>
  <c r="N24" i="4"/>
  <c r="AF23" i="4"/>
  <c r="AE23" i="4"/>
  <c r="M23" i="4"/>
  <c r="L23" i="4"/>
  <c r="AJ22" i="4"/>
  <c r="AI22" i="4"/>
  <c r="AH22" i="4"/>
  <c r="AG22" i="4"/>
  <c r="Q22" i="4"/>
  <c r="P22" i="4"/>
  <c r="O22" i="4"/>
  <c r="N22" i="4"/>
  <c r="M22" i="4"/>
  <c r="L22" i="4"/>
  <c r="AJ21" i="4"/>
  <c r="AI21" i="4"/>
  <c r="AH21" i="4"/>
  <c r="AG21" i="4"/>
  <c r="O21" i="4"/>
  <c r="N21" i="4"/>
  <c r="M21" i="4"/>
  <c r="L21" i="4"/>
  <c r="AH20" i="4"/>
  <c r="AG20" i="4"/>
  <c r="Q20" i="4"/>
  <c r="P20" i="4"/>
  <c r="O20" i="4"/>
  <c r="N20" i="4"/>
  <c r="AF19" i="4"/>
  <c r="AE19" i="4"/>
  <c r="M19" i="4"/>
  <c r="L19" i="4"/>
  <c r="AJ18" i="4"/>
  <c r="AI18" i="4"/>
  <c r="AH18" i="4"/>
  <c r="AG18" i="4"/>
  <c r="Q18" i="4"/>
  <c r="P18" i="4"/>
  <c r="O18" i="4"/>
  <c r="N18" i="4"/>
  <c r="M18" i="4"/>
  <c r="L18" i="4"/>
  <c r="AJ17" i="4"/>
  <c r="AI17" i="4"/>
  <c r="AH17" i="4"/>
  <c r="AG17" i="4"/>
  <c r="O17" i="4"/>
  <c r="N17" i="4"/>
  <c r="M17" i="4"/>
  <c r="L17" i="4"/>
  <c r="AH16" i="4"/>
  <c r="AG16" i="4"/>
  <c r="Q16" i="4"/>
  <c r="P16" i="4"/>
  <c r="O16" i="4"/>
  <c r="N16" i="4"/>
  <c r="AF15" i="4"/>
  <c r="AE15" i="4"/>
  <c r="M15" i="4"/>
  <c r="L15" i="4"/>
  <c r="AJ14" i="4"/>
  <c r="AI14" i="4"/>
  <c r="AH14" i="4"/>
  <c r="AG14" i="4"/>
  <c r="Q14" i="4"/>
  <c r="P14" i="4"/>
  <c r="O14" i="4"/>
  <c r="N14" i="4"/>
  <c r="M14" i="4"/>
  <c r="L14" i="4"/>
  <c r="AJ13" i="4"/>
  <c r="AI13" i="4"/>
  <c r="AH13" i="4"/>
  <c r="AG13" i="4"/>
  <c r="O13" i="4"/>
  <c r="N13" i="4"/>
  <c r="M13" i="4"/>
  <c r="L13" i="4"/>
  <c r="AH12" i="4"/>
  <c r="AG12" i="4"/>
  <c r="Q12" i="4"/>
  <c r="P12" i="4"/>
  <c r="O12" i="4"/>
  <c r="N12" i="4"/>
  <c r="AF11" i="4"/>
  <c r="AE11" i="4"/>
  <c r="M11" i="4"/>
  <c r="L11" i="4"/>
  <c r="AJ10" i="4"/>
  <c r="AI10" i="4"/>
  <c r="AH10" i="4"/>
  <c r="AG10" i="4"/>
  <c r="Q10" i="4"/>
  <c r="P10" i="4"/>
  <c r="O10" i="4"/>
  <c r="N10" i="4"/>
  <c r="M10" i="4"/>
  <c r="L10" i="4"/>
  <c r="AJ9" i="4"/>
  <c r="AI9" i="4"/>
  <c r="AH9" i="4"/>
  <c r="AG9" i="4"/>
  <c r="O9" i="4"/>
  <c r="N9" i="4"/>
  <c r="M9" i="4"/>
  <c r="L9" i="4"/>
  <c r="AH8" i="4"/>
  <c r="AG8" i="4"/>
  <c r="Q8" i="4"/>
  <c r="P8" i="4"/>
  <c r="O8" i="4"/>
  <c r="N8" i="4"/>
  <c r="AF7" i="4"/>
  <c r="AE7" i="4"/>
  <c r="M7" i="4"/>
  <c r="L7" i="4"/>
  <c r="AJ6" i="4"/>
  <c r="AI6" i="4"/>
  <c r="AH6" i="4"/>
  <c r="AG6" i="4"/>
  <c r="Q6" i="4"/>
  <c r="P6" i="4"/>
  <c r="O6" i="4"/>
  <c r="N6" i="4"/>
  <c r="M6" i="4"/>
  <c r="L6" i="4"/>
  <c r="AJ5" i="4"/>
  <c r="AI5" i="4"/>
  <c r="AH5" i="4"/>
  <c r="AG5" i="4"/>
  <c r="O5" i="4"/>
  <c r="N5" i="4"/>
  <c r="M5" i="4"/>
  <c r="L5" i="4"/>
  <c r="AH4" i="4"/>
  <c r="AG4" i="4"/>
  <c r="Q4" i="4"/>
  <c r="P4" i="4"/>
  <c r="O4" i="4"/>
  <c r="N4" i="4"/>
  <c r="AF3" i="4"/>
  <c r="AE3" i="4"/>
  <c r="M3" i="4"/>
  <c r="L3" i="4"/>
  <c r="AJ122" i="5"/>
  <c r="AJ124" i="5" s="1"/>
  <c r="AI122" i="5"/>
  <c r="AH122" i="5"/>
  <c r="AG122" i="5"/>
  <c r="AF122" i="5"/>
  <c r="AE122" i="5"/>
  <c r="AD122" i="5"/>
  <c r="AC122" i="5"/>
  <c r="AB122" i="5"/>
  <c r="AA122" i="5"/>
  <c r="Z122" i="5"/>
  <c r="Y122" i="5"/>
  <c r="X122" i="5"/>
  <c r="W122" i="5"/>
  <c r="W124" i="5" s="1"/>
  <c r="V122" i="5"/>
  <c r="AJ121" i="5"/>
  <c r="AI121" i="5"/>
  <c r="AH121" i="5"/>
  <c r="AG121" i="5"/>
  <c r="AF121" i="5"/>
  <c r="AE121" i="5"/>
  <c r="AD121" i="5"/>
  <c r="AC121" i="5"/>
  <c r="AB121" i="5"/>
  <c r="AA121" i="5"/>
  <c r="Z121" i="5"/>
  <c r="Y121" i="5"/>
  <c r="X121" i="5"/>
  <c r="W121" i="5"/>
  <c r="V121" i="5"/>
  <c r="AJ120" i="5"/>
  <c r="AI120" i="5"/>
  <c r="AH120" i="5"/>
  <c r="AG120" i="5"/>
  <c r="AF120" i="5"/>
  <c r="AE120" i="5"/>
  <c r="AD120" i="5"/>
  <c r="AC120" i="5"/>
  <c r="AB120" i="5"/>
  <c r="AA120" i="5"/>
  <c r="Z120" i="5"/>
  <c r="Y120" i="5"/>
  <c r="X120" i="5"/>
  <c r="W120" i="5"/>
  <c r="V120" i="5"/>
  <c r="AJ119" i="5"/>
  <c r="AI119" i="5"/>
  <c r="AH119" i="5"/>
  <c r="AG119" i="5"/>
  <c r="AF119" i="5"/>
  <c r="AE119" i="5"/>
  <c r="AD119" i="5"/>
  <c r="AC119" i="5"/>
  <c r="AB119" i="5"/>
  <c r="AA119" i="5"/>
  <c r="Z119" i="5"/>
  <c r="Y119" i="5"/>
  <c r="X119" i="5"/>
  <c r="W119" i="5"/>
  <c r="V119" i="5"/>
  <c r="AJ118" i="5"/>
  <c r="AI118" i="5"/>
  <c r="AH118" i="5"/>
  <c r="AG118" i="5"/>
  <c r="AF118" i="5"/>
  <c r="AE118" i="5"/>
  <c r="AD118" i="5"/>
  <c r="AC118" i="5"/>
  <c r="AB118" i="5"/>
  <c r="AA118" i="5"/>
  <c r="Z118" i="5"/>
  <c r="Y118" i="5"/>
  <c r="X118" i="5"/>
  <c r="W118" i="5"/>
  <c r="V118" i="5"/>
  <c r="AJ117" i="5"/>
  <c r="AI117" i="5"/>
  <c r="AH117" i="5"/>
  <c r="AG117" i="5"/>
  <c r="AF117" i="5"/>
  <c r="AE117" i="5"/>
  <c r="AD117" i="5"/>
  <c r="AC117" i="5"/>
  <c r="AB117" i="5"/>
  <c r="AA117" i="5"/>
  <c r="Z117" i="5"/>
  <c r="Y117" i="5"/>
  <c r="X117" i="5"/>
  <c r="W117" i="5"/>
  <c r="V117" i="5"/>
  <c r="AJ116" i="5"/>
  <c r="AI116" i="5"/>
  <c r="AH116" i="5"/>
  <c r="AG116" i="5"/>
  <c r="AF116" i="5"/>
  <c r="AE116" i="5"/>
  <c r="AD116" i="5"/>
  <c r="AC116" i="5"/>
  <c r="AB116" i="5"/>
  <c r="AA116" i="5"/>
  <c r="Z116" i="5"/>
  <c r="Y116" i="5"/>
  <c r="X116" i="5"/>
  <c r="W116" i="5"/>
  <c r="V116" i="5"/>
  <c r="AJ115" i="5"/>
  <c r="AI115" i="5"/>
  <c r="AH115" i="5"/>
  <c r="AG115" i="5"/>
  <c r="AF115" i="5"/>
  <c r="AE115" i="5"/>
  <c r="AD115" i="5"/>
  <c r="AC115" i="5"/>
  <c r="AB115" i="5"/>
  <c r="AA115" i="5"/>
  <c r="Z115" i="5"/>
  <c r="Y115" i="5"/>
  <c r="X115" i="5"/>
  <c r="W115" i="5"/>
  <c r="V115" i="5"/>
  <c r="AJ114" i="5"/>
  <c r="AI114" i="5"/>
  <c r="AH114" i="5"/>
  <c r="AG114" i="5"/>
  <c r="AF114" i="5"/>
  <c r="AE114" i="5"/>
  <c r="AD114" i="5"/>
  <c r="AC114" i="5"/>
  <c r="AB114" i="5"/>
  <c r="AA114" i="5"/>
  <c r="Z114" i="5"/>
  <c r="Y114" i="5"/>
  <c r="X114" i="5"/>
  <c r="W114" i="5"/>
  <c r="V114" i="5"/>
  <c r="AJ113" i="5"/>
  <c r="AI113" i="5"/>
  <c r="AH113" i="5"/>
  <c r="AG113" i="5"/>
  <c r="AF113" i="5"/>
  <c r="AE113" i="5"/>
  <c r="AD113" i="5"/>
  <c r="AC113" i="5"/>
  <c r="AB113" i="5"/>
  <c r="AA113" i="5"/>
  <c r="Z113" i="5"/>
  <c r="Y113" i="5"/>
  <c r="X113" i="5"/>
  <c r="W113" i="5"/>
  <c r="V113" i="5"/>
  <c r="AJ112" i="5"/>
  <c r="AI112" i="5"/>
  <c r="AH112" i="5"/>
  <c r="AG112" i="5"/>
  <c r="AF112" i="5"/>
  <c r="AE112" i="5"/>
  <c r="AD112" i="5"/>
  <c r="AC112" i="5"/>
  <c r="AB112" i="5"/>
  <c r="AA112" i="5"/>
  <c r="Z112" i="5"/>
  <c r="Y112" i="5"/>
  <c r="X112" i="5"/>
  <c r="W112" i="5"/>
  <c r="V112" i="5"/>
  <c r="AJ111" i="5"/>
  <c r="AI111" i="5"/>
  <c r="AH111" i="5"/>
  <c r="AG111" i="5"/>
  <c r="AF111" i="5"/>
  <c r="AE111" i="5"/>
  <c r="AD111" i="5"/>
  <c r="AC111" i="5"/>
  <c r="AB111" i="5"/>
  <c r="AA111" i="5"/>
  <c r="Z111" i="5"/>
  <c r="Y111" i="5"/>
  <c r="X111" i="5"/>
  <c r="W111" i="5"/>
  <c r="V111" i="5"/>
  <c r="AJ110" i="5"/>
  <c r="AI110" i="5"/>
  <c r="AH110" i="5"/>
  <c r="AG110" i="5"/>
  <c r="AF110" i="5"/>
  <c r="AE110" i="5"/>
  <c r="AD110" i="5"/>
  <c r="AC110" i="5"/>
  <c r="AB110" i="5"/>
  <c r="AA110" i="5"/>
  <c r="Z110" i="5"/>
  <c r="Y110" i="5"/>
  <c r="X110" i="5"/>
  <c r="W110" i="5"/>
  <c r="V110" i="5"/>
  <c r="AJ109" i="5"/>
  <c r="AI109" i="5"/>
  <c r="AH109" i="5"/>
  <c r="AG109" i="5"/>
  <c r="AF109" i="5"/>
  <c r="AE109" i="5"/>
  <c r="AD109" i="5"/>
  <c r="AC109" i="5"/>
  <c r="AB109" i="5"/>
  <c r="AA109" i="5"/>
  <c r="Z109" i="5"/>
  <c r="Y109" i="5"/>
  <c r="X109" i="5"/>
  <c r="W109" i="5"/>
  <c r="V109" i="5"/>
  <c r="AJ108" i="5"/>
  <c r="AI108" i="5"/>
  <c r="AH108" i="5"/>
  <c r="AG108" i="5"/>
  <c r="AF108" i="5"/>
  <c r="AE108" i="5"/>
  <c r="AD108" i="5"/>
  <c r="AC108" i="5"/>
  <c r="AB108" i="5"/>
  <c r="AA108" i="5"/>
  <c r="Z108" i="5"/>
  <c r="Y108" i="5"/>
  <c r="X108" i="5"/>
  <c r="W108" i="5"/>
  <c r="V108" i="5"/>
  <c r="AJ107" i="5"/>
  <c r="AI107" i="5"/>
  <c r="AH107" i="5"/>
  <c r="AG107" i="5"/>
  <c r="AF107" i="5"/>
  <c r="AE107" i="5"/>
  <c r="AD107" i="5"/>
  <c r="AC107" i="5"/>
  <c r="AB107" i="5"/>
  <c r="AA107" i="5"/>
  <c r="Z107" i="5"/>
  <c r="Y107" i="5"/>
  <c r="X107" i="5"/>
  <c r="W107" i="5"/>
  <c r="V107" i="5"/>
  <c r="AJ106" i="5"/>
  <c r="AI106" i="5"/>
  <c r="AH106" i="5"/>
  <c r="AG106" i="5"/>
  <c r="AF106" i="5"/>
  <c r="AE106" i="5"/>
  <c r="AD106" i="5"/>
  <c r="AC106" i="5"/>
  <c r="AB106" i="5"/>
  <c r="AA106" i="5"/>
  <c r="Z106" i="5"/>
  <c r="Y106" i="5"/>
  <c r="X106" i="5"/>
  <c r="W106" i="5"/>
  <c r="V106" i="5"/>
  <c r="AJ105" i="5"/>
  <c r="AI105" i="5"/>
  <c r="AH105" i="5"/>
  <c r="AG105" i="5"/>
  <c r="AF105" i="5"/>
  <c r="AE105" i="5"/>
  <c r="AD105" i="5"/>
  <c r="AC105" i="5"/>
  <c r="AB105" i="5"/>
  <c r="AA105" i="5"/>
  <c r="Z105" i="5"/>
  <c r="Y105" i="5"/>
  <c r="X105" i="5"/>
  <c r="W105" i="5"/>
  <c r="V105" i="5"/>
  <c r="AJ104" i="5"/>
  <c r="AI104" i="5"/>
  <c r="AH104" i="5"/>
  <c r="AG104" i="5"/>
  <c r="AF104" i="5"/>
  <c r="AE104" i="5"/>
  <c r="AD104" i="5"/>
  <c r="AC104" i="5"/>
  <c r="AB104" i="5"/>
  <c r="AA104" i="5"/>
  <c r="Z104" i="5"/>
  <c r="Y104" i="5"/>
  <c r="X104" i="5"/>
  <c r="W104" i="5"/>
  <c r="V104" i="5"/>
  <c r="AJ103" i="5"/>
  <c r="AI103" i="5"/>
  <c r="AH103" i="5"/>
  <c r="AG103" i="5"/>
  <c r="AF103" i="5"/>
  <c r="AE103" i="5"/>
  <c r="AD103" i="5"/>
  <c r="AC103" i="5"/>
  <c r="AB103" i="5"/>
  <c r="AA103" i="5"/>
  <c r="Z103" i="5"/>
  <c r="Y103" i="5"/>
  <c r="X103" i="5"/>
  <c r="W103" i="5"/>
  <c r="V103" i="5"/>
  <c r="AJ102" i="5"/>
  <c r="AI102" i="5"/>
  <c r="AH102" i="5"/>
  <c r="AG102" i="5"/>
  <c r="AF102" i="5"/>
  <c r="AE102" i="5"/>
  <c r="AD102" i="5"/>
  <c r="AC102" i="5"/>
  <c r="AB102" i="5"/>
  <c r="AA102" i="5"/>
  <c r="Z102" i="5"/>
  <c r="Y102" i="5"/>
  <c r="X102" i="5"/>
  <c r="W102" i="5"/>
  <c r="V102" i="5"/>
  <c r="AJ101" i="5"/>
  <c r="AI101" i="5"/>
  <c r="AH101" i="5"/>
  <c r="AG101" i="5"/>
  <c r="AF101" i="5"/>
  <c r="AE101" i="5"/>
  <c r="AD101" i="5"/>
  <c r="AC101" i="5"/>
  <c r="AB101" i="5"/>
  <c r="AA101" i="5"/>
  <c r="Z101" i="5"/>
  <c r="Y101" i="5"/>
  <c r="X101" i="5"/>
  <c r="W101" i="5"/>
  <c r="V101" i="5"/>
  <c r="AJ100" i="5"/>
  <c r="AI100" i="5"/>
  <c r="AH100" i="5"/>
  <c r="AG100" i="5"/>
  <c r="AF100" i="5"/>
  <c r="AE100" i="5"/>
  <c r="AD100" i="5"/>
  <c r="AC100" i="5"/>
  <c r="AB100" i="5"/>
  <c r="AA100" i="5"/>
  <c r="Z100" i="5"/>
  <c r="Y100" i="5"/>
  <c r="X100" i="5"/>
  <c r="W100" i="5"/>
  <c r="V100" i="5"/>
  <c r="AJ99" i="5"/>
  <c r="AI99" i="5"/>
  <c r="AH99" i="5"/>
  <c r="AG99" i="5"/>
  <c r="AF99" i="5"/>
  <c r="AE99" i="5"/>
  <c r="AD99" i="5"/>
  <c r="AC99" i="5"/>
  <c r="AB99" i="5"/>
  <c r="AA99" i="5"/>
  <c r="Z99" i="5"/>
  <c r="Y99" i="5"/>
  <c r="X99" i="5"/>
  <c r="W99" i="5"/>
  <c r="V99" i="5"/>
  <c r="AJ98" i="5"/>
  <c r="AI98" i="5"/>
  <c r="AH98" i="5"/>
  <c r="AG98" i="5"/>
  <c r="AF98" i="5"/>
  <c r="AE98" i="5"/>
  <c r="AD98" i="5"/>
  <c r="AC98" i="5"/>
  <c r="AB98" i="5"/>
  <c r="AA98" i="5"/>
  <c r="Z98" i="5"/>
  <c r="Y98" i="5"/>
  <c r="X98" i="5"/>
  <c r="W98" i="5"/>
  <c r="V98" i="5"/>
  <c r="AJ97" i="5"/>
  <c r="AI97" i="5"/>
  <c r="AH97" i="5"/>
  <c r="AG97" i="5"/>
  <c r="AF97" i="5"/>
  <c r="AE97" i="5"/>
  <c r="AD97" i="5"/>
  <c r="AC97" i="5"/>
  <c r="AB97" i="5"/>
  <c r="AA97" i="5"/>
  <c r="Z97" i="5"/>
  <c r="Y97" i="5"/>
  <c r="X97" i="5"/>
  <c r="W97" i="5"/>
  <c r="V97" i="5"/>
  <c r="AJ96" i="5"/>
  <c r="AI96" i="5"/>
  <c r="AH96" i="5"/>
  <c r="AG96" i="5"/>
  <c r="AF96" i="5"/>
  <c r="AE96" i="5"/>
  <c r="AD96" i="5"/>
  <c r="AC96" i="5"/>
  <c r="AB96" i="5"/>
  <c r="AA96" i="5"/>
  <c r="Z96" i="5"/>
  <c r="Y96" i="5"/>
  <c r="X96" i="5"/>
  <c r="W96" i="5"/>
  <c r="V96" i="5"/>
  <c r="AJ95" i="5"/>
  <c r="AI95" i="5"/>
  <c r="AH95" i="5"/>
  <c r="AG95" i="5"/>
  <c r="AF95" i="5"/>
  <c r="AE95" i="5"/>
  <c r="AD95" i="5"/>
  <c r="AC95" i="5"/>
  <c r="AB95" i="5"/>
  <c r="AA95" i="5"/>
  <c r="Z95" i="5"/>
  <c r="Y95" i="5"/>
  <c r="X95" i="5"/>
  <c r="W95" i="5"/>
  <c r="V95" i="5"/>
  <c r="AJ94" i="5"/>
  <c r="AI94" i="5"/>
  <c r="AH94" i="5"/>
  <c r="AG94" i="5"/>
  <c r="AF94" i="5"/>
  <c r="AE94" i="5"/>
  <c r="AD94" i="5"/>
  <c r="AC94" i="5"/>
  <c r="AB94" i="5"/>
  <c r="AA94" i="5"/>
  <c r="Z94" i="5"/>
  <c r="Y94" i="5"/>
  <c r="X94" i="5"/>
  <c r="W94" i="5"/>
  <c r="V94" i="5"/>
  <c r="AJ93" i="5"/>
  <c r="AI93" i="5"/>
  <c r="AH93" i="5"/>
  <c r="AG93" i="5"/>
  <c r="AF93" i="5"/>
  <c r="AE93" i="5"/>
  <c r="AD93" i="5"/>
  <c r="AC93" i="5"/>
  <c r="AB93" i="5"/>
  <c r="AA93" i="5"/>
  <c r="Z93" i="5"/>
  <c r="Y93" i="5"/>
  <c r="X93" i="5"/>
  <c r="W93" i="5"/>
  <c r="V93" i="5"/>
  <c r="AJ92" i="5"/>
  <c r="BC11" i="5" s="1"/>
  <c r="BD11" i="5" s="1"/>
  <c r="BE11" i="5" s="1"/>
  <c r="AI92" i="5"/>
  <c r="AH92" i="5"/>
  <c r="AG92" i="5"/>
  <c r="AF92" i="5"/>
  <c r="AE92" i="5"/>
  <c r="AD92" i="5"/>
  <c r="AC92" i="5"/>
  <c r="AB92" i="5"/>
  <c r="AA92" i="5"/>
  <c r="Z92" i="5"/>
  <c r="AS11" i="5" s="1"/>
  <c r="AT11" i="5" s="1"/>
  <c r="Y92" i="5"/>
  <c r="X92" i="5"/>
  <c r="W92" i="5"/>
  <c r="V92" i="5"/>
  <c r="AJ91" i="5"/>
  <c r="AI91" i="5"/>
  <c r="AH91" i="5"/>
  <c r="AG91" i="5"/>
  <c r="AF91" i="5"/>
  <c r="AE91" i="5"/>
  <c r="AD91" i="5"/>
  <c r="AC91" i="5"/>
  <c r="AB91" i="5"/>
  <c r="AA91" i="5"/>
  <c r="Z91" i="5"/>
  <c r="Y91" i="5"/>
  <c r="X91" i="5"/>
  <c r="W91" i="5"/>
  <c r="V91" i="5"/>
  <c r="AJ90" i="5"/>
  <c r="AI90" i="5"/>
  <c r="AH90" i="5"/>
  <c r="AG90" i="5"/>
  <c r="AF90" i="5"/>
  <c r="AE90" i="5"/>
  <c r="AD90" i="5"/>
  <c r="AC90" i="5"/>
  <c r="AB90" i="5"/>
  <c r="AA90" i="5"/>
  <c r="Z90" i="5"/>
  <c r="Y90" i="5"/>
  <c r="X90" i="5"/>
  <c r="W90" i="5"/>
  <c r="V90" i="5"/>
  <c r="AJ89" i="5"/>
  <c r="AI89" i="5"/>
  <c r="AH89" i="5"/>
  <c r="AG89" i="5"/>
  <c r="AF89" i="5"/>
  <c r="AE89" i="5"/>
  <c r="AD89" i="5"/>
  <c r="AC89" i="5"/>
  <c r="AB89" i="5"/>
  <c r="AA89" i="5"/>
  <c r="Z89" i="5"/>
  <c r="Y89" i="5"/>
  <c r="X89" i="5"/>
  <c r="W89" i="5"/>
  <c r="V89" i="5"/>
  <c r="AJ88" i="5"/>
  <c r="AI88" i="5"/>
  <c r="AH88" i="5"/>
  <c r="AG88" i="5"/>
  <c r="AF88" i="5"/>
  <c r="AE88" i="5"/>
  <c r="AD88" i="5"/>
  <c r="AC88" i="5"/>
  <c r="AB88" i="5"/>
  <c r="AA88" i="5"/>
  <c r="Z88" i="5"/>
  <c r="Y88" i="5"/>
  <c r="X88" i="5"/>
  <c r="W88" i="5"/>
  <c r="V88" i="5"/>
  <c r="AJ87" i="5"/>
  <c r="AI87" i="5"/>
  <c r="AH87" i="5"/>
  <c r="AG87" i="5"/>
  <c r="AF87" i="5"/>
  <c r="AE87" i="5"/>
  <c r="AD87" i="5"/>
  <c r="AC87" i="5"/>
  <c r="AB87" i="5"/>
  <c r="AA87" i="5"/>
  <c r="Z87" i="5"/>
  <c r="Y87" i="5"/>
  <c r="X87" i="5"/>
  <c r="W87" i="5"/>
  <c r="V87" i="5"/>
  <c r="AJ86" i="5"/>
  <c r="AI86" i="5"/>
  <c r="AH86" i="5"/>
  <c r="AG86" i="5"/>
  <c r="AF86" i="5"/>
  <c r="AE86" i="5"/>
  <c r="AD86" i="5"/>
  <c r="AC86" i="5"/>
  <c r="AB86" i="5"/>
  <c r="AA86" i="5"/>
  <c r="Z86" i="5"/>
  <c r="Y86" i="5"/>
  <c r="X86" i="5"/>
  <c r="W86" i="5"/>
  <c r="V86" i="5"/>
  <c r="AJ85" i="5"/>
  <c r="AI85" i="5"/>
  <c r="AH85" i="5"/>
  <c r="AG85" i="5"/>
  <c r="AF85" i="5"/>
  <c r="AE85" i="5"/>
  <c r="AD85" i="5"/>
  <c r="AC85" i="5"/>
  <c r="AB85" i="5"/>
  <c r="AA85" i="5"/>
  <c r="Z85" i="5"/>
  <c r="Y85" i="5"/>
  <c r="X85" i="5"/>
  <c r="W85" i="5"/>
  <c r="V85" i="5"/>
  <c r="AJ84" i="5"/>
  <c r="AI84" i="5"/>
  <c r="AH84" i="5"/>
  <c r="AG84" i="5"/>
  <c r="AF84" i="5"/>
  <c r="AE84" i="5"/>
  <c r="AD84" i="5"/>
  <c r="AC84" i="5"/>
  <c r="AB84" i="5"/>
  <c r="AA84" i="5"/>
  <c r="Z84" i="5"/>
  <c r="Y84" i="5"/>
  <c r="X84" i="5"/>
  <c r="W84" i="5"/>
  <c r="V84" i="5"/>
  <c r="AJ83" i="5"/>
  <c r="AI83" i="5"/>
  <c r="AH83" i="5"/>
  <c r="AG83" i="5"/>
  <c r="AF83" i="5"/>
  <c r="AE83" i="5"/>
  <c r="AD83" i="5"/>
  <c r="AC83" i="5"/>
  <c r="AB83" i="5"/>
  <c r="AA83" i="5"/>
  <c r="Z83" i="5"/>
  <c r="Y83" i="5"/>
  <c r="X83" i="5"/>
  <c r="W83" i="5"/>
  <c r="V83" i="5"/>
  <c r="AJ82" i="5"/>
  <c r="BD10" i="5" s="1"/>
  <c r="BE10" i="5" s="1"/>
  <c r="AI82" i="5"/>
  <c r="AH82" i="5"/>
  <c r="AG82" i="5"/>
  <c r="AF82" i="5"/>
  <c r="AE82" i="5"/>
  <c r="AD82" i="5"/>
  <c r="AC82" i="5"/>
  <c r="AB82" i="5"/>
  <c r="AA82" i="5"/>
  <c r="Z82" i="5"/>
  <c r="AS10" i="5" s="1"/>
  <c r="Y82" i="5"/>
  <c r="X82" i="5"/>
  <c r="W82" i="5"/>
  <c r="V82" i="5"/>
  <c r="AJ81" i="5"/>
  <c r="AI81" i="5"/>
  <c r="AH81" i="5"/>
  <c r="AG81" i="5"/>
  <c r="AF81" i="5"/>
  <c r="AE81" i="5"/>
  <c r="AD81" i="5"/>
  <c r="AC81" i="5"/>
  <c r="AB81" i="5"/>
  <c r="AA81" i="5"/>
  <c r="Z81" i="5"/>
  <c r="Y81" i="5"/>
  <c r="X81" i="5"/>
  <c r="W81" i="5"/>
  <c r="V81" i="5"/>
  <c r="AJ80" i="5"/>
  <c r="AI80" i="5"/>
  <c r="AH80" i="5"/>
  <c r="AG80" i="5"/>
  <c r="AF80" i="5"/>
  <c r="AE80" i="5"/>
  <c r="AD80" i="5"/>
  <c r="AC80" i="5"/>
  <c r="AB80" i="5"/>
  <c r="AA80" i="5"/>
  <c r="Z80" i="5"/>
  <c r="Y80" i="5"/>
  <c r="X80" i="5"/>
  <c r="W80" i="5"/>
  <c r="V80" i="5"/>
  <c r="AJ79" i="5"/>
  <c r="AI79" i="5"/>
  <c r="AH79" i="5"/>
  <c r="AG79" i="5"/>
  <c r="AF79" i="5"/>
  <c r="AE79" i="5"/>
  <c r="AD79" i="5"/>
  <c r="AC79" i="5"/>
  <c r="AB79" i="5"/>
  <c r="AA79" i="5"/>
  <c r="Z79" i="5"/>
  <c r="Y79" i="5"/>
  <c r="X79" i="5"/>
  <c r="W79" i="5"/>
  <c r="V79" i="5"/>
  <c r="AJ78" i="5"/>
  <c r="AI78" i="5"/>
  <c r="AH78" i="5"/>
  <c r="AG78" i="5"/>
  <c r="AF78" i="5"/>
  <c r="AE78" i="5"/>
  <c r="AD78" i="5"/>
  <c r="AC78" i="5"/>
  <c r="AB78" i="5"/>
  <c r="AA78" i="5"/>
  <c r="Z78" i="5"/>
  <c r="Y78" i="5"/>
  <c r="X78" i="5"/>
  <c r="W78" i="5"/>
  <c r="V78" i="5"/>
  <c r="AJ77" i="5"/>
  <c r="AI77" i="5"/>
  <c r="AH77" i="5"/>
  <c r="AG77" i="5"/>
  <c r="AF77" i="5"/>
  <c r="AE77" i="5"/>
  <c r="AD77" i="5"/>
  <c r="AC77" i="5"/>
  <c r="AB77" i="5"/>
  <c r="AA77" i="5"/>
  <c r="Z77" i="5"/>
  <c r="Y77" i="5"/>
  <c r="X77" i="5"/>
  <c r="W77" i="5"/>
  <c r="V77" i="5"/>
  <c r="AJ76" i="5"/>
  <c r="AI76" i="5"/>
  <c r="AH76" i="5"/>
  <c r="AG76" i="5"/>
  <c r="AF76" i="5"/>
  <c r="AE76" i="5"/>
  <c r="AD76" i="5"/>
  <c r="AC76" i="5"/>
  <c r="AB76" i="5"/>
  <c r="AA76" i="5"/>
  <c r="Z76" i="5"/>
  <c r="Y76" i="5"/>
  <c r="X76" i="5"/>
  <c r="W76" i="5"/>
  <c r="V76" i="5"/>
  <c r="AJ75" i="5"/>
  <c r="AI75" i="5"/>
  <c r="AH75" i="5"/>
  <c r="AG75" i="5"/>
  <c r="AF75" i="5"/>
  <c r="AE75" i="5"/>
  <c r="AD75" i="5"/>
  <c r="AC75" i="5"/>
  <c r="AB75" i="5"/>
  <c r="AA75" i="5"/>
  <c r="Z75" i="5"/>
  <c r="Y75" i="5"/>
  <c r="X75" i="5"/>
  <c r="W75" i="5"/>
  <c r="V75" i="5"/>
  <c r="AJ74" i="5"/>
  <c r="AI74" i="5"/>
  <c r="AH74" i="5"/>
  <c r="AG74" i="5"/>
  <c r="AF74" i="5"/>
  <c r="AE74" i="5"/>
  <c r="AD74" i="5"/>
  <c r="AC74" i="5"/>
  <c r="AB74" i="5"/>
  <c r="AA74" i="5"/>
  <c r="Z74" i="5"/>
  <c r="Y74" i="5"/>
  <c r="X74" i="5"/>
  <c r="W74" i="5"/>
  <c r="V74" i="5"/>
  <c r="AJ73" i="5"/>
  <c r="AI73" i="5"/>
  <c r="AH73" i="5"/>
  <c r="AG73" i="5"/>
  <c r="AF73" i="5"/>
  <c r="AE73" i="5"/>
  <c r="AD73" i="5"/>
  <c r="AC73" i="5"/>
  <c r="AB73" i="5"/>
  <c r="AA73" i="5"/>
  <c r="Z73" i="5"/>
  <c r="Y73" i="5"/>
  <c r="X73" i="5"/>
  <c r="W73" i="5"/>
  <c r="V73" i="5"/>
  <c r="AJ72" i="5"/>
  <c r="AI72" i="5"/>
  <c r="AH72" i="5"/>
  <c r="AG72" i="5"/>
  <c r="AF72" i="5"/>
  <c r="AE72" i="5"/>
  <c r="AD72" i="5"/>
  <c r="AC72" i="5"/>
  <c r="AB72" i="5"/>
  <c r="AA72" i="5"/>
  <c r="Z72" i="5"/>
  <c r="AT9" i="5" s="1"/>
  <c r="AU9" i="5" s="1"/>
  <c r="Y72" i="5"/>
  <c r="X72" i="5"/>
  <c r="W72" i="5"/>
  <c r="V72" i="5"/>
  <c r="AJ71" i="5"/>
  <c r="AI71" i="5"/>
  <c r="AH71" i="5"/>
  <c r="AG71" i="5"/>
  <c r="AF71" i="5"/>
  <c r="AE71" i="5"/>
  <c r="AD71" i="5"/>
  <c r="AC71" i="5"/>
  <c r="AB71" i="5"/>
  <c r="AA71" i="5"/>
  <c r="Z71" i="5"/>
  <c r="Y71" i="5"/>
  <c r="X71" i="5"/>
  <c r="W71" i="5"/>
  <c r="V71" i="5"/>
  <c r="AJ70" i="5"/>
  <c r="AI70" i="5"/>
  <c r="AH70" i="5"/>
  <c r="AG70" i="5"/>
  <c r="AF70" i="5"/>
  <c r="AE70" i="5"/>
  <c r="AD70" i="5"/>
  <c r="AC70" i="5"/>
  <c r="AB70" i="5"/>
  <c r="AA70" i="5"/>
  <c r="Z70" i="5"/>
  <c r="Y70" i="5"/>
  <c r="X70" i="5"/>
  <c r="W70" i="5"/>
  <c r="V70" i="5"/>
  <c r="AJ69" i="5"/>
  <c r="AI69" i="5"/>
  <c r="AH69" i="5"/>
  <c r="AG69" i="5"/>
  <c r="AF69" i="5"/>
  <c r="AE69" i="5"/>
  <c r="AD69" i="5"/>
  <c r="AC69" i="5"/>
  <c r="AB69" i="5"/>
  <c r="AA69" i="5"/>
  <c r="Z69" i="5"/>
  <c r="Y69" i="5"/>
  <c r="X69" i="5"/>
  <c r="W69" i="5"/>
  <c r="V69" i="5"/>
  <c r="AJ68" i="5"/>
  <c r="AI68" i="5"/>
  <c r="AH68" i="5"/>
  <c r="AG68" i="5"/>
  <c r="AF68" i="5"/>
  <c r="AE68" i="5"/>
  <c r="AD68" i="5"/>
  <c r="AC68" i="5"/>
  <c r="AB68" i="5"/>
  <c r="AA68" i="5"/>
  <c r="Z68" i="5"/>
  <c r="Y68" i="5"/>
  <c r="X68" i="5"/>
  <c r="W68" i="5"/>
  <c r="V68" i="5"/>
  <c r="AJ67" i="5"/>
  <c r="AI67" i="5"/>
  <c r="AH67" i="5"/>
  <c r="AG67" i="5"/>
  <c r="AF67" i="5"/>
  <c r="AE67" i="5"/>
  <c r="AD67" i="5"/>
  <c r="AC67" i="5"/>
  <c r="AB67" i="5"/>
  <c r="AA67" i="5"/>
  <c r="Z67" i="5"/>
  <c r="Y67" i="5"/>
  <c r="X67" i="5"/>
  <c r="W67" i="5"/>
  <c r="V67" i="5"/>
  <c r="AJ66" i="5"/>
  <c r="AI66" i="5"/>
  <c r="AH66" i="5"/>
  <c r="AG66" i="5"/>
  <c r="AF66" i="5"/>
  <c r="AE66" i="5"/>
  <c r="AD66" i="5"/>
  <c r="AC66" i="5"/>
  <c r="AB66" i="5"/>
  <c r="AA66" i="5"/>
  <c r="Z66" i="5"/>
  <c r="Y66" i="5"/>
  <c r="X66" i="5"/>
  <c r="W66" i="5"/>
  <c r="V66" i="5"/>
  <c r="AJ65" i="5"/>
  <c r="AI65" i="5"/>
  <c r="AH65" i="5"/>
  <c r="AG65" i="5"/>
  <c r="AF65" i="5"/>
  <c r="AE65" i="5"/>
  <c r="AD65" i="5"/>
  <c r="AC65" i="5"/>
  <c r="AB65" i="5"/>
  <c r="AA65" i="5"/>
  <c r="Z65" i="5"/>
  <c r="Y65" i="5"/>
  <c r="X65" i="5"/>
  <c r="W65" i="5"/>
  <c r="V65" i="5"/>
  <c r="AJ64" i="5"/>
  <c r="AI64" i="5"/>
  <c r="AH64" i="5"/>
  <c r="AG64" i="5"/>
  <c r="AF64" i="5"/>
  <c r="AE64" i="5"/>
  <c r="AD64" i="5"/>
  <c r="AC64" i="5"/>
  <c r="AB64" i="5"/>
  <c r="AA64" i="5"/>
  <c r="Z64" i="5"/>
  <c r="Y64" i="5"/>
  <c r="X64" i="5"/>
  <c r="W64" i="5"/>
  <c r="V64" i="5"/>
  <c r="AJ63" i="5"/>
  <c r="AI63" i="5"/>
  <c r="AH63" i="5"/>
  <c r="AG63" i="5"/>
  <c r="AF63" i="5"/>
  <c r="AE63" i="5"/>
  <c r="AD63" i="5"/>
  <c r="AC63" i="5"/>
  <c r="AB63" i="5"/>
  <c r="AA63" i="5"/>
  <c r="Z63" i="5"/>
  <c r="Y63" i="5"/>
  <c r="X63" i="5"/>
  <c r="W63" i="5"/>
  <c r="V63" i="5"/>
  <c r="AJ62" i="5"/>
  <c r="BD8" i="5" s="1"/>
  <c r="BE8" i="5" s="1"/>
  <c r="AI62" i="5"/>
  <c r="BC8" i="5" s="1"/>
  <c r="AH62" i="5"/>
  <c r="AG62" i="5"/>
  <c r="AF62" i="5"/>
  <c r="AE62" i="5"/>
  <c r="AY8" i="5" s="1"/>
  <c r="AD62" i="5"/>
  <c r="AX8" i="5" s="1"/>
  <c r="AC62" i="5"/>
  <c r="AB62" i="5"/>
  <c r="AA62" i="5"/>
  <c r="Z62" i="5"/>
  <c r="AT8" i="5" s="1"/>
  <c r="AU8" i="5" s="1"/>
  <c r="Y62" i="5"/>
  <c r="X62" i="5"/>
  <c r="W62" i="5"/>
  <c r="V62" i="5"/>
  <c r="AJ61" i="5"/>
  <c r="AI61" i="5"/>
  <c r="AH61" i="5"/>
  <c r="AG61" i="5"/>
  <c r="AF61" i="5"/>
  <c r="AE61" i="5"/>
  <c r="AD61" i="5"/>
  <c r="AC61" i="5"/>
  <c r="AB61" i="5"/>
  <c r="AA61" i="5"/>
  <c r="Z61" i="5"/>
  <c r="Y61" i="5"/>
  <c r="X61" i="5"/>
  <c r="W61" i="5"/>
  <c r="V61" i="5"/>
  <c r="AJ60" i="5"/>
  <c r="AI60" i="5"/>
  <c r="AH60" i="5"/>
  <c r="AG60" i="5"/>
  <c r="AF60" i="5"/>
  <c r="AE60" i="5"/>
  <c r="AD60" i="5"/>
  <c r="AC60" i="5"/>
  <c r="AB60" i="5"/>
  <c r="AA60" i="5"/>
  <c r="Z60" i="5"/>
  <c r="Y60" i="5"/>
  <c r="X60" i="5"/>
  <c r="W60" i="5"/>
  <c r="V60" i="5"/>
  <c r="AJ59" i="5"/>
  <c r="AI59" i="5"/>
  <c r="AH59" i="5"/>
  <c r="AG59" i="5"/>
  <c r="AF59" i="5"/>
  <c r="AE59" i="5"/>
  <c r="AD59" i="5"/>
  <c r="AC59" i="5"/>
  <c r="AB59" i="5"/>
  <c r="AA59" i="5"/>
  <c r="Z59" i="5"/>
  <c r="Y59" i="5"/>
  <c r="X59" i="5"/>
  <c r="W59" i="5"/>
  <c r="V59" i="5"/>
  <c r="AJ58" i="5"/>
  <c r="AI58" i="5"/>
  <c r="AH58" i="5"/>
  <c r="AG58" i="5"/>
  <c r="AF58" i="5"/>
  <c r="AE58" i="5"/>
  <c r="AD58" i="5"/>
  <c r="AC58" i="5"/>
  <c r="AB58" i="5"/>
  <c r="AA58" i="5"/>
  <c r="Z58" i="5"/>
  <c r="Y58" i="5"/>
  <c r="X58" i="5"/>
  <c r="W58" i="5"/>
  <c r="V58" i="5"/>
  <c r="AJ57" i="5"/>
  <c r="AI57" i="5"/>
  <c r="AH57" i="5"/>
  <c r="AG57" i="5"/>
  <c r="AF57" i="5"/>
  <c r="AE57" i="5"/>
  <c r="AD57" i="5"/>
  <c r="AC57" i="5"/>
  <c r="AB57" i="5"/>
  <c r="AA57" i="5"/>
  <c r="Z57" i="5"/>
  <c r="Y57" i="5"/>
  <c r="X57" i="5"/>
  <c r="W57" i="5"/>
  <c r="V57" i="5"/>
  <c r="AJ56" i="5"/>
  <c r="AI56" i="5"/>
  <c r="AH56" i="5"/>
  <c r="AG56" i="5"/>
  <c r="AF56" i="5"/>
  <c r="AE56" i="5"/>
  <c r="AD56" i="5"/>
  <c r="AC56" i="5"/>
  <c r="AB56" i="5"/>
  <c r="AA56" i="5"/>
  <c r="Z56" i="5"/>
  <c r="Y56" i="5"/>
  <c r="X56" i="5"/>
  <c r="W56" i="5"/>
  <c r="V56" i="5"/>
  <c r="AJ55" i="5"/>
  <c r="AI55" i="5"/>
  <c r="AH55" i="5"/>
  <c r="AG55" i="5"/>
  <c r="AF55" i="5"/>
  <c r="AE55" i="5"/>
  <c r="AD55" i="5"/>
  <c r="AC55" i="5"/>
  <c r="AB55" i="5"/>
  <c r="AA55" i="5"/>
  <c r="Z55" i="5"/>
  <c r="Y55" i="5"/>
  <c r="X55" i="5"/>
  <c r="W55" i="5"/>
  <c r="V55" i="5"/>
  <c r="AJ54" i="5"/>
  <c r="AI54" i="5"/>
  <c r="AH54" i="5"/>
  <c r="AG54" i="5"/>
  <c r="AF54" i="5"/>
  <c r="AE54" i="5"/>
  <c r="AD54" i="5"/>
  <c r="AC54" i="5"/>
  <c r="AB54" i="5"/>
  <c r="AA54" i="5"/>
  <c r="Z54" i="5"/>
  <c r="Y54" i="5"/>
  <c r="X54" i="5"/>
  <c r="W54" i="5"/>
  <c r="V54" i="5"/>
  <c r="AJ53" i="5"/>
  <c r="AI53" i="5"/>
  <c r="AH53" i="5"/>
  <c r="AG53" i="5"/>
  <c r="AF53" i="5"/>
  <c r="AE53" i="5"/>
  <c r="AD53" i="5"/>
  <c r="AC53" i="5"/>
  <c r="AB53" i="5"/>
  <c r="AA53" i="5"/>
  <c r="Z53" i="5"/>
  <c r="Y53" i="5"/>
  <c r="X53" i="5"/>
  <c r="W53" i="5"/>
  <c r="V53" i="5"/>
  <c r="AJ52" i="5"/>
  <c r="AI52" i="5"/>
  <c r="AH52" i="5"/>
  <c r="BC7" i="5" s="1"/>
  <c r="AG52" i="5"/>
  <c r="AF52" i="5"/>
  <c r="AE52" i="5"/>
  <c r="AD52" i="5"/>
  <c r="AY7" i="5" s="1"/>
  <c r="AZ7" i="5" s="1"/>
  <c r="AC52" i="5"/>
  <c r="AX7" i="5" s="1"/>
  <c r="AB52" i="5"/>
  <c r="AA52" i="5"/>
  <c r="Z52" i="5"/>
  <c r="Y52" i="5"/>
  <c r="AT7" i="5" s="1"/>
  <c r="AU7" i="5" s="1"/>
  <c r="X52" i="5"/>
  <c r="AS7" i="5" s="1"/>
  <c r="W52" i="5"/>
  <c r="V52" i="5"/>
  <c r="AJ51" i="5"/>
  <c r="AI51" i="5"/>
  <c r="AH51" i="5"/>
  <c r="AG51" i="5"/>
  <c r="AF51" i="5"/>
  <c r="AE51" i="5"/>
  <c r="AD51" i="5"/>
  <c r="AC51" i="5"/>
  <c r="AB51" i="5"/>
  <c r="AA51" i="5"/>
  <c r="Z51" i="5"/>
  <c r="Y51" i="5"/>
  <c r="X51" i="5"/>
  <c r="W51" i="5"/>
  <c r="V51" i="5"/>
  <c r="AJ50" i="5"/>
  <c r="AI50" i="5"/>
  <c r="AH50" i="5"/>
  <c r="AG50" i="5"/>
  <c r="AF50" i="5"/>
  <c r="AE50" i="5"/>
  <c r="AD50" i="5"/>
  <c r="AC50" i="5"/>
  <c r="AB50" i="5"/>
  <c r="AA50" i="5"/>
  <c r="Z50" i="5"/>
  <c r="Y50" i="5"/>
  <c r="X50" i="5"/>
  <c r="W50" i="5"/>
  <c r="V50" i="5"/>
  <c r="AJ49" i="5"/>
  <c r="AI49" i="5"/>
  <c r="AH49" i="5"/>
  <c r="AG49" i="5"/>
  <c r="AF49" i="5"/>
  <c r="AE49" i="5"/>
  <c r="AD49" i="5"/>
  <c r="AC49" i="5"/>
  <c r="AB49" i="5"/>
  <c r="AA49" i="5"/>
  <c r="Z49" i="5"/>
  <c r="Y49" i="5"/>
  <c r="X49" i="5"/>
  <c r="W49" i="5"/>
  <c r="V49" i="5"/>
  <c r="AJ48" i="5"/>
  <c r="AI48" i="5"/>
  <c r="AH48" i="5"/>
  <c r="AG48" i="5"/>
  <c r="AF48" i="5"/>
  <c r="AE48" i="5"/>
  <c r="AD48" i="5"/>
  <c r="AC48" i="5"/>
  <c r="AB48" i="5"/>
  <c r="AA48" i="5"/>
  <c r="Z48" i="5"/>
  <c r="Y48" i="5"/>
  <c r="X48" i="5"/>
  <c r="W48" i="5"/>
  <c r="V48" i="5"/>
  <c r="AJ47" i="5"/>
  <c r="AI47" i="5"/>
  <c r="AH47" i="5"/>
  <c r="AG47" i="5"/>
  <c r="AF47" i="5"/>
  <c r="AE47" i="5"/>
  <c r="AD47" i="5"/>
  <c r="AC47" i="5"/>
  <c r="AB47" i="5"/>
  <c r="AA47" i="5"/>
  <c r="Z47" i="5"/>
  <c r="Y47" i="5"/>
  <c r="X47" i="5"/>
  <c r="W47" i="5"/>
  <c r="V47" i="5"/>
  <c r="AJ46" i="5"/>
  <c r="AI46" i="5"/>
  <c r="AH46" i="5"/>
  <c r="AG46" i="5"/>
  <c r="AF46" i="5"/>
  <c r="AE46" i="5"/>
  <c r="AD46" i="5"/>
  <c r="AC46" i="5"/>
  <c r="AB46" i="5"/>
  <c r="AA46" i="5"/>
  <c r="Z46" i="5"/>
  <c r="Y46" i="5"/>
  <c r="X46" i="5"/>
  <c r="W46" i="5"/>
  <c r="V46" i="5"/>
  <c r="AJ45" i="5"/>
  <c r="AI45" i="5"/>
  <c r="AH45" i="5"/>
  <c r="AG45" i="5"/>
  <c r="AF45" i="5"/>
  <c r="AE45" i="5"/>
  <c r="AD45" i="5"/>
  <c r="AC45" i="5"/>
  <c r="AB45" i="5"/>
  <c r="AA45" i="5"/>
  <c r="Z45" i="5"/>
  <c r="Y45" i="5"/>
  <c r="X45" i="5"/>
  <c r="W45" i="5"/>
  <c r="V45" i="5"/>
  <c r="AJ44" i="5"/>
  <c r="AI44" i="5"/>
  <c r="AH44" i="5"/>
  <c r="AG44" i="5"/>
  <c r="AF44" i="5"/>
  <c r="AE44" i="5"/>
  <c r="AD44" i="5"/>
  <c r="AC44" i="5"/>
  <c r="AB44" i="5"/>
  <c r="AA44" i="5"/>
  <c r="Z44" i="5"/>
  <c r="Y44" i="5"/>
  <c r="X44" i="5"/>
  <c r="W44" i="5"/>
  <c r="V44" i="5"/>
  <c r="AJ43" i="5"/>
  <c r="AI43" i="5"/>
  <c r="AH43" i="5"/>
  <c r="AG43" i="5"/>
  <c r="AF43" i="5"/>
  <c r="AE43" i="5"/>
  <c r="AD43" i="5"/>
  <c r="AC43" i="5"/>
  <c r="AB43" i="5"/>
  <c r="AA43" i="5"/>
  <c r="Z43" i="5"/>
  <c r="Y43" i="5"/>
  <c r="X43" i="5"/>
  <c r="W43" i="5"/>
  <c r="V43" i="5"/>
  <c r="AJ42" i="5"/>
  <c r="AI42" i="5"/>
  <c r="AH42" i="5"/>
  <c r="AG42" i="5"/>
  <c r="AF42" i="5"/>
  <c r="AE42" i="5"/>
  <c r="AD42" i="5"/>
  <c r="AY6" i="5" s="1"/>
  <c r="AZ6" i="5" s="1"/>
  <c r="AC42" i="5"/>
  <c r="AB42" i="5"/>
  <c r="AA42" i="5"/>
  <c r="Z42" i="5"/>
  <c r="Y42" i="5"/>
  <c r="X42" i="5"/>
  <c r="AS6" i="5" s="1"/>
  <c r="W42" i="5"/>
  <c r="V42" i="5"/>
  <c r="P42" i="5"/>
  <c r="O42" i="5"/>
  <c r="M42" i="5"/>
  <c r="L42" i="5"/>
  <c r="AJ41" i="5"/>
  <c r="AI41" i="5"/>
  <c r="AH41" i="5"/>
  <c r="AG41" i="5"/>
  <c r="AF41" i="5"/>
  <c r="AE41" i="5"/>
  <c r="AD41" i="5"/>
  <c r="AC41" i="5"/>
  <c r="AB41" i="5"/>
  <c r="AA41" i="5"/>
  <c r="Z41" i="5"/>
  <c r="Y41" i="5"/>
  <c r="X41" i="5"/>
  <c r="W41" i="5"/>
  <c r="V41" i="5"/>
  <c r="P41" i="5"/>
  <c r="O41" i="5"/>
  <c r="M41" i="5"/>
  <c r="L41" i="5"/>
  <c r="AJ40" i="5"/>
  <c r="AI40" i="5"/>
  <c r="AH40" i="5"/>
  <c r="AG40" i="5"/>
  <c r="AF40" i="5"/>
  <c r="AE40" i="5"/>
  <c r="AD40" i="5"/>
  <c r="AC40" i="5"/>
  <c r="AB40" i="5"/>
  <c r="AA40" i="5"/>
  <c r="Z40" i="5"/>
  <c r="Y40" i="5"/>
  <c r="X40" i="5"/>
  <c r="W40" i="5"/>
  <c r="V40" i="5"/>
  <c r="M40" i="5"/>
  <c r="L40" i="5"/>
  <c r="AJ39" i="5"/>
  <c r="AI39" i="5"/>
  <c r="AH39" i="5"/>
  <c r="AG39" i="5"/>
  <c r="AF39" i="5"/>
  <c r="AE39" i="5"/>
  <c r="AD39" i="5"/>
  <c r="AC39" i="5"/>
  <c r="AB39" i="5"/>
  <c r="AA39" i="5"/>
  <c r="Z39" i="5"/>
  <c r="Y39" i="5"/>
  <c r="X39" i="5"/>
  <c r="W39" i="5"/>
  <c r="V39" i="5"/>
  <c r="M39" i="5"/>
  <c r="L39" i="5"/>
  <c r="AJ38" i="5"/>
  <c r="AI38" i="5"/>
  <c r="AH38" i="5"/>
  <c r="AG38" i="5"/>
  <c r="AF38" i="5"/>
  <c r="AE38" i="5"/>
  <c r="AD38" i="5"/>
  <c r="AC38" i="5"/>
  <c r="AB38" i="5"/>
  <c r="AA38" i="5"/>
  <c r="Z38" i="5"/>
  <c r="Y38" i="5"/>
  <c r="X38" i="5"/>
  <c r="W38" i="5"/>
  <c r="V38" i="5"/>
  <c r="P38" i="5"/>
  <c r="O38" i="5"/>
  <c r="M38" i="5"/>
  <c r="L38" i="5"/>
  <c r="AJ37" i="5"/>
  <c r="AI37" i="5"/>
  <c r="AH37" i="5"/>
  <c r="AG37" i="5"/>
  <c r="AF37" i="5"/>
  <c r="AE37" i="5"/>
  <c r="AD37" i="5"/>
  <c r="AC37" i="5"/>
  <c r="AB37" i="5"/>
  <c r="AA37" i="5"/>
  <c r="Z37" i="5"/>
  <c r="Y37" i="5"/>
  <c r="X37" i="5"/>
  <c r="W37" i="5"/>
  <c r="V37" i="5"/>
  <c r="P37" i="5"/>
  <c r="O37" i="5"/>
  <c r="M37" i="5"/>
  <c r="L37" i="5"/>
  <c r="AJ36" i="5"/>
  <c r="AI36" i="5"/>
  <c r="AH36" i="5"/>
  <c r="AG36" i="5"/>
  <c r="AF36" i="5"/>
  <c r="AE36" i="5"/>
  <c r="AD36" i="5"/>
  <c r="AC36" i="5"/>
  <c r="AB36" i="5"/>
  <c r="AA36" i="5"/>
  <c r="Z36" i="5"/>
  <c r="Y36" i="5"/>
  <c r="X36" i="5"/>
  <c r="W36" i="5"/>
  <c r="V36" i="5"/>
  <c r="M36" i="5"/>
  <c r="L36" i="5"/>
  <c r="AJ35" i="5"/>
  <c r="AI35" i="5"/>
  <c r="AH35" i="5"/>
  <c r="AG35" i="5"/>
  <c r="AF35" i="5"/>
  <c r="AE35" i="5"/>
  <c r="AD35" i="5"/>
  <c r="AC35" i="5"/>
  <c r="AB35" i="5"/>
  <c r="AA35" i="5"/>
  <c r="Z35" i="5"/>
  <c r="Y35" i="5"/>
  <c r="X35" i="5"/>
  <c r="W35" i="5"/>
  <c r="V35" i="5"/>
  <c r="M35" i="5"/>
  <c r="L35" i="5"/>
  <c r="AJ34" i="5"/>
  <c r="AI34" i="5"/>
  <c r="AH34" i="5"/>
  <c r="AG34" i="5"/>
  <c r="AF34" i="5"/>
  <c r="AE34" i="5"/>
  <c r="AD34" i="5"/>
  <c r="AC34" i="5"/>
  <c r="AB34" i="5"/>
  <c r="AA34" i="5"/>
  <c r="Z34" i="5"/>
  <c r="Y34" i="5"/>
  <c r="X34" i="5"/>
  <c r="W34" i="5"/>
  <c r="V34" i="5"/>
  <c r="P34" i="5"/>
  <c r="O34" i="5"/>
  <c r="M34" i="5"/>
  <c r="L34" i="5"/>
  <c r="AJ33" i="5"/>
  <c r="AI33" i="5"/>
  <c r="AH33" i="5"/>
  <c r="AG33" i="5"/>
  <c r="AF33" i="5"/>
  <c r="AE33" i="5"/>
  <c r="AD33" i="5"/>
  <c r="AC33" i="5"/>
  <c r="AB33" i="5"/>
  <c r="AA33" i="5"/>
  <c r="Z33" i="5"/>
  <c r="Y33" i="5"/>
  <c r="X33" i="5"/>
  <c r="W33" i="5"/>
  <c r="V33" i="5"/>
  <c r="P33" i="5"/>
  <c r="O33" i="5"/>
  <c r="M33" i="5"/>
  <c r="L33" i="5"/>
  <c r="AJ32" i="5"/>
  <c r="AI32" i="5"/>
  <c r="AH32" i="5"/>
  <c r="BD5" i="5" s="1"/>
  <c r="BE5" i="5" s="1"/>
  <c r="AG32" i="5"/>
  <c r="BC5" i="5" s="1"/>
  <c r="AF32" i="5"/>
  <c r="AE32" i="5"/>
  <c r="AD32" i="5"/>
  <c r="AC32" i="5"/>
  <c r="AY5" i="5" s="1"/>
  <c r="AZ5" i="5" s="1"/>
  <c r="AB32" i="5"/>
  <c r="AA32" i="5"/>
  <c r="Z32" i="5"/>
  <c r="Y32" i="5"/>
  <c r="X32" i="5"/>
  <c r="W32" i="5"/>
  <c r="V32" i="5"/>
  <c r="M32" i="5"/>
  <c r="L32" i="5"/>
  <c r="AJ31" i="5"/>
  <c r="AI31" i="5"/>
  <c r="AH31" i="5"/>
  <c r="AG31" i="5"/>
  <c r="AF31" i="5"/>
  <c r="AE31" i="5"/>
  <c r="AD31" i="5"/>
  <c r="AC31" i="5"/>
  <c r="AB31" i="5"/>
  <c r="AA31" i="5"/>
  <c r="Z31" i="5"/>
  <c r="Y31" i="5"/>
  <c r="X31" i="5"/>
  <c r="W31" i="5"/>
  <c r="V31" i="5"/>
  <c r="M31" i="5"/>
  <c r="L31" i="5"/>
  <c r="AJ30" i="5"/>
  <c r="AI30" i="5"/>
  <c r="AH30" i="5"/>
  <c r="AG30" i="5"/>
  <c r="AF30" i="5"/>
  <c r="AE30" i="5"/>
  <c r="AD30" i="5"/>
  <c r="AC30" i="5"/>
  <c r="AB30" i="5"/>
  <c r="AA30" i="5"/>
  <c r="Z30" i="5"/>
  <c r="Y30" i="5"/>
  <c r="X30" i="5"/>
  <c r="W30" i="5"/>
  <c r="V30" i="5"/>
  <c r="P30" i="5"/>
  <c r="O30" i="5"/>
  <c r="M30" i="5"/>
  <c r="L30" i="5"/>
  <c r="AJ29" i="5"/>
  <c r="AI29" i="5"/>
  <c r="AH29" i="5"/>
  <c r="AG29" i="5"/>
  <c r="AF29" i="5"/>
  <c r="AE29" i="5"/>
  <c r="AD29" i="5"/>
  <c r="AC29" i="5"/>
  <c r="AB29" i="5"/>
  <c r="AA29" i="5"/>
  <c r="Z29" i="5"/>
  <c r="Y29" i="5"/>
  <c r="X29" i="5"/>
  <c r="W29" i="5"/>
  <c r="V29" i="5"/>
  <c r="P29" i="5"/>
  <c r="O29" i="5"/>
  <c r="M29" i="5"/>
  <c r="L29" i="5"/>
  <c r="AJ28" i="5"/>
  <c r="AI28" i="5"/>
  <c r="AH28" i="5"/>
  <c r="AG28" i="5"/>
  <c r="AF28" i="5"/>
  <c r="AE28" i="5"/>
  <c r="AD28" i="5"/>
  <c r="AC28" i="5"/>
  <c r="AB28" i="5"/>
  <c r="AA28" i="5"/>
  <c r="Z28" i="5"/>
  <c r="Y28" i="5"/>
  <c r="X28" i="5"/>
  <c r="W28" i="5"/>
  <c r="V28" i="5"/>
  <c r="M28" i="5"/>
  <c r="L28" i="5"/>
  <c r="AJ27" i="5"/>
  <c r="AI27" i="5"/>
  <c r="AH27" i="5"/>
  <c r="AG27" i="5"/>
  <c r="AF27" i="5"/>
  <c r="AE27" i="5"/>
  <c r="AD27" i="5"/>
  <c r="AC27" i="5"/>
  <c r="AB27" i="5"/>
  <c r="AA27" i="5"/>
  <c r="Z27" i="5"/>
  <c r="Y27" i="5"/>
  <c r="X27" i="5"/>
  <c r="W27" i="5"/>
  <c r="V27" i="5"/>
  <c r="M27" i="5"/>
  <c r="L27" i="5"/>
  <c r="AJ26" i="5"/>
  <c r="AI26" i="5"/>
  <c r="AH26" i="5"/>
  <c r="AG26" i="5"/>
  <c r="AF26" i="5"/>
  <c r="AE26" i="5"/>
  <c r="AD26" i="5"/>
  <c r="AC26" i="5"/>
  <c r="AB26" i="5"/>
  <c r="AA26" i="5"/>
  <c r="Z26" i="5"/>
  <c r="Y26" i="5"/>
  <c r="X26" i="5"/>
  <c r="W26" i="5"/>
  <c r="V26" i="5"/>
  <c r="P26" i="5"/>
  <c r="O26" i="5"/>
  <c r="M26" i="5"/>
  <c r="L26" i="5"/>
  <c r="AJ25" i="5"/>
  <c r="AI25" i="5"/>
  <c r="AH25" i="5"/>
  <c r="AG25" i="5"/>
  <c r="AF25" i="5"/>
  <c r="AE25" i="5"/>
  <c r="AD25" i="5"/>
  <c r="AC25" i="5"/>
  <c r="AB25" i="5"/>
  <c r="AA25" i="5"/>
  <c r="Z25" i="5"/>
  <c r="Y25" i="5"/>
  <c r="X25" i="5"/>
  <c r="W25" i="5"/>
  <c r="V25" i="5"/>
  <c r="P25" i="5"/>
  <c r="O25" i="5"/>
  <c r="M25" i="5"/>
  <c r="L25" i="5"/>
  <c r="AJ24" i="5"/>
  <c r="AI24" i="5"/>
  <c r="AH24" i="5"/>
  <c r="AG24" i="5"/>
  <c r="AF24" i="5"/>
  <c r="AE24" i="5"/>
  <c r="AD24" i="5"/>
  <c r="AC24" i="5"/>
  <c r="AB24" i="5"/>
  <c r="AA24" i="5"/>
  <c r="Z24" i="5"/>
  <c r="Y24" i="5"/>
  <c r="X24" i="5"/>
  <c r="W24" i="5"/>
  <c r="V24" i="5"/>
  <c r="M24" i="5"/>
  <c r="L24" i="5"/>
  <c r="BG23" i="5"/>
  <c r="BB23" i="5"/>
  <c r="AT23" i="5"/>
  <c r="AV23" i="5" s="1"/>
  <c r="AJ23" i="5"/>
  <c r="AI23" i="5"/>
  <c r="AH23" i="5"/>
  <c r="AG23" i="5"/>
  <c r="AF23" i="5"/>
  <c r="AE23" i="5"/>
  <c r="AD23" i="5"/>
  <c r="AC23" i="5"/>
  <c r="AB23" i="5"/>
  <c r="AA23" i="5"/>
  <c r="Z23" i="5"/>
  <c r="Y23" i="5"/>
  <c r="X23" i="5"/>
  <c r="W23" i="5"/>
  <c r="V23" i="5"/>
  <c r="M23" i="5"/>
  <c r="L23" i="5"/>
  <c r="BG22" i="5"/>
  <c r="BB22" i="5"/>
  <c r="AT22" i="5"/>
  <c r="AV22" i="5" s="1"/>
  <c r="AJ22" i="5"/>
  <c r="AI22" i="5"/>
  <c r="AH22" i="5"/>
  <c r="BD4" i="5" s="1"/>
  <c r="BE4" i="5" s="1"/>
  <c r="AG22" i="5"/>
  <c r="BC4" i="5" s="1"/>
  <c r="AF22" i="5"/>
  <c r="AE22" i="5"/>
  <c r="AD22" i="5"/>
  <c r="AC22" i="5"/>
  <c r="AY4" i="5" s="1"/>
  <c r="AZ4" i="5" s="1"/>
  <c r="AB22" i="5"/>
  <c r="AX4" i="5" s="1"/>
  <c r="AA22" i="5"/>
  <c r="Z22" i="5"/>
  <c r="Y22" i="5"/>
  <c r="X22" i="5"/>
  <c r="AT4" i="5" s="1"/>
  <c r="AU4" i="5" s="1"/>
  <c r="W22" i="5"/>
  <c r="V22" i="5"/>
  <c r="P22" i="5"/>
  <c r="O22" i="5"/>
  <c r="M22" i="5"/>
  <c r="L22" i="5"/>
  <c r="BG21" i="5"/>
  <c r="BB21" i="5"/>
  <c r="AT21" i="5"/>
  <c r="AV21" i="5" s="1"/>
  <c r="AJ21" i="5"/>
  <c r="AI21" i="5"/>
  <c r="AH21" i="5"/>
  <c r="AG21" i="5"/>
  <c r="AF21" i="5"/>
  <c r="AE21" i="5"/>
  <c r="AD21" i="5"/>
  <c r="AC21" i="5"/>
  <c r="AB21" i="5"/>
  <c r="AA21" i="5"/>
  <c r="Z21" i="5"/>
  <c r="Y21" i="5"/>
  <c r="X21" i="5"/>
  <c r="W21" i="5"/>
  <c r="V21" i="5"/>
  <c r="P21" i="5"/>
  <c r="O21" i="5"/>
  <c r="M21" i="5"/>
  <c r="L21" i="5"/>
  <c r="BG20" i="5"/>
  <c r="BB20" i="5"/>
  <c r="AT20" i="5"/>
  <c r="AV20" i="5" s="1"/>
  <c r="AJ20" i="5"/>
  <c r="AI20" i="5"/>
  <c r="AH20" i="5"/>
  <c r="AG20" i="5"/>
  <c r="AF20" i="5"/>
  <c r="AE20" i="5"/>
  <c r="AD20" i="5"/>
  <c r="AC20" i="5"/>
  <c r="AB20" i="5"/>
  <c r="AA20" i="5"/>
  <c r="Z20" i="5"/>
  <c r="Y20" i="5"/>
  <c r="X20" i="5"/>
  <c r="W20" i="5"/>
  <c r="V20" i="5"/>
  <c r="M20" i="5"/>
  <c r="L20" i="5"/>
  <c r="BG19" i="5"/>
  <c r="BB19" i="5"/>
  <c r="AT19" i="5"/>
  <c r="AV19" i="5" s="1"/>
  <c r="AJ19" i="5"/>
  <c r="AI19" i="5"/>
  <c r="AH19" i="5"/>
  <c r="AG19" i="5"/>
  <c r="AF19" i="5"/>
  <c r="AE19" i="5"/>
  <c r="AD19" i="5"/>
  <c r="AC19" i="5"/>
  <c r="AB19" i="5"/>
  <c r="AA19" i="5"/>
  <c r="Z19" i="5"/>
  <c r="Y19" i="5"/>
  <c r="X19" i="5"/>
  <c r="W19" i="5"/>
  <c r="V19" i="5"/>
  <c r="M19" i="5"/>
  <c r="L19" i="5"/>
  <c r="BG18" i="5"/>
  <c r="BB18" i="5"/>
  <c r="AT18" i="5"/>
  <c r="AV18" i="5" s="1"/>
  <c r="AJ18" i="5"/>
  <c r="AI18" i="5"/>
  <c r="AH18" i="5"/>
  <c r="AG18" i="5"/>
  <c r="AF18" i="5"/>
  <c r="AE18" i="5"/>
  <c r="AD18" i="5"/>
  <c r="AC18" i="5"/>
  <c r="AB18" i="5"/>
  <c r="AA18" i="5"/>
  <c r="Z18" i="5"/>
  <c r="Y18" i="5"/>
  <c r="X18" i="5"/>
  <c r="W18" i="5"/>
  <c r="V18" i="5"/>
  <c r="P18" i="5"/>
  <c r="O18" i="5"/>
  <c r="M18" i="5"/>
  <c r="L18" i="5"/>
  <c r="BG17" i="5"/>
  <c r="BB17" i="5"/>
  <c r="AT17" i="5"/>
  <c r="AV17" i="5" s="1"/>
  <c r="AJ17" i="5"/>
  <c r="AI17" i="5"/>
  <c r="AH17" i="5"/>
  <c r="AG17" i="5"/>
  <c r="AF17" i="5"/>
  <c r="AE17" i="5"/>
  <c r="AD17" i="5"/>
  <c r="AC17" i="5"/>
  <c r="AB17" i="5"/>
  <c r="AA17" i="5"/>
  <c r="Z17" i="5"/>
  <c r="Y17" i="5"/>
  <c r="X17" i="5"/>
  <c r="W17" i="5"/>
  <c r="V17" i="5"/>
  <c r="P17" i="5"/>
  <c r="O17" i="5"/>
  <c r="M17" i="5"/>
  <c r="L17" i="5"/>
  <c r="BG16" i="5"/>
  <c r="BB16" i="5"/>
  <c r="AT16" i="5"/>
  <c r="AV16" i="5" s="1"/>
  <c r="AJ16" i="5"/>
  <c r="AI16" i="5"/>
  <c r="AH16" i="5"/>
  <c r="AG16" i="5"/>
  <c r="AF16" i="5"/>
  <c r="AE16" i="5"/>
  <c r="AD16" i="5"/>
  <c r="AC16" i="5"/>
  <c r="AB16" i="5"/>
  <c r="AA16" i="5"/>
  <c r="Z16" i="5"/>
  <c r="Y16" i="5"/>
  <c r="X16" i="5"/>
  <c r="W16" i="5"/>
  <c r="V16" i="5"/>
  <c r="M16" i="5"/>
  <c r="L16" i="5"/>
  <c r="AJ15" i="5"/>
  <c r="AI15" i="5"/>
  <c r="AH15" i="5"/>
  <c r="AG15" i="5"/>
  <c r="AF15" i="5"/>
  <c r="AE15" i="5"/>
  <c r="AD15" i="5"/>
  <c r="AC15" i="5"/>
  <c r="AB15" i="5"/>
  <c r="AA15" i="5"/>
  <c r="Z15" i="5"/>
  <c r="Y15" i="5"/>
  <c r="X15" i="5"/>
  <c r="W15" i="5"/>
  <c r="V15" i="5"/>
  <c r="M15" i="5"/>
  <c r="L15" i="5"/>
  <c r="AJ14" i="5"/>
  <c r="AI14" i="5"/>
  <c r="AH14" i="5"/>
  <c r="AG14" i="5"/>
  <c r="AF14" i="5"/>
  <c r="AE14" i="5"/>
  <c r="AD14" i="5"/>
  <c r="AC14" i="5"/>
  <c r="AB14" i="5"/>
  <c r="AA14" i="5"/>
  <c r="Z14" i="5"/>
  <c r="Y14" i="5"/>
  <c r="X14" i="5"/>
  <c r="W14" i="5"/>
  <c r="V14" i="5"/>
  <c r="P14" i="5"/>
  <c r="O14" i="5"/>
  <c r="M14" i="5"/>
  <c r="L14" i="5"/>
  <c r="AJ13" i="5"/>
  <c r="AI13" i="5"/>
  <c r="AH13" i="5"/>
  <c r="AG13" i="5"/>
  <c r="AF13" i="5"/>
  <c r="AE13" i="5"/>
  <c r="AD13" i="5"/>
  <c r="AC13" i="5"/>
  <c r="AB13" i="5"/>
  <c r="AA13" i="5"/>
  <c r="Z13" i="5"/>
  <c r="Y13" i="5"/>
  <c r="X13" i="5"/>
  <c r="W13" i="5"/>
  <c r="V13" i="5"/>
  <c r="P13" i="5"/>
  <c r="O13" i="5"/>
  <c r="M13" i="5"/>
  <c r="L13" i="5"/>
  <c r="AJ12" i="5"/>
  <c r="AI12" i="5"/>
  <c r="AH12" i="5"/>
  <c r="AG12" i="5"/>
  <c r="AF12" i="5"/>
  <c r="BC3" i="5" s="1"/>
  <c r="AE12" i="5"/>
  <c r="AD12" i="5"/>
  <c r="AC12" i="5"/>
  <c r="AB12" i="5"/>
  <c r="AY3" i="5" s="1"/>
  <c r="AZ3" i="5" s="1"/>
  <c r="AA12" i="5"/>
  <c r="Z12" i="5"/>
  <c r="Y12" i="5"/>
  <c r="X12" i="5"/>
  <c r="W12" i="5"/>
  <c r="AT3" i="5" s="1"/>
  <c r="AU3" i="5" s="1"/>
  <c r="V12" i="5"/>
  <c r="M12" i="5"/>
  <c r="L12" i="5"/>
  <c r="AX11" i="5"/>
  <c r="AY11" i="5" s="1"/>
  <c r="AZ11" i="5" s="1"/>
  <c r="AW11" i="5"/>
  <c r="AV11" i="5"/>
  <c r="AJ11" i="5"/>
  <c r="AI11" i="5"/>
  <c r="AH11" i="5"/>
  <c r="AG11" i="5"/>
  <c r="AF11" i="5"/>
  <c r="AE11" i="5"/>
  <c r="AD11" i="5"/>
  <c r="AC11" i="5"/>
  <c r="AB11" i="5"/>
  <c r="AA11" i="5"/>
  <c r="Z11" i="5"/>
  <c r="Y11" i="5"/>
  <c r="X11" i="5"/>
  <c r="W11" i="5"/>
  <c r="V11" i="5"/>
  <c r="M11" i="5"/>
  <c r="L11" i="5"/>
  <c r="AW10" i="5"/>
  <c r="AV10" i="5"/>
  <c r="AJ10" i="5"/>
  <c r="AI10" i="5"/>
  <c r="AH10" i="5"/>
  <c r="AG10" i="5"/>
  <c r="AF10" i="5"/>
  <c r="AE10" i="5"/>
  <c r="AD10" i="5"/>
  <c r="AC10" i="5"/>
  <c r="AB10" i="5"/>
  <c r="AA10" i="5"/>
  <c r="Z10" i="5"/>
  <c r="Y10" i="5"/>
  <c r="X10" i="5"/>
  <c r="W10" i="5"/>
  <c r="V10" i="5"/>
  <c r="P10" i="5"/>
  <c r="O10" i="5"/>
  <c r="M10" i="5"/>
  <c r="L10" i="5"/>
  <c r="BD9" i="5"/>
  <c r="BE9" i="5" s="1"/>
  <c r="BC9" i="5"/>
  <c r="AZ9" i="5"/>
  <c r="AY9" i="5"/>
  <c r="AX9" i="5"/>
  <c r="AW9" i="5"/>
  <c r="AV9" i="5"/>
  <c r="AJ9" i="5"/>
  <c r="AI9" i="5"/>
  <c r="AH9" i="5"/>
  <c r="AG9" i="5"/>
  <c r="AF9" i="5"/>
  <c r="AE9" i="5"/>
  <c r="AD9" i="5"/>
  <c r="AC9" i="5"/>
  <c r="AB9" i="5"/>
  <c r="AA9" i="5"/>
  <c r="Z9" i="5"/>
  <c r="Y9" i="5"/>
  <c r="X9" i="5"/>
  <c r="W9" i="5"/>
  <c r="V9" i="5"/>
  <c r="P9" i="5"/>
  <c r="O9" i="5"/>
  <c r="M9" i="5"/>
  <c r="L9" i="5"/>
  <c r="AZ8" i="5"/>
  <c r="AW8" i="5"/>
  <c r="AV8" i="5"/>
  <c r="AS8" i="5"/>
  <c r="AJ8" i="5"/>
  <c r="AI8" i="5"/>
  <c r="AH8" i="5"/>
  <c r="AG8" i="5"/>
  <c r="AF8" i="5"/>
  <c r="AE8" i="5"/>
  <c r="AD8" i="5"/>
  <c r="AC8" i="5"/>
  <c r="AB8" i="5"/>
  <c r="AA8" i="5"/>
  <c r="Z8" i="5"/>
  <c r="Y8" i="5"/>
  <c r="X8" i="5"/>
  <c r="W8" i="5"/>
  <c r="V8" i="5"/>
  <c r="M8" i="5"/>
  <c r="L8" i="5"/>
  <c r="BD7" i="5"/>
  <c r="BE7" i="5" s="1"/>
  <c r="AW7" i="5"/>
  <c r="AV7" i="5"/>
  <c r="AJ7" i="5"/>
  <c r="AI7" i="5"/>
  <c r="AH7" i="5"/>
  <c r="AG7" i="5"/>
  <c r="AF7" i="5"/>
  <c r="AE7" i="5"/>
  <c r="AD7" i="5"/>
  <c r="AC7" i="5"/>
  <c r="AB7" i="5"/>
  <c r="AA7" i="5"/>
  <c r="Z7" i="5"/>
  <c r="Y7" i="5"/>
  <c r="X7" i="5"/>
  <c r="W7" i="5"/>
  <c r="V7" i="5"/>
  <c r="M7" i="5"/>
  <c r="L7" i="5"/>
  <c r="BD6" i="5"/>
  <c r="BE6" i="5" s="1"/>
  <c r="BC6" i="5"/>
  <c r="AX6" i="5"/>
  <c r="AW6" i="5"/>
  <c r="AV6" i="5"/>
  <c r="AT6" i="5"/>
  <c r="AU6" i="5" s="1"/>
  <c r="AJ6" i="5"/>
  <c r="AI6" i="5"/>
  <c r="AH6" i="5"/>
  <c r="AG6" i="5"/>
  <c r="AF6" i="5"/>
  <c r="AE6" i="5"/>
  <c r="AD6" i="5"/>
  <c r="AC6" i="5"/>
  <c r="AB6" i="5"/>
  <c r="AA6" i="5"/>
  <c r="Z6" i="5"/>
  <c r="Y6" i="5"/>
  <c r="X6" i="5"/>
  <c r="W6" i="5"/>
  <c r="V6" i="5"/>
  <c r="P6" i="5"/>
  <c r="O6" i="5"/>
  <c r="M6" i="5"/>
  <c r="L6" i="5"/>
  <c r="AX5" i="5"/>
  <c r="AW5" i="5"/>
  <c r="AV5" i="5"/>
  <c r="AT5" i="5"/>
  <c r="AU5" i="5" s="1"/>
  <c r="AS5" i="5"/>
  <c r="AJ5" i="5"/>
  <c r="AI5" i="5"/>
  <c r="AH5" i="5"/>
  <c r="AG5" i="5"/>
  <c r="AF5" i="5"/>
  <c r="AE5" i="5"/>
  <c r="AD5" i="5"/>
  <c r="AC5" i="5"/>
  <c r="AB5" i="5"/>
  <c r="AA5" i="5"/>
  <c r="Z5" i="5"/>
  <c r="Y5" i="5"/>
  <c r="X5" i="5"/>
  <c r="W5" i="5"/>
  <c r="V5" i="5"/>
  <c r="P5" i="5"/>
  <c r="O5" i="5"/>
  <c r="M5" i="5"/>
  <c r="L5" i="5"/>
  <c r="AW4" i="5"/>
  <c r="AV4" i="5"/>
  <c r="AS4" i="5"/>
  <c r="AJ4" i="5"/>
  <c r="AI4" i="5"/>
  <c r="AH4" i="5"/>
  <c r="AG4" i="5"/>
  <c r="AF4" i="5"/>
  <c r="AE4" i="5"/>
  <c r="AD4" i="5"/>
  <c r="AC4" i="5"/>
  <c r="AB4" i="5"/>
  <c r="AA4" i="5"/>
  <c r="Z4" i="5"/>
  <c r="Y4" i="5"/>
  <c r="X4" i="5"/>
  <c r="W4" i="5"/>
  <c r="V4" i="5"/>
  <c r="M4" i="5"/>
  <c r="S4" i="5" s="1"/>
  <c r="L4" i="5"/>
  <c r="R4" i="5" s="1"/>
  <c r="BD3" i="5"/>
  <c r="BE3" i="5" s="1"/>
  <c r="AX3" i="5"/>
  <c r="AW3" i="5"/>
  <c r="AV3" i="5"/>
  <c r="AS3" i="5"/>
  <c r="AJ3" i="5"/>
  <c r="AI3" i="5"/>
  <c r="AH3" i="5"/>
  <c r="AG3" i="5"/>
  <c r="AF3" i="5"/>
  <c r="AE3" i="5"/>
  <c r="AD3" i="5"/>
  <c r="AC3" i="5"/>
  <c r="AB3" i="5"/>
  <c r="AA3" i="5"/>
  <c r="Z3" i="5"/>
  <c r="Y3" i="5"/>
  <c r="X3" i="5"/>
  <c r="W3" i="5"/>
  <c r="AK4" i="5" s="1"/>
  <c r="V3" i="5"/>
  <c r="M3" i="5"/>
  <c r="S3" i="5" s="1"/>
  <c r="L3" i="5"/>
  <c r="R3" i="5" s="1"/>
  <c r="AA122" i="3"/>
  <c r="Z122" i="3"/>
  <c r="Y122" i="3"/>
  <c r="X122" i="3"/>
  <c r="W122" i="3"/>
  <c r="V122" i="3"/>
  <c r="U122" i="3"/>
  <c r="U124" i="3" s="1"/>
  <c r="T122" i="3"/>
  <c r="S122" i="3"/>
  <c r="R122" i="3"/>
  <c r="Q122" i="3"/>
  <c r="P122" i="3"/>
  <c r="O122" i="3"/>
  <c r="N122" i="3"/>
  <c r="M122" i="3"/>
  <c r="AA121" i="3"/>
  <c r="Z121" i="3"/>
  <c r="Y121" i="3"/>
  <c r="X121" i="3"/>
  <c r="W121" i="3"/>
  <c r="V121" i="3"/>
  <c r="U121" i="3"/>
  <c r="T121" i="3"/>
  <c r="S121" i="3"/>
  <c r="R121" i="3"/>
  <c r="Q121" i="3"/>
  <c r="P121" i="3"/>
  <c r="O121" i="3"/>
  <c r="N121" i="3"/>
  <c r="M121" i="3"/>
  <c r="AA120" i="3"/>
  <c r="Z120" i="3"/>
  <c r="Y120" i="3"/>
  <c r="X120" i="3"/>
  <c r="W120" i="3"/>
  <c r="V120" i="3"/>
  <c r="U120" i="3"/>
  <c r="T120" i="3"/>
  <c r="S120" i="3"/>
  <c r="R120" i="3"/>
  <c r="Q120" i="3"/>
  <c r="P120" i="3"/>
  <c r="O120" i="3"/>
  <c r="N120" i="3"/>
  <c r="M120" i="3"/>
  <c r="AA119" i="3"/>
  <c r="Z119" i="3"/>
  <c r="Y119" i="3"/>
  <c r="X119" i="3"/>
  <c r="W119" i="3"/>
  <c r="V119" i="3"/>
  <c r="U119" i="3"/>
  <c r="T119" i="3"/>
  <c r="S119" i="3"/>
  <c r="R119" i="3"/>
  <c r="Q119" i="3"/>
  <c r="P119" i="3"/>
  <c r="O119" i="3"/>
  <c r="N119" i="3"/>
  <c r="M119" i="3"/>
  <c r="AA118" i="3"/>
  <c r="Z118" i="3"/>
  <c r="Y118" i="3"/>
  <c r="X118" i="3"/>
  <c r="W118" i="3"/>
  <c r="V118" i="3"/>
  <c r="U118" i="3"/>
  <c r="T118" i="3"/>
  <c r="S118" i="3"/>
  <c r="R118" i="3"/>
  <c r="Q118" i="3"/>
  <c r="P118" i="3"/>
  <c r="O118" i="3"/>
  <c r="N118" i="3"/>
  <c r="M118" i="3"/>
  <c r="AA117" i="3"/>
  <c r="Z117" i="3"/>
  <c r="Y117" i="3"/>
  <c r="X117" i="3"/>
  <c r="W117" i="3"/>
  <c r="V117" i="3"/>
  <c r="U117" i="3"/>
  <c r="T117" i="3"/>
  <c r="S117" i="3"/>
  <c r="R117" i="3"/>
  <c r="Q117" i="3"/>
  <c r="P117" i="3"/>
  <c r="O117" i="3"/>
  <c r="N117" i="3"/>
  <c r="M117" i="3"/>
  <c r="AA116" i="3"/>
  <c r="Z116" i="3"/>
  <c r="Y116" i="3"/>
  <c r="X116" i="3"/>
  <c r="W116" i="3"/>
  <c r="V116" i="3"/>
  <c r="U116" i="3"/>
  <c r="T116" i="3"/>
  <c r="S116" i="3"/>
  <c r="R116" i="3"/>
  <c r="Q116" i="3"/>
  <c r="P116" i="3"/>
  <c r="O116" i="3"/>
  <c r="N116" i="3"/>
  <c r="M116" i="3"/>
  <c r="AA115" i="3"/>
  <c r="Z115" i="3"/>
  <c r="Y115" i="3"/>
  <c r="X115" i="3"/>
  <c r="W115" i="3"/>
  <c r="V115" i="3"/>
  <c r="U115" i="3"/>
  <c r="T115" i="3"/>
  <c r="S115" i="3"/>
  <c r="R115" i="3"/>
  <c r="Q115" i="3"/>
  <c r="P115" i="3"/>
  <c r="O115" i="3"/>
  <c r="N115" i="3"/>
  <c r="M115" i="3"/>
  <c r="AA114" i="3"/>
  <c r="Z114" i="3"/>
  <c r="Y114" i="3"/>
  <c r="X114" i="3"/>
  <c r="W114" i="3"/>
  <c r="V114" i="3"/>
  <c r="U114" i="3"/>
  <c r="T114" i="3"/>
  <c r="S114" i="3"/>
  <c r="R114" i="3"/>
  <c r="Q114" i="3"/>
  <c r="P114" i="3"/>
  <c r="O114" i="3"/>
  <c r="N114" i="3"/>
  <c r="M114" i="3"/>
  <c r="AA113" i="3"/>
  <c r="Z113" i="3"/>
  <c r="Y113" i="3"/>
  <c r="X113" i="3"/>
  <c r="W113" i="3"/>
  <c r="V113" i="3"/>
  <c r="U113" i="3"/>
  <c r="T113" i="3"/>
  <c r="S113" i="3"/>
  <c r="R113" i="3"/>
  <c r="Q113" i="3"/>
  <c r="P113" i="3"/>
  <c r="O113" i="3"/>
  <c r="N113" i="3"/>
  <c r="M113" i="3"/>
  <c r="AA112" i="3"/>
  <c r="Z112" i="3"/>
  <c r="Y112" i="3"/>
  <c r="X112" i="3"/>
  <c r="W112" i="3"/>
  <c r="V112" i="3"/>
  <c r="U112" i="3"/>
  <c r="T112" i="3"/>
  <c r="S112" i="3"/>
  <c r="R112" i="3"/>
  <c r="Q112" i="3"/>
  <c r="P112" i="3"/>
  <c r="O112" i="3"/>
  <c r="N112" i="3"/>
  <c r="M112" i="3"/>
  <c r="AA111" i="3"/>
  <c r="Z111" i="3"/>
  <c r="Y111" i="3"/>
  <c r="X111" i="3"/>
  <c r="W111" i="3"/>
  <c r="V111" i="3"/>
  <c r="U111" i="3"/>
  <c r="T111" i="3"/>
  <c r="S111" i="3"/>
  <c r="R111" i="3"/>
  <c r="Q111" i="3"/>
  <c r="P111" i="3"/>
  <c r="O111" i="3"/>
  <c r="N111" i="3"/>
  <c r="M111" i="3"/>
  <c r="AA110" i="3"/>
  <c r="Z110" i="3"/>
  <c r="Y110" i="3"/>
  <c r="X110" i="3"/>
  <c r="W110" i="3"/>
  <c r="V110" i="3"/>
  <c r="U110" i="3"/>
  <c r="T110" i="3"/>
  <c r="S110" i="3"/>
  <c r="R110" i="3"/>
  <c r="Q110" i="3"/>
  <c r="P110" i="3"/>
  <c r="O110" i="3"/>
  <c r="N110" i="3"/>
  <c r="M110" i="3"/>
  <c r="AA109" i="3"/>
  <c r="Z109" i="3"/>
  <c r="Y109" i="3"/>
  <c r="X109" i="3"/>
  <c r="W109" i="3"/>
  <c r="V109" i="3"/>
  <c r="U109" i="3"/>
  <c r="T109" i="3"/>
  <c r="S109" i="3"/>
  <c r="R109" i="3"/>
  <c r="Q109" i="3"/>
  <c r="P109" i="3"/>
  <c r="O109" i="3"/>
  <c r="N109" i="3"/>
  <c r="M109" i="3"/>
  <c r="AA108" i="3"/>
  <c r="Z108" i="3"/>
  <c r="Y108" i="3"/>
  <c r="X108" i="3"/>
  <c r="W108" i="3"/>
  <c r="V108" i="3"/>
  <c r="U108" i="3"/>
  <c r="T108" i="3"/>
  <c r="S108" i="3"/>
  <c r="R108" i="3"/>
  <c r="Q108" i="3"/>
  <c r="P108" i="3"/>
  <c r="O108" i="3"/>
  <c r="N108" i="3"/>
  <c r="M108" i="3"/>
  <c r="AA107" i="3"/>
  <c r="Z107" i="3"/>
  <c r="Y107" i="3"/>
  <c r="X107" i="3"/>
  <c r="W107" i="3"/>
  <c r="V107" i="3"/>
  <c r="U107" i="3"/>
  <c r="T107" i="3"/>
  <c r="S107" i="3"/>
  <c r="R107" i="3"/>
  <c r="Q107" i="3"/>
  <c r="P107" i="3"/>
  <c r="O107" i="3"/>
  <c r="N107" i="3"/>
  <c r="M107" i="3"/>
  <c r="AA106" i="3"/>
  <c r="Z106" i="3"/>
  <c r="Y106" i="3"/>
  <c r="X106" i="3"/>
  <c r="W106" i="3"/>
  <c r="V106" i="3"/>
  <c r="U106" i="3"/>
  <c r="T106" i="3"/>
  <c r="S106" i="3"/>
  <c r="R106" i="3"/>
  <c r="Q106" i="3"/>
  <c r="P106" i="3"/>
  <c r="O106" i="3"/>
  <c r="N106" i="3"/>
  <c r="M106" i="3"/>
  <c r="AA105" i="3"/>
  <c r="Z105" i="3"/>
  <c r="Y105" i="3"/>
  <c r="X105" i="3"/>
  <c r="W105" i="3"/>
  <c r="V105" i="3"/>
  <c r="U105" i="3"/>
  <c r="T105" i="3"/>
  <c r="S105" i="3"/>
  <c r="R105" i="3"/>
  <c r="Q105" i="3"/>
  <c r="P105" i="3"/>
  <c r="O105" i="3"/>
  <c r="N105" i="3"/>
  <c r="M105" i="3"/>
  <c r="AA104" i="3"/>
  <c r="Z104" i="3"/>
  <c r="Y104" i="3"/>
  <c r="X104" i="3"/>
  <c r="W104" i="3"/>
  <c r="V104" i="3"/>
  <c r="U104" i="3"/>
  <c r="T104" i="3"/>
  <c r="S104" i="3"/>
  <c r="R104" i="3"/>
  <c r="Q104" i="3"/>
  <c r="P104" i="3"/>
  <c r="O104" i="3"/>
  <c r="N104" i="3"/>
  <c r="M104" i="3"/>
  <c r="AA103" i="3"/>
  <c r="Z103" i="3"/>
  <c r="Y103" i="3"/>
  <c r="X103" i="3"/>
  <c r="W103" i="3"/>
  <c r="V103" i="3"/>
  <c r="U103" i="3"/>
  <c r="T103" i="3"/>
  <c r="S103" i="3"/>
  <c r="R103" i="3"/>
  <c r="Q103" i="3"/>
  <c r="P103" i="3"/>
  <c r="O103" i="3"/>
  <c r="N103" i="3"/>
  <c r="M103" i="3"/>
  <c r="AA102" i="3"/>
  <c r="Z102" i="3"/>
  <c r="Y102" i="3"/>
  <c r="X102" i="3"/>
  <c r="W102" i="3"/>
  <c r="V102" i="3"/>
  <c r="U102" i="3"/>
  <c r="T102" i="3"/>
  <c r="S102" i="3"/>
  <c r="R102" i="3"/>
  <c r="Q102" i="3"/>
  <c r="P102" i="3"/>
  <c r="O102" i="3"/>
  <c r="N102" i="3"/>
  <c r="M102" i="3"/>
  <c r="AA101" i="3"/>
  <c r="Z101" i="3"/>
  <c r="Y101" i="3"/>
  <c r="X101" i="3"/>
  <c r="W101" i="3"/>
  <c r="V101" i="3"/>
  <c r="U101" i="3"/>
  <c r="T101" i="3"/>
  <c r="S101" i="3"/>
  <c r="R101" i="3"/>
  <c r="Q101" i="3"/>
  <c r="P101" i="3"/>
  <c r="O101" i="3"/>
  <c r="N101" i="3"/>
  <c r="M101" i="3"/>
  <c r="AA100" i="3"/>
  <c r="Z100" i="3"/>
  <c r="Y100" i="3"/>
  <c r="X100" i="3"/>
  <c r="W100" i="3"/>
  <c r="V100" i="3"/>
  <c r="U100" i="3"/>
  <c r="T100" i="3"/>
  <c r="S100" i="3"/>
  <c r="R100" i="3"/>
  <c r="Q100" i="3"/>
  <c r="P100" i="3"/>
  <c r="O100" i="3"/>
  <c r="N100" i="3"/>
  <c r="M100" i="3"/>
  <c r="AA99" i="3"/>
  <c r="Z99" i="3"/>
  <c r="Y99" i="3"/>
  <c r="X99" i="3"/>
  <c r="W99" i="3"/>
  <c r="V99" i="3"/>
  <c r="U99" i="3"/>
  <c r="T99" i="3"/>
  <c r="S99" i="3"/>
  <c r="R99" i="3"/>
  <c r="Q99" i="3"/>
  <c r="P99" i="3"/>
  <c r="O99" i="3"/>
  <c r="N99" i="3"/>
  <c r="M99" i="3"/>
  <c r="AA98" i="3"/>
  <c r="Z98" i="3"/>
  <c r="Y98" i="3"/>
  <c r="X98" i="3"/>
  <c r="W98" i="3"/>
  <c r="V98" i="3"/>
  <c r="U98" i="3"/>
  <c r="T98" i="3"/>
  <c r="S98" i="3"/>
  <c r="R98" i="3"/>
  <c r="Q98" i="3"/>
  <c r="P98" i="3"/>
  <c r="O98" i="3"/>
  <c r="N98" i="3"/>
  <c r="M98" i="3"/>
  <c r="AA97" i="3"/>
  <c r="Z97" i="3"/>
  <c r="Y97" i="3"/>
  <c r="X97" i="3"/>
  <c r="W97" i="3"/>
  <c r="V97" i="3"/>
  <c r="U97" i="3"/>
  <c r="T97" i="3"/>
  <c r="S97" i="3"/>
  <c r="R97" i="3"/>
  <c r="Q97" i="3"/>
  <c r="P97" i="3"/>
  <c r="O97" i="3"/>
  <c r="N97" i="3"/>
  <c r="M97" i="3"/>
  <c r="AA96" i="3"/>
  <c r="Z96" i="3"/>
  <c r="Y96" i="3"/>
  <c r="X96" i="3"/>
  <c r="W96" i="3"/>
  <c r="V96" i="3"/>
  <c r="U96" i="3"/>
  <c r="T96" i="3"/>
  <c r="S96" i="3"/>
  <c r="R96" i="3"/>
  <c r="Q96" i="3"/>
  <c r="P96" i="3"/>
  <c r="O96" i="3"/>
  <c r="N96" i="3"/>
  <c r="M96" i="3"/>
  <c r="AA95" i="3"/>
  <c r="Z95" i="3"/>
  <c r="Y95" i="3"/>
  <c r="X95" i="3"/>
  <c r="W95" i="3"/>
  <c r="V95" i="3"/>
  <c r="U95" i="3"/>
  <c r="T95" i="3"/>
  <c r="S95" i="3"/>
  <c r="R95" i="3"/>
  <c r="Q95" i="3"/>
  <c r="P95" i="3"/>
  <c r="O95" i="3"/>
  <c r="N95" i="3"/>
  <c r="M95" i="3"/>
  <c r="AA94" i="3"/>
  <c r="Z94" i="3"/>
  <c r="Y94" i="3"/>
  <c r="X94" i="3"/>
  <c r="W94" i="3"/>
  <c r="V94" i="3"/>
  <c r="U94" i="3"/>
  <c r="T94" i="3"/>
  <c r="S94" i="3"/>
  <c r="R94" i="3"/>
  <c r="Q94" i="3"/>
  <c r="P94" i="3"/>
  <c r="O94" i="3"/>
  <c r="N94" i="3"/>
  <c r="M94" i="3"/>
  <c r="AA93" i="3"/>
  <c r="Z93" i="3"/>
  <c r="Y93" i="3"/>
  <c r="X93" i="3"/>
  <c r="W93" i="3"/>
  <c r="V93" i="3"/>
  <c r="U93" i="3"/>
  <c r="T93" i="3"/>
  <c r="S93" i="3"/>
  <c r="R93" i="3"/>
  <c r="Q93" i="3"/>
  <c r="P93" i="3"/>
  <c r="O93" i="3"/>
  <c r="N93" i="3"/>
  <c r="M93" i="3"/>
  <c r="AA92" i="3"/>
  <c r="AT11" i="3" s="1"/>
  <c r="AU11" i="3" s="1"/>
  <c r="AV11" i="3" s="1"/>
  <c r="Z92" i="3"/>
  <c r="Y92" i="3"/>
  <c r="X92" i="3"/>
  <c r="W92" i="3"/>
  <c r="V92" i="3"/>
  <c r="U92" i="3"/>
  <c r="T92" i="3"/>
  <c r="S92" i="3"/>
  <c r="R92" i="3"/>
  <c r="Q92" i="3"/>
  <c r="P92" i="3"/>
  <c r="O92" i="3"/>
  <c r="N92" i="3"/>
  <c r="M92" i="3"/>
  <c r="AA91" i="3"/>
  <c r="Z91" i="3"/>
  <c r="Y91" i="3"/>
  <c r="X91" i="3"/>
  <c r="W91" i="3"/>
  <c r="V91" i="3"/>
  <c r="U91" i="3"/>
  <c r="T91" i="3"/>
  <c r="S91" i="3"/>
  <c r="R91" i="3"/>
  <c r="Q91" i="3"/>
  <c r="P91" i="3"/>
  <c r="O91" i="3"/>
  <c r="N91" i="3"/>
  <c r="M91" i="3"/>
  <c r="AA90" i="3"/>
  <c r="Z90" i="3"/>
  <c r="Y90" i="3"/>
  <c r="X90" i="3"/>
  <c r="W90" i="3"/>
  <c r="V90" i="3"/>
  <c r="U90" i="3"/>
  <c r="T90" i="3"/>
  <c r="S90" i="3"/>
  <c r="R90" i="3"/>
  <c r="Q90" i="3"/>
  <c r="P90" i="3"/>
  <c r="O90" i="3"/>
  <c r="N90" i="3"/>
  <c r="M90" i="3"/>
  <c r="AA89" i="3"/>
  <c r="Z89" i="3"/>
  <c r="Y89" i="3"/>
  <c r="X89" i="3"/>
  <c r="W89" i="3"/>
  <c r="V89" i="3"/>
  <c r="U89" i="3"/>
  <c r="T89" i="3"/>
  <c r="S89" i="3"/>
  <c r="R89" i="3"/>
  <c r="Q89" i="3"/>
  <c r="P89" i="3"/>
  <c r="O89" i="3"/>
  <c r="N89" i="3"/>
  <c r="M89" i="3"/>
  <c r="AA88" i="3"/>
  <c r="Z88" i="3"/>
  <c r="Y88" i="3"/>
  <c r="X88" i="3"/>
  <c r="W88" i="3"/>
  <c r="V88" i="3"/>
  <c r="U88" i="3"/>
  <c r="T88" i="3"/>
  <c r="S88" i="3"/>
  <c r="R88" i="3"/>
  <c r="Q88" i="3"/>
  <c r="P88" i="3"/>
  <c r="O88" i="3"/>
  <c r="N88" i="3"/>
  <c r="M88" i="3"/>
  <c r="AA87" i="3"/>
  <c r="Z87" i="3"/>
  <c r="Y87" i="3"/>
  <c r="X87" i="3"/>
  <c r="W87" i="3"/>
  <c r="V87" i="3"/>
  <c r="U87" i="3"/>
  <c r="T87" i="3"/>
  <c r="S87" i="3"/>
  <c r="R87" i="3"/>
  <c r="Q87" i="3"/>
  <c r="P87" i="3"/>
  <c r="O87" i="3"/>
  <c r="N87" i="3"/>
  <c r="M87" i="3"/>
  <c r="AA86" i="3"/>
  <c r="Z86" i="3"/>
  <c r="Y86" i="3"/>
  <c r="X86" i="3"/>
  <c r="W86" i="3"/>
  <c r="V86" i="3"/>
  <c r="U86" i="3"/>
  <c r="T86" i="3"/>
  <c r="S86" i="3"/>
  <c r="R86" i="3"/>
  <c r="Q86" i="3"/>
  <c r="P86" i="3"/>
  <c r="O86" i="3"/>
  <c r="N86" i="3"/>
  <c r="M86" i="3"/>
  <c r="AA85" i="3"/>
  <c r="Z85" i="3"/>
  <c r="Y85" i="3"/>
  <c r="X85" i="3"/>
  <c r="W85" i="3"/>
  <c r="V85" i="3"/>
  <c r="U85" i="3"/>
  <c r="T85" i="3"/>
  <c r="S85" i="3"/>
  <c r="R85" i="3"/>
  <c r="Q85" i="3"/>
  <c r="P85" i="3"/>
  <c r="O85" i="3"/>
  <c r="N85" i="3"/>
  <c r="M85" i="3"/>
  <c r="AA84" i="3"/>
  <c r="Z84" i="3"/>
  <c r="Y84" i="3"/>
  <c r="X84" i="3"/>
  <c r="W84" i="3"/>
  <c r="V84" i="3"/>
  <c r="U84" i="3"/>
  <c r="T84" i="3"/>
  <c r="S84" i="3"/>
  <c r="R84" i="3"/>
  <c r="Q84" i="3"/>
  <c r="P84" i="3"/>
  <c r="O84" i="3"/>
  <c r="N84" i="3"/>
  <c r="M84" i="3"/>
  <c r="AA83" i="3"/>
  <c r="Z83" i="3"/>
  <c r="Y83" i="3"/>
  <c r="X83" i="3"/>
  <c r="W83" i="3"/>
  <c r="V83" i="3"/>
  <c r="U83" i="3"/>
  <c r="T83" i="3"/>
  <c r="S83" i="3"/>
  <c r="R83" i="3"/>
  <c r="Q83" i="3"/>
  <c r="P83" i="3"/>
  <c r="O83" i="3"/>
  <c r="N83" i="3"/>
  <c r="M83" i="3"/>
  <c r="AA82" i="3"/>
  <c r="Z82" i="3"/>
  <c r="Y82" i="3"/>
  <c r="X82" i="3"/>
  <c r="W82" i="3"/>
  <c r="V82" i="3"/>
  <c r="AP10" i="3" s="1"/>
  <c r="AQ10" i="3" s="1"/>
  <c r="U82" i="3"/>
  <c r="T82" i="3"/>
  <c r="S82" i="3"/>
  <c r="R82" i="3"/>
  <c r="Q82" i="3"/>
  <c r="AJ10" i="3" s="1"/>
  <c r="P82" i="3"/>
  <c r="O82" i="3"/>
  <c r="N82" i="3"/>
  <c r="M82" i="3"/>
  <c r="AA81" i="3"/>
  <c r="Z81" i="3"/>
  <c r="Y81" i="3"/>
  <c r="X81" i="3"/>
  <c r="W81" i="3"/>
  <c r="V81" i="3"/>
  <c r="U81" i="3"/>
  <c r="T81" i="3"/>
  <c r="S81" i="3"/>
  <c r="R81" i="3"/>
  <c r="Q81" i="3"/>
  <c r="P81" i="3"/>
  <c r="O81" i="3"/>
  <c r="N81" i="3"/>
  <c r="M81" i="3"/>
  <c r="AA80" i="3"/>
  <c r="Z80" i="3"/>
  <c r="Y80" i="3"/>
  <c r="X80" i="3"/>
  <c r="W80" i="3"/>
  <c r="V80" i="3"/>
  <c r="U80" i="3"/>
  <c r="T80" i="3"/>
  <c r="S80" i="3"/>
  <c r="R80" i="3"/>
  <c r="Q80" i="3"/>
  <c r="P80" i="3"/>
  <c r="O80" i="3"/>
  <c r="N80" i="3"/>
  <c r="M80" i="3"/>
  <c r="AA79" i="3"/>
  <c r="Z79" i="3"/>
  <c r="Y79" i="3"/>
  <c r="X79" i="3"/>
  <c r="W79" i="3"/>
  <c r="V79" i="3"/>
  <c r="U79" i="3"/>
  <c r="T79" i="3"/>
  <c r="S79" i="3"/>
  <c r="R79" i="3"/>
  <c r="Q79" i="3"/>
  <c r="P79" i="3"/>
  <c r="O79" i="3"/>
  <c r="N79" i="3"/>
  <c r="M79" i="3"/>
  <c r="AA78" i="3"/>
  <c r="Z78" i="3"/>
  <c r="Y78" i="3"/>
  <c r="X78" i="3"/>
  <c r="W78" i="3"/>
  <c r="V78" i="3"/>
  <c r="U78" i="3"/>
  <c r="T78" i="3"/>
  <c r="S78" i="3"/>
  <c r="R78" i="3"/>
  <c r="Q78" i="3"/>
  <c r="P78" i="3"/>
  <c r="O78" i="3"/>
  <c r="N78" i="3"/>
  <c r="M78" i="3"/>
  <c r="AA77" i="3"/>
  <c r="Z77" i="3"/>
  <c r="Y77" i="3"/>
  <c r="X77" i="3"/>
  <c r="W77" i="3"/>
  <c r="V77" i="3"/>
  <c r="U77" i="3"/>
  <c r="T77" i="3"/>
  <c r="S77" i="3"/>
  <c r="R77" i="3"/>
  <c r="Q77" i="3"/>
  <c r="P77" i="3"/>
  <c r="O77" i="3"/>
  <c r="N77" i="3"/>
  <c r="M77" i="3"/>
  <c r="AA76" i="3"/>
  <c r="Z76" i="3"/>
  <c r="Y76" i="3"/>
  <c r="X76" i="3"/>
  <c r="W76" i="3"/>
  <c r="V76" i="3"/>
  <c r="U76" i="3"/>
  <c r="T76" i="3"/>
  <c r="S76" i="3"/>
  <c r="R76" i="3"/>
  <c r="Q76" i="3"/>
  <c r="P76" i="3"/>
  <c r="O76" i="3"/>
  <c r="N76" i="3"/>
  <c r="M76" i="3"/>
  <c r="AA75" i="3"/>
  <c r="Z75" i="3"/>
  <c r="Y75" i="3"/>
  <c r="X75" i="3"/>
  <c r="W75" i="3"/>
  <c r="V75" i="3"/>
  <c r="U75" i="3"/>
  <c r="T75" i="3"/>
  <c r="S75" i="3"/>
  <c r="R75" i="3"/>
  <c r="Q75" i="3"/>
  <c r="P75" i="3"/>
  <c r="O75" i="3"/>
  <c r="N75" i="3"/>
  <c r="M75" i="3"/>
  <c r="AA74" i="3"/>
  <c r="Z74" i="3"/>
  <c r="Y74" i="3"/>
  <c r="X74" i="3"/>
  <c r="W74" i="3"/>
  <c r="V74" i="3"/>
  <c r="U74" i="3"/>
  <c r="T74" i="3"/>
  <c r="S74" i="3"/>
  <c r="R74" i="3"/>
  <c r="Q74" i="3"/>
  <c r="P74" i="3"/>
  <c r="O74" i="3"/>
  <c r="N74" i="3"/>
  <c r="M74" i="3"/>
  <c r="AA73" i="3"/>
  <c r="Z73" i="3"/>
  <c r="Y73" i="3"/>
  <c r="X73" i="3"/>
  <c r="W73" i="3"/>
  <c r="V73" i="3"/>
  <c r="U73" i="3"/>
  <c r="T73" i="3"/>
  <c r="S73" i="3"/>
  <c r="R73" i="3"/>
  <c r="Q73" i="3"/>
  <c r="P73" i="3"/>
  <c r="O73" i="3"/>
  <c r="N73" i="3"/>
  <c r="M73" i="3"/>
  <c r="AA72" i="3"/>
  <c r="AU9" i="3" s="1"/>
  <c r="AV9" i="3" s="1"/>
  <c r="Z72" i="3"/>
  <c r="Y72" i="3"/>
  <c r="X72" i="3"/>
  <c r="W72" i="3"/>
  <c r="V72" i="3"/>
  <c r="U72" i="3"/>
  <c r="T72" i="3"/>
  <c r="S72" i="3"/>
  <c r="R72" i="3"/>
  <c r="Q72" i="3"/>
  <c r="P72" i="3"/>
  <c r="O72" i="3"/>
  <c r="N72" i="3"/>
  <c r="M72" i="3"/>
  <c r="AA71" i="3"/>
  <c r="Z71" i="3"/>
  <c r="Y71" i="3"/>
  <c r="X71" i="3"/>
  <c r="W71" i="3"/>
  <c r="V71" i="3"/>
  <c r="U71" i="3"/>
  <c r="T71" i="3"/>
  <c r="S71" i="3"/>
  <c r="R71" i="3"/>
  <c r="Q71" i="3"/>
  <c r="P71" i="3"/>
  <c r="O71" i="3"/>
  <c r="N71" i="3"/>
  <c r="M71" i="3"/>
  <c r="AA70" i="3"/>
  <c r="Z70" i="3"/>
  <c r="Y70" i="3"/>
  <c r="X70" i="3"/>
  <c r="W70" i="3"/>
  <c r="V70" i="3"/>
  <c r="U70" i="3"/>
  <c r="T70" i="3"/>
  <c r="S70" i="3"/>
  <c r="R70" i="3"/>
  <c r="Q70" i="3"/>
  <c r="P70" i="3"/>
  <c r="O70" i="3"/>
  <c r="N70" i="3"/>
  <c r="M70" i="3"/>
  <c r="AA69" i="3"/>
  <c r="Z69" i="3"/>
  <c r="Y69" i="3"/>
  <c r="X69" i="3"/>
  <c r="W69" i="3"/>
  <c r="V69" i="3"/>
  <c r="U69" i="3"/>
  <c r="T69" i="3"/>
  <c r="S69" i="3"/>
  <c r="R69" i="3"/>
  <c r="Q69" i="3"/>
  <c r="P69" i="3"/>
  <c r="O69" i="3"/>
  <c r="N69" i="3"/>
  <c r="M69" i="3"/>
  <c r="AA68" i="3"/>
  <c r="Z68" i="3"/>
  <c r="Y68" i="3"/>
  <c r="X68" i="3"/>
  <c r="W68" i="3"/>
  <c r="V68" i="3"/>
  <c r="U68" i="3"/>
  <c r="T68" i="3"/>
  <c r="S68" i="3"/>
  <c r="R68" i="3"/>
  <c r="Q68" i="3"/>
  <c r="P68" i="3"/>
  <c r="O68" i="3"/>
  <c r="N68" i="3"/>
  <c r="M68" i="3"/>
  <c r="AA67" i="3"/>
  <c r="Z67" i="3"/>
  <c r="Y67" i="3"/>
  <c r="X67" i="3"/>
  <c r="W67" i="3"/>
  <c r="V67" i="3"/>
  <c r="U67" i="3"/>
  <c r="T67" i="3"/>
  <c r="S67" i="3"/>
  <c r="R67" i="3"/>
  <c r="Q67" i="3"/>
  <c r="P67" i="3"/>
  <c r="O67" i="3"/>
  <c r="N67" i="3"/>
  <c r="M67" i="3"/>
  <c r="AA66" i="3"/>
  <c r="Z66" i="3"/>
  <c r="Y66" i="3"/>
  <c r="X66" i="3"/>
  <c r="W66" i="3"/>
  <c r="V66" i="3"/>
  <c r="U66" i="3"/>
  <c r="T66" i="3"/>
  <c r="S66" i="3"/>
  <c r="R66" i="3"/>
  <c r="Q66" i="3"/>
  <c r="P66" i="3"/>
  <c r="O66" i="3"/>
  <c r="N66" i="3"/>
  <c r="M66" i="3"/>
  <c r="AA65" i="3"/>
  <c r="Z65" i="3"/>
  <c r="Y65" i="3"/>
  <c r="X65" i="3"/>
  <c r="W65" i="3"/>
  <c r="V65" i="3"/>
  <c r="U65" i="3"/>
  <c r="T65" i="3"/>
  <c r="S65" i="3"/>
  <c r="R65" i="3"/>
  <c r="Q65" i="3"/>
  <c r="P65" i="3"/>
  <c r="O65" i="3"/>
  <c r="N65" i="3"/>
  <c r="M65" i="3"/>
  <c r="AA64" i="3"/>
  <c r="Z64" i="3"/>
  <c r="Y64" i="3"/>
  <c r="X64" i="3"/>
  <c r="W64" i="3"/>
  <c r="V64" i="3"/>
  <c r="U64" i="3"/>
  <c r="T64" i="3"/>
  <c r="S64" i="3"/>
  <c r="R64" i="3"/>
  <c r="Q64" i="3"/>
  <c r="P64" i="3"/>
  <c r="O64" i="3"/>
  <c r="N64" i="3"/>
  <c r="M64" i="3"/>
  <c r="AA63" i="3"/>
  <c r="Z63" i="3"/>
  <c r="Y63" i="3"/>
  <c r="X63" i="3"/>
  <c r="W63" i="3"/>
  <c r="V63" i="3"/>
  <c r="U63" i="3"/>
  <c r="T63" i="3"/>
  <c r="S63" i="3"/>
  <c r="R63" i="3"/>
  <c r="Q63" i="3"/>
  <c r="P63" i="3"/>
  <c r="O63" i="3"/>
  <c r="N63" i="3"/>
  <c r="M63" i="3"/>
  <c r="AA62" i="3"/>
  <c r="Z62" i="3"/>
  <c r="AT8" i="3" s="1"/>
  <c r="Y62" i="3"/>
  <c r="X62" i="3"/>
  <c r="W62" i="3"/>
  <c r="V62" i="3"/>
  <c r="AP8" i="3" s="1"/>
  <c r="AQ8" i="3" s="1"/>
  <c r="U62" i="3"/>
  <c r="AO8" i="3" s="1"/>
  <c r="T62" i="3"/>
  <c r="S62" i="3"/>
  <c r="R62" i="3"/>
  <c r="Q62" i="3"/>
  <c r="AK8" i="3" s="1"/>
  <c r="P62" i="3"/>
  <c r="O62" i="3"/>
  <c r="N62" i="3"/>
  <c r="M62" i="3"/>
  <c r="AA61" i="3"/>
  <c r="Z61" i="3"/>
  <c r="Y61" i="3"/>
  <c r="X61" i="3"/>
  <c r="W61" i="3"/>
  <c r="V61" i="3"/>
  <c r="U61" i="3"/>
  <c r="T61" i="3"/>
  <c r="S61" i="3"/>
  <c r="R61" i="3"/>
  <c r="Q61" i="3"/>
  <c r="P61" i="3"/>
  <c r="O61" i="3"/>
  <c r="N61" i="3"/>
  <c r="M61" i="3"/>
  <c r="AA60" i="3"/>
  <c r="Z60" i="3"/>
  <c r="Y60" i="3"/>
  <c r="X60" i="3"/>
  <c r="W60" i="3"/>
  <c r="V60" i="3"/>
  <c r="U60" i="3"/>
  <c r="T60" i="3"/>
  <c r="S60" i="3"/>
  <c r="R60" i="3"/>
  <c r="Q60" i="3"/>
  <c r="P60" i="3"/>
  <c r="O60" i="3"/>
  <c r="N60" i="3"/>
  <c r="M60" i="3"/>
  <c r="AA59" i="3"/>
  <c r="Z59" i="3"/>
  <c r="Y59" i="3"/>
  <c r="X59" i="3"/>
  <c r="W59" i="3"/>
  <c r="V59" i="3"/>
  <c r="U59" i="3"/>
  <c r="T59" i="3"/>
  <c r="S59" i="3"/>
  <c r="R59" i="3"/>
  <c r="Q59" i="3"/>
  <c r="P59" i="3"/>
  <c r="O59" i="3"/>
  <c r="N59" i="3"/>
  <c r="M59" i="3"/>
  <c r="AA58" i="3"/>
  <c r="Z58" i="3"/>
  <c r="Y58" i="3"/>
  <c r="X58" i="3"/>
  <c r="W58" i="3"/>
  <c r="V58" i="3"/>
  <c r="U58" i="3"/>
  <c r="T58" i="3"/>
  <c r="S58" i="3"/>
  <c r="R58" i="3"/>
  <c r="Q58" i="3"/>
  <c r="P58" i="3"/>
  <c r="O58" i="3"/>
  <c r="N58" i="3"/>
  <c r="M58" i="3"/>
  <c r="AA57" i="3"/>
  <c r="Z57" i="3"/>
  <c r="Y57" i="3"/>
  <c r="X57" i="3"/>
  <c r="W57" i="3"/>
  <c r="V57" i="3"/>
  <c r="U57" i="3"/>
  <c r="T57" i="3"/>
  <c r="S57" i="3"/>
  <c r="R57" i="3"/>
  <c r="Q57" i="3"/>
  <c r="P57" i="3"/>
  <c r="O57" i="3"/>
  <c r="N57" i="3"/>
  <c r="M57" i="3"/>
  <c r="AA56" i="3"/>
  <c r="Z56" i="3"/>
  <c r="Y56" i="3"/>
  <c r="X56" i="3"/>
  <c r="W56" i="3"/>
  <c r="V56" i="3"/>
  <c r="U56" i="3"/>
  <c r="T56" i="3"/>
  <c r="S56" i="3"/>
  <c r="R56" i="3"/>
  <c r="Q56" i="3"/>
  <c r="P56" i="3"/>
  <c r="O56" i="3"/>
  <c r="N56" i="3"/>
  <c r="M56" i="3"/>
  <c r="AA55" i="3"/>
  <c r="Z55" i="3"/>
  <c r="Y55" i="3"/>
  <c r="X55" i="3"/>
  <c r="W55" i="3"/>
  <c r="V55" i="3"/>
  <c r="U55" i="3"/>
  <c r="T55" i="3"/>
  <c r="S55" i="3"/>
  <c r="R55" i="3"/>
  <c r="Q55" i="3"/>
  <c r="P55" i="3"/>
  <c r="O55" i="3"/>
  <c r="N55" i="3"/>
  <c r="M55" i="3"/>
  <c r="AA54" i="3"/>
  <c r="Z54" i="3"/>
  <c r="Y54" i="3"/>
  <c r="X54" i="3"/>
  <c r="W54" i="3"/>
  <c r="V54" i="3"/>
  <c r="U54" i="3"/>
  <c r="T54" i="3"/>
  <c r="S54" i="3"/>
  <c r="R54" i="3"/>
  <c r="Q54" i="3"/>
  <c r="P54" i="3"/>
  <c r="O54" i="3"/>
  <c r="N54" i="3"/>
  <c r="M54" i="3"/>
  <c r="AA53" i="3"/>
  <c r="Z53" i="3"/>
  <c r="Y53" i="3"/>
  <c r="X53" i="3"/>
  <c r="W53" i="3"/>
  <c r="V53" i="3"/>
  <c r="U53" i="3"/>
  <c r="T53" i="3"/>
  <c r="S53" i="3"/>
  <c r="R53" i="3"/>
  <c r="Q53" i="3"/>
  <c r="P53" i="3"/>
  <c r="O53" i="3"/>
  <c r="N53" i="3"/>
  <c r="M53" i="3"/>
  <c r="AA52" i="3"/>
  <c r="Z52" i="3"/>
  <c r="Y52" i="3"/>
  <c r="X52" i="3"/>
  <c r="W52" i="3"/>
  <c r="V52" i="3"/>
  <c r="U52" i="3"/>
  <c r="T52" i="3"/>
  <c r="AO7" i="3" s="1"/>
  <c r="S52" i="3"/>
  <c r="R52" i="3"/>
  <c r="Q52" i="3"/>
  <c r="P52" i="3"/>
  <c r="AK7" i="3" s="1"/>
  <c r="AL7" i="3" s="1"/>
  <c r="O52" i="3"/>
  <c r="AJ7" i="3" s="1"/>
  <c r="N52" i="3"/>
  <c r="M52" i="3"/>
  <c r="AA51" i="3"/>
  <c r="Z51" i="3"/>
  <c r="Y51" i="3"/>
  <c r="X51" i="3"/>
  <c r="W51" i="3"/>
  <c r="V51" i="3"/>
  <c r="U51" i="3"/>
  <c r="T51" i="3"/>
  <c r="S51" i="3"/>
  <c r="R51" i="3"/>
  <c r="Q51" i="3"/>
  <c r="P51" i="3"/>
  <c r="O51" i="3"/>
  <c r="N51" i="3"/>
  <c r="M51" i="3"/>
  <c r="AA50" i="3"/>
  <c r="Z50" i="3"/>
  <c r="Y50" i="3"/>
  <c r="X50" i="3"/>
  <c r="W50" i="3"/>
  <c r="V50" i="3"/>
  <c r="U50" i="3"/>
  <c r="T50" i="3"/>
  <c r="S50" i="3"/>
  <c r="R50" i="3"/>
  <c r="Q50" i="3"/>
  <c r="P50" i="3"/>
  <c r="O50" i="3"/>
  <c r="N50" i="3"/>
  <c r="M50" i="3"/>
  <c r="AA49" i="3"/>
  <c r="Z49" i="3"/>
  <c r="Y49" i="3"/>
  <c r="X49" i="3"/>
  <c r="W49" i="3"/>
  <c r="V49" i="3"/>
  <c r="U49" i="3"/>
  <c r="T49" i="3"/>
  <c r="S49" i="3"/>
  <c r="R49" i="3"/>
  <c r="Q49" i="3"/>
  <c r="P49" i="3"/>
  <c r="O49" i="3"/>
  <c r="N49" i="3"/>
  <c r="M49" i="3"/>
  <c r="AA48" i="3"/>
  <c r="Z48" i="3"/>
  <c r="Y48" i="3"/>
  <c r="X48" i="3"/>
  <c r="W48" i="3"/>
  <c r="V48" i="3"/>
  <c r="U48" i="3"/>
  <c r="T48" i="3"/>
  <c r="S48" i="3"/>
  <c r="R48" i="3"/>
  <c r="Q48" i="3"/>
  <c r="P48" i="3"/>
  <c r="O48" i="3"/>
  <c r="N48" i="3"/>
  <c r="M48" i="3"/>
  <c r="AA47" i="3"/>
  <c r="Z47" i="3"/>
  <c r="Y47" i="3"/>
  <c r="X47" i="3"/>
  <c r="W47" i="3"/>
  <c r="V47" i="3"/>
  <c r="U47" i="3"/>
  <c r="T47" i="3"/>
  <c r="S47" i="3"/>
  <c r="R47" i="3"/>
  <c r="Q47" i="3"/>
  <c r="P47" i="3"/>
  <c r="O47" i="3"/>
  <c r="N47" i="3"/>
  <c r="M47" i="3"/>
  <c r="AA46" i="3"/>
  <c r="Z46" i="3"/>
  <c r="Y46" i="3"/>
  <c r="X46" i="3"/>
  <c r="W46" i="3"/>
  <c r="V46" i="3"/>
  <c r="U46" i="3"/>
  <c r="T46" i="3"/>
  <c r="S46" i="3"/>
  <c r="R46" i="3"/>
  <c r="Q46" i="3"/>
  <c r="P46" i="3"/>
  <c r="O46" i="3"/>
  <c r="N46" i="3"/>
  <c r="M46" i="3"/>
  <c r="AA45" i="3"/>
  <c r="Z45" i="3"/>
  <c r="Y45" i="3"/>
  <c r="X45" i="3"/>
  <c r="W45" i="3"/>
  <c r="V45" i="3"/>
  <c r="U45" i="3"/>
  <c r="T45" i="3"/>
  <c r="S45" i="3"/>
  <c r="R45" i="3"/>
  <c r="Q45" i="3"/>
  <c r="P45" i="3"/>
  <c r="O45" i="3"/>
  <c r="N45" i="3"/>
  <c r="M45" i="3"/>
  <c r="AA44" i="3"/>
  <c r="Z44" i="3"/>
  <c r="Y44" i="3"/>
  <c r="X44" i="3"/>
  <c r="W44" i="3"/>
  <c r="V44" i="3"/>
  <c r="U44" i="3"/>
  <c r="T44" i="3"/>
  <c r="S44" i="3"/>
  <c r="R44" i="3"/>
  <c r="Q44" i="3"/>
  <c r="P44" i="3"/>
  <c r="O44" i="3"/>
  <c r="N44" i="3"/>
  <c r="M44" i="3"/>
  <c r="AA43" i="3"/>
  <c r="Z43" i="3"/>
  <c r="Y43" i="3"/>
  <c r="X43" i="3"/>
  <c r="W43" i="3"/>
  <c r="V43" i="3"/>
  <c r="U43" i="3"/>
  <c r="T43" i="3"/>
  <c r="S43" i="3"/>
  <c r="R43" i="3"/>
  <c r="Q43" i="3"/>
  <c r="P43" i="3"/>
  <c r="O43" i="3"/>
  <c r="N43" i="3"/>
  <c r="M43" i="3"/>
  <c r="AA42" i="3"/>
  <c r="Z42" i="3"/>
  <c r="AU6" i="3" s="1"/>
  <c r="AV6" i="3" s="1"/>
  <c r="Y42" i="3"/>
  <c r="X42" i="3"/>
  <c r="W42" i="3"/>
  <c r="V42" i="3"/>
  <c r="U42" i="3"/>
  <c r="AP6" i="3" s="1"/>
  <c r="AQ6" i="3" s="1"/>
  <c r="T42" i="3"/>
  <c r="S42" i="3"/>
  <c r="R42" i="3"/>
  <c r="Q42" i="3"/>
  <c r="P42" i="3"/>
  <c r="O42" i="3"/>
  <c r="N42" i="3"/>
  <c r="M42" i="3"/>
  <c r="AA41" i="3"/>
  <c r="Z41" i="3"/>
  <c r="Y41" i="3"/>
  <c r="X41" i="3"/>
  <c r="W41" i="3"/>
  <c r="V41" i="3"/>
  <c r="U41" i="3"/>
  <c r="T41" i="3"/>
  <c r="S41" i="3"/>
  <c r="R41" i="3"/>
  <c r="Q41" i="3"/>
  <c r="P41" i="3"/>
  <c r="O41" i="3"/>
  <c r="N41" i="3"/>
  <c r="M41" i="3"/>
  <c r="AA40" i="3"/>
  <c r="Z40" i="3"/>
  <c r="Y40" i="3"/>
  <c r="X40" i="3"/>
  <c r="W40" i="3"/>
  <c r="V40" i="3"/>
  <c r="U40" i="3"/>
  <c r="T40" i="3"/>
  <c r="S40" i="3"/>
  <c r="R40" i="3"/>
  <c r="Q40" i="3"/>
  <c r="P40" i="3"/>
  <c r="O40" i="3"/>
  <c r="N40" i="3"/>
  <c r="M40" i="3"/>
  <c r="AA39" i="3"/>
  <c r="Z39" i="3"/>
  <c r="Y39" i="3"/>
  <c r="X39" i="3"/>
  <c r="W39" i="3"/>
  <c r="V39" i="3"/>
  <c r="U39" i="3"/>
  <c r="T39" i="3"/>
  <c r="S39" i="3"/>
  <c r="R39" i="3"/>
  <c r="Q39" i="3"/>
  <c r="P39" i="3"/>
  <c r="O39" i="3"/>
  <c r="N39" i="3"/>
  <c r="M39" i="3"/>
  <c r="AA38" i="3"/>
  <c r="Z38" i="3"/>
  <c r="Y38" i="3"/>
  <c r="X38" i="3"/>
  <c r="W38" i="3"/>
  <c r="V38" i="3"/>
  <c r="U38" i="3"/>
  <c r="T38" i="3"/>
  <c r="S38" i="3"/>
  <c r="R38" i="3"/>
  <c r="Q38" i="3"/>
  <c r="P38" i="3"/>
  <c r="O38" i="3"/>
  <c r="N38" i="3"/>
  <c r="M38" i="3"/>
  <c r="AA37" i="3"/>
  <c r="Z37" i="3"/>
  <c r="Y37" i="3"/>
  <c r="X37" i="3"/>
  <c r="W37" i="3"/>
  <c r="V37" i="3"/>
  <c r="U37" i="3"/>
  <c r="T37" i="3"/>
  <c r="S37" i="3"/>
  <c r="R37" i="3"/>
  <c r="Q37" i="3"/>
  <c r="P37" i="3"/>
  <c r="O37" i="3"/>
  <c r="N37" i="3"/>
  <c r="M37" i="3"/>
  <c r="AA36" i="3"/>
  <c r="Z36" i="3"/>
  <c r="Y36" i="3"/>
  <c r="X36" i="3"/>
  <c r="W36" i="3"/>
  <c r="V36" i="3"/>
  <c r="U36" i="3"/>
  <c r="T36" i="3"/>
  <c r="S36" i="3"/>
  <c r="R36" i="3"/>
  <c r="Q36" i="3"/>
  <c r="P36" i="3"/>
  <c r="O36" i="3"/>
  <c r="N36" i="3"/>
  <c r="M36" i="3"/>
  <c r="AA35" i="3"/>
  <c r="Z35" i="3"/>
  <c r="Y35" i="3"/>
  <c r="X35" i="3"/>
  <c r="W35" i="3"/>
  <c r="V35" i="3"/>
  <c r="U35" i="3"/>
  <c r="T35" i="3"/>
  <c r="S35" i="3"/>
  <c r="R35" i="3"/>
  <c r="Q35" i="3"/>
  <c r="P35" i="3"/>
  <c r="O35" i="3"/>
  <c r="N35" i="3"/>
  <c r="M35" i="3"/>
  <c r="AA34" i="3"/>
  <c r="Z34" i="3"/>
  <c r="Y34" i="3"/>
  <c r="X34" i="3"/>
  <c r="W34" i="3"/>
  <c r="V34" i="3"/>
  <c r="U34" i="3"/>
  <c r="T34" i="3"/>
  <c r="S34" i="3"/>
  <c r="R34" i="3"/>
  <c r="Q34" i="3"/>
  <c r="P34" i="3"/>
  <c r="O34" i="3"/>
  <c r="N34" i="3"/>
  <c r="M34" i="3"/>
  <c r="AA33" i="3"/>
  <c r="Z33" i="3"/>
  <c r="Y33" i="3"/>
  <c r="X33" i="3"/>
  <c r="W33" i="3"/>
  <c r="V33" i="3"/>
  <c r="U33" i="3"/>
  <c r="T33" i="3"/>
  <c r="S33" i="3"/>
  <c r="R33" i="3"/>
  <c r="Q33" i="3"/>
  <c r="P33" i="3"/>
  <c r="O33" i="3"/>
  <c r="N33" i="3"/>
  <c r="M33" i="3"/>
  <c r="AA32" i="3"/>
  <c r="Z32" i="3"/>
  <c r="Y32" i="3"/>
  <c r="X32" i="3"/>
  <c r="AT5" i="3" s="1"/>
  <c r="W32" i="3"/>
  <c r="V32" i="3"/>
  <c r="U32" i="3"/>
  <c r="T32" i="3"/>
  <c r="AP5" i="3" s="1"/>
  <c r="AQ5" i="3" s="1"/>
  <c r="S32" i="3"/>
  <c r="R32" i="3"/>
  <c r="Q32" i="3"/>
  <c r="P32" i="3"/>
  <c r="O32" i="3"/>
  <c r="AK5" i="3" s="1"/>
  <c r="N32" i="3"/>
  <c r="M32" i="3"/>
  <c r="AA31" i="3"/>
  <c r="Z31" i="3"/>
  <c r="Y31" i="3"/>
  <c r="X31" i="3"/>
  <c r="W31" i="3"/>
  <c r="V31" i="3"/>
  <c r="U31" i="3"/>
  <c r="T31" i="3"/>
  <c r="S31" i="3"/>
  <c r="R31" i="3"/>
  <c r="Q31" i="3"/>
  <c r="P31" i="3"/>
  <c r="O31" i="3"/>
  <c r="N31" i="3"/>
  <c r="M31" i="3"/>
  <c r="AA30" i="3"/>
  <c r="Z30" i="3"/>
  <c r="Y30" i="3"/>
  <c r="X30" i="3"/>
  <c r="W30" i="3"/>
  <c r="V30" i="3"/>
  <c r="U30" i="3"/>
  <c r="T30" i="3"/>
  <c r="S30" i="3"/>
  <c r="R30" i="3"/>
  <c r="Q30" i="3"/>
  <c r="P30" i="3"/>
  <c r="O30" i="3"/>
  <c r="N30" i="3"/>
  <c r="M30" i="3"/>
  <c r="AA29" i="3"/>
  <c r="Z29" i="3"/>
  <c r="Y29" i="3"/>
  <c r="X29" i="3"/>
  <c r="W29" i="3"/>
  <c r="V29" i="3"/>
  <c r="U29" i="3"/>
  <c r="T29" i="3"/>
  <c r="S29" i="3"/>
  <c r="R29" i="3"/>
  <c r="Q29" i="3"/>
  <c r="P29" i="3"/>
  <c r="O29" i="3"/>
  <c r="N29" i="3"/>
  <c r="M29" i="3"/>
  <c r="AA28" i="3"/>
  <c r="Z28" i="3"/>
  <c r="Y28" i="3"/>
  <c r="X28" i="3"/>
  <c r="W28" i="3"/>
  <c r="V28" i="3"/>
  <c r="U28" i="3"/>
  <c r="T28" i="3"/>
  <c r="S28" i="3"/>
  <c r="R28" i="3"/>
  <c r="Q28" i="3"/>
  <c r="P28" i="3"/>
  <c r="O28" i="3"/>
  <c r="N28" i="3"/>
  <c r="M28" i="3"/>
  <c r="AA27" i="3"/>
  <c r="Z27" i="3"/>
  <c r="Y27" i="3"/>
  <c r="X27" i="3"/>
  <c r="W27" i="3"/>
  <c r="V27" i="3"/>
  <c r="U27" i="3"/>
  <c r="T27" i="3"/>
  <c r="S27" i="3"/>
  <c r="R27" i="3"/>
  <c r="Q27" i="3"/>
  <c r="P27" i="3"/>
  <c r="O27" i="3"/>
  <c r="N27" i="3"/>
  <c r="M27" i="3"/>
  <c r="AA26" i="3"/>
  <c r="Z26" i="3"/>
  <c r="Y26" i="3"/>
  <c r="X26" i="3"/>
  <c r="W26" i="3"/>
  <c r="V26" i="3"/>
  <c r="U26" i="3"/>
  <c r="T26" i="3"/>
  <c r="S26" i="3"/>
  <c r="R26" i="3"/>
  <c r="Q26" i="3"/>
  <c r="P26" i="3"/>
  <c r="O26" i="3"/>
  <c r="N26" i="3"/>
  <c r="M26" i="3"/>
  <c r="AA25" i="3"/>
  <c r="Z25" i="3"/>
  <c r="Y25" i="3"/>
  <c r="X25" i="3"/>
  <c r="W25" i="3"/>
  <c r="V25" i="3"/>
  <c r="U25" i="3"/>
  <c r="T25" i="3"/>
  <c r="S25" i="3"/>
  <c r="R25" i="3"/>
  <c r="Q25" i="3"/>
  <c r="P25" i="3"/>
  <c r="O25" i="3"/>
  <c r="N25" i="3"/>
  <c r="M25" i="3"/>
  <c r="AA24" i="3"/>
  <c r="Z24" i="3"/>
  <c r="Y24" i="3"/>
  <c r="X24" i="3"/>
  <c r="W24" i="3"/>
  <c r="V24" i="3"/>
  <c r="U24" i="3"/>
  <c r="T24" i="3"/>
  <c r="S24" i="3"/>
  <c r="R24" i="3"/>
  <c r="Q24" i="3"/>
  <c r="P24" i="3"/>
  <c r="O24" i="3"/>
  <c r="N24" i="3"/>
  <c r="M24" i="3"/>
  <c r="AX23" i="3"/>
  <c r="AS23" i="3"/>
  <c r="AK23" i="3"/>
  <c r="AM23" i="3" s="1"/>
  <c r="AA23" i="3"/>
  <c r="Z23" i="3"/>
  <c r="Y23" i="3"/>
  <c r="X23" i="3"/>
  <c r="W23" i="3"/>
  <c r="V23" i="3"/>
  <c r="U23" i="3"/>
  <c r="T23" i="3"/>
  <c r="S23" i="3"/>
  <c r="R23" i="3"/>
  <c r="Q23" i="3"/>
  <c r="P23" i="3"/>
  <c r="O23" i="3"/>
  <c r="N23" i="3"/>
  <c r="M23" i="3"/>
  <c r="AX22" i="3"/>
  <c r="AS22" i="3"/>
  <c r="AK22" i="3"/>
  <c r="AM22" i="3" s="1"/>
  <c r="AA22" i="3"/>
  <c r="Z22" i="3"/>
  <c r="Y22" i="3"/>
  <c r="X22" i="3"/>
  <c r="W22" i="3"/>
  <c r="V22" i="3"/>
  <c r="U22" i="3"/>
  <c r="T22" i="3"/>
  <c r="S22" i="3"/>
  <c r="AO4" i="3" s="1"/>
  <c r="R22" i="3"/>
  <c r="Q22" i="3"/>
  <c r="P22" i="3"/>
  <c r="O22" i="3"/>
  <c r="AK4" i="3" s="1"/>
  <c r="AJ16" i="3" s="1"/>
  <c r="N22" i="3"/>
  <c r="AJ4" i="3" s="1"/>
  <c r="M22" i="3"/>
  <c r="AX21" i="3"/>
  <c r="AS21" i="3"/>
  <c r="AM21" i="3"/>
  <c r="AK21" i="3"/>
  <c r="AA21" i="3"/>
  <c r="Z21" i="3"/>
  <c r="Y21" i="3"/>
  <c r="X21" i="3"/>
  <c r="W21" i="3"/>
  <c r="V21" i="3"/>
  <c r="U21" i="3"/>
  <c r="T21" i="3"/>
  <c r="S21" i="3"/>
  <c r="R21" i="3"/>
  <c r="Q21" i="3"/>
  <c r="P21" i="3"/>
  <c r="O21" i="3"/>
  <c r="N21" i="3"/>
  <c r="M21" i="3"/>
  <c r="AX20" i="3"/>
  <c r="AS20" i="3"/>
  <c r="AM20" i="3"/>
  <c r="AK20" i="3"/>
  <c r="AA20" i="3"/>
  <c r="Z20" i="3"/>
  <c r="Y20" i="3"/>
  <c r="X20" i="3"/>
  <c r="W20" i="3"/>
  <c r="V20" i="3"/>
  <c r="U20" i="3"/>
  <c r="T20" i="3"/>
  <c r="S20" i="3"/>
  <c r="R20" i="3"/>
  <c r="Q20" i="3"/>
  <c r="P20" i="3"/>
  <c r="O20" i="3"/>
  <c r="N20" i="3"/>
  <c r="M20" i="3"/>
  <c r="AX19" i="3"/>
  <c r="AS19" i="3"/>
  <c r="AK19" i="3"/>
  <c r="AM19" i="3" s="1"/>
  <c r="AA19" i="3"/>
  <c r="Z19" i="3"/>
  <c r="Y19" i="3"/>
  <c r="X19" i="3"/>
  <c r="W19" i="3"/>
  <c r="V19" i="3"/>
  <c r="U19" i="3"/>
  <c r="T19" i="3"/>
  <c r="S19" i="3"/>
  <c r="R19" i="3"/>
  <c r="Q19" i="3"/>
  <c r="P19" i="3"/>
  <c r="O19" i="3"/>
  <c r="N19" i="3"/>
  <c r="M19" i="3"/>
  <c r="AX18" i="3"/>
  <c r="AS18" i="3"/>
  <c r="AK18" i="3"/>
  <c r="AM18" i="3" s="1"/>
  <c r="AA18" i="3"/>
  <c r="Z18" i="3"/>
  <c r="Y18" i="3"/>
  <c r="X18" i="3"/>
  <c r="W18" i="3"/>
  <c r="V18" i="3"/>
  <c r="U18" i="3"/>
  <c r="T18" i="3"/>
  <c r="S18" i="3"/>
  <c r="R18" i="3"/>
  <c r="Q18" i="3"/>
  <c r="P18" i="3"/>
  <c r="O18" i="3"/>
  <c r="N18" i="3"/>
  <c r="M18" i="3"/>
  <c r="AX17" i="3"/>
  <c r="AS17" i="3"/>
  <c r="AK17" i="3"/>
  <c r="AM17" i="3" s="1"/>
  <c r="AA17" i="3"/>
  <c r="Z17" i="3"/>
  <c r="Y17" i="3"/>
  <c r="X17" i="3"/>
  <c r="W17" i="3"/>
  <c r="V17" i="3"/>
  <c r="U17" i="3"/>
  <c r="T17" i="3"/>
  <c r="S17" i="3"/>
  <c r="R17" i="3"/>
  <c r="Q17" i="3"/>
  <c r="P17" i="3"/>
  <c r="O17" i="3"/>
  <c r="N17" i="3"/>
  <c r="M17" i="3"/>
  <c r="AX16" i="3"/>
  <c r="AS16" i="3"/>
  <c r="AM16" i="3"/>
  <c r="AK16" i="3"/>
  <c r="AA16" i="3"/>
  <c r="Z16" i="3"/>
  <c r="Y16" i="3"/>
  <c r="X16" i="3"/>
  <c r="W16" i="3"/>
  <c r="V16" i="3"/>
  <c r="U16" i="3"/>
  <c r="T16" i="3"/>
  <c r="S16" i="3"/>
  <c r="R16" i="3"/>
  <c r="Q16" i="3"/>
  <c r="P16" i="3"/>
  <c r="O16" i="3"/>
  <c r="N16" i="3"/>
  <c r="M16" i="3"/>
  <c r="AA15" i="3"/>
  <c r="Z15" i="3"/>
  <c r="Y15" i="3"/>
  <c r="X15" i="3"/>
  <c r="W15" i="3"/>
  <c r="V15" i="3"/>
  <c r="U15" i="3"/>
  <c r="T15" i="3"/>
  <c r="S15" i="3"/>
  <c r="R15" i="3"/>
  <c r="Q15" i="3"/>
  <c r="P15" i="3"/>
  <c r="O15" i="3"/>
  <c r="N15" i="3"/>
  <c r="M15" i="3"/>
  <c r="AA14" i="3"/>
  <c r="Z14" i="3"/>
  <c r="Y14" i="3"/>
  <c r="X14" i="3"/>
  <c r="W14" i="3"/>
  <c r="V14" i="3"/>
  <c r="U14" i="3"/>
  <c r="T14" i="3"/>
  <c r="S14" i="3"/>
  <c r="R14" i="3"/>
  <c r="Q14" i="3"/>
  <c r="P14" i="3"/>
  <c r="O14" i="3"/>
  <c r="N14" i="3"/>
  <c r="M14" i="3"/>
  <c r="AA13" i="3"/>
  <c r="Z13" i="3"/>
  <c r="Y13" i="3"/>
  <c r="X13" i="3"/>
  <c r="W13" i="3"/>
  <c r="V13" i="3"/>
  <c r="U13" i="3"/>
  <c r="T13" i="3"/>
  <c r="S13" i="3"/>
  <c r="R13" i="3"/>
  <c r="Q13" i="3"/>
  <c r="P13" i="3"/>
  <c r="O13" i="3"/>
  <c r="N13" i="3"/>
  <c r="M13" i="3"/>
  <c r="AA12" i="3"/>
  <c r="Z12" i="3"/>
  <c r="Y12" i="3"/>
  <c r="X12" i="3"/>
  <c r="AU3" i="3" s="1"/>
  <c r="AV3" i="3" s="1"/>
  <c r="W12" i="3"/>
  <c r="AT3" i="3" s="1"/>
  <c r="V12" i="3"/>
  <c r="U12" i="3"/>
  <c r="T12" i="3"/>
  <c r="S12" i="3"/>
  <c r="AP3" i="3" s="1"/>
  <c r="AQ3" i="3" s="1"/>
  <c r="R12" i="3"/>
  <c r="AO3" i="3" s="1"/>
  <c r="Q12" i="3"/>
  <c r="P12" i="3"/>
  <c r="O12" i="3"/>
  <c r="N12" i="3"/>
  <c r="AK3" i="3" s="1"/>
  <c r="AL3" i="3" s="1"/>
  <c r="M12" i="3"/>
  <c r="AJ3" i="3" s="1"/>
  <c r="AX11" i="3"/>
  <c r="AW11" i="3"/>
  <c r="AS11" i="3"/>
  <c r="AR11" i="3"/>
  <c r="AO11" i="3"/>
  <c r="AP11" i="3" s="1"/>
  <c r="AQ11" i="3" s="1"/>
  <c r="AN11" i="3"/>
  <c r="AM11" i="3"/>
  <c r="AJ11" i="3"/>
  <c r="AK11" i="3" s="1"/>
  <c r="AJ23" i="3" s="1"/>
  <c r="AA11" i="3"/>
  <c r="Z11" i="3"/>
  <c r="Y11" i="3"/>
  <c r="X11" i="3"/>
  <c r="W11" i="3"/>
  <c r="V11" i="3"/>
  <c r="U11" i="3"/>
  <c r="T11" i="3"/>
  <c r="S11" i="3"/>
  <c r="R11" i="3"/>
  <c r="Q11" i="3"/>
  <c r="P11" i="3"/>
  <c r="O11" i="3"/>
  <c r="N11" i="3"/>
  <c r="M11" i="3"/>
  <c r="AX10" i="3"/>
  <c r="AW10" i="3"/>
  <c r="AU10" i="3"/>
  <c r="AV10" i="3" s="1"/>
  <c r="AT10" i="3"/>
  <c r="AS10" i="3"/>
  <c r="AR10" i="3"/>
  <c r="AO10" i="3"/>
  <c r="AN10" i="3"/>
  <c r="AM10" i="3"/>
  <c r="AA10" i="3"/>
  <c r="Z10" i="3"/>
  <c r="Y10" i="3"/>
  <c r="X10" i="3"/>
  <c r="W10" i="3"/>
  <c r="V10" i="3"/>
  <c r="U10" i="3"/>
  <c r="T10" i="3"/>
  <c r="S10" i="3"/>
  <c r="R10" i="3"/>
  <c r="Q10" i="3"/>
  <c r="P10" i="3"/>
  <c r="O10" i="3"/>
  <c r="N10" i="3"/>
  <c r="M10" i="3"/>
  <c r="AX9" i="3"/>
  <c r="AW9" i="3"/>
  <c r="AS9" i="3"/>
  <c r="AR9" i="3"/>
  <c r="AP9" i="3"/>
  <c r="AQ9" i="3" s="1"/>
  <c r="AO9" i="3"/>
  <c r="AN9" i="3"/>
  <c r="AM9" i="3"/>
  <c r="AL9" i="3"/>
  <c r="AK9" i="3"/>
  <c r="AJ9" i="3"/>
  <c r="AA9" i="3"/>
  <c r="Z9" i="3"/>
  <c r="Y9" i="3"/>
  <c r="X9" i="3"/>
  <c r="W9" i="3"/>
  <c r="V9" i="3"/>
  <c r="U9" i="3"/>
  <c r="T9" i="3"/>
  <c r="S9" i="3"/>
  <c r="R9" i="3"/>
  <c r="Q9" i="3"/>
  <c r="P9" i="3"/>
  <c r="O9" i="3"/>
  <c r="N9" i="3"/>
  <c r="M9" i="3"/>
  <c r="AX8" i="3"/>
  <c r="AW8" i="3"/>
  <c r="AV8" i="3"/>
  <c r="AU8" i="3"/>
  <c r="AS8" i="3"/>
  <c r="AR8" i="3"/>
  <c r="AN8" i="3"/>
  <c r="AM8" i="3"/>
  <c r="AJ8" i="3"/>
  <c r="AA8" i="3"/>
  <c r="Z8" i="3"/>
  <c r="Y8" i="3"/>
  <c r="X8" i="3"/>
  <c r="W8" i="3"/>
  <c r="V8" i="3"/>
  <c r="U8" i="3"/>
  <c r="T8" i="3"/>
  <c r="S8" i="3"/>
  <c r="R8" i="3"/>
  <c r="Q8" i="3"/>
  <c r="P8" i="3"/>
  <c r="O8" i="3"/>
  <c r="N8" i="3"/>
  <c r="M8" i="3"/>
  <c r="AX7" i="3"/>
  <c r="AW7" i="3"/>
  <c r="AU7" i="3"/>
  <c r="AV7" i="3" s="1"/>
  <c r="AT7" i="3"/>
  <c r="AS7" i="3"/>
  <c r="AR7" i="3"/>
  <c r="AP7" i="3"/>
  <c r="AQ7" i="3" s="1"/>
  <c r="AN7" i="3"/>
  <c r="AM7" i="3"/>
  <c r="AA7" i="3"/>
  <c r="Z7" i="3"/>
  <c r="Y7" i="3"/>
  <c r="X7" i="3"/>
  <c r="W7" i="3"/>
  <c r="V7" i="3"/>
  <c r="U7" i="3"/>
  <c r="T7" i="3"/>
  <c r="S7" i="3"/>
  <c r="R7" i="3"/>
  <c r="Q7" i="3"/>
  <c r="P7" i="3"/>
  <c r="O7" i="3"/>
  <c r="N7" i="3"/>
  <c r="M7" i="3"/>
  <c r="AX6" i="3"/>
  <c r="AW6" i="3"/>
  <c r="AT6" i="3"/>
  <c r="AS6" i="3"/>
  <c r="AR6" i="3"/>
  <c r="AO6" i="3"/>
  <c r="AN6" i="3"/>
  <c r="AM6" i="3"/>
  <c r="AK6" i="3"/>
  <c r="AJ18" i="3" s="1"/>
  <c r="AJ6" i="3"/>
  <c r="AA6" i="3"/>
  <c r="Z6" i="3"/>
  <c r="Y6" i="3"/>
  <c r="X6" i="3"/>
  <c r="W6" i="3"/>
  <c r="V6" i="3"/>
  <c r="U6" i="3"/>
  <c r="T6" i="3"/>
  <c r="S6" i="3"/>
  <c r="R6" i="3"/>
  <c r="Q6" i="3"/>
  <c r="P6" i="3"/>
  <c r="O6" i="3"/>
  <c r="N6" i="3"/>
  <c r="M6" i="3"/>
  <c r="AX5" i="3"/>
  <c r="AW5" i="3"/>
  <c r="AU5" i="3"/>
  <c r="AV5" i="3" s="1"/>
  <c r="AS5" i="3"/>
  <c r="AR5" i="3"/>
  <c r="AO5" i="3"/>
  <c r="AN5" i="3"/>
  <c r="AM5" i="3"/>
  <c r="AJ5" i="3"/>
  <c r="AA5" i="3"/>
  <c r="Z5" i="3"/>
  <c r="Y5" i="3"/>
  <c r="X5" i="3"/>
  <c r="W5" i="3"/>
  <c r="V5" i="3"/>
  <c r="U5" i="3"/>
  <c r="T5" i="3"/>
  <c r="S5" i="3"/>
  <c r="R5" i="3"/>
  <c r="Q5" i="3"/>
  <c r="P5" i="3"/>
  <c r="O5" i="3"/>
  <c r="N5" i="3"/>
  <c r="M5" i="3"/>
  <c r="AX4" i="3"/>
  <c r="AW4" i="3"/>
  <c r="AU4" i="3"/>
  <c r="AV4" i="3" s="1"/>
  <c r="AT4" i="3"/>
  <c r="AS4" i="3"/>
  <c r="AR4" i="3"/>
  <c r="AP4" i="3"/>
  <c r="AQ4" i="3" s="1"/>
  <c r="AN4" i="3"/>
  <c r="AM4" i="3"/>
  <c r="AL4" i="3"/>
  <c r="AA4" i="3"/>
  <c r="Z4" i="3"/>
  <c r="Y4" i="3"/>
  <c r="X4" i="3"/>
  <c r="W4" i="3"/>
  <c r="V4" i="3"/>
  <c r="U4" i="3"/>
  <c r="T4" i="3"/>
  <c r="S4" i="3"/>
  <c r="R4" i="3"/>
  <c r="Q4" i="3"/>
  <c r="P4" i="3"/>
  <c r="O4" i="3"/>
  <c r="N4" i="3"/>
  <c r="M4" i="3"/>
  <c r="AX3" i="3"/>
  <c r="AW3" i="3"/>
  <c r="AS3" i="3"/>
  <c r="AR3" i="3"/>
  <c r="AN3" i="3"/>
  <c r="AM3" i="3"/>
  <c r="AC3" i="3"/>
  <c r="AA3" i="3"/>
  <c r="Z3" i="3"/>
  <c r="Y3" i="3"/>
  <c r="X3" i="3"/>
  <c r="AC4" i="3" s="1"/>
  <c r="W3" i="3"/>
  <c r="V3" i="3"/>
  <c r="U3" i="3"/>
  <c r="T3" i="3"/>
  <c r="S3" i="3"/>
  <c r="R3" i="3"/>
  <c r="Q3" i="3"/>
  <c r="AB7" i="3" s="1"/>
  <c r="P3" i="3"/>
  <c r="AB6" i="3" s="1"/>
  <c r="O3" i="3"/>
  <c r="N3" i="3"/>
  <c r="M3" i="3"/>
  <c r="Q280" i="2"/>
  <c r="Q279" i="2"/>
  <c r="Q278" i="2"/>
  <c r="Q277" i="2"/>
  <c r="Q276" i="2"/>
  <c r="Q275" i="2"/>
  <c r="Q274" i="2"/>
  <c r="Q273" i="2"/>
  <c r="Q272" i="2"/>
  <c r="Q271" i="2"/>
  <c r="Q270" i="2"/>
  <c r="Q269" i="2"/>
  <c r="Q268" i="2"/>
  <c r="Q267" i="2"/>
  <c r="Q266" i="2"/>
  <c r="Q265" i="2"/>
  <c r="Q264" i="2"/>
  <c r="Q263" i="2"/>
  <c r="Q262" i="2"/>
  <c r="Q261" i="2"/>
  <c r="Q260" i="2"/>
  <c r="Q259" i="2"/>
  <c r="Q258" i="2"/>
  <c r="Q257" i="2"/>
  <c r="Q256" i="2"/>
  <c r="Q255" i="2"/>
  <c r="Q254" i="2"/>
  <c r="Q253" i="2"/>
  <c r="Q252" i="2"/>
  <c r="Q251" i="2"/>
  <c r="Q250" i="2"/>
  <c r="Q249" i="2"/>
  <c r="Q248" i="2"/>
  <c r="Q247" i="2"/>
  <c r="Q246" i="2"/>
  <c r="Q245" i="2"/>
  <c r="Q244" i="2"/>
  <c r="Q243" i="2"/>
  <c r="Q242" i="2"/>
  <c r="Q241" i="2"/>
  <c r="Q240" i="2"/>
  <c r="Q239" i="2"/>
  <c r="Q238" i="2"/>
  <c r="Q237" i="2"/>
  <c r="Q236" i="2"/>
  <c r="Q235" i="2"/>
  <c r="Q234" i="2"/>
  <c r="Q233" i="2"/>
  <c r="Q232" i="2"/>
  <c r="Q231" i="2"/>
  <c r="Q230" i="2"/>
  <c r="Q229" i="2"/>
  <c r="Q228" i="2"/>
  <c r="Q227" i="2"/>
  <c r="Q226" i="2"/>
  <c r="Q225" i="2"/>
  <c r="Q224" i="2"/>
  <c r="Q223" i="2"/>
  <c r="Q222" i="2"/>
  <c r="Q221" i="2"/>
  <c r="Q220" i="2"/>
  <c r="Q219" i="2"/>
  <c r="Q218" i="2"/>
  <c r="Q217" i="2"/>
  <c r="Q216" i="2"/>
  <c r="Q215" i="2"/>
  <c r="Q214" i="2"/>
  <c r="Q213" i="2"/>
  <c r="Q212" i="2"/>
  <c r="Q211" i="2"/>
  <c r="Q210" i="2"/>
  <c r="Q209" i="2"/>
  <c r="Q208" i="2"/>
  <c r="Q207" i="2"/>
  <c r="Q206" i="2"/>
  <c r="Q205" i="2"/>
  <c r="Q204" i="2"/>
  <c r="Q203" i="2"/>
  <c r="Q202" i="2"/>
  <c r="Q201" i="2"/>
  <c r="Q200" i="2"/>
  <c r="Q199" i="2"/>
  <c r="Q198" i="2"/>
  <c r="Q197" i="2"/>
  <c r="Q196" i="2"/>
  <c r="Q195" i="2"/>
  <c r="Q194" i="2"/>
  <c r="Q193" i="2"/>
  <c r="Q192" i="2"/>
  <c r="Q191" i="2"/>
  <c r="Q190" i="2"/>
  <c r="Q189" i="2"/>
  <c r="Q188" i="2"/>
  <c r="Q187" i="2"/>
  <c r="Q186" i="2"/>
  <c r="Q185" i="2"/>
  <c r="Q184" i="2"/>
  <c r="Q183" i="2"/>
  <c r="Q182" i="2"/>
  <c r="Q181" i="2"/>
  <c r="Q180" i="2"/>
  <c r="Q179" i="2"/>
  <c r="Q178" i="2"/>
  <c r="Q177" i="2"/>
  <c r="Q176" i="2"/>
  <c r="Q175" i="2"/>
  <c r="Q174" i="2"/>
  <c r="Q173" i="2"/>
  <c r="Q172" i="2"/>
  <c r="Q171" i="2"/>
  <c r="Q170" i="2"/>
  <c r="Q169" i="2"/>
  <c r="Q168" i="2"/>
  <c r="Q167" i="2"/>
  <c r="Q166" i="2"/>
  <c r="Q165" i="2"/>
  <c r="Q164" i="2"/>
  <c r="Q163" i="2"/>
  <c r="Q162" i="2"/>
  <c r="Q161" i="2"/>
  <c r="Q160" i="2"/>
  <c r="Q159" i="2"/>
  <c r="Q158" i="2"/>
  <c r="Q157" i="2"/>
  <c r="Q156" i="2"/>
  <c r="Q155" i="2"/>
  <c r="Q154" i="2"/>
  <c r="Q153" i="2"/>
  <c r="Q152" i="2"/>
  <c r="Q151" i="2"/>
  <c r="Q150" i="2"/>
  <c r="Q149" i="2"/>
  <c r="Q148" i="2"/>
  <c r="Q147" i="2"/>
  <c r="AS146" i="2"/>
  <c r="AR146" i="2"/>
  <c r="AP146" i="2"/>
  <c r="Q146" i="2"/>
  <c r="AS145" i="2"/>
  <c r="AR145" i="2"/>
  <c r="AP145" i="2"/>
  <c r="Q145" i="2"/>
  <c r="P145" i="2"/>
  <c r="O145" i="2"/>
  <c r="N145" i="2"/>
  <c r="M145" i="2"/>
  <c r="L145" i="2"/>
  <c r="K145" i="2"/>
  <c r="J145" i="2"/>
  <c r="I145" i="2"/>
  <c r="H145" i="2"/>
  <c r="BG144" i="2"/>
  <c r="BH138" i="2" s="1"/>
  <c r="AS144" i="2"/>
  <c r="AR144" i="2"/>
  <c r="AP144" i="2"/>
  <c r="Q144" i="2"/>
  <c r="P144" i="2"/>
  <c r="O144" i="2"/>
  <c r="N144" i="2"/>
  <c r="M144" i="2"/>
  <c r="L144" i="2"/>
  <c r="K144" i="2"/>
  <c r="J144" i="2"/>
  <c r="I144" i="2"/>
  <c r="H144" i="2"/>
  <c r="AS143" i="2"/>
  <c r="AR143" i="2"/>
  <c r="AP143" i="2"/>
  <c r="Q143" i="2"/>
  <c r="P143" i="2"/>
  <c r="O143" i="2"/>
  <c r="N143" i="2"/>
  <c r="M143" i="2"/>
  <c r="L143" i="2"/>
  <c r="K143" i="2"/>
  <c r="J143" i="2"/>
  <c r="I143" i="2"/>
  <c r="H143" i="2"/>
  <c r="AS142" i="2"/>
  <c r="AR142" i="2"/>
  <c r="AP142" i="2"/>
  <c r="Q142" i="2"/>
  <c r="P142" i="2"/>
  <c r="O142" i="2"/>
  <c r="N142" i="2"/>
  <c r="M142" i="2"/>
  <c r="L142" i="2"/>
  <c r="K142" i="2"/>
  <c r="J142" i="2"/>
  <c r="I142" i="2"/>
  <c r="H142" i="2"/>
  <c r="BH141" i="2"/>
  <c r="AS141" i="2"/>
  <c r="AR141" i="2"/>
  <c r="AP141" i="2"/>
  <c r="Q141" i="2"/>
  <c r="P141" i="2"/>
  <c r="O141" i="2"/>
  <c r="N141" i="2"/>
  <c r="M141" i="2"/>
  <c r="L141" i="2"/>
  <c r="K141" i="2"/>
  <c r="J141" i="2"/>
  <c r="I141" i="2"/>
  <c r="H141" i="2"/>
  <c r="AS140" i="2"/>
  <c r="AR140" i="2"/>
  <c r="AP140" i="2"/>
  <c r="Q140" i="2"/>
  <c r="P140" i="2"/>
  <c r="O140" i="2"/>
  <c r="N140" i="2"/>
  <c r="M140" i="2"/>
  <c r="L140" i="2"/>
  <c r="K140" i="2"/>
  <c r="J140" i="2"/>
  <c r="I140" i="2"/>
  <c r="H140" i="2"/>
  <c r="AS139" i="2"/>
  <c r="AR139" i="2"/>
  <c r="AP139" i="2"/>
  <c r="Q139" i="2"/>
  <c r="P139" i="2"/>
  <c r="O139" i="2"/>
  <c r="N139" i="2"/>
  <c r="M139" i="2"/>
  <c r="L139" i="2"/>
  <c r="K139" i="2"/>
  <c r="J139" i="2"/>
  <c r="I139" i="2"/>
  <c r="H139" i="2"/>
  <c r="AS138" i="2"/>
  <c r="AR138" i="2"/>
  <c r="AP138" i="2"/>
  <c r="Q138" i="2"/>
  <c r="P138" i="2"/>
  <c r="O138" i="2"/>
  <c r="N138" i="2"/>
  <c r="M138" i="2"/>
  <c r="L138" i="2"/>
  <c r="K138" i="2"/>
  <c r="J138" i="2"/>
  <c r="I138" i="2"/>
  <c r="H138" i="2"/>
  <c r="AS137" i="2"/>
  <c r="AR137" i="2"/>
  <c r="AP137" i="2"/>
  <c r="Q137" i="2"/>
  <c r="P137" i="2"/>
  <c r="O137" i="2"/>
  <c r="N137" i="2"/>
  <c r="M137" i="2"/>
  <c r="L137" i="2"/>
  <c r="K137" i="2"/>
  <c r="J137" i="2"/>
  <c r="I137" i="2"/>
  <c r="H137" i="2"/>
  <c r="AS136" i="2"/>
  <c r="AR136" i="2"/>
  <c r="AP136" i="2"/>
  <c r="Q136" i="2"/>
  <c r="P136" i="2"/>
  <c r="O136" i="2"/>
  <c r="N136" i="2"/>
  <c r="M136" i="2"/>
  <c r="L136" i="2"/>
  <c r="K136" i="2"/>
  <c r="J136" i="2"/>
  <c r="I136" i="2"/>
  <c r="H136" i="2"/>
  <c r="BH135" i="2"/>
  <c r="AS135" i="2"/>
  <c r="AR135" i="2"/>
  <c r="AP135" i="2"/>
  <c r="Q135" i="2"/>
  <c r="P135" i="2"/>
  <c r="O135" i="2"/>
  <c r="N135" i="2"/>
  <c r="M135" i="2"/>
  <c r="L135" i="2"/>
  <c r="K135" i="2"/>
  <c r="J135" i="2"/>
  <c r="I135" i="2"/>
  <c r="H135" i="2"/>
  <c r="AS134" i="2"/>
  <c r="AR134" i="2"/>
  <c r="AP134" i="2"/>
  <c r="Q134" i="2"/>
  <c r="P134" i="2"/>
  <c r="O134" i="2"/>
  <c r="N134" i="2"/>
  <c r="M134" i="2"/>
  <c r="L134" i="2"/>
  <c r="K134" i="2"/>
  <c r="J134" i="2"/>
  <c r="I134" i="2"/>
  <c r="H134" i="2"/>
  <c r="AS133" i="2"/>
  <c r="AR133" i="2"/>
  <c r="AP133" i="2"/>
  <c r="Q133" i="2"/>
  <c r="P133" i="2"/>
  <c r="O133" i="2"/>
  <c r="N133" i="2"/>
  <c r="M133" i="2"/>
  <c r="L133" i="2"/>
  <c r="K133" i="2"/>
  <c r="J133" i="2"/>
  <c r="I133" i="2"/>
  <c r="H133" i="2"/>
  <c r="AS132" i="2"/>
  <c r="AR132" i="2"/>
  <c r="AP132" i="2"/>
  <c r="Q132" i="2"/>
  <c r="P132" i="2"/>
  <c r="O132" i="2"/>
  <c r="N132" i="2"/>
  <c r="M132" i="2"/>
  <c r="L132" i="2"/>
  <c r="K132" i="2"/>
  <c r="J132" i="2"/>
  <c r="I132" i="2"/>
  <c r="H132" i="2"/>
  <c r="AX131" i="2"/>
  <c r="AS131" i="2"/>
  <c r="AR131" i="2"/>
  <c r="AP131" i="2"/>
  <c r="Q131" i="2"/>
  <c r="P131" i="2"/>
  <c r="O131" i="2"/>
  <c r="N131" i="2"/>
  <c r="M131" i="2"/>
  <c r="L131" i="2"/>
  <c r="K131" i="2"/>
  <c r="J131" i="2"/>
  <c r="I131" i="2"/>
  <c r="H131" i="2"/>
  <c r="AP130" i="2"/>
  <c r="Q130" i="2"/>
  <c r="P130" i="2"/>
  <c r="O130" i="2"/>
  <c r="N130" i="2"/>
  <c r="M130" i="2"/>
  <c r="L130" i="2"/>
  <c r="K130" i="2"/>
  <c r="J130" i="2"/>
  <c r="I130" i="2"/>
  <c r="H130" i="2"/>
  <c r="AP129" i="2"/>
  <c r="Q129" i="2"/>
  <c r="P129" i="2"/>
  <c r="O129" i="2"/>
  <c r="N129" i="2"/>
  <c r="M129" i="2"/>
  <c r="L129" i="2"/>
  <c r="K129" i="2"/>
  <c r="J129" i="2"/>
  <c r="I129" i="2"/>
  <c r="H129" i="2"/>
  <c r="AP128" i="2"/>
  <c r="AQ128" i="2" s="1"/>
  <c r="AS128" i="2" s="1"/>
  <c r="Q128" i="2"/>
  <c r="P128" i="2"/>
  <c r="O128" i="2"/>
  <c r="N128" i="2"/>
  <c r="M128" i="2"/>
  <c r="L128" i="2"/>
  <c r="K128" i="2"/>
  <c r="J128" i="2"/>
  <c r="I128" i="2"/>
  <c r="H128" i="2"/>
  <c r="AP127" i="2"/>
  <c r="AQ127" i="2" s="1"/>
  <c r="AQ129" i="2" s="1"/>
  <c r="AR129" i="2" s="1"/>
  <c r="Q127" i="2"/>
  <c r="P127" i="2"/>
  <c r="O127" i="2"/>
  <c r="N127" i="2"/>
  <c r="M127" i="2"/>
  <c r="L127" i="2"/>
  <c r="K127" i="2"/>
  <c r="J127" i="2"/>
  <c r="I127" i="2"/>
  <c r="H127" i="2"/>
  <c r="BC126" i="2"/>
  <c r="AQ126" i="2"/>
  <c r="AR126" i="2" s="1"/>
  <c r="AP126" i="2"/>
  <c r="Q126" i="2"/>
  <c r="P126" i="2"/>
  <c r="O126" i="2"/>
  <c r="N126" i="2"/>
  <c r="M126" i="2"/>
  <c r="L126" i="2"/>
  <c r="K126" i="2"/>
  <c r="J126" i="2"/>
  <c r="I126" i="2"/>
  <c r="H126" i="2"/>
  <c r="AP125" i="2"/>
  <c r="AQ125" i="2" s="1"/>
  <c r="Q125" i="2"/>
  <c r="P125" i="2"/>
  <c r="O125" i="2"/>
  <c r="N125" i="2"/>
  <c r="M125" i="2"/>
  <c r="L125" i="2"/>
  <c r="K125" i="2"/>
  <c r="J125" i="2"/>
  <c r="I125" i="2"/>
  <c r="H125" i="2"/>
  <c r="AP124" i="2"/>
  <c r="AQ124" i="2" s="1"/>
  <c r="Q124" i="2"/>
  <c r="P124" i="2"/>
  <c r="O124" i="2"/>
  <c r="N124" i="2"/>
  <c r="M124" i="2"/>
  <c r="L124" i="2"/>
  <c r="K124" i="2"/>
  <c r="J124" i="2"/>
  <c r="I124" i="2"/>
  <c r="H124" i="2"/>
  <c r="AP123" i="2"/>
  <c r="AQ123" i="2" s="1"/>
  <c r="Q123" i="2"/>
  <c r="P123" i="2"/>
  <c r="O123" i="2"/>
  <c r="N123" i="2"/>
  <c r="M123" i="2"/>
  <c r="L123" i="2"/>
  <c r="K123" i="2"/>
  <c r="J123" i="2"/>
  <c r="I123" i="2"/>
  <c r="H123" i="2"/>
  <c r="AP122" i="2"/>
  <c r="AQ122" i="2" s="1"/>
  <c r="AS122" i="2" s="1"/>
  <c r="Q122" i="2"/>
  <c r="P122" i="2"/>
  <c r="O122" i="2"/>
  <c r="N122" i="2"/>
  <c r="M122" i="2"/>
  <c r="L122" i="2"/>
  <c r="K122" i="2"/>
  <c r="J122" i="2"/>
  <c r="I122" i="2"/>
  <c r="H122" i="2"/>
  <c r="AP121" i="2"/>
  <c r="AQ121" i="2" s="1"/>
  <c r="Q121" i="2"/>
  <c r="P121" i="2"/>
  <c r="O121" i="2"/>
  <c r="N121" i="2"/>
  <c r="M121" i="2"/>
  <c r="L121" i="2"/>
  <c r="K121" i="2"/>
  <c r="J121" i="2"/>
  <c r="I121" i="2"/>
  <c r="H121" i="2"/>
  <c r="AP120" i="2"/>
  <c r="AQ120" i="2" s="1"/>
  <c r="Q120" i="2"/>
  <c r="P120" i="2"/>
  <c r="O120" i="2"/>
  <c r="N120" i="2"/>
  <c r="M120" i="2"/>
  <c r="L120" i="2"/>
  <c r="K120" i="2"/>
  <c r="J120" i="2"/>
  <c r="I120" i="2"/>
  <c r="H120" i="2"/>
  <c r="AP119" i="2"/>
  <c r="AQ119" i="2" s="1"/>
  <c r="Q119" i="2"/>
  <c r="P119" i="2"/>
  <c r="O119" i="2"/>
  <c r="N119" i="2"/>
  <c r="M119" i="2"/>
  <c r="L119" i="2"/>
  <c r="K119" i="2"/>
  <c r="J119" i="2"/>
  <c r="I119" i="2"/>
  <c r="H119" i="2"/>
  <c r="AP118" i="2"/>
  <c r="AQ118" i="2" s="1"/>
  <c r="AS118" i="2" s="1"/>
  <c r="Q118" i="2"/>
  <c r="P118" i="2"/>
  <c r="O118" i="2"/>
  <c r="N118" i="2"/>
  <c r="M118" i="2"/>
  <c r="L118" i="2"/>
  <c r="K118" i="2"/>
  <c r="J118" i="2"/>
  <c r="I118" i="2"/>
  <c r="H118" i="2"/>
  <c r="AP117" i="2"/>
  <c r="AQ117" i="2" s="1"/>
  <c r="Q117" i="2"/>
  <c r="P117" i="2"/>
  <c r="O117" i="2"/>
  <c r="N117" i="2"/>
  <c r="M117" i="2"/>
  <c r="L117" i="2"/>
  <c r="K117" i="2"/>
  <c r="J117" i="2"/>
  <c r="I117" i="2"/>
  <c r="H117" i="2"/>
  <c r="AP116" i="2"/>
  <c r="AQ116" i="2" s="1"/>
  <c r="Q116" i="2"/>
  <c r="P116" i="2"/>
  <c r="O116" i="2"/>
  <c r="N116" i="2"/>
  <c r="M116" i="2"/>
  <c r="L116" i="2"/>
  <c r="K116" i="2"/>
  <c r="J116" i="2"/>
  <c r="I116" i="2"/>
  <c r="H116" i="2"/>
  <c r="AP115" i="2"/>
  <c r="AQ115" i="2" s="1"/>
  <c r="Q115" i="2"/>
  <c r="P115" i="2"/>
  <c r="O115" i="2"/>
  <c r="N115" i="2"/>
  <c r="M115" i="2"/>
  <c r="L115" i="2"/>
  <c r="K115" i="2"/>
  <c r="J115" i="2"/>
  <c r="I115" i="2"/>
  <c r="H115" i="2"/>
  <c r="AP114" i="2"/>
  <c r="AQ114" i="2" s="1"/>
  <c r="AS114" i="2" s="1"/>
  <c r="Q114" i="2"/>
  <c r="P114" i="2"/>
  <c r="O114" i="2"/>
  <c r="N114" i="2"/>
  <c r="M114" i="2"/>
  <c r="L114" i="2"/>
  <c r="K114" i="2"/>
  <c r="J114" i="2"/>
  <c r="I114" i="2"/>
  <c r="H114" i="2"/>
  <c r="AP113" i="2"/>
  <c r="AQ113" i="2" s="1"/>
  <c r="Q113" i="2"/>
  <c r="P113" i="2"/>
  <c r="O113" i="2"/>
  <c r="N113" i="2"/>
  <c r="M113" i="2"/>
  <c r="L113" i="2"/>
  <c r="K113" i="2"/>
  <c r="J113" i="2"/>
  <c r="I113" i="2"/>
  <c r="H113" i="2"/>
  <c r="AP112" i="2"/>
  <c r="AQ112" i="2" s="1"/>
  <c r="Q112" i="2"/>
  <c r="P112" i="2"/>
  <c r="O112" i="2"/>
  <c r="N112" i="2"/>
  <c r="M112" i="2"/>
  <c r="L112" i="2"/>
  <c r="K112" i="2"/>
  <c r="J112" i="2"/>
  <c r="I112" i="2"/>
  <c r="H112" i="2"/>
  <c r="AP111" i="2"/>
  <c r="AQ111" i="2" s="1"/>
  <c r="Q111" i="2"/>
  <c r="P111" i="2"/>
  <c r="O111" i="2"/>
  <c r="N111" i="2"/>
  <c r="M111" i="2"/>
  <c r="L111" i="2"/>
  <c r="K111" i="2"/>
  <c r="J111" i="2"/>
  <c r="I111" i="2"/>
  <c r="H111" i="2"/>
  <c r="AP110" i="2"/>
  <c r="AQ110" i="2" s="1"/>
  <c r="AS110" i="2" s="1"/>
  <c r="Q110" i="2"/>
  <c r="P110" i="2"/>
  <c r="O110" i="2"/>
  <c r="N110" i="2"/>
  <c r="M110" i="2"/>
  <c r="L110" i="2"/>
  <c r="K110" i="2"/>
  <c r="J110" i="2"/>
  <c r="I110" i="2"/>
  <c r="H110" i="2"/>
  <c r="AP109" i="2"/>
  <c r="AQ109" i="2" s="1"/>
  <c r="Q109" i="2"/>
  <c r="P109" i="2"/>
  <c r="O109" i="2"/>
  <c r="N109" i="2"/>
  <c r="M109" i="2"/>
  <c r="L109" i="2"/>
  <c r="K109" i="2"/>
  <c r="J109" i="2"/>
  <c r="I109" i="2"/>
  <c r="H109" i="2"/>
  <c r="AP108" i="2"/>
  <c r="AQ108" i="2" s="1"/>
  <c r="Q108" i="2"/>
  <c r="P108" i="2"/>
  <c r="O108" i="2"/>
  <c r="N108" i="2"/>
  <c r="M108" i="2"/>
  <c r="L108" i="2"/>
  <c r="K108" i="2"/>
  <c r="J108" i="2"/>
  <c r="I108" i="2"/>
  <c r="H108" i="2"/>
  <c r="AP107" i="2"/>
  <c r="AQ107" i="2" s="1"/>
  <c r="AS107" i="2" s="1"/>
  <c r="Q107" i="2"/>
  <c r="P107" i="2"/>
  <c r="O107" i="2"/>
  <c r="N107" i="2"/>
  <c r="M107" i="2"/>
  <c r="L107" i="2"/>
  <c r="K107" i="2"/>
  <c r="J107" i="2"/>
  <c r="I107" i="2"/>
  <c r="H107" i="2"/>
  <c r="AP106" i="2"/>
  <c r="AQ106" i="2" s="1"/>
  <c r="Q106" i="2"/>
  <c r="P106" i="2"/>
  <c r="O106" i="2"/>
  <c r="N106" i="2"/>
  <c r="M106" i="2"/>
  <c r="L106" i="2"/>
  <c r="K106" i="2"/>
  <c r="J106" i="2"/>
  <c r="I106" i="2"/>
  <c r="H106" i="2"/>
  <c r="AP105" i="2"/>
  <c r="AQ105" i="2" s="1"/>
  <c r="AS105" i="2" s="1"/>
  <c r="Q105" i="2"/>
  <c r="P105" i="2"/>
  <c r="O105" i="2"/>
  <c r="N105" i="2"/>
  <c r="M105" i="2"/>
  <c r="L105" i="2"/>
  <c r="K105" i="2"/>
  <c r="J105" i="2"/>
  <c r="I105" i="2"/>
  <c r="H105" i="2"/>
  <c r="AP104" i="2"/>
  <c r="AQ104" i="2" s="1"/>
  <c r="Q104" i="2"/>
  <c r="P104" i="2"/>
  <c r="O104" i="2"/>
  <c r="N104" i="2"/>
  <c r="M104" i="2"/>
  <c r="L104" i="2"/>
  <c r="K104" i="2"/>
  <c r="J104" i="2"/>
  <c r="I104" i="2"/>
  <c r="H104" i="2"/>
  <c r="AP103" i="2"/>
  <c r="AQ103" i="2" s="1"/>
  <c r="AS103" i="2" s="1"/>
  <c r="Q103" i="2"/>
  <c r="P103" i="2"/>
  <c r="O103" i="2"/>
  <c r="N103" i="2"/>
  <c r="M103" i="2"/>
  <c r="L103" i="2"/>
  <c r="K103" i="2"/>
  <c r="J103" i="2"/>
  <c r="I103" i="2"/>
  <c r="H103" i="2"/>
  <c r="AP102" i="2"/>
  <c r="AQ102" i="2" s="1"/>
  <c r="Q102" i="2"/>
  <c r="P102" i="2"/>
  <c r="O102" i="2"/>
  <c r="N102" i="2"/>
  <c r="M102" i="2"/>
  <c r="L102" i="2"/>
  <c r="K102" i="2"/>
  <c r="J102" i="2"/>
  <c r="I102" i="2"/>
  <c r="H102" i="2"/>
  <c r="AP101" i="2"/>
  <c r="AQ101" i="2" s="1"/>
  <c r="AS101" i="2" s="1"/>
  <c r="Q101" i="2"/>
  <c r="P101" i="2"/>
  <c r="O101" i="2"/>
  <c r="N101" i="2"/>
  <c r="M101" i="2"/>
  <c r="L101" i="2"/>
  <c r="K101" i="2"/>
  <c r="J101" i="2"/>
  <c r="I101" i="2"/>
  <c r="H101" i="2"/>
  <c r="AP100" i="2"/>
  <c r="AQ100" i="2" s="1"/>
  <c r="Q100" i="2"/>
  <c r="P100" i="2"/>
  <c r="O100" i="2"/>
  <c r="N100" i="2"/>
  <c r="M100" i="2"/>
  <c r="L100" i="2"/>
  <c r="K100" i="2"/>
  <c r="J100" i="2"/>
  <c r="I100" i="2"/>
  <c r="H100" i="2"/>
  <c r="AP99" i="2"/>
  <c r="AQ99" i="2" s="1"/>
  <c r="AS99" i="2" s="1"/>
  <c r="Q99" i="2"/>
  <c r="P99" i="2"/>
  <c r="O99" i="2"/>
  <c r="N99" i="2"/>
  <c r="M99" i="2"/>
  <c r="L99" i="2"/>
  <c r="K99" i="2"/>
  <c r="J99" i="2"/>
  <c r="I99" i="2"/>
  <c r="H99" i="2"/>
  <c r="AP98" i="2"/>
  <c r="AQ98" i="2" s="1"/>
  <c r="Q98" i="2"/>
  <c r="P98" i="2"/>
  <c r="O98" i="2"/>
  <c r="N98" i="2"/>
  <c r="M98" i="2"/>
  <c r="L98" i="2"/>
  <c r="K98" i="2"/>
  <c r="J98" i="2"/>
  <c r="I98" i="2"/>
  <c r="H98" i="2"/>
  <c r="AP97" i="2"/>
  <c r="AQ97" i="2" s="1"/>
  <c r="AS97" i="2" s="1"/>
  <c r="Q97" i="2"/>
  <c r="P97" i="2"/>
  <c r="O97" i="2"/>
  <c r="N97" i="2"/>
  <c r="M97" i="2"/>
  <c r="L97" i="2"/>
  <c r="K97" i="2"/>
  <c r="J97" i="2"/>
  <c r="I97" i="2"/>
  <c r="H97" i="2"/>
  <c r="AP96" i="2"/>
  <c r="AQ96" i="2" s="1"/>
  <c r="Q96" i="2"/>
  <c r="P96" i="2"/>
  <c r="O96" i="2"/>
  <c r="N96" i="2"/>
  <c r="M96" i="2"/>
  <c r="L96" i="2"/>
  <c r="K96" i="2"/>
  <c r="J96" i="2"/>
  <c r="I96" i="2"/>
  <c r="H96" i="2"/>
  <c r="AP95" i="2"/>
  <c r="AQ95" i="2" s="1"/>
  <c r="AS95" i="2" s="1"/>
  <c r="Q95" i="2"/>
  <c r="P95" i="2"/>
  <c r="O95" i="2"/>
  <c r="N95" i="2"/>
  <c r="M95" i="2"/>
  <c r="L95" i="2"/>
  <c r="K95" i="2"/>
  <c r="J95" i="2"/>
  <c r="I95" i="2"/>
  <c r="H95" i="2"/>
  <c r="AP94" i="2"/>
  <c r="AQ94" i="2" s="1"/>
  <c r="Q94" i="2"/>
  <c r="P94" i="2"/>
  <c r="O94" i="2"/>
  <c r="N94" i="2"/>
  <c r="M94" i="2"/>
  <c r="L94" i="2"/>
  <c r="K94" i="2"/>
  <c r="J94" i="2"/>
  <c r="I94" i="2"/>
  <c r="H94" i="2"/>
  <c r="AP93" i="2"/>
  <c r="AQ93" i="2" s="1"/>
  <c r="AS93" i="2" s="1"/>
  <c r="Q93" i="2"/>
  <c r="P93" i="2"/>
  <c r="O93" i="2"/>
  <c r="N93" i="2"/>
  <c r="M93" i="2"/>
  <c r="L93" i="2"/>
  <c r="K93" i="2"/>
  <c r="J93" i="2"/>
  <c r="I93" i="2"/>
  <c r="H93" i="2"/>
  <c r="AP92" i="2"/>
  <c r="AQ92" i="2" s="1"/>
  <c r="Q92" i="2"/>
  <c r="P92" i="2"/>
  <c r="O92" i="2"/>
  <c r="N92" i="2"/>
  <c r="M92" i="2"/>
  <c r="L92" i="2"/>
  <c r="K92" i="2"/>
  <c r="J92" i="2"/>
  <c r="I92" i="2"/>
  <c r="H92" i="2"/>
  <c r="AP91" i="2"/>
  <c r="AQ91" i="2" s="1"/>
  <c r="AS91" i="2" s="1"/>
  <c r="Q91" i="2"/>
  <c r="P91" i="2"/>
  <c r="O91" i="2"/>
  <c r="N91" i="2"/>
  <c r="M91" i="2"/>
  <c r="L91" i="2"/>
  <c r="K91" i="2"/>
  <c r="J91" i="2"/>
  <c r="I91" i="2"/>
  <c r="H91" i="2"/>
  <c r="AP90" i="2"/>
  <c r="AQ90" i="2" s="1"/>
  <c r="Q90" i="2"/>
  <c r="P90" i="2"/>
  <c r="O90" i="2"/>
  <c r="N90" i="2"/>
  <c r="M90" i="2"/>
  <c r="L90" i="2"/>
  <c r="K90" i="2"/>
  <c r="J90" i="2"/>
  <c r="I90" i="2"/>
  <c r="H90" i="2"/>
  <c r="AP89" i="2"/>
  <c r="AQ89" i="2" s="1"/>
  <c r="AS89" i="2" s="1"/>
  <c r="Q89" i="2"/>
  <c r="P89" i="2"/>
  <c r="O89" i="2"/>
  <c r="N89" i="2"/>
  <c r="M89" i="2"/>
  <c r="L89" i="2"/>
  <c r="K89" i="2"/>
  <c r="J89" i="2"/>
  <c r="I89" i="2"/>
  <c r="H89" i="2"/>
  <c r="AP88" i="2"/>
  <c r="AQ88" i="2" s="1"/>
  <c r="Q88" i="2"/>
  <c r="P88" i="2"/>
  <c r="O88" i="2"/>
  <c r="N88" i="2"/>
  <c r="M88" i="2"/>
  <c r="L88" i="2"/>
  <c r="K88" i="2"/>
  <c r="J88" i="2"/>
  <c r="I88" i="2"/>
  <c r="H88" i="2"/>
  <c r="AQ87" i="2"/>
  <c r="AS87" i="2" s="1"/>
  <c r="AP87" i="2"/>
  <c r="Q87" i="2"/>
  <c r="P87" i="2"/>
  <c r="O87" i="2"/>
  <c r="N87" i="2"/>
  <c r="M87" i="2"/>
  <c r="L87" i="2"/>
  <c r="K87" i="2"/>
  <c r="J87" i="2"/>
  <c r="I87" i="2"/>
  <c r="H87" i="2"/>
  <c r="AP86" i="2"/>
  <c r="AQ86" i="2" s="1"/>
  <c r="Q86" i="2"/>
  <c r="P86" i="2"/>
  <c r="O86" i="2"/>
  <c r="N86" i="2"/>
  <c r="M86" i="2"/>
  <c r="L86" i="2"/>
  <c r="K86" i="2"/>
  <c r="J86" i="2"/>
  <c r="I86" i="2"/>
  <c r="H86" i="2"/>
  <c r="AP85" i="2"/>
  <c r="AQ85" i="2" s="1"/>
  <c r="AS85" i="2" s="1"/>
  <c r="Q85" i="2"/>
  <c r="P85" i="2"/>
  <c r="O85" i="2"/>
  <c r="N85" i="2"/>
  <c r="M85" i="2"/>
  <c r="L85" i="2"/>
  <c r="K85" i="2"/>
  <c r="J85" i="2"/>
  <c r="I85" i="2"/>
  <c r="H85" i="2"/>
  <c r="AP84" i="2"/>
  <c r="AQ84" i="2" s="1"/>
  <c r="Q84" i="2"/>
  <c r="P84" i="2"/>
  <c r="O84" i="2"/>
  <c r="N84" i="2"/>
  <c r="M84" i="2"/>
  <c r="L84" i="2"/>
  <c r="K84" i="2"/>
  <c r="J84" i="2"/>
  <c r="I84" i="2"/>
  <c r="H84" i="2"/>
  <c r="AP83" i="2"/>
  <c r="AQ83" i="2" s="1"/>
  <c r="AS83" i="2" s="1"/>
  <c r="Q83" i="2"/>
  <c r="P83" i="2"/>
  <c r="O83" i="2"/>
  <c r="N83" i="2"/>
  <c r="M83" i="2"/>
  <c r="L83" i="2"/>
  <c r="K83" i="2"/>
  <c r="J83" i="2"/>
  <c r="I83" i="2"/>
  <c r="H83" i="2"/>
  <c r="AP82" i="2"/>
  <c r="AQ82" i="2" s="1"/>
  <c r="Q82" i="2"/>
  <c r="P82" i="2"/>
  <c r="O82" i="2"/>
  <c r="N82" i="2"/>
  <c r="M82" i="2"/>
  <c r="L82" i="2"/>
  <c r="K82" i="2"/>
  <c r="J82" i="2"/>
  <c r="I82" i="2"/>
  <c r="H82" i="2"/>
  <c r="AP81" i="2"/>
  <c r="AQ81" i="2" s="1"/>
  <c r="AS81" i="2" s="1"/>
  <c r="Q81" i="2"/>
  <c r="P81" i="2"/>
  <c r="O81" i="2"/>
  <c r="N81" i="2"/>
  <c r="M81" i="2"/>
  <c r="L81" i="2"/>
  <c r="K81" i="2"/>
  <c r="J81" i="2"/>
  <c r="I81" i="2"/>
  <c r="H81" i="2"/>
  <c r="AP80" i="2"/>
  <c r="AQ80" i="2" s="1"/>
  <c r="Q80" i="2"/>
  <c r="P80" i="2"/>
  <c r="O80" i="2"/>
  <c r="N80" i="2"/>
  <c r="M80" i="2"/>
  <c r="L80" i="2"/>
  <c r="K80" i="2"/>
  <c r="J80" i="2"/>
  <c r="I80" i="2"/>
  <c r="H80" i="2"/>
  <c r="AQ79" i="2"/>
  <c r="AS79" i="2" s="1"/>
  <c r="AP79" i="2"/>
  <c r="Q79" i="2"/>
  <c r="P79" i="2"/>
  <c r="O79" i="2"/>
  <c r="N79" i="2"/>
  <c r="M79" i="2"/>
  <c r="L79" i="2"/>
  <c r="K79" i="2"/>
  <c r="J79" i="2"/>
  <c r="I79" i="2"/>
  <c r="H79" i="2"/>
  <c r="AP78" i="2"/>
  <c r="AQ78" i="2" s="1"/>
  <c r="Q78" i="2"/>
  <c r="P78" i="2"/>
  <c r="O78" i="2"/>
  <c r="N78" i="2"/>
  <c r="M78" i="2"/>
  <c r="L78" i="2"/>
  <c r="K78" i="2"/>
  <c r="J78" i="2"/>
  <c r="I78" i="2"/>
  <c r="H78" i="2"/>
  <c r="AP77" i="2"/>
  <c r="AQ77" i="2" s="1"/>
  <c r="AS77" i="2" s="1"/>
  <c r="Q77" i="2"/>
  <c r="P77" i="2"/>
  <c r="O77" i="2"/>
  <c r="N77" i="2"/>
  <c r="M77" i="2"/>
  <c r="L77" i="2"/>
  <c r="K77" i="2"/>
  <c r="J77" i="2"/>
  <c r="I77" i="2"/>
  <c r="H77" i="2"/>
  <c r="AP76" i="2"/>
  <c r="AQ76" i="2" s="1"/>
  <c r="Q76" i="2"/>
  <c r="P76" i="2"/>
  <c r="O76" i="2"/>
  <c r="N76" i="2"/>
  <c r="M76" i="2"/>
  <c r="L76" i="2"/>
  <c r="K76" i="2"/>
  <c r="J76" i="2"/>
  <c r="I76" i="2"/>
  <c r="H76" i="2"/>
  <c r="AP75" i="2"/>
  <c r="AQ75" i="2" s="1"/>
  <c r="AS75" i="2" s="1"/>
  <c r="Q75" i="2"/>
  <c r="P75" i="2"/>
  <c r="O75" i="2"/>
  <c r="N75" i="2"/>
  <c r="M75" i="2"/>
  <c r="L75" i="2"/>
  <c r="K75" i="2"/>
  <c r="J75" i="2"/>
  <c r="I75" i="2"/>
  <c r="H75" i="2"/>
  <c r="AP74" i="2"/>
  <c r="AQ74" i="2" s="1"/>
  <c r="Q74" i="2"/>
  <c r="P74" i="2"/>
  <c r="O74" i="2"/>
  <c r="N74" i="2"/>
  <c r="M74" i="2"/>
  <c r="L74" i="2"/>
  <c r="K74" i="2"/>
  <c r="J74" i="2"/>
  <c r="I74" i="2"/>
  <c r="H74" i="2"/>
  <c r="AP73" i="2"/>
  <c r="AQ73" i="2" s="1"/>
  <c r="AS73" i="2" s="1"/>
  <c r="Q73" i="2"/>
  <c r="P73" i="2"/>
  <c r="O73" i="2"/>
  <c r="N73" i="2"/>
  <c r="M73" i="2"/>
  <c r="L73" i="2"/>
  <c r="K73" i="2"/>
  <c r="J73" i="2"/>
  <c r="I73" i="2"/>
  <c r="H73" i="2"/>
  <c r="AP72" i="2"/>
  <c r="AQ72" i="2" s="1"/>
  <c r="Q72" i="2"/>
  <c r="P72" i="2"/>
  <c r="O72" i="2"/>
  <c r="N72" i="2"/>
  <c r="M72" i="2"/>
  <c r="L72" i="2"/>
  <c r="K72" i="2"/>
  <c r="J72" i="2"/>
  <c r="I72" i="2"/>
  <c r="H72" i="2"/>
  <c r="AQ71" i="2"/>
  <c r="AS71" i="2" s="1"/>
  <c r="AP71" i="2"/>
  <c r="Q71" i="2"/>
  <c r="P71" i="2"/>
  <c r="O71" i="2"/>
  <c r="N71" i="2"/>
  <c r="M71" i="2"/>
  <c r="L71" i="2"/>
  <c r="K71" i="2"/>
  <c r="J71" i="2"/>
  <c r="I71" i="2"/>
  <c r="H71" i="2"/>
  <c r="AP70" i="2"/>
  <c r="AQ70" i="2" s="1"/>
  <c r="Q70" i="2"/>
  <c r="P70" i="2"/>
  <c r="O70" i="2"/>
  <c r="N70" i="2"/>
  <c r="M70" i="2"/>
  <c r="L70" i="2"/>
  <c r="K70" i="2"/>
  <c r="J70" i="2"/>
  <c r="I70" i="2"/>
  <c r="H70" i="2"/>
  <c r="AP69" i="2"/>
  <c r="AQ69" i="2" s="1"/>
  <c r="AS69" i="2" s="1"/>
  <c r="Q69" i="2"/>
  <c r="P69" i="2"/>
  <c r="O69" i="2"/>
  <c r="N69" i="2"/>
  <c r="M69" i="2"/>
  <c r="L69" i="2"/>
  <c r="K69" i="2"/>
  <c r="J69" i="2"/>
  <c r="I69" i="2"/>
  <c r="H69" i="2"/>
  <c r="AP68" i="2"/>
  <c r="AQ68" i="2" s="1"/>
  <c r="Q68" i="2"/>
  <c r="P68" i="2"/>
  <c r="O68" i="2"/>
  <c r="N68" i="2"/>
  <c r="M68" i="2"/>
  <c r="L68" i="2"/>
  <c r="K68" i="2"/>
  <c r="J68" i="2"/>
  <c r="I68" i="2"/>
  <c r="H68" i="2"/>
  <c r="AP67" i="2"/>
  <c r="AQ67" i="2" s="1"/>
  <c r="Q67" i="2"/>
  <c r="P67" i="2"/>
  <c r="O67" i="2"/>
  <c r="N67" i="2"/>
  <c r="M67" i="2"/>
  <c r="L67" i="2"/>
  <c r="K67" i="2"/>
  <c r="J67" i="2"/>
  <c r="I67" i="2"/>
  <c r="H67" i="2"/>
  <c r="AP66" i="2"/>
  <c r="AQ66" i="2" s="1"/>
  <c r="Q66" i="2"/>
  <c r="P66" i="2"/>
  <c r="O66" i="2"/>
  <c r="N66" i="2"/>
  <c r="M66" i="2"/>
  <c r="L66" i="2"/>
  <c r="K66" i="2"/>
  <c r="J66" i="2"/>
  <c r="I66" i="2"/>
  <c r="H66" i="2"/>
  <c r="AP65" i="2"/>
  <c r="AQ65" i="2" s="1"/>
  <c r="Q65" i="2"/>
  <c r="P65" i="2"/>
  <c r="O65" i="2"/>
  <c r="N65" i="2"/>
  <c r="M65" i="2"/>
  <c r="L65" i="2"/>
  <c r="K65" i="2"/>
  <c r="J65" i="2"/>
  <c r="I65" i="2"/>
  <c r="H65" i="2"/>
  <c r="AP64" i="2"/>
  <c r="AQ64" i="2" s="1"/>
  <c r="Q64" i="2"/>
  <c r="P64" i="2"/>
  <c r="O64" i="2"/>
  <c r="N64" i="2"/>
  <c r="M64" i="2"/>
  <c r="L64" i="2"/>
  <c r="K64" i="2"/>
  <c r="J64" i="2"/>
  <c r="I64" i="2"/>
  <c r="H64" i="2"/>
  <c r="AP63" i="2"/>
  <c r="AQ63" i="2" s="1"/>
  <c r="Q63" i="2"/>
  <c r="P63" i="2"/>
  <c r="O63" i="2"/>
  <c r="N63" i="2"/>
  <c r="M63" i="2"/>
  <c r="L63" i="2"/>
  <c r="K63" i="2"/>
  <c r="J63" i="2"/>
  <c r="I63" i="2"/>
  <c r="H63" i="2"/>
  <c r="AP62" i="2"/>
  <c r="AQ62" i="2" s="1"/>
  <c r="Q62" i="2"/>
  <c r="P62" i="2"/>
  <c r="O62" i="2"/>
  <c r="N62" i="2"/>
  <c r="M62" i="2"/>
  <c r="L62" i="2"/>
  <c r="K62" i="2"/>
  <c r="J62" i="2"/>
  <c r="I62" i="2"/>
  <c r="H62" i="2"/>
  <c r="AP61" i="2"/>
  <c r="AQ61" i="2" s="1"/>
  <c r="Q61" i="2"/>
  <c r="P61" i="2"/>
  <c r="O61" i="2"/>
  <c r="N61" i="2"/>
  <c r="M61" i="2"/>
  <c r="L61" i="2"/>
  <c r="K61" i="2"/>
  <c r="J61" i="2"/>
  <c r="I61" i="2"/>
  <c r="H61" i="2"/>
  <c r="AP60" i="2"/>
  <c r="AQ60" i="2" s="1"/>
  <c r="Q60" i="2"/>
  <c r="P60" i="2"/>
  <c r="O60" i="2"/>
  <c r="N60" i="2"/>
  <c r="M60" i="2"/>
  <c r="L60" i="2"/>
  <c r="K60" i="2"/>
  <c r="J60" i="2"/>
  <c r="I60" i="2"/>
  <c r="H60" i="2"/>
  <c r="Q59" i="2"/>
  <c r="P59" i="2"/>
  <c r="O59" i="2"/>
  <c r="N59" i="2"/>
  <c r="M59" i="2"/>
  <c r="L59" i="2"/>
  <c r="K59" i="2"/>
  <c r="J59" i="2"/>
  <c r="I59" i="2"/>
  <c r="H59" i="2"/>
  <c r="Q58" i="2"/>
  <c r="P58" i="2"/>
  <c r="O58" i="2"/>
  <c r="N58" i="2"/>
  <c r="M58" i="2"/>
  <c r="L58" i="2"/>
  <c r="K58" i="2"/>
  <c r="J58" i="2"/>
  <c r="I58" i="2"/>
  <c r="H58" i="2"/>
  <c r="AW57" i="2"/>
  <c r="AV57" i="2"/>
  <c r="Q57" i="2"/>
  <c r="P57" i="2"/>
  <c r="O57" i="2"/>
  <c r="N57" i="2"/>
  <c r="M57" i="2"/>
  <c r="L57" i="2"/>
  <c r="K57" i="2"/>
  <c r="J57" i="2"/>
  <c r="I57" i="2"/>
  <c r="H57" i="2"/>
  <c r="AW56" i="2"/>
  <c r="AV56" i="2"/>
  <c r="Q56" i="2"/>
  <c r="P56" i="2"/>
  <c r="O56" i="2"/>
  <c r="N56" i="2"/>
  <c r="M56" i="2"/>
  <c r="L56" i="2"/>
  <c r="K56" i="2"/>
  <c r="J56" i="2"/>
  <c r="I56" i="2"/>
  <c r="H56" i="2"/>
  <c r="AW55" i="2"/>
  <c r="AV55" i="2"/>
  <c r="Q55" i="2"/>
  <c r="P55" i="2"/>
  <c r="O55" i="2"/>
  <c r="N55" i="2"/>
  <c r="M55" i="2"/>
  <c r="L55" i="2"/>
  <c r="K55" i="2"/>
  <c r="J55" i="2"/>
  <c r="I55" i="2"/>
  <c r="H55" i="2"/>
  <c r="AW54" i="2"/>
  <c r="AV54" i="2"/>
  <c r="Q54" i="2"/>
  <c r="P54" i="2"/>
  <c r="O54" i="2"/>
  <c r="N54" i="2"/>
  <c r="M54" i="2"/>
  <c r="L54" i="2"/>
  <c r="K54" i="2"/>
  <c r="J54" i="2"/>
  <c r="I54" i="2"/>
  <c r="H54" i="2"/>
  <c r="AW53" i="2"/>
  <c r="AV53" i="2"/>
  <c r="Q53" i="2"/>
  <c r="P53" i="2"/>
  <c r="O53" i="2"/>
  <c r="N53" i="2"/>
  <c r="M53" i="2"/>
  <c r="L53" i="2"/>
  <c r="K53" i="2"/>
  <c r="J53" i="2"/>
  <c r="I53" i="2"/>
  <c r="H53" i="2"/>
  <c r="AW52" i="2"/>
  <c r="AV52" i="2"/>
  <c r="Q52" i="2"/>
  <c r="P52" i="2"/>
  <c r="O52" i="2"/>
  <c r="N52" i="2"/>
  <c r="M52" i="2"/>
  <c r="L52" i="2"/>
  <c r="K52" i="2"/>
  <c r="J52" i="2"/>
  <c r="I52" i="2"/>
  <c r="H52" i="2"/>
  <c r="AW51" i="2"/>
  <c r="AV51" i="2"/>
  <c r="Q51" i="2"/>
  <c r="P51" i="2"/>
  <c r="O51" i="2"/>
  <c r="N51" i="2"/>
  <c r="M51" i="2"/>
  <c r="L51" i="2"/>
  <c r="K51" i="2"/>
  <c r="J51" i="2"/>
  <c r="I51" i="2"/>
  <c r="H51" i="2"/>
  <c r="AW50" i="2"/>
  <c r="AV50" i="2"/>
  <c r="Q50" i="2"/>
  <c r="P50" i="2"/>
  <c r="O50" i="2"/>
  <c r="N50" i="2"/>
  <c r="M50" i="2"/>
  <c r="L50" i="2"/>
  <c r="K50" i="2"/>
  <c r="J50" i="2"/>
  <c r="I50" i="2"/>
  <c r="H50" i="2"/>
  <c r="AW49" i="2"/>
  <c r="AV49" i="2"/>
  <c r="Q49" i="2"/>
  <c r="P49" i="2"/>
  <c r="O49" i="2"/>
  <c r="N49" i="2"/>
  <c r="M49" i="2"/>
  <c r="L49" i="2"/>
  <c r="K49" i="2"/>
  <c r="J49" i="2"/>
  <c r="I49" i="2"/>
  <c r="H49" i="2"/>
  <c r="AW48" i="2"/>
  <c r="AV48" i="2"/>
  <c r="Q48" i="2"/>
  <c r="P48" i="2"/>
  <c r="O48" i="2"/>
  <c r="N48" i="2"/>
  <c r="M48" i="2"/>
  <c r="L48" i="2"/>
  <c r="K48" i="2"/>
  <c r="J48" i="2"/>
  <c r="I48" i="2"/>
  <c r="H48" i="2"/>
  <c r="AW47" i="2"/>
  <c r="AV47" i="2"/>
  <c r="AL47" i="2"/>
  <c r="AK47" i="2"/>
  <c r="AJ47" i="2"/>
  <c r="AI47" i="2"/>
  <c r="AH47" i="2"/>
  <c r="AG47" i="2"/>
  <c r="AF47" i="2"/>
  <c r="AE47" i="2"/>
  <c r="Q47" i="2"/>
  <c r="P47" i="2"/>
  <c r="O47" i="2"/>
  <c r="N47" i="2"/>
  <c r="M47" i="2"/>
  <c r="L47" i="2"/>
  <c r="K47" i="2"/>
  <c r="J47" i="2"/>
  <c r="I47" i="2"/>
  <c r="H47" i="2"/>
  <c r="AW46" i="2"/>
  <c r="AV46" i="2"/>
  <c r="AQ46" i="2"/>
  <c r="AS46" i="2" s="1"/>
  <c r="AL46" i="2"/>
  <c r="AK46" i="2"/>
  <c r="AJ46" i="2"/>
  <c r="AI46" i="2"/>
  <c r="AH46" i="2"/>
  <c r="AG46" i="2"/>
  <c r="AF46" i="2"/>
  <c r="AE46" i="2"/>
  <c r="Q46" i="2"/>
  <c r="P46" i="2"/>
  <c r="O46" i="2"/>
  <c r="N46" i="2"/>
  <c r="M46" i="2"/>
  <c r="L46" i="2"/>
  <c r="K46" i="2"/>
  <c r="J46" i="2"/>
  <c r="I46" i="2"/>
  <c r="H46" i="2"/>
  <c r="AW45" i="2"/>
  <c r="AS45" i="2"/>
  <c r="AR45" i="2"/>
  <c r="AL45" i="2"/>
  <c r="AK45" i="2"/>
  <c r="AJ45" i="2"/>
  <c r="AI45" i="2"/>
  <c r="AH45" i="2"/>
  <c r="AG45" i="2"/>
  <c r="AF45" i="2"/>
  <c r="AE45" i="2"/>
  <c r="Q45" i="2"/>
  <c r="P45" i="2"/>
  <c r="O45" i="2"/>
  <c r="N45" i="2"/>
  <c r="M45" i="2"/>
  <c r="L45" i="2"/>
  <c r="K45" i="2"/>
  <c r="J45" i="2"/>
  <c r="I45" i="2"/>
  <c r="H45" i="2"/>
  <c r="AS129" i="2" l="1"/>
  <c r="AQ130" i="2"/>
  <c r="AS130" i="2" s="1"/>
  <c r="AK10" i="3"/>
  <c r="P124" i="3"/>
  <c r="AK5" i="5"/>
  <c r="AL4" i="5"/>
  <c r="BC10" i="5"/>
  <c r="AD47" i="2"/>
  <c r="AX60" i="2" s="1"/>
  <c r="AY60" i="2" s="1"/>
  <c r="AU131" i="2" s="1"/>
  <c r="BB133" i="2" s="1"/>
  <c r="BB131" i="2" s="1"/>
  <c r="AB3" i="3"/>
  <c r="AC6" i="3"/>
  <c r="AJ21" i="3"/>
  <c r="AT9" i="3"/>
  <c r="N124" i="3"/>
  <c r="Z124" i="3"/>
  <c r="AL5" i="5"/>
  <c r="Y124" i="5"/>
  <c r="AC45" i="2"/>
  <c r="AK7" i="5"/>
  <c r="AL6" i="5"/>
  <c r="AD124" i="5"/>
  <c r="AR61" i="2"/>
  <c r="AS61" i="2"/>
  <c r="AS109" i="2"/>
  <c r="AR109" i="2"/>
  <c r="AS113" i="2"/>
  <c r="AR113" i="2"/>
  <c r="AS117" i="2"/>
  <c r="AR117" i="2"/>
  <c r="AS121" i="2"/>
  <c r="AR121" i="2"/>
  <c r="AS23" i="5"/>
  <c r="AU11" i="5"/>
  <c r="AS126" i="2"/>
  <c r="AC5" i="3"/>
  <c r="AL11" i="3"/>
  <c r="AA124" i="3"/>
  <c r="AL3" i="5"/>
  <c r="AG124" i="5"/>
  <c r="AD46" i="2"/>
  <c r="AR127" i="2"/>
  <c r="BH134" i="2"/>
  <c r="X124" i="3"/>
  <c r="AK6" i="5"/>
  <c r="AS9" i="5"/>
  <c r="AS21" i="5" s="1"/>
  <c r="X124" i="5"/>
  <c r="Z124" i="5"/>
  <c r="AH124" i="5"/>
  <c r="AL7" i="5"/>
  <c r="AC47" i="2"/>
  <c r="AS127" i="2"/>
  <c r="AR128" i="2"/>
  <c r="BH137" i="2"/>
  <c r="BH140" i="2"/>
  <c r="AB5" i="3"/>
  <c r="AB4" i="3"/>
  <c r="AC7" i="3"/>
  <c r="AJ19" i="3"/>
  <c r="O124" i="3"/>
  <c r="Q124" i="3"/>
  <c r="Y124" i="3"/>
  <c r="AK3" i="5"/>
  <c r="AI124" i="5"/>
  <c r="AS70" i="2"/>
  <c r="AR70" i="2"/>
  <c r="AS94" i="2"/>
  <c r="AR94" i="2"/>
  <c r="AS111" i="2"/>
  <c r="AR111" i="2"/>
  <c r="AR64" i="2"/>
  <c r="AS64" i="2"/>
  <c r="AS68" i="2"/>
  <c r="AR68" i="2"/>
  <c r="AS76" i="2"/>
  <c r="AR76" i="2"/>
  <c r="AS84" i="2"/>
  <c r="AR84" i="2"/>
  <c r="AS92" i="2"/>
  <c r="AR92" i="2"/>
  <c r="AS100" i="2"/>
  <c r="AR100" i="2"/>
  <c r="AS108" i="2"/>
  <c r="AR108" i="2"/>
  <c r="AS116" i="2"/>
  <c r="AR116" i="2"/>
  <c r="AS124" i="2"/>
  <c r="AR124" i="2"/>
  <c r="AZ60" i="2"/>
  <c r="AZ61" i="2" s="1"/>
  <c r="AS78" i="2"/>
  <c r="AR78" i="2"/>
  <c r="AS119" i="2"/>
  <c r="AR119" i="2"/>
  <c r="AS63" i="2"/>
  <c r="AR63" i="2"/>
  <c r="AR67" i="2"/>
  <c r="AS67" i="2"/>
  <c r="AS74" i="2"/>
  <c r="AR74" i="2"/>
  <c r="AS82" i="2"/>
  <c r="AR82" i="2"/>
  <c r="AS90" i="2"/>
  <c r="AR90" i="2"/>
  <c r="AS98" i="2"/>
  <c r="AR98" i="2"/>
  <c r="AS106" i="2"/>
  <c r="AR106" i="2"/>
  <c r="AS115" i="2"/>
  <c r="AR115" i="2"/>
  <c r="AS123" i="2"/>
  <c r="AR123" i="2"/>
  <c r="AS65" i="2"/>
  <c r="AR65" i="2"/>
  <c r="AS86" i="2"/>
  <c r="AR86" i="2"/>
  <c r="AS102" i="2"/>
  <c r="AR102" i="2"/>
  <c r="AR125" i="2"/>
  <c r="AS125" i="2"/>
  <c r="AR60" i="2"/>
  <c r="AT60" i="2" s="1"/>
  <c r="AT61" i="2" s="1"/>
  <c r="AS60" i="2"/>
  <c r="AU60" i="2" s="1"/>
  <c r="AU61" i="2" s="1"/>
  <c r="AR62" i="2"/>
  <c r="AS62" i="2"/>
  <c r="AS66" i="2"/>
  <c r="AR66" i="2"/>
  <c r="AS72" i="2"/>
  <c r="AR72" i="2"/>
  <c r="AS80" i="2"/>
  <c r="AR80" i="2"/>
  <c r="AS88" i="2"/>
  <c r="AR88" i="2"/>
  <c r="AS96" i="2"/>
  <c r="AR96" i="2"/>
  <c r="AS104" i="2"/>
  <c r="AR104" i="2"/>
  <c r="AS112" i="2"/>
  <c r="AR112" i="2"/>
  <c r="AS120" i="2"/>
  <c r="AR120" i="2"/>
  <c r="AJ17" i="3"/>
  <c r="AL5" i="3"/>
  <c r="AL8" i="3"/>
  <c r="AJ20" i="3"/>
  <c r="AR46" i="2"/>
  <c r="AQ47" i="2"/>
  <c r="AR71" i="2"/>
  <c r="AR75" i="2"/>
  <c r="AR79" i="2"/>
  <c r="AR83" i="2"/>
  <c r="AR87" i="2"/>
  <c r="AR91" i="2"/>
  <c r="AR95" i="2"/>
  <c r="AR99" i="2"/>
  <c r="AR103" i="2"/>
  <c r="AR107" i="2"/>
  <c r="AR130" i="2"/>
  <c r="BH136" i="2"/>
  <c r="AD45" i="2"/>
  <c r="AL10" i="3"/>
  <c r="AJ22" i="3"/>
  <c r="R125" i="2"/>
  <c r="AC46" i="2"/>
  <c r="AR69" i="2"/>
  <c r="AR73" i="2"/>
  <c r="AR77" i="2"/>
  <c r="AR81" i="2"/>
  <c r="AR85" i="2"/>
  <c r="AR89" i="2"/>
  <c r="AR93" i="2"/>
  <c r="AR97" i="2"/>
  <c r="AR101" i="2"/>
  <c r="AR105" i="2"/>
  <c r="AR110" i="2"/>
  <c r="AR114" i="2"/>
  <c r="AR118" i="2"/>
  <c r="AR122" i="2"/>
  <c r="BH143" i="2"/>
  <c r="BH139" i="2"/>
  <c r="BH133" i="2"/>
  <c r="BH132" i="2"/>
  <c r="BH142" i="2"/>
  <c r="AJ15" i="3"/>
  <c r="AL6" i="3"/>
  <c r="AY10" i="5"/>
  <c r="AZ10" i="5" s="1"/>
  <c r="AX10" i="5"/>
  <c r="AC124" i="5"/>
  <c r="AB124" i="5"/>
  <c r="AE124" i="5"/>
  <c r="T124" i="3"/>
  <c r="S124" i="3"/>
  <c r="V124" i="3"/>
  <c r="AT10" i="5"/>
  <c r="AT62" i="2" l="1"/>
  <c r="AU10" i="5"/>
  <c r="AS22" i="5"/>
  <c r="AT63" i="2"/>
  <c r="AT64" i="2" s="1"/>
  <c r="AT65" i="2" s="1"/>
  <c r="AT66" i="2" s="1"/>
  <c r="AT67" i="2" s="1"/>
  <c r="AT68" i="2" s="1"/>
  <c r="AT69" i="2" s="1"/>
  <c r="AT70" i="2" s="1"/>
  <c r="AT71" i="2" s="1"/>
  <c r="AT72" i="2" s="1"/>
  <c r="AT73" i="2" s="1"/>
  <c r="AT74" i="2" s="1"/>
  <c r="AT75" i="2" s="1"/>
  <c r="AT76" i="2" s="1"/>
  <c r="AT77" i="2" s="1"/>
  <c r="AT78" i="2" s="1"/>
  <c r="AT79" i="2" s="1"/>
  <c r="AT80" i="2" s="1"/>
  <c r="AT81" i="2" s="1"/>
  <c r="AT82" i="2" s="1"/>
  <c r="AT83" i="2" s="1"/>
  <c r="AT84" i="2" s="1"/>
  <c r="AT85" i="2" s="1"/>
  <c r="AT86" i="2" s="1"/>
  <c r="AT87" i="2" s="1"/>
  <c r="AT88" i="2" s="1"/>
  <c r="AT89" i="2" s="1"/>
  <c r="AT90" i="2" s="1"/>
  <c r="AT91" i="2" s="1"/>
  <c r="AT92" i="2" s="1"/>
  <c r="AT93" i="2" s="1"/>
  <c r="AT94" i="2" s="1"/>
  <c r="AT95" i="2" s="1"/>
  <c r="AT96" i="2" s="1"/>
  <c r="AT97" i="2" s="1"/>
  <c r="AT98" i="2" s="1"/>
  <c r="AT99" i="2" s="1"/>
  <c r="AT100" i="2" s="1"/>
  <c r="AT101" i="2" s="1"/>
  <c r="AT102" i="2" s="1"/>
  <c r="AT103" i="2" s="1"/>
  <c r="AT104" i="2" s="1"/>
  <c r="AT105" i="2" s="1"/>
  <c r="AT106" i="2" s="1"/>
  <c r="AT107" i="2" s="1"/>
  <c r="AT108" i="2" s="1"/>
  <c r="AT109" i="2" s="1"/>
  <c r="AT110" i="2" s="1"/>
  <c r="AT111" i="2" s="1"/>
  <c r="AT112" i="2" s="1"/>
  <c r="AT113" i="2" s="1"/>
  <c r="AT114" i="2" s="1"/>
  <c r="AT115" i="2" s="1"/>
  <c r="AT116" i="2" s="1"/>
  <c r="AT117" i="2" s="1"/>
  <c r="AT118" i="2" s="1"/>
  <c r="AT119" i="2" s="1"/>
  <c r="AT120" i="2" s="1"/>
  <c r="AT121" i="2" s="1"/>
  <c r="AT122" i="2" s="1"/>
  <c r="AT123" i="2" s="1"/>
  <c r="AT124" i="2" s="1"/>
  <c r="AT125" i="2" s="1"/>
  <c r="AT126" i="2" s="1"/>
  <c r="AT127" i="2" s="1"/>
  <c r="AS47" i="2"/>
  <c r="AR47" i="2"/>
  <c r="AQ48" i="2"/>
  <c r="BI140" i="2"/>
  <c r="BI136" i="2"/>
  <c r="BI135" i="2"/>
  <c r="BI134" i="2"/>
  <c r="BI137" i="2"/>
  <c r="BH131" i="2"/>
  <c r="BI142" i="2"/>
  <c r="BI138" i="2"/>
  <c r="BI133" i="2"/>
  <c r="BC131" i="2"/>
  <c r="BI143" i="2"/>
  <c r="BI141" i="2"/>
  <c r="BI139" i="2"/>
  <c r="BI132" i="2"/>
  <c r="AU62" i="2"/>
  <c r="AU63" i="2" s="1"/>
  <c r="AU64" i="2" s="1"/>
  <c r="AU65" i="2" s="1"/>
  <c r="AU66" i="2" s="1"/>
  <c r="AU67" i="2" s="1"/>
  <c r="AU68" i="2" s="1"/>
  <c r="AU69" i="2" s="1"/>
  <c r="AU70" i="2" s="1"/>
  <c r="AU71" i="2" s="1"/>
  <c r="AU72" i="2" s="1"/>
  <c r="AU73" i="2" s="1"/>
  <c r="AU74" i="2" s="1"/>
  <c r="AU75" i="2" s="1"/>
  <c r="AU76" i="2" s="1"/>
  <c r="AU77" i="2" s="1"/>
  <c r="AU78" i="2" s="1"/>
  <c r="AU79" i="2" s="1"/>
  <c r="AU80" i="2" s="1"/>
  <c r="AU81" i="2" s="1"/>
  <c r="AU82" i="2" s="1"/>
  <c r="AU83" i="2" s="1"/>
  <c r="AU84" i="2" s="1"/>
  <c r="AU85" i="2" s="1"/>
  <c r="AU86" i="2" s="1"/>
  <c r="AU87" i="2" s="1"/>
  <c r="AU88" i="2" s="1"/>
  <c r="AU89" i="2" s="1"/>
  <c r="AU90" i="2" s="1"/>
  <c r="AU91" i="2" s="1"/>
  <c r="AU92" i="2" s="1"/>
  <c r="AU93" i="2" s="1"/>
  <c r="AU94" i="2" s="1"/>
  <c r="AU95" i="2" s="1"/>
  <c r="AU96" i="2" s="1"/>
  <c r="AU97" i="2" s="1"/>
  <c r="AU98" i="2" s="1"/>
  <c r="AU99" i="2" s="1"/>
  <c r="AU100" i="2" s="1"/>
  <c r="AU101" i="2" s="1"/>
  <c r="AU102" i="2" s="1"/>
  <c r="AU103" i="2" s="1"/>
  <c r="AU104" i="2" s="1"/>
  <c r="AU105" i="2" s="1"/>
  <c r="AU106" i="2" s="1"/>
  <c r="AU107" i="2" s="1"/>
  <c r="AU108" i="2" s="1"/>
  <c r="AU109" i="2" s="1"/>
  <c r="AU110" i="2" s="1"/>
  <c r="AU111" i="2" s="1"/>
  <c r="AU112" i="2" s="1"/>
  <c r="AU113" i="2" s="1"/>
  <c r="AU114" i="2" s="1"/>
  <c r="AU115" i="2" s="1"/>
  <c r="AU116" i="2" s="1"/>
  <c r="AU117" i="2" s="1"/>
  <c r="AU118" i="2" s="1"/>
  <c r="AU119" i="2" s="1"/>
  <c r="AU120" i="2" s="1"/>
  <c r="AU121" i="2" s="1"/>
  <c r="AU122" i="2" s="1"/>
  <c r="AU123" i="2" s="1"/>
  <c r="AU124" i="2" s="1"/>
  <c r="AU125" i="2" s="1"/>
  <c r="AU126" i="2" s="1"/>
  <c r="AU127" i="2" s="1"/>
  <c r="AT129" i="2" l="1"/>
  <c r="BB129" i="2" s="1"/>
  <c r="BC129" i="2" s="1"/>
  <c r="AT128" i="2"/>
  <c r="AU129" i="2"/>
  <c r="AU128" i="2"/>
  <c r="BK129" i="2"/>
  <c r="AQ49" i="2"/>
  <c r="AS48" i="2"/>
  <c r="AR48" i="2"/>
  <c r="BN129" i="2" l="1"/>
  <c r="AU130" i="2"/>
  <c r="AW131" i="2" s="1"/>
  <c r="AW129" i="2"/>
  <c r="BB130" i="2"/>
  <c r="BC130" i="2" s="1"/>
  <c r="AQ50" i="2"/>
  <c r="AS49" i="2"/>
  <c r="AR49" i="2"/>
  <c r="BL129" i="2"/>
  <c r="AT130" i="2"/>
  <c r="AX130" i="2" s="1"/>
  <c r="BM130" i="2" l="1"/>
  <c r="BM135" i="2" s="1"/>
  <c r="BM129" i="2"/>
  <c r="BM134" i="2" s="1"/>
  <c r="BO129" i="2"/>
  <c r="BP129" i="2" s="1"/>
  <c r="BO130" i="2"/>
  <c r="BP130" i="2" s="1"/>
  <c r="AR50" i="2"/>
  <c r="AS50" i="2"/>
  <c r="AQ51" i="2"/>
  <c r="AS51" i="2" l="1"/>
  <c r="AR51" i="2"/>
  <c r="AQ52" i="2"/>
  <c r="AQ53" i="2" l="1"/>
  <c r="AS52" i="2"/>
  <c r="AR52" i="2"/>
  <c r="AQ54" i="2" l="1"/>
  <c r="AS53" i="2"/>
  <c r="AR53" i="2"/>
  <c r="AR54" i="2" l="1"/>
  <c r="AS54" i="2"/>
  <c r="AQ55" i="2"/>
  <c r="AS55" i="2" l="1"/>
  <c r="AR55" i="2"/>
  <c r="AQ56" i="2"/>
  <c r="AQ57" i="2" l="1"/>
  <c r="AS56" i="2"/>
  <c r="AR56" i="2"/>
  <c r="AR57" i="2" l="1"/>
  <c r="AS5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C3" authorId="0" shapeId="0" xr:uid="{00000000-0006-0000-0000-000001000000}">
      <text>
        <r>
          <rPr>
            <b/>
            <sz val="9"/>
            <rFont val="宋体"/>
            <family val="3"/>
            <charset val="134"/>
          </rPr>
          <t xml:space="preserve">18、红色
15、13橙色
10紫色
8蓝色
5绿色
</t>
        </r>
        <r>
          <rPr>
            <sz val="9"/>
            <rFont val="宋体"/>
            <family val="3"/>
            <charset val="134"/>
          </rPr>
          <t xml:space="preserve">
</t>
        </r>
      </text>
    </comment>
    <comment ref="Y3" authorId="0" shapeId="0" xr:uid="{64100270-25CA-4B09-A308-116458D0726F}">
      <text>
        <r>
          <rPr>
            <b/>
            <sz val="9"/>
            <color indexed="81"/>
            <rFont val="宋体"/>
            <family val="3"/>
            <charset val="134"/>
          </rPr>
          <t xml:space="preserve">type1、type2时：
900：普通技能
901：怒气技能
902：被动技能
主角特殊判断：
男主角type1.女主角type2
</t>
        </r>
        <r>
          <rPr>
            <sz val="9"/>
            <color indexed="81"/>
            <rFont val="宋体"/>
            <family val="3"/>
            <charset val="134"/>
          </rPr>
          <t xml:space="preserve">
</t>
        </r>
      </text>
    </comment>
    <comment ref="AQ3" authorId="0" shapeId="0" xr:uid="{D94B259E-B909-4E5A-A242-D7BA3D9548BB}">
      <text>
        <r>
          <rPr>
            <b/>
            <sz val="9"/>
            <color indexed="81"/>
            <rFont val="宋体"/>
            <family val="3"/>
            <charset val="134"/>
          </rPr>
          <t xml:space="preserve">type1、type2时：
900：普通技能
901：怒气技能
902：被动技能
主角特殊判断：
男主角type1.女主角type2
</t>
        </r>
        <r>
          <rPr>
            <sz val="9"/>
            <color indexed="81"/>
            <rFont val="宋体"/>
            <family val="3"/>
            <charset val="13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 authorId="0" shapeId="0" xr:uid="{00000000-0006-0000-0100-000001000000}">
      <text>
        <r>
          <rPr>
            <b/>
            <sz val="9"/>
            <rFont val="宋体"/>
            <family val="3"/>
            <charset val="134"/>
          </rPr>
          <t>作者</t>
        </r>
        <r>
          <rPr>
            <b/>
            <sz val="9"/>
            <rFont val="Tahoma"/>
            <family val="2"/>
          </rPr>
          <t>:</t>
        </r>
        <r>
          <rPr>
            <sz val="9"/>
            <rFont val="Tahoma"/>
            <family val="2"/>
          </rPr>
          <t xml:space="preserve">
1. </t>
        </r>
        <r>
          <rPr>
            <sz val="9"/>
            <rFont val="宋体"/>
            <family val="3"/>
            <charset val="134"/>
          </rPr>
          <t xml:space="preserve">武器；
</t>
        </r>
        <r>
          <rPr>
            <sz val="9"/>
            <rFont val="Tahoma"/>
            <family val="2"/>
          </rPr>
          <t xml:space="preserve">2. </t>
        </r>
        <r>
          <rPr>
            <sz val="9"/>
            <rFont val="宋体"/>
            <family val="3"/>
            <charset val="134"/>
          </rPr>
          <t xml:space="preserve">衣服；
</t>
        </r>
        <r>
          <rPr>
            <sz val="9"/>
            <rFont val="Tahoma"/>
            <family val="2"/>
          </rPr>
          <t xml:space="preserve">3. </t>
        </r>
        <r>
          <rPr>
            <sz val="9"/>
            <rFont val="宋体"/>
            <family val="3"/>
            <charset val="134"/>
          </rPr>
          <t xml:space="preserve">披风；
</t>
        </r>
        <r>
          <rPr>
            <sz val="9"/>
            <rFont val="Tahoma"/>
            <family val="2"/>
          </rPr>
          <t xml:space="preserve">4. </t>
        </r>
        <r>
          <rPr>
            <sz val="9"/>
            <rFont val="宋体"/>
            <family val="3"/>
            <charset val="134"/>
          </rPr>
          <t>腰带</t>
        </r>
      </text>
    </comment>
    <comment ref="E1" authorId="0" shapeId="0" xr:uid="{00000000-0006-0000-0100-000002000000}">
      <text>
        <r>
          <rPr>
            <b/>
            <sz val="9"/>
            <rFont val="宋体"/>
            <family val="3"/>
            <charset val="134"/>
          </rPr>
          <t>作者</t>
        </r>
        <r>
          <rPr>
            <b/>
            <sz val="9"/>
            <rFont val="Tahoma"/>
            <family val="2"/>
          </rPr>
          <t>:</t>
        </r>
        <r>
          <rPr>
            <sz val="9"/>
            <rFont val="Tahoma"/>
            <family val="2"/>
          </rPr>
          <t xml:space="preserve">
1. </t>
        </r>
        <r>
          <rPr>
            <sz val="9"/>
            <rFont val="宋体"/>
            <family val="3"/>
            <charset val="134"/>
          </rPr>
          <t xml:space="preserve">物理攻击；
</t>
        </r>
        <r>
          <rPr>
            <sz val="9"/>
            <rFont val="Tahoma"/>
            <family val="2"/>
          </rPr>
          <t xml:space="preserve">2. </t>
        </r>
        <r>
          <rPr>
            <sz val="9"/>
            <rFont val="宋体"/>
            <family val="3"/>
            <charset val="134"/>
          </rPr>
          <t xml:space="preserve">魔法攻击；
</t>
        </r>
        <r>
          <rPr>
            <sz val="9"/>
            <rFont val="Tahoma"/>
            <family val="2"/>
          </rPr>
          <t xml:space="preserve">3. </t>
        </r>
        <r>
          <rPr>
            <sz val="9"/>
            <rFont val="宋体"/>
            <family val="3"/>
            <charset val="134"/>
          </rPr>
          <t xml:space="preserve">物理防御；
</t>
        </r>
        <r>
          <rPr>
            <sz val="9"/>
            <rFont val="Tahoma"/>
            <family val="2"/>
          </rPr>
          <t xml:space="preserve">4. </t>
        </r>
        <r>
          <rPr>
            <sz val="9"/>
            <rFont val="宋体"/>
            <family val="3"/>
            <charset val="134"/>
          </rPr>
          <t xml:space="preserve">魔法防御；
</t>
        </r>
        <r>
          <rPr>
            <sz val="9"/>
            <rFont val="Tahoma"/>
            <family val="2"/>
          </rPr>
          <t xml:space="preserve">5. HP
6. </t>
        </r>
        <r>
          <rPr>
            <sz val="9"/>
            <rFont val="宋体"/>
            <family val="3"/>
            <charset val="134"/>
          </rPr>
          <t xml:space="preserve">同时增加物理攻击和魔法攻击
</t>
        </r>
        <r>
          <rPr>
            <sz val="9"/>
            <rFont val="Tahoma"/>
            <family val="2"/>
          </rPr>
          <t xml:space="preserve">7. </t>
        </r>
        <r>
          <rPr>
            <sz val="9"/>
            <rFont val="宋体"/>
            <family val="3"/>
            <charset val="134"/>
          </rPr>
          <t xml:space="preserve">物理攻击百分比；
</t>
        </r>
        <r>
          <rPr>
            <sz val="9"/>
            <rFont val="Tahoma"/>
            <family val="2"/>
          </rPr>
          <t xml:space="preserve">8. </t>
        </r>
        <r>
          <rPr>
            <sz val="9"/>
            <rFont val="宋体"/>
            <family val="3"/>
            <charset val="134"/>
          </rPr>
          <t xml:space="preserve">魔法攻击百分比；
</t>
        </r>
        <r>
          <rPr>
            <sz val="9"/>
            <rFont val="Tahoma"/>
            <family val="2"/>
          </rPr>
          <t xml:space="preserve">9. </t>
        </r>
        <r>
          <rPr>
            <sz val="9"/>
            <rFont val="宋体"/>
            <family val="3"/>
            <charset val="134"/>
          </rPr>
          <t xml:space="preserve">物理防御百分比；
</t>
        </r>
        <r>
          <rPr>
            <sz val="9"/>
            <rFont val="Tahoma"/>
            <family val="2"/>
          </rPr>
          <t>10.</t>
        </r>
        <r>
          <rPr>
            <sz val="9"/>
            <rFont val="宋体"/>
            <family val="3"/>
            <charset val="134"/>
          </rPr>
          <t xml:space="preserve">魔法防御百分比；
</t>
        </r>
        <r>
          <rPr>
            <sz val="9"/>
            <rFont val="Tahoma"/>
            <family val="2"/>
          </rPr>
          <t>11. HP</t>
        </r>
        <r>
          <rPr>
            <sz val="9"/>
            <rFont val="宋体"/>
            <family val="3"/>
            <charset val="134"/>
          </rPr>
          <t xml:space="preserve">百分比；
</t>
        </r>
        <r>
          <rPr>
            <sz val="9"/>
            <rFont val="Tahoma"/>
            <family val="2"/>
          </rPr>
          <t xml:space="preserve">12. </t>
        </r>
        <r>
          <rPr>
            <sz val="9"/>
            <rFont val="宋体"/>
            <family val="3"/>
            <charset val="134"/>
          </rPr>
          <t xml:space="preserve">同时增加物攻和魔攻百分比；
</t>
        </r>
        <r>
          <rPr>
            <sz val="9"/>
            <rFont val="Tahoma"/>
            <family val="2"/>
          </rPr>
          <t xml:space="preserve">13. </t>
        </r>
        <r>
          <rPr>
            <sz val="9"/>
            <rFont val="宋体"/>
            <family val="3"/>
            <charset val="134"/>
          </rPr>
          <t xml:space="preserve">命中率；
</t>
        </r>
        <r>
          <rPr>
            <sz val="9"/>
            <rFont val="Tahoma"/>
            <family val="2"/>
          </rPr>
          <t xml:space="preserve">14. </t>
        </r>
        <r>
          <rPr>
            <sz val="9"/>
            <rFont val="宋体"/>
            <family val="3"/>
            <charset val="134"/>
          </rPr>
          <t xml:space="preserve">闪避率；
</t>
        </r>
        <r>
          <rPr>
            <sz val="9"/>
            <rFont val="Tahoma"/>
            <family val="2"/>
          </rPr>
          <t xml:space="preserve">15. </t>
        </r>
        <r>
          <rPr>
            <sz val="9"/>
            <rFont val="宋体"/>
            <family val="3"/>
            <charset val="134"/>
          </rPr>
          <t xml:space="preserve">暴击率；
</t>
        </r>
        <r>
          <rPr>
            <sz val="9"/>
            <rFont val="Tahoma"/>
            <family val="2"/>
          </rPr>
          <t xml:space="preserve">16. </t>
        </r>
        <r>
          <rPr>
            <sz val="9"/>
            <rFont val="宋体"/>
            <family val="3"/>
            <charset val="134"/>
          </rPr>
          <t xml:space="preserve">韧性率；
</t>
        </r>
        <r>
          <rPr>
            <sz val="9"/>
            <rFont val="Tahoma"/>
            <family val="2"/>
          </rPr>
          <t xml:space="preserve">17. </t>
        </r>
        <r>
          <rPr>
            <sz val="9"/>
            <rFont val="宋体"/>
            <family val="3"/>
            <charset val="134"/>
          </rPr>
          <t xml:space="preserve">伤害加成百分比；
</t>
        </r>
        <r>
          <rPr>
            <sz val="9"/>
            <rFont val="Tahoma"/>
            <family val="2"/>
          </rPr>
          <t xml:space="preserve">18. </t>
        </r>
        <r>
          <rPr>
            <sz val="9"/>
            <rFont val="宋体"/>
            <family val="3"/>
            <charset val="134"/>
          </rPr>
          <t xml:space="preserve">免伤加成百分比；
</t>
        </r>
        <r>
          <rPr>
            <sz val="9"/>
            <rFont val="Tahoma"/>
            <family val="2"/>
          </rPr>
          <t xml:space="preserve">19. </t>
        </r>
        <r>
          <rPr>
            <sz val="9"/>
            <rFont val="宋体"/>
            <family val="3"/>
            <charset val="134"/>
          </rPr>
          <t>增加经验值。</t>
        </r>
      </text>
    </comment>
    <comment ref="H1" authorId="0" shapeId="0" xr:uid="{00000000-0006-0000-0100-000003000000}">
      <text>
        <r>
          <rPr>
            <b/>
            <sz val="9"/>
            <rFont val="宋体"/>
            <family val="3"/>
            <charset val="134"/>
          </rPr>
          <t>作者:</t>
        </r>
        <r>
          <rPr>
            <sz val="9"/>
            <rFont val="宋体"/>
            <family val="3"/>
            <charset val="134"/>
          </rPr>
          <t xml:space="preserve">
最终花费=money*level^1.6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shiwei</author>
  </authors>
  <commentList>
    <comment ref="C3" authorId="0" shapeId="0" xr:uid="{00000000-0006-0000-0500-000001000000}">
      <text>
        <r>
          <rPr>
            <sz val="9"/>
            <rFont val="宋体"/>
            <family val="3"/>
            <charset val="134"/>
          </rPr>
          <t xml:space="preserve">1、生命
2、攻击
3、防御
4、生命加成
5、攻击加成
6、防御加成
7、易伤
8、免伤
9、命中率
10、闪避率
11、暴击率
12、抗暴率
13、暴击伤害
14、暴击免伤
15、格挡率
16、格挡值
17、穿刺率
18、初始怒气
</t>
        </r>
      </text>
    </comment>
  </commentList>
</comments>
</file>

<file path=xl/sharedStrings.xml><?xml version="1.0" encoding="utf-8"?>
<sst xmlns="http://schemas.openxmlformats.org/spreadsheetml/2006/main" count="1675" uniqueCount="575">
  <si>
    <t>id</t>
  </si>
  <si>
    <t>int</t>
  </si>
  <si>
    <t>string</t>
  </si>
  <si>
    <t>编号</t>
  </si>
  <si>
    <t>装备名称</t>
  </si>
  <si>
    <t>装备品质</t>
  </si>
  <si>
    <t>颜色说明</t>
  </si>
  <si>
    <t>装备类型</t>
  </si>
  <si>
    <t>强化花费系数</t>
  </si>
  <si>
    <t>Both</t>
  </si>
  <si>
    <t>Excluded</t>
  </si>
  <si>
    <t>Client</t>
  </si>
  <si>
    <t>name</t>
  </si>
  <si>
    <t>quality</t>
  </si>
  <si>
    <t>color</t>
  </si>
  <si>
    <t>type</t>
  </si>
  <si>
    <t>百战宝剑</t>
  </si>
  <si>
    <t>绿</t>
  </si>
  <si>
    <t>百战轻甲</t>
  </si>
  <si>
    <t>百战头盔</t>
  </si>
  <si>
    <t>百战宝靴</t>
  </si>
  <si>
    <t>定军长枪</t>
  </si>
  <si>
    <t>蓝</t>
  </si>
  <si>
    <t>定军轻甲</t>
  </si>
  <si>
    <t>定军头盔</t>
  </si>
  <si>
    <t>定军长靴</t>
  </si>
  <si>
    <t>破虏宝刀</t>
  </si>
  <si>
    <t>破虏软甲</t>
  </si>
  <si>
    <t>破虏头盔</t>
  </si>
  <si>
    <t>破虏长靴</t>
  </si>
  <si>
    <t>青龙宝刀</t>
  </si>
  <si>
    <t>紫</t>
  </si>
  <si>
    <t>青龙皮甲</t>
  </si>
  <si>
    <t>青龙头盔</t>
  </si>
  <si>
    <t>青龙长靴</t>
  </si>
  <si>
    <t>赤焰长斧</t>
  </si>
  <si>
    <t>赤焰软甲</t>
  </si>
  <si>
    <t>赤焰头盔</t>
  </si>
  <si>
    <t>赤焰长靴</t>
  </si>
  <si>
    <t>天狼长枪</t>
  </si>
  <si>
    <t>天狼皮甲</t>
  </si>
  <si>
    <t>天狼头盔</t>
  </si>
  <si>
    <t>天狼长靴</t>
  </si>
  <si>
    <t>七星宝剑</t>
  </si>
  <si>
    <t>七星战甲</t>
  </si>
  <si>
    <t>七星头盔</t>
  </si>
  <si>
    <t>七星宝靴</t>
  </si>
  <si>
    <t>苍穹宝剑</t>
  </si>
  <si>
    <t>橙</t>
  </si>
  <si>
    <t>苍穹皮甲</t>
  </si>
  <si>
    <t>苍穹头盔</t>
  </si>
  <si>
    <t>苍穹宝靴</t>
  </si>
  <si>
    <t>耀世长枪</t>
  </si>
  <si>
    <t>耀世战甲</t>
  </si>
  <si>
    <t>耀世头盔</t>
  </si>
  <si>
    <t>耀世长靴</t>
  </si>
  <si>
    <t>九龙宝刀</t>
  </si>
  <si>
    <t>九龙战甲</t>
  </si>
  <si>
    <t>九龙头盔</t>
  </si>
  <si>
    <t>九龙长靴</t>
  </si>
  <si>
    <t>战神长枪</t>
  </si>
  <si>
    <t>战神皮甲</t>
  </si>
  <si>
    <t>战神头盔</t>
  </si>
  <si>
    <t>战神长靴</t>
  </si>
  <si>
    <t>无双宝剑</t>
  </si>
  <si>
    <t>无双皮甲</t>
  </si>
  <si>
    <t>无双头盔</t>
  </si>
  <si>
    <t>无双长靴</t>
  </si>
  <si>
    <t>至尊无极剑</t>
  </si>
  <si>
    <t>红</t>
  </si>
  <si>
    <t>至尊无极甲</t>
  </si>
  <si>
    <t>至尊无极盔</t>
  </si>
  <si>
    <t>至尊无极靴</t>
  </si>
  <si>
    <t>炼魔屠神刀</t>
  </si>
  <si>
    <t>炼魔屠神甲</t>
  </si>
  <si>
    <t>炼魔屠神盔</t>
  </si>
  <si>
    <t>炼魔屠神靴</t>
  </si>
  <si>
    <t>太初逍遥剑</t>
  </si>
  <si>
    <t>太初逍遥甲</t>
  </si>
  <si>
    <t>太初逍遥盔</t>
  </si>
  <si>
    <t>太初逍遥靴</t>
  </si>
  <si>
    <t>五彩宝剑</t>
  </si>
  <si>
    <t>白</t>
  </si>
  <si>
    <t>测试专用剑</t>
  </si>
  <si>
    <t>测试专用甲</t>
  </si>
  <si>
    <t>测试专用盔</t>
  </si>
  <si>
    <t>测试专用靴</t>
  </si>
  <si>
    <t>强化属性类型</t>
  </si>
  <si>
    <t>初始强化属性类型值</t>
  </si>
  <si>
    <t>属性成长率</t>
  </si>
  <si>
    <t>精练属性类型2</t>
  </si>
  <si>
    <t>初始精练属性类型值2</t>
  </si>
  <si>
    <t>成长值2</t>
  </si>
  <si>
    <t>白龙枪刃</t>
  </si>
  <si>
    <t>攻击</t>
  </si>
  <si>
    <t>暴击</t>
  </si>
  <si>
    <t>白龙轻甲</t>
  </si>
  <si>
    <t>物防</t>
  </si>
  <si>
    <t>抗暴</t>
  </si>
  <si>
    <t>白龙头饰</t>
  </si>
  <si>
    <t>法防</t>
  </si>
  <si>
    <t>闪避</t>
  </si>
  <si>
    <t>白龙腰带</t>
  </si>
  <si>
    <t>生命</t>
  </si>
  <si>
    <t>命中</t>
  </si>
  <si>
    <t>流星枪刃</t>
  </si>
  <si>
    <t>流星轻甲</t>
  </si>
  <si>
    <t>流星头盔</t>
  </si>
  <si>
    <t>流星腰带</t>
  </si>
  <si>
    <t>飞雪长枪</t>
  </si>
  <si>
    <t>飞雪皮甲</t>
  </si>
  <si>
    <t>飞雪发冠</t>
  </si>
  <si>
    <t>飞雪腰带</t>
  </si>
  <si>
    <t>龙翼枪刃</t>
  </si>
  <si>
    <t>龙翼轻甲</t>
  </si>
  <si>
    <t>龙翼头盔</t>
  </si>
  <si>
    <t>龙翼腰带</t>
  </si>
  <si>
    <t>惊雷斧盾</t>
  </si>
  <si>
    <t>惊雷铁甲</t>
  </si>
  <si>
    <t>惊雷头盔</t>
  </si>
  <si>
    <t>惊雷护腰</t>
  </si>
  <si>
    <t>落月长枪</t>
  </si>
  <si>
    <t>落月软甲</t>
  </si>
  <si>
    <t>落月发冠</t>
  </si>
  <si>
    <t>落月腰带</t>
  </si>
  <si>
    <t>辉煌噬心刃</t>
  </si>
  <si>
    <t>辉煌梦龙甲</t>
  </si>
  <si>
    <t>辉煌头盔</t>
  </si>
  <si>
    <t>辉煌腰带</t>
  </si>
  <si>
    <t>破军枪盾</t>
  </si>
  <si>
    <t>破军铁甲</t>
  </si>
  <si>
    <t>破军头盔</t>
  </si>
  <si>
    <t>破军护腰</t>
  </si>
  <si>
    <t>贪狼长枪</t>
  </si>
  <si>
    <t>贪狼皮甲</t>
  </si>
  <si>
    <t>贪狼发冠</t>
  </si>
  <si>
    <t>贪狼护腰</t>
  </si>
  <si>
    <t>血狱断魂刃</t>
  </si>
  <si>
    <t>血狱魔腾甲</t>
  </si>
  <si>
    <t>血狱头盔</t>
  </si>
  <si>
    <t>血狱腰带</t>
  </si>
  <si>
    <t>精炼经验</t>
  </si>
  <si>
    <t>强化花费银两</t>
  </si>
  <si>
    <t>V0</t>
  </si>
  <si>
    <t>V1</t>
  </si>
  <si>
    <t>V2</t>
  </si>
  <si>
    <t>V3</t>
  </si>
  <si>
    <t>V4</t>
  </si>
  <si>
    <t>V5</t>
  </si>
  <si>
    <t>V6</t>
  </si>
  <si>
    <t>V16</t>
  </si>
  <si>
    <t>噩梦最高章节</t>
  </si>
  <si>
    <t>免费5次</t>
  </si>
  <si>
    <t>噩梦单次产出</t>
  </si>
  <si>
    <t>绿武器1</t>
  </si>
  <si>
    <t>免费产出</t>
  </si>
  <si>
    <t>绿衣服1</t>
  </si>
  <si>
    <t>元宝购买</t>
  </si>
  <si>
    <t>10-18%</t>
  </si>
  <si>
    <t>绿头盔1</t>
  </si>
  <si>
    <t>活动赠送</t>
  </si>
  <si>
    <t>绿鞋子1</t>
  </si>
  <si>
    <t>1级主线</t>
  </si>
  <si>
    <t>小额付费</t>
  </si>
  <si>
    <t>蓝武器1</t>
  </si>
  <si>
    <t>10精英副本</t>
  </si>
  <si>
    <t>中额付费</t>
  </si>
  <si>
    <t>蓝衣服1</t>
  </si>
  <si>
    <t>20级开启噩梦副本</t>
  </si>
  <si>
    <t>按照5级开启1章速度</t>
  </si>
  <si>
    <t>噩梦副本产出70%</t>
  </si>
  <si>
    <t>大额付费</t>
  </si>
  <si>
    <t>蓝头盔1</t>
  </si>
  <si>
    <t>1套</t>
  </si>
  <si>
    <t>2套</t>
  </si>
  <si>
    <t>3套</t>
  </si>
  <si>
    <t>20级开启精炼</t>
  </si>
  <si>
    <t>最高精炼等级人物的1半</t>
  </si>
  <si>
    <t>世界BOSS产出20%</t>
  </si>
  <si>
    <t>蓝鞋子1</t>
  </si>
  <si>
    <t>非R</t>
  </si>
  <si>
    <t>中R极限</t>
  </si>
  <si>
    <t>超R极限</t>
  </si>
  <si>
    <t>25开启专属</t>
  </si>
  <si>
    <t>货币产出10%</t>
  </si>
  <si>
    <t>免费</t>
  </si>
  <si>
    <t>蓝武器2</t>
  </si>
  <si>
    <t>30专属升星</t>
  </si>
  <si>
    <t>中R</t>
  </si>
  <si>
    <t>蓝衣服2</t>
  </si>
  <si>
    <t>目标玩法设计</t>
  </si>
  <si>
    <t>超R</t>
  </si>
  <si>
    <t>蓝头盔2</t>
  </si>
  <si>
    <t>半蓝半绿</t>
  </si>
  <si>
    <t>天</t>
  </si>
  <si>
    <t>装备</t>
  </si>
  <si>
    <t>武将</t>
  </si>
  <si>
    <t>专属装备</t>
  </si>
  <si>
    <r>
      <rPr>
        <sz val="11"/>
        <color theme="1"/>
        <rFont val="等线"/>
        <family val="3"/>
        <charset val="134"/>
      </rPr>
      <t>V</t>
    </r>
    <r>
      <rPr>
        <sz val="11"/>
        <color theme="1"/>
        <rFont val="等线"/>
        <family val="3"/>
        <charset val="134"/>
      </rPr>
      <t>6</t>
    </r>
  </si>
  <si>
    <r>
      <rPr>
        <sz val="11"/>
        <color theme="1"/>
        <rFont val="等线"/>
        <family val="3"/>
        <charset val="134"/>
      </rPr>
      <t>V</t>
    </r>
    <r>
      <rPr>
        <sz val="11"/>
        <color theme="1"/>
        <rFont val="等线"/>
        <family val="3"/>
        <charset val="134"/>
      </rPr>
      <t>16</t>
    </r>
  </si>
  <si>
    <t>蓝鞋子2</t>
  </si>
  <si>
    <t>蓝装</t>
  </si>
  <si>
    <t>紫武器1</t>
  </si>
  <si>
    <t>紫装零碎</t>
  </si>
  <si>
    <t>低品质橙将</t>
  </si>
  <si>
    <t>紫色专属</t>
  </si>
  <si>
    <t>紫衣服1</t>
  </si>
  <si>
    <t>紫装套装</t>
  </si>
  <si>
    <t>高品质橙将</t>
  </si>
  <si>
    <t>继续</t>
  </si>
  <si>
    <t>免费次数</t>
  </si>
  <si>
    <t>购买次数</t>
  </si>
  <si>
    <t>紫头盔1</t>
  </si>
  <si>
    <t>橙装</t>
  </si>
  <si>
    <t>低品质橙色专属</t>
  </si>
  <si>
    <t>V16天数</t>
  </si>
  <si>
    <t>等级</t>
  </si>
  <si>
    <t>产出</t>
  </si>
  <si>
    <t>免费总产出/天</t>
  </si>
  <si>
    <t>最大产出（购买10次）</t>
  </si>
  <si>
    <t>累计免费产出</t>
  </si>
  <si>
    <t>累计最大总产出</t>
  </si>
  <si>
    <t>1件装备极限消耗</t>
  </si>
  <si>
    <t>总坑</t>
  </si>
  <si>
    <t>紫鞋子1</t>
  </si>
  <si>
    <t>红将</t>
  </si>
  <si>
    <t>高品质橙色专属</t>
  </si>
  <si>
    <t>紫武器2</t>
  </si>
  <si>
    <t>红色装备</t>
  </si>
  <si>
    <t>高品质橙色与红色专属</t>
  </si>
  <si>
    <t>紫衣服2</t>
  </si>
  <si>
    <t>紫头盔2</t>
  </si>
  <si>
    <t>紫鞋子2</t>
  </si>
  <si>
    <t>紫武器3</t>
  </si>
  <si>
    <t>紫衣服3</t>
  </si>
  <si>
    <t>紫头盔3</t>
  </si>
  <si>
    <t>紫鞋子3</t>
  </si>
  <si>
    <t>橙武器1</t>
  </si>
  <si>
    <t>橙衣服1</t>
  </si>
  <si>
    <t>橙头盔1</t>
  </si>
  <si>
    <t>橙鞋子1</t>
  </si>
  <si>
    <t>橙武器2</t>
  </si>
  <si>
    <t>橙衣服2</t>
  </si>
  <si>
    <t>橙头盔2</t>
  </si>
  <si>
    <t>橙鞋子2</t>
  </si>
  <si>
    <t>橙武器3</t>
  </si>
  <si>
    <t>橙衣服3</t>
  </si>
  <si>
    <t>橙头盔3</t>
  </si>
  <si>
    <t>橙鞋子3</t>
  </si>
  <si>
    <t>红武器1</t>
  </si>
  <si>
    <t>红衣服1</t>
  </si>
  <si>
    <t>红头盔1</t>
  </si>
  <si>
    <t>红鞋子1</t>
  </si>
  <si>
    <t>1年</t>
  </si>
  <si>
    <t>69天赠送</t>
  </si>
  <si>
    <t>付费产出</t>
  </si>
  <si>
    <t>总产出</t>
  </si>
  <si>
    <t>1年最大产出</t>
  </si>
  <si>
    <t>作用主要体现在前期</t>
  </si>
  <si>
    <t>平均每天赠送</t>
  </si>
  <si>
    <t>最大平均每天购买</t>
  </si>
  <si>
    <t>100极品精炼石</t>
  </si>
  <si>
    <t>最小平均每天购买</t>
  </si>
  <si>
    <t>50极品精炼石</t>
  </si>
  <si>
    <t>防御</t>
  </si>
  <si>
    <t>人物等级</t>
  </si>
  <si>
    <t>精炼等级</t>
  </si>
  <si>
    <t>极限副属性条数</t>
  </si>
  <si>
    <t>极限属性</t>
  </si>
  <si>
    <t>武器</t>
  </si>
  <si>
    <t>衣服</t>
  </si>
  <si>
    <t>头盔</t>
  </si>
  <si>
    <t>鞋子</t>
  </si>
  <si>
    <t>橙1套</t>
  </si>
  <si>
    <t>橙2套</t>
  </si>
  <si>
    <t>生命3200</t>
  </si>
  <si>
    <t>攻击200</t>
  </si>
  <si>
    <t>攻击240</t>
  </si>
  <si>
    <t>命中10%</t>
  </si>
  <si>
    <t>易伤5%，免伤5%</t>
  </si>
  <si>
    <t>易伤5%，攻击加成5%</t>
  </si>
  <si>
    <t>修正</t>
  </si>
  <si>
    <t>帽子</t>
  </si>
  <si>
    <t>紫武器4</t>
  </si>
  <si>
    <t>紫衣服4</t>
  </si>
  <si>
    <t>紫头盔4</t>
  </si>
  <si>
    <t>紫鞋子4</t>
  </si>
  <si>
    <t>橙武器4</t>
  </si>
  <si>
    <t>橙衣服4</t>
  </si>
  <si>
    <t>橙头盔4</t>
  </si>
  <si>
    <t>橙鞋子4</t>
  </si>
  <si>
    <t>红武器2</t>
  </si>
  <si>
    <t>红衣服2</t>
  </si>
  <si>
    <t>红头盔2</t>
  </si>
  <si>
    <t>红鞋子2</t>
  </si>
  <si>
    <t>精炼天赋1名称</t>
  </si>
  <si>
    <t>精炼天赋1开启精炼等级</t>
  </si>
  <si>
    <t>精炼天赋1类型</t>
  </si>
  <si>
    <t>精炼天赋1类型值</t>
  </si>
  <si>
    <t>精炼天赋2名称</t>
  </si>
  <si>
    <t>精炼天赋2开启精炼等级</t>
  </si>
  <si>
    <t>精炼天赋2类型</t>
  </si>
  <si>
    <t>精炼天赋2类型值</t>
  </si>
  <si>
    <t>精炼天赋3名称</t>
  </si>
  <si>
    <t>精炼天赋3开启精炼等级</t>
  </si>
  <si>
    <t>精炼天赋3类型</t>
  </si>
  <si>
    <t>精炼天赋3类型值</t>
  </si>
  <si>
    <t>精炼天赋4名称</t>
  </si>
  <si>
    <t>精炼天赋4开启精炼等级</t>
  </si>
  <si>
    <t>精炼天赋4类型</t>
  </si>
  <si>
    <t>精炼天赋4类型值</t>
  </si>
  <si>
    <t>精炼天赋5名称</t>
  </si>
  <si>
    <t>精炼天赋5开启精炼等级</t>
  </si>
  <si>
    <t>精炼天赋5类型</t>
  </si>
  <si>
    <t>精炼天赋5类型值</t>
  </si>
  <si>
    <t>精炼天赋6名称</t>
  </si>
  <si>
    <t>精炼天赋6开启精炼等级</t>
  </si>
  <si>
    <t>精炼天赋6类型</t>
  </si>
  <si>
    <t>精炼天赋6类型值</t>
  </si>
  <si>
    <t>精炼天赋7名称</t>
  </si>
  <si>
    <t>精炼天赋7开启精炼等级</t>
  </si>
  <si>
    <t>精炼天赋7类型</t>
  </si>
  <si>
    <t>精炼天赋7类型值</t>
  </si>
  <si>
    <t>精炼天赋8名称</t>
  </si>
  <si>
    <t>精炼天赋8开启精炼等级</t>
  </si>
  <si>
    <t>精炼天赋8类型</t>
  </si>
  <si>
    <t>精炼天赋8类型值</t>
  </si>
  <si>
    <t>精炼天赋9名称</t>
  </si>
  <si>
    <t>精炼天赋9开启精炼等级</t>
  </si>
  <si>
    <t>精炼天赋9类型</t>
  </si>
  <si>
    <t>精炼天赋9类型值</t>
  </si>
  <si>
    <t>精炼天赋10名称</t>
  </si>
  <si>
    <t>精炼天赋10开启精炼等级</t>
  </si>
  <si>
    <t>精炼天赋10类型</t>
  </si>
  <si>
    <t>精炼天赋10类型值</t>
  </si>
  <si>
    <t>精炼天赋11名称</t>
  </si>
  <si>
    <t>精炼天赋11开启精炼等级</t>
  </si>
  <si>
    <t>精炼天赋11类型</t>
  </si>
  <si>
    <t>精炼天赋11类型值</t>
  </si>
  <si>
    <t>精炼天赋12名称</t>
  </si>
  <si>
    <t>精炼天赋12开启精炼等级</t>
  </si>
  <si>
    <t>精炼天赋12类型</t>
  </si>
  <si>
    <t>精炼天赋12类型值</t>
  </si>
  <si>
    <t>精炼天赋13名称</t>
  </si>
  <si>
    <t>精炼天赋13开启精炼等级</t>
  </si>
  <si>
    <t>精炼天赋13类型</t>
  </si>
  <si>
    <t>精炼天赋13类型值</t>
  </si>
  <si>
    <t>精炼天赋14名称</t>
  </si>
  <si>
    <t>精炼天赋14开启精炼等级</t>
  </si>
  <si>
    <t>精炼天赋14类型</t>
  </si>
  <si>
    <t>精炼天赋14类型值</t>
  </si>
  <si>
    <t>精炼天赋15名称</t>
  </si>
  <si>
    <t>精炼天赋15开启精炼等级</t>
  </si>
  <si>
    <t>精炼天赋15类型</t>
  </si>
  <si>
    <t>精炼天赋15类型值</t>
  </si>
  <si>
    <t>精炼天赋16名称</t>
  </si>
  <si>
    <t>精炼天赋16开启精炼等级</t>
  </si>
  <si>
    <t>精炼天赋16类型</t>
  </si>
  <si>
    <t>精炼天赋16类型值</t>
  </si>
  <si>
    <t>精炼天赋17名称</t>
  </si>
  <si>
    <t>精炼天赋17开启精炼等级</t>
  </si>
  <si>
    <t>精炼天赋17类型</t>
  </si>
  <si>
    <t>精炼天赋17类型值</t>
  </si>
  <si>
    <t>精炼天赋18名称</t>
  </si>
  <si>
    <t>精炼天赋18开启精炼等级</t>
  </si>
  <si>
    <t>精炼天赋18类型</t>
  </si>
  <si>
    <t>精炼天赋18类型值</t>
  </si>
  <si>
    <t>精炼天赋19名称</t>
  </si>
  <si>
    <t>精炼天赋19开启精炼等级</t>
  </si>
  <si>
    <t>精炼天赋19类型</t>
  </si>
  <si>
    <t>精炼天赋19类型值</t>
  </si>
  <si>
    <t>精炼天赋20名称</t>
  </si>
  <si>
    <t>精炼天赋20开启精炼等级</t>
  </si>
  <si>
    <t>精炼天赋20类型</t>
  </si>
  <si>
    <t>精炼天赋20类型值</t>
  </si>
  <si>
    <t>refining_talent_name_1</t>
  </si>
  <si>
    <t>refining_level_1</t>
  </si>
  <si>
    <t>refining_talent_type_1</t>
  </si>
  <si>
    <t>refining_talent_value_1</t>
  </si>
  <si>
    <t>refining_talent_name_2</t>
  </si>
  <si>
    <t>refining_level_2</t>
  </si>
  <si>
    <t>refining_talent_type_2</t>
  </si>
  <si>
    <t>refining_talent_value_2</t>
  </si>
  <si>
    <t>refining_talent_name_3</t>
  </si>
  <si>
    <t>refining_level_3</t>
  </si>
  <si>
    <t>refining_talent_type_3</t>
  </si>
  <si>
    <t>refining_talent_value_3</t>
  </si>
  <si>
    <t>refining_talent_name_4</t>
  </si>
  <si>
    <t>refining_level_4</t>
  </si>
  <si>
    <t>refining_talent_type_4</t>
  </si>
  <si>
    <t>refining_talent_value_4</t>
  </si>
  <si>
    <t>refining_talent_name_5</t>
  </si>
  <si>
    <t>refining_level_5</t>
  </si>
  <si>
    <t>refining_talent_type_5</t>
  </si>
  <si>
    <t>refining_talent_value_5</t>
  </si>
  <si>
    <t>refining_talent_name_6</t>
  </si>
  <si>
    <t>refining_level_6</t>
  </si>
  <si>
    <t>refining_talent_type_6</t>
  </si>
  <si>
    <t>refining_talent_value_6</t>
  </si>
  <si>
    <t>refining_talent_name_7</t>
  </si>
  <si>
    <t>refining_level_7</t>
  </si>
  <si>
    <t>refining_talent_type_7</t>
  </si>
  <si>
    <t>refining_talent_value_7</t>
  </si>
  <si>
    <t>refining_talent_name_8</t>
  </si>
  <si>
    <t>refining_level_8</t>
  </si>
  <si>
    <t>refining_talent_type_8</t>
  </si>
  <si>
    <t>refining_talent_value_8</t>
  </si>
  <si>
    <t>refining_talent_name_9</t>
  </si>
  <si>
    <t>refining_level_9</t>
  </si>
  <si>
    <t>refining_talent_type_9</t>
  </si>
  <si>
    <t>refining_talent_value_9</t>
  </si>
  <si>
    <t>refining_talent_name_10</t>
  </si>
  <si>
    <t>refining_level_10</t>
  </si>
  <si>
    <t>refining_talent_type_10</t>
  </si>
  <si>
    <t>refining_talent_value_10</t>
  </si>
  <si>
    <t>refining_talent_name_11</t>
  </si>
  <si>
    <t>refining_level_11</t>
  </si>
  <si>
    <t>refining_talent_type_11</t>
  </si>
  <si>
    <t>refining_talent_value_11</t>
  </si>
  <si>
    <t>refining_talent_name_12</t>
  </si>
  <si>
    <t>refining_level_12</t>
  </si>
  <si>
    <t>refining_talent_type_12</t>
  </si>
  <si>
    <t>refining_talent_value_12</t>
  </si>
  <si>
    <t>refining_talent_name_13</t>
  </si>
  <si>
    <t>refining_level_13</t>
  </si>
  <si>
    <t>refining_talent_type_13</t>
  </si>
  <si>
    <t>refining_talent_value_13</t>
  </si>
  <si>
    <t>refining_talent_name_14</t>
  </si>
  <si>
    <t>refining_level_14</t>
  </si>
  <si>
    <t>refining_talent_type_14</t>
  </si>
  <si>
    <t>refining_talent_value_14</t>
  </si>
  <si>
    <t>refining_talent_name_15</t>
  </si>
  <si>
    <t>refining_level_15</t>
  </si>
  <si>
    <t>refining_talent_type_15</t>
  </si>
  <si>
    <t>refining_talent_value_15</t>
  </si>
  <si>
    <t>refining_talent_name_16</t>
  </si>
  <si>
    <t>refining_level_16</t>
  </si>
  <si>
    <t>refining_talent_type_16</t>
  </si>
  <si>
    <t>refining_talent_value_16</t>
  </si>
  <si>
    <t>refining_talent_name_17</t>
  </si>
  <si>
    <t>refining_level_17</t>
  </si>
  <si>
    <t>refining_talent_type_17</t>
  </si>
  <si>
    <t>refining_talent_value_17</t>
  </si>
  <si>
    <t>refining_talent_name_18</t>
  </si>
  <si>
    <t>refining_level_18</t>
  </si>
  <si>
    <t>refining_talent_type_18</t>
  </si>
  <si>
    <t>refining_talent_value_18</t>
  </si>
  <si>
    <t>refining_talent_name_19</t>
  </si>
  <si>
    <t>refining_level_19</t>
  </si>
  <si>
    <t>refining_talent_type_19</t>
  </si>
  <si>
    <t>refining_talent_value_19</t>
  </si>
  <si>
    <t>refining_talent_name_20</t>
  </si>
  <si>
    <t>refining_level_20</t>
  </si>
  <si>
    <t>refining_talent_type_20</t>
  </si>
  <si>
    <t>refining_talent_value_20</t>
  </si>
  <si>
    <t>强攻1</t>
  </si>
  <si>
    <t>生命1</t>
  </si>
  <si>
    <t>防御1</t>
  </si>
  <si>
    <t>庇佑1</t>
  </si>
  <si>
    <t>华为宝剑</t>
    <phoneticPr fontId="23" type="noConversion"/>
  </si>
  <si>
    <t>华为宝靴</t>
    <phoneticPr fontId="23" type="noConversion"/>
  </si>
  <si>
    <t>华为战甲</t>
    <phoneticPr fontId="23" type="noConversion"/>
  </si>
  <si>
    <t>华为头盔</t>
    <phoneticPr fontId="23" type="noConversion"/>
  </si>
  <si>
    <t>string</t>
    <phoneticPr fontId="23" type="noConversion"/>
  </si>
  <si>
    <t>int</t>
    <phoneticPr fontId="23" type="noConversion"/>
  </si>
  <si>
    <t>天赋1名称</t>
    <phoneticPr fontId="23" type="noConversion"/>
  </si>
  <si>
    <t>天赋1类型1</t>
    <phoneticPr fontId="23" type="noConversion"/>
  </si>
  <si>
    <t>天赋1开启等级</t>
    <phoneticPr fontId="23" type="noConversion"/>
  </si>
  <si>
    <t>天赋1描述</t>
    <phoneticPr fontId="23" type="noConversion"/>
  </si>
  <si>
    <t>talent1_type1</t>
    <phoneticPr fontId="23" type="noConversion"/>
  </si>
  <si>
    <t>talent1_value1</t>
    <phoneticPr fontId="23" type="noConversion"/>
  </si>
  <si>
    <t>talent1_type2</t>
  </si>
  <si>
    <t>talent1_value2</t>
  </si>
  <si>
    <t>talent1_type3</t>
  </si>
  <si>
    <t>talent1_value3</t>
  </si>
  <si>
    <t>天赋1类型值1</t>
    <phoneticPr fontId="23" type="noConversion"/>
  </si>
  <si>
    <t>天赋1类型2</t>
    <phoneticPr fontId="23" type="noConversion"/>
  </si>
  <si>
    <t>天赋1类型值2</t>
    <phoneticPr fontId="23" type="noConversion"/>
  </si>
  <si>
    <t>天赋1类型3</t>
    <phoneticPr fontId="23" type="noConversion"/>
  </si>
  <si>
    <t>天赋1类型值3</t>
    <phoneticPr fontId="23" type="noConversion"/>
  </si>
  <si>
    <t>天赋4名称</t>
  </si>
  <si>
    <t>天赋4开启等级</t>
  </si>
  <si>
    <t>天赋4描述</t>
  </si>
  <si>
    <t>天赋5名称</t>
  </si>
  <si>
    <t>天赋5开启等级</t>
  </si>
  <si>
    <t>天赋2名称</t>
    <phoneticPr fontId="23" type="noConversion"/>
  </si>
  <si>
    <t>talent1_name</t>
    <phoneticPr fontId="23" type="noConversion"/>
  </si>
  <si>
    <t>talent2_name</t>
    <phoneticPr fontId="23" type="noConversion"/>
  </si>
  <si>
    <t>天赋2类型1</t>
    <phoneticPr fontId="23" type="noConversion"/>
  </si>
  <si>
    <t>天赋2类型值1</t>
    <phoneticPr fontId="23" type="noConversion"/>
  </si>
  <si>
    <t>天赋2类型2</t>
    <phoneticPr fontId="23" type="noConversion"/>
  </si>
  <si>
    <t>天赋2类型值2</t>
    <phoneticPr fontId="23" type="noConversion"/>
  </si>
  <si>
    <t>天赋2类型3</t>
    <phoneticPr fontId="23" type="noConversion"/>
  </si>
  <si>
    <t>天赋2类型值3</t>
    <phoneticPr fontId="23" type="noConversion"/>
  </si>
  <si>
    <t>天赋2开启等级</t>
    <phoneticPr fontId="23" type="noConversion"/>
  </si>
  <si>
    <t>天赋2描述</t>
    <phoneticPr fontId="23" type="noConversion"/>
  </si>
  <si>
    <t>talent2_type1</t>
    <phoneticPr fontId="23" type="noConversion"/>
  </si>
  <si>
    <t>talent2_value1</t>
    <phoneticPr fontId="23" type="noConversion"/>
  </si>
  <si>
    <t>talent2_type2</t>
    <phoneticPr fontId="23" type="noConversion"/>
  </si>
  <si>
    <t>talent2_value2</t>
    <phoneticPr fontId="23" type="noConversion"/>
  </si>
  <si>
    <t>talent2_type3</t>
    <phoneticPr fontId="23" type="noConversion"/>
  </si>
  <si>
    <t>talent2_value3</t>
    <phoneticPr fontId="23" type="noConversion"/>
  </si>
  <si>
    <t>天赋4类型1</t>
  </si>
  <si>
    <t>天赋4类型值1</t>
  </si>
  <si>
    <t>天赋4类型2</t>
  </si>
  <si>
    <t>天赋4类型值2</t>
  </si>
  <si>
    <t>天赋4类型3</t>
  </si>
  <si>
    <t>天赋4类型值3</t>
  </si>
  <si>
    <t>talent3_type2</t>
  </si>
  <si>
    <t>talent3_value2</t>
  </si>
  <si>
    <t>talent3_type3</t>
  </si>
  <si>
    <t>talent3_value3</t>
  </si>
  <si>
    <t>talent3_describe</t>
    <phoneticPr fontId="23" type="noConversion"/>
  </si>
  <si>
    <t>talent4_name</t>
  </si>
  <si>
    <t>talent4_type1</t>
  </si>
  <si>
    <t>talent4_value1</t>
  </si>
  <si>
    <t>talent4_type2</t>
  </si>
  <si>
    <t>talent4_value2</t>
  </si>
  <si>
    <t>talent4_type3</t>
  </si>
  <si>
    <t>talent4_value3</t>
  </si>
  <si>
    <t>talent4_level</t>
    <phoneticPr fontId="23" type="noConversion"/>
  </si>
  <si>
    <t>talent4_describe</t>
    <phoneticPr fontId="23" type="noConversion"/>
  </si>
  <si>
    <t>talent1_describe</t>
    <phoneticPr fontId="23" type="noConversion"/>
  </si>
  <si>
    <t>talent2_level</t>
    <phoneticPr fontId="23" type="noConversion"/>
  </si>
  <si>
    <t>talent2_describe</t>
    <phoneticPr fontId="23" type="noConversion"/>
  </si>
  <si>
    <t>天赋3名称</t>
    <phoneticPr fontId="23" type="noConversion"/>
  </si>
  <si>
    <t>天赋3类型1</t>
    <phoneticPr fontId="23" type="noConversion"/>
  </si>
  <si>
    <t>天赋3类型值1</t>
    <phoneticPr fontId="23" type="noConversion"/>
  </si>
  <si>
    <t>天赋3类型2</t>
    <phoneticPr fontId="23" type="noConversion"/>
  </si>
  <si>
    <t>天赋3类型值2</t>
    <phoneticPr fontId="23" type="noConversion"/>
  </si>
  <si>
    <t>天赋3类型3</t>
    <phoneticPr fontId="23" type="noConversion"/>
  </si>
  <si>
    <t>天赋3类型值3</t>
    <phoneticPr fontId="23" type="noConversion"/>
  </si>
  <si>
    <t>天赋3开启等级</t>
    <phoneticPr fontId="23" type="noConversion"/>
  </si>
  <si>
    <t>天赋3描述</t>
    <phoneticPr fontId="23" type="noConversion"/>
  </si>
  <si>
    <t>talent3_name</t>
    <phoneticPr fontId="23" type="noConversion"/>
  </si>
  <si>
    <t>talent3_type1</t>
    <phoneticPr fontId="23" type="noConversion"/>
  </si>
  <si>
    <t>talent3_value1</t>
    <phoneticPr fontId="23" type="noConversion"/>
  </si>
  <si>
    <t>talent5_name</t>
  </si>
  <si>
    <t>talent5_type1</t>
  </si>
  <si>
    <t>talent5_value1</t>
  </si>
  <si>
    <t>talent5_type2</t>
  </si>
  <si>
    <t>talent5_value2</t>
  </si>
  <si>
    <t>talent5_type3</t>
  </si>
  <si>
    <t>talent5_value3</t>
  </si>
  <si>
    <t>talent5_describe</t>
  </si>
  <si>
    <t>天赋5类型1</t>
  </si>
  <si>
    <t>天赋5类型值1</t>
  </si>
  <si>
    <t>天赋5类型2</t>
  </si>
  <si>
    <t>天赋5类型值2</t>
  </si>
  <si>
    <t>天赋5类型3</t>
  </si>
  <si>
    <t>天赋5类型值3</t>
  </si>
  <si>
    <t>天赋5描述</t>
  </si>
  <si>
    <t>talent5_level</t>
    <phoneticPr fontId="23" type="noConversion"/>
  </si>
  <si>
    <t>talent3_level</t>
    <phoneticPr fontId="23" type="noConversion"/>
  </si>
  <si>
    <t>talent1_level</t>
    <phoneticPr fontId="23" type="noConversion"/>
  </si>
  <si>
    <t>利刃</t>
    <phoneticPr fontId="23" type="noConversion"/>
  </si>
  <si>
    <t>锦衣</t>
    <phoneticPr fontId="23" type="noConversion"/>
  </si>
  <si>
    <t>匠心</t>
    <phoneticPr fontId="23" type="noConversion"/>
  </si>
  <si>
    <t>似箭</t>
    <phoneticPr fontId="23" type="noConversion"/>
  </si>
  <si>
    <t>锋锐</t>
    <phoneticPr fontId="23" type="noConversion"/>
  </si>
  <si>
    <t>金甲</t>
    <phoneticPr fontId="23" type="noConversion"/>
  </si>
  <si>
    <t>鬼斧</t>
    <phoneticPr fontId="23" type="noConversion"/>
  </si>
  <si>
    <t>风驰</t>
    <phoneticPr fontId="23" type="noConversion"/>
  </si>
  <si>
    <t>斩魔</t>
    <phoneticPr fontId="23" type="noConversion"/>
  </si>
  <si>
    <t>幻花</t>
    <phoneticPr fontId="23" type="noConversion"/>
  </si>
  <si>
    <t>神工</t>
    <phoneticPr fontId="23" type="noConversion"/>
  </si>
  <si>
    <t>电掣</t>
    <phoneticPr fontId="23" type="noConversion"/>
  </si>
  <si>
    <t>缚龙</t>
    <phoneticPr fontId="23" type="noConversion"/>
  </si>
  <si>
    <t>霓裳</t>
    <phoneticPr fontId="23" type="noConversion"/>
  </si>
  <si>
    <t>金冠</t>
    <phoneticPr fontId="23" type="noConversion"/>
  </si>
  <si>
    <t>疾风</t>
    <phoneticPr fontId="23" type="noConversion"/>
  </si>
  <si>
    <t>倚天</t>
    <phoneticPr fontId="23" type="noConversion"/>
  </si>
  <si>
    <t>辉煌</t>
    <phoneticPr fontId="23" type="noConversion"/>
  </si>
  <si>
    <t>镇邪</t>
    <phoneticPr fontId="23" type="noConversion"/>
  </si>
  <si>
    <t>霹雳</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</si>
</sst>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等线"/>
      <charset val="134"/>
      <scheme val="minor"/>
    </font>
    <font>
      <sz val="11"/>
      <color theme="1"/>
      <name val="微软雅黑"/>
      <family val="2"/>
      <charset val="134"/>
    </font>
    <font>
      <sz val="11"/>
      <color rgb="FF006100"/>
      <name val="微软雅黑"/>
      <family val="2"/>
      <charset val="134"/>
    </font>
    <font>
      <b/>
      <sz val="10"/>
      <color theme="0"/>
      <name val="微软雅黑"/>
      <family val="2"/>
      <charset val="134"/>
    </font>
    <font>
      <b/>
      <sz val="9"/>
      <name val="宋体"/>
      <family val="3"/>
      <charset val="134"/>
    </font>
    <font>
      <sz val="10"/>
      <color indexed="8"/>
      <name val="宋体"/>
      <family val="3"/>
      <charset val="134"/>
    </font>
    <font>
      <sz val="11"/>
      <color theme="1" tint="4.9989318521683403E-2"/>
      <name val="微软雅黑"/>
      <family val="2"/>
      <charset val="134"/>
    </font>
    <font>
      <b/>
      <sz val="11"/>
      <color rgb="FFFF0000"/>
      <name val="等线"/>
      <family val="3"/>
      <charset val="134"/>
      <scheme val="minor"/>
    </font>
    <font>
      <sz val="11"/>
      <color theme="0"/>
      <name val="微软雅黑"/>
      <family val="2"/>
      <charset val="134"/>
    </font>
    <font>
      <sz val="11"/>
      <color theme="0"/>
      <name val="等线"/>
      <family val="3"/>
      <charset val="134"/>
      <scheme val="minor"/>
    </font>
    <font>
      <b/>
      <sz val="14"/>
      <color theme="0"/>
      <name val="微软雅黑"/>
      <family val="2"/>
      <charset val="134"/>
    </font>
    <font>
      <sz val="11"/>
      <name val="宋体"/>
      <family val="3"/>
      <charset val="134"/>
    </font>
    <font>
      <sz val="10"/>
      <name val="Arial"/>
      <family val="2"/>
    </font>
    <font>
      <sz val="11"/>
      <color rgb="FFFF0000"/>
      <name val="宋体"/>
      <family val="3"/>
      <charset val="134"/>
    </font>
    <font>
      <b/>
      <sz val="9"/>
      <name val="微软雅黑"/>
      <family val="2"/>
      <charset val="134"/>
    </font>
    <font>
      <sz val="10"/>
      <color indexed="8"/>
      <name val="微软雅黑"/>
      <family val="2"/>
      <charset val="134"/>
    </font>
    <font>
      <sz val="11"/>
      <name val="微软雅黑"/>
      <family val="2"/>
      <charset val="134"/>
    </font>
    <font>
      <sz val="11"/>
      <color rgb="FF006100"/>
      <name val="等线"/>
      <family val="3"/>
      <charset val="134"/>
      <scheme val="minor"/>
    </font>
    <font>
      <sz val="11"/>
      <color theme="1"/>
      <name val="等线"/>
      <family val="3"/>
      <charset val="134"/>
    </font>
    <font>
      <sz val="11"/>
      <color theme="1"/>
      <name val="等线"/>
      <family val="3"/>
      <charset val="134"/>
      <scheme val="minor"/>
    </font>
    <font>
      <sz val="9"/>
      <name val="宋体"/>
      <family val="3"/>
      <charset val="134"/>
    </font>
    <font>
      <b/>
      <sz val="9"/>
      <name val="Tahoma"/>
      <family val="2"/>
    </font>
    <font>
      <sz val="9"/>
      <name val="Tahoma"/>
      <family val="2"/>
    </font>
    <font>
      <sz val="9"/>
      <name val="等线"/>
      <family val="3"/>
      <charset val="134"/>
      <scheme val="minor"/>
    </font>
    <font>
      <sz val="9"/>
      <color indexed="81"/>
      <name val="宋体"/>
      <family val="3"/>
      <charset val="134"/>
    </font>
    <font>
      <b/>
      <sz val="9"/>
      <color indexed="81"/>
      <name val="宋体"/>
      <family val="3"/>
      <charset val="134"/>
    </font>
  </fonts>
  <fills count="22">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indexed="46"/>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rgb="FF92D050"/>
        <bgColor indexed="64"/>
      </patternFill>
    </fill>
    <fill>
      <patternFill patternType="solid">
        <fgColor theme="4" tint="0.39982299264503923"/>
        <bgColor indexed="64"/>
      </patternFill>
    </fill>
    <fill>
      <patternFill patternType="solid">
        <fgColor rgb="FF7030A0"/>
        <bgColor indexed="64"/>
      </patternFill>
    </fill>
    <fill>
      <patternFill patternType="solid">
        <fgColor rgb="FFFFC000"/>
        <bgColor indexed="64"/>
      </patternFill>
    </fill>
    <fill>
      <patternFill patternType="solid">
        <fgColor rgb="FFC00000"/>
        <bgColor indexed="64"/>
      </patternFill>
    </fill>
    <fill>
      <patternFill patternType="solid">
        <fgColor rgb="FF00B0F0"/>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8" tint="0.79982909634693444"/>
        <bgColor indexed="64"/>
      </patternFill>
    </fill>
    <fill>
      <patternFill patternType="solid">
        <fgColor theme="0"/>
        <bgColor indexed="64"/>
      </patternFill>
    </fill>
    <fill>
      <patternFill patternType="solid">
        <fgColor rgb="FFC6EFCE"/>
        <bgColor indexed="64"/>
      </patternFill>
    </fill>
    <fill>
      <patternFill patternType="solid">
        <fgColor theme="7" tint="0.59999389629810485"/>
        <bgColor indexed="64"/>
      </patternFill>
    </fill>
    <fill>
      <patternFill patternType="solid">
        <fgColor theme="6"/>
        <bgColor indexed="64"/>
      </patternFill>
    </fill>
    <fill>
      <patternFill patternType="solid">
        <fgColor theme="4"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diagonal/>
    </border>
  </borders>
  <cellStyleXfs count="4">
    <xf numFmtId="0" fontId="0" fillId="0" borderId="0"/>
    <xf numFmtId="0" fontId="19" fillId="0" borderId="0">
      <alignment vertical="center"/>
    </xf>
    <xf numFmtId="0" fontId="17" fillId="18" borderId="0" applyNumberFormat="0" applyBorder="0" applyAlignment="0" applyProtection="0">
      <alignment vertical="center"/>
    </xf>
    <xf numFmtId="0" fontId="9" fillId="20" borderId="0" applyNumberFormat="0" applyBorder="0" applyAlignment="0" applyProtection="0">
      <alignment vertical="center"/>
    </xf>
  </cellStyleXfs>
  <cellXfs count="80">
    <xf numFmtId="0" fontId="0" fillId="0" borderId="0" xfId="0"/>
    <xf numFmtId="0" fontId="0" fillId="0" borderId="0" xfId="0" applyFont="1"/>
    <xf numFmtId="0" fontId="1" fillId="0" borderId="0" xfId="1" applyFont="1" applyAlignment="1">
      <alignment horizontal="left" vertical="center"/>
    </xf>
    <xf numFmtId="0" fontId="2" fillId="2" borderId="0" xfId="2" applyFont="1" applyFill="1" applyAlignment="1">
      <alignment horizontal="left" vertical="center"/>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lignment horizontal="center" vertical="center" wrapText="1"/>
    </xf>
    <xf numFmtId="0" fontId="4" fillId="4" borderId="1" xfId="0" applyFont="1" applyFill="1" applyBorder="1" applyAlignment="1">
      <alignment horizontal="center"/>
    </xf>
    <xf numFmtId="0" fontId="5" fillId="4" borderId="1" xfId="0" applyNumberFormat="1" applyFont="1" applyFill="1" applyBorder="1" applyAlignment="1">
      <alignment horizontal="center" vertical="center" wrapText="1"/>
    </xf>
    <xf numFmtId="0" fontId="6" fillId="0" borderId="1" xfId="3" applyFont="1" applyFill="1" applyBorder="1" applyAlignment="1">
      <alignment horizontal="center" vertical="center"/>
    </xf>
    <xf numFmtId="0" fontId="0" fillId="5" borderId="0" xfId="0" applyFill="1"/>
    <xf numFmtId="0" fontId="6" fillId="6" borderId="1" xfId="3" applyFont="1" applyFill="1" applyBorder="1" applyAlignment="1">
      <alignment horizontal="center" vertical="center"/>
    </xf>
    <xf numFmtId="0" fontId="0" fillId="7" borderId="1" xfId="0" applyFill="1" applyBorder="1" applyAlignment="1">
      <alignment horizontal="center"/>
    </xf>
    <xf numFmtId="0" fontId="6" fillId="7" borderId="1" xfId="3" applyFont="1" applyFill="1" applyBorder="1" applyAlignment="1">
      <alignment horizontal="center" vertical="center"/>
    </xf>
    <xf numFmtId="0" fontId="0" fillId="8" borderId="1" xfId="0" applyFill="1" applyBorder="1" applyAlignment="1">
      <alignment horizontal="center"/>
    </xf>
    <xf numFmtId="0" fontId="6" fillId="8" borderId="1" xfId="3" applyFont="1" applyFill="1" applyBorder="1" applyAlignment="1">
      <alignment horizontal="center" vertical="center"/>
    </xf>
    <xf numFmtId="0" fontId="0" fillId="8" borderId="1" xfId="0" applyFont="1" applyFill="1" applyBorder="1" applyAlignment="1">
      <alignment horizontal="center"/>
    </xf>
    <xf numFmtId="0" fontId="6" fillId="9" borderId="1" xfId="3" applyFont="1" applyFill="1" applyBorder="1" applyAlignment="1">
      <alignment horizontal="center" vertical="center"/>
    </xf>
    <xf numFmtId="0" fontId="0" fillId="9" borderId="1" xfId="0" applyFont="1" applyFill="1" applyBorder="1" applyAlignment="1">
      <alignment horizontal="center"/>
    </xf>
    <xf numFmtId="0" fontId="6" fillId="10" borderId="1" xfId="3" applyFont="1" applyFill="1" applyBorder="1" applyAlignment="1">
      <alignment horizontal="center" vertical="center"/>
    </xf>
    <xf numFmtId="0" fontId="0" fillId="10" borderId="1" xfId="0" applyFont="1" applyFill="1" applyBorder="1" applyAlignment="1">
      <alignment horizontal="center"/>
    </xf>
    <xf numFmtId="0" fontId="6" fillId="0" borderId="2" xfId="3" applyFont="1" applyFill="1" applyBorder="1" applyAlignment="1">
      <alignment horizontal="center" vertical="center"/>
    </xf>
    <xf numFmtId="0" fontId="0" fillId="11" borderId="1" xfId="0" applyFill="1" applyBorder="1" applyAlignment="1">
      <alignment horizontal="center" vertical="center"/>
    </xf>
    <xf numFmtId="0" fontId="0" fillId="11" borderId="1" xfId="0" applyFont="1" applyFill="1" applyBorder="1" applyAlignment="1">
      <alignment horizontal="center"/>
    </xf>
    <xf numFmtId="0" fontId="6" fillId="11" borderId="1" xfId="3" applyFont="1" applyFill="1" applyBorder="1" applyAlignment="1">
      <alignment horizontal="center" vertical="center"/>
    </xf>
    <xf numFmtId="0" fontId="0" fillId="7" borderId="1" xfId="0" applyFont="1" applyFill="1" applyBorder="1" applyAlignment="1">
      <alignment horizontal="center"/>
    </xf>
    <xf numFmtId="0" fontId="0" fillId="10" borderId="1" xfId="0" applyFill="1" applyBorder="1" applyAlignment="1">
      <alignment horizontal="center" vertical="center"/>
    </xf>
    <xf numFmtId="0" fontId="0" fillId="11" borderId="1" xfId="0" applyFont="1" applyFill="1" applyBorder="1"/>
    <xf numFmtId="0" fontId="7" fillId="0" borderId="0" xfId="0" applyFont="1"/>
    <xf numFmtId="0" fontId="6" fillId="12" borderId="1" xfId="3" applyFont="1" applyFill="1" applyBorder="1" applyAlignment="1">
      <alignment horizontal="center" vertical="center"/>
    </xf>
    <xf numFmtId="0" fontId="0" fillId="12" borderId="1" xfId="0" applyFill="1" applyBorder="1"/>
    <xf numFmtId="0" fontId="6" fillId="13" borderId="1" xfId="3" applyFont="1" applyFill="1" applyBorder="1" applyAlignment="1">
      <alignment horizontal="center" vertical="center"/>
    </xf>
    <xf numFmtId="0" fontId="8" fillId="9" borderId="1" xfId="3" applyFont="1" applyFill="1" applyBorder="1" applyAlignment="1">
      <alignment horizontal="center" vertical="center"/>
    </xf>
    <xf numFmtId="0" fontId="6" fillId="14" borderId="1" xfId="3" applyFont="1" applyFill="1" applyBorder="1" applyAlignment="1">
      <alignment horizontal="center" vertical="center"/>
    </xf>
    <xf numFmtId="0" fontId="9" fillId="15" borderId="1" xfId="0" applyFont="1" applyFill="1" applyBorder="1" applyAlignment="1">
      <alignment horizontal="center" vertical="center"/>
    </xf>
    <xf numFmtId="0" fontId="0" fillId="14" borderId="0" xfId="0" applyFill="1"/>
    <xf numFmtId="9" fontId="0" fillId="14" borderId="0" xfId="0" applyNumberFormat="1" applyFill="1"/>
    <xf numFmtId="0" fontId="0" fillId="12" borderId="0" xfId="0" applyFill="1"/>
    <xf numFmtId="9" fontId="0" fillId="12" borderId="0" xfId="0" applyNumberFormat="1" applyFill="1"/>
    <xf numFmtId="0" fontId="6" fillId="7" borderId="3" xfId="3" applyFont="1" applyFill="1" applyBorder="1" applyAlignment="1">
      <alignment horizontal="center" vertical="center"/>
    </xf>
    <xf numFmtId="0" fontId="0" fillId="0" borderId="0" xfId="0" applyAlignment="1">
      <alignment horizontal="center"/>
    </xf>
    <xf numFmtId="0" fontId="6" fillId="0" borderId="3" xfId="3" applyFont="1" applyFill="1" applyBorder="1" applyAlignment="1">
      <alignment horizontal="center" vertical="center"/>
    </xf>
    <xf numFmtId="0" fontId="6" fillId="8" borderId="3" xfId="3" applyFont="1" applyFill="1" applyBorder="1" applyAlignment="1">
      <alignment horizontal="center" vertical="center"/>
    </xf>
    <xf numFmtId="0" fontId="6" fillId="9" borderId="3" xfId="3" applyFont="1" applyFill="1" applyBorder="1" applyAlignment="1">
      <alignment horizontal="center" vertical="center"/>
    </xf>
    <xf numFmtId="0" fontId="6" fillId="10" borderId="3" xfId="3" applyFont="1" applyFill="1" applyBorder="1" applyAlignment="1">
      <alignment horizontal="center" vertical="center"/>
    </xf>
    <xf numFmtId="0" fontId="0" fillId="11" borderId="3" xfId="0" applyFont="1" applyFill="1" applyBorder="1"/>
    <xf numFmtId="0" fontId="10" fillId="3" borderId="1" xfId="0" applyNumberFormat="1" applyFont="1" applyFill="1" applyBorder="1" applyAlignment="1">
      <alignment horizontal="center" vertical="center" wrapText="1"/>
    </xf>
    <xf numFmtId="0" fontId="0" fillId="0" borderId="0" xfId="0" applyAlignment="1">
      <alignment horizontal="center" vertical="center"/>
    </xf>
    <xf numFmtId="0" fontId="0" fillId="14" borderId="0" xfId="0" applyFill="1" applyAlignment="1">
      <alignment horizontal="center" vertical="center"/>
    </xf>
    <xf numFmtId="0" fontId="0" fillId="10" borderId="0" xfId="0" applyFill="1"/>
    <xf numFmtId="0" fontId="11" fillId="0" borderId="0" xfId="0" applyNumberFormat="1" applyFont="1" applyFill="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0" fillId="0" borderId="0" xfId="0" applyNumberFormat="1" applyFont="1" applyFill="1" applyBorder="1" applyAlignment="1" applyProtection="1"/>
    <xf numFmtId="9" fontId="0" fillId="0" borderId="0" xfId="0" applyNumberFormat="1"/>
    <xf numFmtId="9" fontId="0" fillId="0" borderId="0" xfId="0" applyNumberFormat="1" applyAlignment="1">
      <alignment horizontal="right"/>
    </xf>
    <xf numFmtId="0" fontId="0" fillId="0" borderId="1" xfId="0" applyFont="1" applyBorder="1" applyAlignment="1">
      <alignment horizontal="center"/>
    </xf>
    <xf numFmtId="10" fontId="0" fillId="0" borderId="0" xfId="0" applyNumberFormat="1"/>
    <xf numFmtId="0" fontId="0" fillId="0" borderId="0" xfId="0" applyFont="1" applyFill="1"/>
    <xf numFmtId="0" fontId="0" fillId="6" borderId="0" xfId="0" applyFont="1" applyFill="1"/>
    <xf numFmtId="0" fontId="0" fillId="16" borderId="0" xfId="0" applyFont="1" applyFill="1"/>
    <xf numFmtId="0" fontId="0" fillId="0" borderId="0" xfId="0" applyFont="1" applyAlignment="1">
      <alignment horizontal="left"/>
    </xf>
    <xf numFmtId="0" fontId="0" fillId="0" borderId="0" xfId="0" applyFont="1" applyAlignment="1"/>
    <xf numFmtId="0" fontId="0" fillId="17" borderId="0" xfId="0" applyFont="1" applyFill="1"/>
    <xf numFmtId="0" fontId="1" fillId="0" borderId="0" xfId="0" applyFont="1" applyAlignment="1">
      <alignment horizontal="left"/>
    </xf>
    <xf numFmtId="0" fontId="1" fillId="0" borderId="1" xfId="0" applyFont="1" applyBorder="1" applyAlignment="1">
      <alignment horizontal="left" vertical="center"/>
    </xf>
    <xf numFmtId="0" fontId="2" fillId="18" borderId="0" xfId="2" applyFont="1" applyAlignment="1">
      <alignment horizontal="left" vertical="center"/>
    </xf>
    <xf numFmtId="0" fontId="14" fillId="4" borderId="1" xfId="0" applyFont="1" applyFill="1" applyBorder="1" applyAlignment="1">
      <alignment horizontal="left"/>
    </xf>
    <xf numFmtId="0" fontId="15" fillId="4" borderId="1" xfId="0" applyNumberFormat="1" applyFont="1" applyFill="1" applyBorder="1" applyAlignment="1">
      <alignment horizontal="left" vertical="center" wrapText="1"/>
    </xf>
    <xf numFmtId="0" fontId="6" fillId="19" borderId="1" xfId="3" applyFont="1" applyFill="1" applyBorder="1" applyAlignment="1">
      <alignment horizontal="center" vertical="center"/>
    </xf>
    <xf numFmtId="0" fontId="6" fillId="15" borderId="1" xfId="3" applyFont="1" applyFill="1" applyBorder="1" applyAlignment="1">
      <alignment horizontal="center" vertical="center"/>
    </xf>
    <xf numFmtId="0" fontId="1" fillId="0" borderId="0" xfId="0" applyFont="1" applyBorder="1" applyAlignment="1">
      <alignment horizontal="left" vertical="center"/>
    </xf>
    <xf numFmtId="0" fontId="16" fillId="0" borderId="1" xfId="3" applyFont="1" applyFill="1" applyBorder="1" applyAlignment="1">
      <alignment horizontal="center" vertical="center"/>
    </xf>
    <xf numFmtId="0" fontId="1" fillId="0" borderId="0" xfId="0" applyFont="1" applyAlignment="1"/>
    <xf numFmtId="0" fontId="3" fillId="21" borderId="1" xfId="0" applyNumberFormat="1" applyFont="1" applyFill="1" applyBorder="1" applyAlignment="1">
      <alignment horizontal="center" vertical="center" wrapText="1"/>
    </xf>
    <xf numFmtId="0" fontId="0" fillId="0" borderId="0" xfId="0" applyFont="1" applyAlignment="1">
      <alignment horizontal="center" wrapText="1"/>
    </xf>
    <xf numFmtId="0" fontId="5" fillId="4" borderId="4" xfId="0" applyNumberFormat="1" applyFont="1" applyFill="1" applyBorder="1" applyAlignment="1">
      <alignment horizontal="left" vertical="center" wrapText="1"/>
    </xf>
    <xf numFmtId="0" fontId="0" fillId="0" borderId="0" xfId="0" applyFont="1" applyAlignment="1">
      <alignment horizontal="left" wrapText="1"/>
    </xf>
    <xf numFmtId="0" fontId="19" fillId="17" borderId="0" xfId="0" applyFont="1" applyFill="1"/>
    <xf numFmtId="0" fontId="0" fillId="0" borderId="0" xfId="0" applyAlignment="1">
      <alignment horizontal="center"/>
    </xf>
    <xf numFmtId="0" fontId="7" fillId="0" borderId="0" xfId="0" applyFont="1" applyAlignment="1">
      <alignment horizontal="center"/>
    </xf>
  </cellXfs>
  <cellStyles count="4">
    <cellStyle name="常规" xfId="0" builtinId="0"/>
    <cellStyle name="常规 6" xfId="1" xr:uid="{00000000-0005-0000-0000-000001000000}"/>
    <cellStyle name="好" xfId="2" builtinId="26"/>
    <cellStyle name="着色 3" xfId="3" builtinId="37"/>
  </cellStyles>
  <dxfs count="50">
    <dxf>
      <fill>
        <patternFill patternType="solid">
          <bgColor rgb="FFFF0000"/>
        </patternFill>
      </fill>
    </dxf>
    <dxf>
      <fill>
        <patternFill patternType="solid">
          <bgColor rgb="FF00B0F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FF0000"/>
        </patternFill>
      </fill>
    </dxf>
    <dxf>
      <fill>
        <patternFill patternType="solid">
          <bgColor rgb="FF00B0F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bgColor rgb="FF00B0F0"/>
        </patternFill>
      </fill>
    </dxf>
    <dxf>
      <fill>
        <patternFill>
          <bgColor rgb="FFFF0000"/>
        </patternFill>
      </fill>
    </dxf>
    <dxf>
      <fill>
        <patternFill>
          <bgColor rgb="FF00B0F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rgb="FF00B0F0"/>
        </patternFill>
      </fill>
    </dxf>
    <dxf>
      <fill>
        <patternFill>
          <bgColor theme="9" tint="-0.499984740745262"/>
        </patternFill>
      </fill>
    </dxf>
    <dxf>
      <fill>
        <patternFill>
          <bgColor theme="0" tint="-0.499984740745262"/>
        </patternFill>
      </fill>
    </dxf>
    <dxf>
      <fill>
        <patternFill patternType="solid">
          <bgColor rgb="FFFF0000"/>
        </patternFill>
      </fill>
    </dxf>
    <dxf>
      <fill>
        <patternFill patternType="solid">
          <bgColor rgb="FF00B0F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bgColor rgb="FF00B0F0"/>
        </patternFill>
      </fill>
    </dxf>
    <dxf>
      <fill>
        <patternFill>
          <bgColor rgb="FFFF0000"/>
        </patternFill>
      </fill>
    </dxf>
    <dxf>
      <fill>
        <patternFill>
          <bgColor rgb="FF00B0F0"/>
        </patternFill>
      </fill>
    </dxf>
    <dxf>
      <fill>
        <patternFill>
          <bgColor theme="9" tint="-0.499984740745262"/>
        </patternFill>
      </fill>
    </dxf>
    <dxf>
      <fill>
        <patternFill>
          <bgColor theme="0" tint="-0.499984740745262"/>
        </patternFill>
      </fill>
    </dxf>
    <dxf>
      <fill>
        <patternFill patternType="solid">
          <bgColor rgb="FFFF0000"/>
        </patternFill>
      </fill>
    </dxf>
    <dxf>
      <fill>
        <patternFill patternType="solid">
          <bgColor rgb="FF00B0F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bgColor rgb="FF00B0F0"/>
        </patternFill>
      </fill>
    </dxf>
    <dxf>
      <fill>
        <patternFill>
          <bgColor rgb="FFFF0000"/>
        </patternFill>
      </fill>
    </dxf>
    <dxf>
      <fill>
        <patternFill>
          <bgColor rgb="FF00B0F0"/>
        </patternFill>
      </fill>
    </dxf>
    <dxf>
      <fill>
        <patternFill>
          <bgColor theme="9" tint="-0.499984740745262"/>
        </patternFill>
      </fill>
    </dxf>
    <dxf>
      <fill>
        <patternFill>
          <bgColor theme="0" tint="-0.499984740745262"/>
        </patternFill>
      </fill>
    </dxf>
    <dxf>
      <fill>
        <patternFill>
          <bgColor rgb="FF00B0F0"/>
        </patternFill>
      </fill>
    </dxf>
    <dxf>
      <fill>
        <patternFill>
          <bgColor rgb="FFFF0000"/>
        </patternFill>
      </fill>
    </dxf>
    <dxf>
      <fill>
        <patternFill>
          <bgColor rgb="FF00B0F0"/>
        </patternFill>
      </fill>
    </dxf>
    <dxf>
      <fill>
        <patternFill>
          <bgColor theme="9" tint="-0.499984740745262"/>
        </patternFill>
      </fill>
    </dxf>
    <dxf>
      <fill>
        <patternFill>
          <bgColor theme="0" tint="-0.499984740745262"/>
        </patternFill>
      </fill>
    </dxf>
    <dxf>
      <fill>
        <patternFill patternType="solid">
          <bgColor rgb="FFFF0000"/>
        </patternFill>
      </fill>
    </dxf>
    <dxf>
      <fill>
        <patternFill patternType="solid">
          <bgColor rgb="FF00B0F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计算参考2!$L$3:$L$82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计算参考2!$M$3:$M$82</c:f>
              <c:numCache>
                <c:formatCode>General</c:formatCode>
                <c:ptCount val="80"/>
                <c:pt idx="0">
                  <c:v>99</c:v>
                </c:pt>
                <c:pt idx="1">
                  <c:v>103</c:v>
                </c:pt>
                <c:pt idx="2">
                  <c:v>107</c:v>
                </c:pt>
                <c:pt idx="3">
                  <c:v>111</c:v>
                </c:pt>
                <c:pt idx="4">
                  <c:v>115</c:v>
                </c:pt>
                <c:pt idx="5">
                  <c:v>119</c:v>
                </c:pt>
                <c:pt idx="6">
                  <c:v>123</c:v>
                </c:pt>
                <c:pt idx="7">
                  <c:v>127</c:v>
                </c:pt>
                <c:pt idx="8">
                  <c:v>131</c:v>
                </c:pt>
                <c:pt idx="9">
                  <c:v>135</c:v>
                </c:pt>
                <c:pt idx="10">
                  <c:v>139</c:v>
                </c:pt>
                <c:pt idx="11">
                  <c:v>143</c:v>
                </c:pt>
                <c:pt idx="12">
                  <c:v>147</c:v>
                </c:pt>
                <c:pt idx="13">
                  <c:v>151</c:v>
                </c:pt>
                <c:pt idx="14">
                  <c:v>155</c:v>
                </c:pt>
                <c:pt idx="15">
                  <c:v>159</c:v>
                </c:pt>
                <c:pt idx="16">
                  <c:v>163</c:v>
                </c:pt>
                <c:pt idx="17">
                  <c:v>167</c:v>
                </c:pt>
                <c:pt idx="18">
                  <c:v>171</c:v>
                </c:pt>
                <c:pt idx="19">
                  <c:v>175</c:v>
                </c:pt>
                <c:pt idx="20">
                  <c:v>179</c:v>
                </c:pt>
                <c:pt idx="21">
                  <c:v>183</c:v>
                </c:pt>
                <c:pt idx="22">
                  <c:v>187</c:v>
                </c:pt>
                <c:pt idx="23">
                  <c:v>191</c:v>
                </c:pt>
                <c:pt idx="24">
                  <c:v>195</c:v>
                </c:pt>
                <c:pt idx="25">
                  <c:v>199</c:v>
                </c:pt>
                <c:pt idx="26">
                  <c:v>203</c:v>
                </c:pt>
                <c:pt idx="27">
                  <c:v>207</c:v>
                </c:pt>
                <c:pt idx="28">
                  <c:v>211</c:v>
                </c:pt>
                <c:pt idx="29">
                  <c:v>215</c:v>
                </c:pt>
                <c:pt idx="30">
                  <c:v>219</c:v>
                </c:pt>
                <c:pt idx="31">
                  <c:v>223</c:v>
                </c:pt>
                <c:pt idx="32">
                  <c:v>227</c:v>
                </c:pt>
                <c:pt idx="33">
                  <c:v>231</c:v>
                </c:pt>
                <c:pt idx="34">
                  <c:v>235</c:v>
                </c:pt>
                <c:pt idx="35">
                  <c:v>239</c:v>
                </c:pt>
                <c:pt idx="36">
                  <c:v>243</c:v>
                </c:pt>
                <c:pt idx="37">
                  <c:v>247</c:v>
                </c:pt>
                <c:pt idx="38">
                  <c:v>251</c:v>
                </c:pt>
                <c:pt idx="39">
                  <c:v>255</c:v>
                </c:pt>
                <c:pt idx="40">
                  <c:v>259</c:v>
                </c:pt>
                <c:pt idx="41">
                  <c:v>263</c:v>
                </c:pt>
                <c:pt idx="42">
                  <c:v>267</c:v>
                </c:pt>
                <c:pt idx="43">
                  <c:v>271</c:v>
                </c:pt>
                <c:pt idx="44">
                  <c:v>275</c:v>
                </c:pt>
                <c:pt idx="45">
                  <c:v>279</c:v>
                </c:pt>
                <c:pt idx="46">
                  <c:v>283</c:v>
                </c:pt>
                <c:pt idx="47">
                  <c:v>287</c:v>
                </c:pt>
                <c:pt idx="48">
                  <c:v>291</c:v>
                </c:pt>
                <c:pt idx="49">
                  <c:v>295</c:v>
                </c:pt>
                <c:pt idx="50">
                  <c:v>299</c:v>
                </c:pt>
                <c:pt idx="51">
                  <c:v>303</c:v>
                </c:pt>
                <c:pt idx="52">
                  <c:v>307</c:v>
                </c:pt>
                <c:pt idx="53">
                  <c:v>311</c:v>
                </c:pt>
                <c:pt idx="54">
                  <c:v>315</c:v>
                </c:pt>
                <c:pt idx="55">
                  <c:v>319</c:v>
                </c:pt>
                <c:pt idx="56">
                  <c:v>323</c:v>
                </c:pt>
                <c:pt idx="57">
                  <c:v>327</c:v>
                </c:pt>
                <c:pt idx="58">
                  <c:v>331</c:v>
                </c:pt>
                <c:pt idx="59">
                  <c:v>335</c:v>
                </c:pt>
                <c:pt idx="60">
                  <c:v>339</c:v>
                </c:pt>
                <c:pt idx="61">
                  <c:v>343</c:v>
                </c:pt>
                <c:pt idx="62">
                  <c:v>347</c:v>
                </c:pt>
                <c:pt idx="63">
                  <c:v>351</c:v>
                </c:pt>
                <c:pt idx="64">
                  <c:v>355</c:v>
                </c:pt>
                <c:pt idx="65">
                  <c:v>359</c:v>
                </c:pt>
                <c:pt idx="66">
                  <c:v>363</c:v>
                </c:pt>
                <c:pt idx="67">
                  <c:v>367</c:v>
                </c:pt>
                <c:pt idx="68">
                  <c:v>371</c:v>
                </c:pt>
                <c:pt idx="69">
                  <c:v>375</c:v>
                </c:pt>
                <c:pt idx="70">
                  <c:v>379</c:v>
                </c:pt>
                <c:pt idx="71">
                  <c:v>383</c:v>
                </c:pt>
                <c:pt idx="72">
                  <c:v>387</c:v>
                </c:pt>
                <c:pt idx="73">
                  <c:v>391</c:v>
                </c:pt>
                <c:pt idx="74">
                  <c:v>395</c:v>
                </c:pt>
                <c:pt idx="75">
                  <c:v>399</c:v>
                </c:pt>
                <c:pt idx="76">
                  <c:v>403</c:v>
                </c:pt>
                <c:pt idx="77">
                  <c:v>407</c:v>
                </c:pt>
                <c:pt idx="78">
                  <c:v>411</c:v>
                </c:pt>
                <c:pt idx="79">
                  <c:v>415</c:v>
                </c:pt>
              </c:numCache>
            </c:numRef>
          </c:yVal>
          <c:smooth val="1"/>
          <c:extLst>
            <c:ext xmlns:c16="http://schemas.microsoft.com/office/drawing/2014/chart" uri="{C3380CC4-5D6E-409C-BE32-E72D297353CC}">
              <c16:uniqueId val="{00000000-B535-4A14-A5E0-6E1D589B55B3}"/>
            </c:ext>
          </c:extLst>
        </c:ser>
        <c:ser>
          <c:idx val="1"/>
          <c:order val="1"/>
          <c:spPr>
            <a:ln w="19050" cap="rnd">
              <a:solidFill>
                <a:schemeClr val="accent2"/>
              </a:solidFill>
              <a:round/>
            </a:ln>
            <a:effectLst/>
          </c:spPr>
          <c:marker>
            <c:symbol val="none"/>
          </c:marker>
          <c:xVal>
            <c:numRef>
              <c:f>计算参考2!$L$3:$L$82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计算参考2!$N$3:$N$82</c:f>
              <c:numCache>
                <c:formatCode>General</c:formatCode>
                <c:ptCount val="80"/>
                <c:pt idx="0">
                  <c:v>172</c:v>
                </c:pt>
                <c:pt idx="1">
                  <c:v>181</c:v>
                </c:pt>
                <c:pt idx="2">
                  <c:v>190</c:v>
                </c:pt>
                <c:pt idx="3">
                  <c:v>199</c:v>
                </c:pt>
                <c:pt idx="4">
                  <c:v>208</c:v>
                </c:pt>
                <c:pt idx="5">
                  <c:v>217</c:v>
                </c:pt>
                <c:pt idx="6">
                  <c:v>226</c:v>
                </c:pt>
                <c:pt idx="7">
                  <c:v>235</c:v>
                </c:pt>
                <c:pt idx="8">
                  <c:v>244</c:v>
                </c:pt>
                <c:pt idx="9">
                  <c:v>253</c:v>
                </c:pt>
                <c:pt idx="10">
                  <c:v>262</c:v>
                </c:pt>
                <c:pt idx="11">
                  <c:v>271</c:v>
                </c:pt>
                <c:pt idx="12">
                  <c:v>280</c:v>
                </c:pt>
                <c:pt idx="13">
                  <c:v>289</c:v>
                </c:pt>
                <c:pt idx="14">
                  <c:v>298</c:v>
                </c:pt>
                <c:pt idx="15">
                  <c:v>307</c:v>
                </c:pt>
                <c:pt idx="16">
                  <c:v>316</c:v>
                </c:pt>
                <c:pt idx="17">
                  <c:v>325</c:v>
                </c:pt>
                <c:pt idx="18">
                  <c:v>334</c:v>
                </c:pt>
                <c:pt idx="19">
                  <c:v>343</c:v>
                </c:pt>
                <c:pt idx="20">
                  <c:v>352</c:v>
                </c:pt>
                <c:pt idx="21">
                  <c:v>361</c:v>
                </c:pt>
                <c:pt idx="22">
                  <c:v>370</c:v>
                </c:pt>
                <c:pt idx="23">
                  <c:v>379</c:v>
                </c:pt>
                <c:pt idx="24">
                  <c:v>388</c:v>
                </c:pt>
                <c:pt idx="25">
                  <c:v>397</c:v>
                </c:pt>
                <c:pt idx="26">
                  <c:v>406</c:v>
                </c:pt>
                <c:pt idx="27">
                  <c:v>415</c:v>
                </c:pt>
                <c:pt idx="28">
                  <c:v>424</c:v>
                </c:pt>
                <c:pt idx="29">
                  <c:v>433</c:v>
                </c:pt>
                <c:pt idx="30">
                  <c:v>442</c:v>
                </c:pt>
                <c:pt idx="31">
                  <c:v>451</c:v>
                </c:pt>
                <c:pt idx="32">
                  <c:v>460</c:v>
                </c:pt>
                <c:pt idx="33">
                  <c:v>469</c:v>
                </c:pt>
                <c:pt idx="34">
                  <c:v>478</c:v>
                </c:pt>
                <c:pt idx="35">
                  <c:v>487</c:v>
                </c:pt>
                <c:pt idx="36">
                  <c:v>496</c:v>
                </c:pt>
                <c:pt idx="37">
                  <c:v>505</c:v>
                </c:pt>
                <c:pt idx="38">
                  <c:v>514</c:v>
                </c:pt>
                <c:pt idx="39">
                  <c:v>523</c:v>
                </c:pt>
                <c:pt idx="40">
                  <c:v>532</c:v>
                </c:pt>
                <c:pt idx="41">
                  <c:v>541</c:v>
                </c:pt>
                <c:pt idx="42">
                  <c:v>550</c:v>
                </c:pt>
                <c:pt idx="43">
                  <c:v>559</c:v>
                </c:pt>
                <c:pt idx="44">
                  <c:v>568</c:v>
                </c:pt>
                <c:pt idx="45">
                  <c:v>577</c:v>
                </c:pt>
                <c:pt idx="46">
                  <c:v>586</c:v>
                </c:pt>
                <c:pt idx="47">
                  <c:v>595</c:v>
                </c:pt>
                <c:pt idx="48">
                  <c:v>604</c:v>
                </c:pt>
                <c:pt idx="49">
                  <c:v>613</c:v>
                </c:pt>
                <c:pt idx="50">
                  <c:v>622</c:v>
                </c:pt>
                <c:pt idx="51">
                  <c:v>631</c:v>
                </c:pt>
                <c:pt idx="52">
                  <c:v>640</c:v>
                </c:pt>
                <c:pt idx="53">
                  <c:v>649</c:v>
                </c:pt>
                <c:pt idx="54">
                  <c:v>658</c:v>
                </c:pt>
                <c:pt idx="55">
                  <c:v>667</c:v>
                </c:pt>
                <c:pt idx="56">
                  <c:v>676</c:v>
                </c:pt>
                <c:pt idx="57">
                  <c:v>685</c:v>
                </c:pt>
                <c:pt idx="58">
                  <c:v>694</c:v>
                </c:pt>
                <c:pt idx="59">
                  <c:v>703</c:v>
                </c:pt>
                <c:pt idx="60">
                  <c:v>712</c:v>
                </c:pt>
                <c:pt idx="61">
                  <c:v>721</c:v>
                </c:pt>
                <c:pt idx="62">
                  <c:v>730</c:v>
                </c:pt>
                <c:pt idx="63">
                  <c:v>739</c:v>
                </c:pt>
                <c:pt idx="64">
                  <c:v>748</c:v>
                </c:pt>
                <c:pt idx="65">
                  <c:v>757</c:v>
                </c:pt>
                <c:pt idx="66">
                  <c:v>766</c:v>
                </c:pt>
                <c:pt idx="67">
                  <c:v>775</c:v>
                </c:pt>
                <c:pt idx="68">
                  <c:v>784</c:v>
                </c:pt>
                <c:pt idx="69">
                  <c:v>793</c:v>
                </c:pt>
                <c:pt idx="70">
                  <c:v>802</c:v>
                </c:pt>
                <c:pt idx="71">
                  <c:v>811</c:v>
                </c:pt>
                <c:pt idx="72">
                  <c:v>820</c:v>
                </c:pt>
                <c:pt idx="73">
                  <c:v>829</c:v>
                </c:pt>
                <c:pt idx="74">
                  <c:v>838</c:v>
                </c:pt>
                <c:pt idx="75">
                  <c:v>847</c:v>
                </c:pt>
                <c:pt idx="76">
                  <c:v>856</c:v>
                </c:pt>
                <c:pt idx="77">
                  <c:v>865</c:v>
                </c:pt>
                <c:pt idx="78">
                  <c:v>874</c:v>
                </c:pt>
                <c:pt idx="79">
                  <c:v>883</c:v>
                </c:pt>
              </c:numCache>
            </c:numRef>
          </c:yVal>
          <c:smooth val="1"/>
          <c:extLst>
            <c:ext xmlns:c16="http://schemas.microsoft.com/office/drawing/2014/chart" uri="{C3380CC4-5D6E-409C-BE32-E72D297353CC}">
              <c16:uniqueId val="{00000001-B535-4A14-A5E0-6E1D589B55B3}"/>
            </c:ext>
          </c:extLst>
        </c:ser>
        <c:ser>
          <c:idx val="2"/>
          <c:order val="2"/>
          <c:spPr>
            <a:ln w="19050" cap="rnd">
              <a:solidFill>
                <a:schemeClr val="accent3"/>
              </a:solidFill>
              <a:round/>
            </a:ln>
            <a:effectLst/>
          </c:spPr>
          <c:marker>
            <c:symbol val="none"/>
          </c:marker>
          <c:xVal>
            <c:numRef>
              <c:f>计算参考2!$L$3:$L$82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计算参考2!$O$3:$O$82</c:f>
              <c:numCache>
                <c:formatCode>General</c:formatCode>
                <c:ptCount val="80"/>
                <c:pt idx="0">
                  <c:v>297</c:v>
                </c:pt>
                <c:pt idx="1">
                  <c:v>312</c:v>
                </c:pt>
                <c:pt idx="2">
                  <c:v>327</c:v>
                </c:pt>
                <c:pt idx="3">
                  <c:v>342</c:v>
                </c:pt>
                <c:pt idx="4">
                  <c:v>357</c:v>
                </c:pt>
                <c:pt idx="5">
                  <c:v>372</c:v>
                </c:pt>
                <c:pt idx="6">
                  <c:v>387</c:v>
                </c:pt>
                <c:pt idx="7">
                  <c:v>402</c:v>
                </c:pt>
                <c:pt idx="8">
                  <c:v>417</c:v>
                </c:pt>
                <c:pt idx="9">
                  <c:v>432</c:v>
                </c:pt>
                <c:pt idx="10">
                  <c:v>447</c:v>
                </c:pt>
                <c:pt idx="11">
                  <c:v>462</c:v>
                </c:pt>
                <c:pt idx="12">
                  <c:v>477</c:v>
                </c:pt>
                <c:pt idx="13">
                  <c:v>492</c:v>
                </c:pt>
                <c:pt idx="14">
                  <c:v>507</c:v>
                </c:pt>
                <c:pt idx="15">
                  <c:v>522</c:v>
                </c:pt>
                <c:pt idx="16">
                  <c:v>537</c:v>
                </c:pt>
                <c:pt idx="17">
                  <c:v>552</c:v>
                </c:pt>
                <c:pt idx="18">
                  <c:v>567</c:v>
                </c:pt>
                <c:pt idx="19">
                  <c:v>582</c:v>
                </c:pt>
                <c:pt idx="20">
                  <c:v>597</c:v>
                </c:pt>
                <c:pt idx="21">
                  <c:v>612</c:v>
                </c:pt>
                <c:pt idx="22">
                  <c:v>627</c:v>
                </c:pt>
                <c:pt idx="23">
                  <c:v>642</c:v>
                </c:pt>
                <c:pt idx="24">
                  <c:v>657</c:v>
                </c:pt>
                <c:pt idx="25">
                  <c:v>672</c:v>
                </c:pt>
                <c:pt idx="26">
                  <c:v>687</c:v>
                </c:pt>
                <c:pt idx="27">
                  <c:v>702</c:v>
                </c:pt>
                <c:pt idx="28">
                  <c:v>717</c:v>
                </c:pt>
                <c:pt idx="29">
                  <c:v>732</c:v>
                </c:pt>
                <c:pt idx="30">
                  <c:v>747</c:v>
                </c:pt>
                <c:pt idx="31">
                  <c:v>762</c:v>
                </c:pt>
                <c:pt idx="32">
                  <c:v>777</c:v>
                </c:pt>
                <c:pt idx="33">
                  <c:v>792</c:v>
                </c:pt>
                <c:pt idx="34">
                  <c:v>807</c:v>
                </c:pt>
                <c:pt idx="35">
                  <c:v>822</c:v>
                </c:pt>
                <c:pt idx="36">
                  <c:v>837</c:v>
                </c:pt>
                <c:pt idx="37">
                  <c:v>852</c:v>
                </c:pt>
                <c:pt idx="38">
                  <c:v>867</c:v>
                </c:pt>
                <c:pt idx="39">
                  <c:v>882</c:v>
                </c:pt>
                <c:pt idx="40">
                  <c:v>897</c:v>
                </c:pt>
                <c:pt idx="41">
                  <c:v>912</c:v>
                </c:pt>
                <c:pt idx="42">
                  <c:v>927</c:v>
                </c:pt>
                <c:pt idx="43">
                  <c:v>942</c:v>
                </c:pt>
                <c:pt idx="44">
                  <c:v>957</c:v>
                </c:pt>
                <c:pt idx="45">
                  <c:v>972</c:v>
                </c:pt>
                <c:pt idx="46">
                  <c:v>987</c:v>
                </c:pt>
                <c:pt idx="47">
                  <c:v>1002</c:v>
                </c:pt>
                <c:pt idx="48">
                  <c:v>1017</c:v>
                </c:pt>
                <c:pt idx="49">
                  <c:v>1032</c:v>
                </c:pt>
                <c:pt idx="50">
                  <c:v>1047</c:v>
                </c:pt>
                <c:pt idx="51">
                  <c:v>1062</c:v>
                </c:pt>
                <c:pt idx="52">
                  <c:v>1077</c:v>
                </c:pt>
                <c:pt idx="53">
                  <c:v>1092</c:v>
                </c:pt>
                <c:pt idx="54">
                  <c:v>1107</c:v>
                </c:pt>
                <c:pt idx="55">
                  <c:v>1122</c:v>
                </c:pt>
                <c:pt idx="56">
                  <c:v>1137</c:v>
                </c:pt>
                <c:pt idx="57">
                  <c:v>1152</c:v>
                </c:pt>
                <c:pt idx="58">
                  <c:v>1167</c:v>
                </c:pt>
                <c:pt idx="59">
                  <c:v>1182</c:v>
                </c:pt>
                <c:pt idx="60">
                  <c:v>1197</c:v>
                </c:pt>
                <c:pt idx="61">
                  <c:v>1212</c:v>
                </c:pt>
                <c:pt idx="62">
                  <c:v>1227</c:v>
                </c:pt>
                <c:pt idx="63">
                  <c:v>1242</c:v>
                </c:pt>
                <c:pt idx="64">
                  <c:v>1257</c:v>
                </c:pt>
                <c:pt idx="65">
                  <c:v>1272</c:v>
                </c:pt>
                <c:pt idx="66">
                  <c:v>1287</c:v>
                </c:pt>
                <c:pt idx="67">
                  <c:v>1302</c:v>
                </c:pt>
                <c:pt idx="68">
                  <c:v>1317</c:v>
                </c:pt>
                <c:pt idx="69">
                  <c:v>1332</c:v>
                </c:pt>
                <c:pt idx="70">
                  <c:v>1347</c:v>
                </c:pt>
                <c:pt idx="71">
                  <c:v>1362</c:v>
                </c:pt>
                <c:pt idx="72">
                  <c:v>1377</c:v>
                </c:pt>
                <c:pt idx="73">
                  <c:v>1392</c:v>
                </c:pt>
                <c:pt idx="74">
                  <c:v>1407</c:v>
                </c:pt>
                <c:pt idx="75">
                  <c:v>1422</c:v>
                </c:pt>
                <c:pt idx="76">
                  <c:v>1437</c:v>
                </c:pt>
                <c:pt idx="77">
                  <c:v>1452</c:v>
                </c:pt>
                <c:pt idx="78">
                  <c:v>1467</c:v>
                </c:pt>
                <c:pt idx="79">
                  <c:v>1482</c:v>
                </c:pt>
              </c:numCache>
            </c:numRef>
          </c:yVal>
          <c:smooth val="1"/>
          <c:extLst>
            <c:ext xmlns:c16="http://schemas.microsoft.com/office/drawing/2014/chart" uri="{C3380CC4-5D6E-409C-BE32-E72D297353CC}">
              <c16:uniqueId val="{00000002-B535-4A14-A5E0-6E1D589B55B3}"/>
            </c:ext>
          </c:extLst>
        </c:ser>
        <c:ser>
          <c:idx val="3"/>
          <c:order val="3"/>
          <c:spPr>
            <a:ln w="19050" cap="rnd">
              <a:solidFill>
                <a:schemeClr val="accent4"/>
              </a:solidFill>
              <a:round/>
            </a:ln>
            <a:effectLst/>
          </c:spPr>
          <c:marker>
            <c:symbol val="none"/>
          </c:marker>
          <c:xVal>
            <c:numRef>
              <c:f>计算参考2!$L$3:$L$82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计算参考2!$P$3:$P$82</c:f>
              <c:numCache>
                <c:formatCode>General</c:formatCode>
                <c:ptCount val="80"/>
                <c:pt idx="0">
                  <c:v>370</c:v>
                </c:pt>
                <c:pt idx="1">
                  <c:v>388</c:v>
                </c:pt>
                <c:pt idx="2">
                  <c:v>406</c:v>
                </c:pt>
                <c:pt idx="3">
                  <c:v>424</c:v>
                </c:pt>
                <c:pt idx="4">
                  <c:v>442</c:v>
                </c:pt>
                <c:pt idx="5">
                  <c:v>460</c:v>
                </c:pt>
                <c:pt idx="6">
                  <c:v>478</c:v>
                </c:pt>
                <c:pt idx="7">
                  <c:v>496</c:v>
                </c:pt>
                <c:pt idx="8">
                  <c:v>514</c:v>
                </c:pt>
                <c:pt idx="9">
                  <c:v>532</c:v>
                </c:pt>
                <c:pt idx="10">
                  <c:v>550</c:v>
                </c:pt>
                <c:pt idx="11">
                  <c:v>568</c:v>
                </c:pt>
                <c:pt idx="12">
                  <c:v>586</c:v>
                </c:pt>
                <c:pt idx="13">
                  <c:v>604</c:v>
                </c:pt>
                <c:pt idx="14">
                  <c:v>622</c:v>
                </c:pt>
                <c:pt idx="15">
                  <c:v>640</c:v>
                </c:pt>
                <c:pt idx="16">
                  <c:v>658</c:v>
                </c:pt>
                <c:pt idx="17">
                  <c:v>676</c:v>
                </c:pt>
                <c:pt idx="18">
                  <c:v>694</c:v>
                </c:pt>
                <c:pt idx="19">
                  <c:v>712</c:v>
                </c:pt>
                <c:pt idx="20">
                  <c:v>730</c:v>
                </c:pt>
                <c:pt idx="21">
                  <c:v>748</c:v>
                </c:pt>
                <c:pt idx="22">
                  <c:v>766</c:v>
                </c:pt>
                <c:pt idx="23">
                  <c:v>784</c:v>
                </c:pt>
                <c:pt idx="24">
                  <c:v>802</c:v>
                </c:pt>
                <c:pt idx="25">
                  <c:v>820</c:v>
                </c:pt>
                <c:pt idx="26">
                  <c:v>838</c:v>
                </c:pt>
                <c:pt idx="27">
                  <c:v>856</c:v>
                </c:pt>
                <c:pt idx="28">
                  <c:v>874</c:v>
                </c:pt>
                <c:pt idx="29">
                  <c:v>892</c:v>
                </c:pt>
                <c:pt idx="30">
                  <c:v>910</c:v>
                </c:pt>
                <c:pt idx="31">
                  <c:v>928</c:v>
                </c:pt>
                <c:pt idx="32">
                  <c:v>946</c:v>
                </c:pt>
                <c:pt idx="33">
                  <c:v>964</c:v>
                </c:pt>
                <c:pt idx="34">
                  <c:v>982</c:v>
                </c:pt>
                <c:pt idx="35">
                  <c:v>1000</c:v>
                </c:pt>
                <c:pt idx="36">
                  <c:v>1018</c:v>
                </c:pt>
                <c:pt idx="37">
                  <c:v>1036</c:v>
                </c:pt>
                <c:pt idx="38">
                  <c:v>1054</c:v>
                </c:pt>
                <c:pt idx="39">
                  <c:v>1072</c:v>
                </c:pt>
                <c:pt idx="40">
                  <c:v>1090</c:v>
                </c:pt>
                <c:pt idx="41">
                  <c:v>1108</c:v>
                </c:pt>
                <c:pt idx="42">
                  <c:v>1126</c:v>
                </c:pt>
                <c:pt idx="43">
                  <c:v>1144</c:v>
                </c:pt>
                <c:pt idx="44">
                  <c:v>1162</c:v>
                </c:pt>
                <c:pt idx="45">
                  <c:v>1180</c:v>
                </c:pt>
                <c:pt idx="46">
                  <c:v>1198</c:v>
                </c:pt>
                <c:pt idx="47">
                  <c:v>1216</c:v>
                </c:pt>
                <c:pt idx="48">
                  <c:v>1234</c:v>
                </c:pt>
                <c:pt idx="49">
                  <c:v>1252</c:v>
                </c:pt>
                <c:pt idx="50">
                  <c:v>1270</c:v>
                </c:pt>
                <c:pt idx="51">
                  <c:v>1288</c:v>
                </c:pt>
                <c:pt idx="52">
                  <c:v>1306</c:v>
                </c:pt>
                <c:pt idx="53">
                  <c:v>1324</c:v>
                </c:pt>
                <c:pt idx="54">
                  <c:v>1342</c:v>
                </c:pt>
                <c:pt idx="55">
                  <c:v>1360</c:v>
                </c:pt>
                <c:pt idx="56">
                  <c:v>1378</c:v>
                </c:pt>
                <c:pt idx="57">
                  <c:v>1396</c:v>
                </c:pt>
                <c:pt idx="58">
                  <c:v>1414</c:v>
                </c:pt>
                <c:pt idx="59">
                  <c:v>1432</c:v>
                </c:pt>
                <c:pt idx="60">
                  <c:v>1450</c:v>
                </c:pt>
                <c:pt idx="61">
                  <c:v>1468</c:v>
                </c:pt>
                <c:pt idx="62">
                  <c:v>1486</c:v>
                </c:pt>
                <c:pt idx="63">
                  <c:v>1504</c:v>
                </c:pt>
                <c:pt idx="64">
                  <c:v>1522</c:v>
                </c:pt>
                <c:pt idx="65">
                  <c:v>1540</c:v>
                </c:pt>
                <c:pt idx="66">
                  <c:v>1558</c:v>
                </c:pt>
                <c:pt idx="67">
                  <c:v>1576</c:v>
                </c:pt>
                <c:pt idx="68">
                  <c:v>1594</c:v>
                </c:pt>
                <c:pt idx="69">
                  <c:v>1612</c:v>
                </c:pt>
                <c:pt idx="70">
                  <c:v>1630</c:v>
                </c:pt>
                <c:pt idx="71">
                  <c:v>1648</c:v>
                </c:pt>
                <c:pt idx="72">
                  <c:v>1666</c:v>
                </c:pt>
                <c:pt idx="73">
                  <c:v>1684</c:v>
                </c:pt>
                <c:pt idx="74">
                  <c:v>1702</c:v>
                </c:pt>
                <c:pt idx="75">
                  <c:v>1720</c:v>
                </c:pt>
                <c:pt idx="76">
                  <c:v>1738</c:v>
                </c:pt>
                <c:pt idx="77">
                  <c:v>1756</c:v>
                </c:pt>
                <c:pt idx="78">
                  <c:v>1774</c:v>
                </c:pt>
                <c:pt idx="79">
                  <c:v>1792</c:v>
                </c:pt>
              </c:numCache>
            </c:numRef>
          </c:yVal>
          <c:smooth val="1"/>
          <c:extLst>
            <c:ext xmlns:c16="http://schemas.microsoft.com/office/drawing/2014/chart" uri="{C3380CC4-5D6E-409C-BE32-E72D297353CC}">
              <c16:uniqueId val="{00000003-B535-4A14-A5E0-6E1D589B55B3}"/>
            </c:ext>
          </c:extLst>
        </c:ser>
        <c:dLbls>
          <c:showLegendKey val="0"/>
          <c:showVal val="0"/>
          <c:showCatName val="0"/>
          <c:showSerName val="0"/>
          <c:showPercent val="0"/>
          <c:showBubbleSize val="0"/>
        </c:dLbls>
        <c:axId val="33527680"/>
        <c:axId val="33529216"/>
      </c:scatterChart>
      <c:valAx>
        <c:axId val="33527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33529216"/>
        <c:crosses val="autoZero"/>
        <c:crossBetween val="midCat"/>
      </c:valAx>
      <c:valAx>
        <c:axId val="3352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335276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计算参考2!$L$3:$L$82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计算参考2!$M$3:$M$82</c:f>
              <c:numCache>
                <c:formatCode>General</c:formatCode>
                <c:ptCount val="80"/>
                <c:pt idx="0">
                  <c:v>99</c:v>
                </c:pt>
                <c:pt idx="1">
                  <c:v>103</c:v>
                </c:pt>
                <c:pt idx="2">
                  <c:v>107</c:v>
                </c:pt>
                <c:pt idx="3">
                  <c:v>111</c:v>
                </c:pt>
                <c:pt idx="4">
                  <c:v>115</c:v>
                </c:pt>
                <c:pt idx="5">
                  <c:v>119</c:v>
                </c:pt>
                <c:pt idx="6">
                  <c:v>123</c:v>
                </c:pt>
                <c:pt idx="7">
                  <c:v>127</c:v>
                </c:pt>
                <c:pt idx="8">
                  <c:v>131</c:v>
                </c:pt>
                <c:pt idx="9">
                  <c:v>135</c:v>
                </c:pt>
                <c:pt idx="10">
                  <c:v>139</c:v>
                </c:pt>
                <c:pt idx="11">
                  <c:v>143</c:v>
                </c:pt>
                <c:pt idx="12">
                  <c:v>147</c:v>
                </c:pt>
                <c:pt idx="13">
                  <c:v>151</c:v>
                </c:pt>
                <c:pt idx="14">
                  <c:v>155</c:v>
                </c:pt>
                <c:pt idx="15">
                  <c:v>159</c:v>
                </c:pt>
                <c:pt idx="16">
                  <c:v>163</c:v>
                </c:pt>
                <c:pt idx="17">
                  <c:v>167</c:v>
                </c:pt>
                <c:pt idx="18">
                  <c:v>171</c:v>
                </c:pt>
                <c:pt idx="19">
                  <c:v>175</c:v>
                </c:pt>
                <c:pt idx="20">
                  <c:v>179</c:v>
                </c:pt>
                <c:pt idx="21">
                  <c:v>183</c:v>
                </c:pt>
                <c:pt idx="22">
                  <c:v>187</c:v>
                </c:pt>
                <c:pt idx="23">
                  <c:v>191</c:v>
                </c:pt>
                <c:pt idx="24">
                  <c:v>195</c:v>
                </c:pt>
                <c:pt idx="25">
                  <c:v>199</c:v>
                </c:pt>
                <c:pt idx="26">
                  <c:v>203</c:v>
                </c:pt>
                <c:pt idx="27">
                  <c:v>207</c:v>
                </c:pt>
                <c:pt idx="28">
                  <c:v>211</c:v>
                </c:pt>
                <c:pt idx="29">
                  <c:v>215</c:v>
                </c:pt>
                <c:pt idx="30">
                  <c:v>219</c:v>
                </c:pt>
                <c:pt idx="31">
                  <c:v>223</c:v>
                </c:pt>
                <c:pt idx="32">
                  <c:v>227</c:v>
                </c:pt>
                <c:pt idx="33">
                  <c:v>231</c:v>
                </c:pt>
                <c:pt idx="34">
                  <c:v>235</c:v>
                </c:pt>
                <c:pt idx="35">
                  <c:v>239</c:v>
                </c:pt>
                <c:pt idx="36">
                  <c:v>243</c:v>
                </c:pt>
                <c:pt idx="37">
                  <c:v>247</c:v>
                </c:pt>
                <c:pt idx="38">
                  <c:v>251</c:v>
                </c:pt>
                <c:pt idx="39">
                  <c:v>255</c:v>
                </c:pt>
                <c:pt idx="40">
                  <c:v>259</c:v>
                </c:pt>
                <c:pt idx="41">
                  <c:v>263</c:v>
                </c:pt>
                <c:pt idx="42">
                  <c:v>267</c:v>
                </c:pt>
                <c:pt idx="43">
                  <c:v>271</c:v>
                </c:pt>
                <c:pt idx="44">
                  <c:v>275</c:v>
                </c:pt>
                <c:pt idx="45">
                  <c:v>279</c:v>
                </c:pt>
                <c:pt idx="46">
                  <c:v>283</c:v>
                </c:pt>
                <c:pt idx="47">
                  <c:v>287</c:v>
                </c:pt>
                <c:pt idx="48">
                  <c:v>291</c:v>
                </c:pt>
                <c:pt idx="49">
                  <c:v>295</c:v>
                </c:pt>
                <c:pt idx="50">
                  <c:v>299</c:v>
                </c:pt>
                <c:pt idx="51">
                  <c:v>303</c:v>
                </c:pt>
                <c:pt idx="52">
                  <c:v>307</c:v>
                </c:pt>
                <c:pt idx="53">
                  <c:v>311</c:v>
                </c:pt>
                <c:pt idx="54">
                  <c:v>315</c:v>
                </c:pt>
                <c:pt idx="55">
                  <c:v>319</c:v>
                </c:pt>
                <c:pt idx="56">
                  <c:v>323</c:v>
                </c:pt>
                <c:pt idx="57">
                  <c:v>327</c:v>
                </c:pt>
                <c:pt idx="58">
                  <c:v>331</c:v>
                </c:pt>
                <c:pt idx="59">
                  <c:v>335</c:v>
                </c:pt>
                <c:pt idx="60">
                  <c:v>339</c:v>
                </c:pt>
                <c:pt idx="61">
                  <c:v>343</c:v>
                </c:pt>
                <c:pt idx="62">
                  <c:v>347</c:v>
                </c:pt>
                <c:pt idx="63">
                  <c:v>351</c:v>
                </c:pt>
                <c:pt idx="64">
                  <c:v>355</c:v>
                </c:pt>
                <c:pt idx="65">
                  <c:v>359</c:v>
                </c:pt>
                <c:pt idx="66">
                  <c:v>363</c:v>
                </c:pt>
                <c:pt idx="67">
                  <c:v>367</c:v>
                </c:pt>
                <c:pt idx="68">
                  <c:v>371</c:v>
                </c:pt>
                <c:pt idx="69">
                  <c:v>375</c:v>
                </c:pt>
                <c:pt idx="70">
                  <c:v>379</c:v>
                </c:pt>
                <c:pt idx="71">
                  <c:v>383</c:v>
                </c:pt>
                <c:pt idx="72">
                  <c:v>387</c:v>
                </c:pt>
                <c:pt idx="73">
                  <c:v>391</c:v>
                </c:pt>
                <c:pt idx="74">
                  <c:v>395</c:v>
                </c:pt>
                <c:pt idx="75">
                  <c:v>399</c:v>
                </c:pt>
                <c:pt idx="76">
                  <c:v>403</c:v>
                </c:pt>
                <c:pt idx="77">
                  <c:v>407</c:v>
                </c:pt>
                <c:pt idx="78">
                  <c:v>411</c:v>
                </c:pt>
                <c:pt idx="79">
                  <c:v>415</c:v>
                </c:pt>
              </c:numCache>
            </c:numRef>
          </c:yVal>
          <c:smooth val="1"/>
          <c:extLst>
            <c:ext xmlns:c16="http://schemas.microsoft.com/office/drawing/2014/chart" uri="{C3380CC4-5D6E-409C-BE32-E72D297353CC}">
              <c16:uniqueId val="{00000000-4E9D-47EE-9494-494A866A730D}"/>
            </c:ext>
          </c:extLst>
        </c:ser>
        <c:ser>
          <c:idx val="1"/>
          <c:order val="1"/>
          <c:spPr>
            <a:ln w="19050" cap="rnd">
              <a:solidFill>
                <a:schemeClr val="accent2"/>
              </a:solidFill>
              <a:round/>
            </a:ln>
            <a:effectLst/>
          </c:spPr>
          <c:marker>
            <c:symbol val="none"/>
          </c:marker>
          <c:xVal>
            <c:numRef>
              <c:f>计算参考2!$L$3:$L$82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计算参考2!$N$3:$N$82</c:f>
              <c:numCache>
                <c:formatCode>General</c:formatCode>
                <c:ptCount val="80"/>
                <c:pt idx="0">
                  <c:v>172</c:v>
                </c:pt>
                <c:pt idx="1">
                  <c:v>181</c:v>
                </c:pt>
                <c:pt idx="2">
                  <c:v>190</c:v>
                </c:pt>
                <c:pt idx="3">
                  <c:v>199</c:v>
                </c:pt>
                <c:pt idx="4">
                  <c:v>208</c:v>
                </c:pt>
                <c:pt idx="5">
                  <c:v>217</c:v>
                </c:pt>
                <c:pt idx="6">
                  <c:v>226</c:v>
                </c:pt>
                <c:pt idx="7">
                  <c:v>235</c:v>
                </c:pt>
                <c:pt idx="8">
                  <c:v>244</c:v>
                </c:pt>
                <c:pt idx="9">
                  <c:v>253</c:v>
                </c:pt>
                <c:pt idx="10">
                  <c:v>262</c:v>
                </c:pt>
                <c:pt idx="11">
                  <c:v>271</c:v>
                </c:pt>
                <c:pt idx="12">
                  <c:v>280</c:v>
                </c:pt>
                <c:pt idx="13">
                  <c:v>289</c:v>
                </c:pt>
                <c:pt idx="14">
                  <c:v>298</c:v>
                </c:pt>
                <c:pt idx="15">
                  <c:v>307</c:v>
                </c:pt>
                <c:pt idx="16">
                  <c:v>316</c:v>
                </c:pt>
                <c:pt idx="17">
                  <c:v>325</c:v>
                </c:pt>
                <c:pt idx="18">
                  <c:v>334</c:v>
                </c:pt>
                <c:pt idx="19">
                  <c:v>343</c:v>
                </c:pt>
                <c:pt idx="20">
                  <c:v>352</c:v>
                </c:pt>
                <c:pt idx="21">
                  <c:v>361</c:v>
                </c:pt>
                <c:pt idx="22">
                  <c:v>370</c:v>
                </c:pt>
                <c:pt idx="23">
                  <c:v>379</c:v>
                </c:pt>
                <c:pt idx="24">
                  <c:v>388</c:v>
                </c:pt>
                <c:pt idx="25">
                  <c:v>397</c:v>
                </c:pt>
                <c:pt idx="26">
                  <c:v>406</c:v>
                </c:pt>
                <c:pt idx="27">
                  <c:v>415</c:v>
                </c:pt>
                <c:pt idx="28">
                  <c:v>424</c:v>
                </c:pt>
                <c:pt idx="29">
                  <c:v>433</c:v>
                </c:pt>
                <c:pt idx="30">
                  <c:v>442</c:v>
                </c:pt>
                <c:pt idx="31">
                  <c:v>451</c:v>
                </c:pt>
                <c:pt idx="32">
                  <c:v>460</c:v>
                </c:pt>
                <c:pt idx="33">
                  <c:v>469</c:v>
                </c:pt>
                <c:pt idx="34">
                  <c:v>478</c:v>
                </c:pt>
                <c:pt idx="35">
                  <c:v>487</c:v>
                </c:pt>
                <c:pt idx="36">
                  <c:v>496</c:v>
                </c:pt>
                <c:pt idx="37">
                  <c:v>505</c:v>
                </c:pt>
                <c:pt idx="38">
                  <c:v>514</c:v>
                </c:pt>
                <c:pt idx="39">
                  <c:v>523</c:v>
                </c:pt>
                <c:pt idx="40">
                  <c:v>532</c:v>
                </c:pt>
                <c:pt idx="41">
                  <c:v>541</c:v>
                </c:pt>
                <c:pt idx="42">
                  <c:v>550</c:v>
                </c:pt>
                <c:pt idx="43">
                  <c:v>559</c:v>
                </c:pt>
                <c:pt idx="44">
                  <c:v>568</c:v>
                </c:pt>
                <c:pt idx="45">
                  <c:v>577</c:v>
                </c:pt>
                <c:pt idx="46">
                  <c:v>586</c:v>
                </c:pt>
                <c:pt idx="47">
                  <c:v>595</c:v>
                </c:pt>
                <c:pt idx="48">
                  <c:v>604</c:v>
                </c:pt>
                <c:pt idx="49">
                  <c:v>613</c:v>
                </c:pt>
                <c:pt idx="50">
                  <c:v>622</c:v>
                </c:pt>
                <c:pt idx="51">
                  <c:v>631</c:v>
                </c:pt>
                <c:pt idx="52">
                  <c:v>640</c:v>
                </c:pt>
                <c:pt idx="53">
                  <c:v>649</c:v>
                </c:pt>
                <c:pt idx="54">
                  <c:v>658</c:v>
                </c:pt>
                <c:pt idx="55">
                  <c:v>667</c:v>
                </c:pt>
                <c:pt idx="56">
                  <c:v>676</c:v>
                </c:pt>
                <c:pt idx="57">
                  <c:v>685</c:v>
                </c:pt>
                <c:pt idx="58">
                  <c:v>694</c:v>
                </c:pt>
                <c:pt idx="59">
                  <c:v>703</c:v>
                </c:pt>
                <c:pt idx="60">
                  <c:v>712</c:v>
                </c:pt>
                <c:pt idx="61">
                  <c:v>721</c:v>
                </c:pt>
                <c:pt idx="62">
                  <c:v>730</c:v>
                </c:pt>
                <c:pt idx="63">
                  <c:v>739</c:v>
                </c:pt>
                <c:pt idx="64">
                  <c:v>748</c:v>
                </c:pt>
                <c:pt idx="65">
                  <c:v>757</c:v>
                </c:pt>
                <c:pt idx="66">
                  <c:v>766</c:v>
                </c:pt>
                <c:pt idx="67">
                  <c:v>775</c:v>
                </c:pt>
                <c:pt idx="68">
                  <c:v>784</c:v>
                </c:pt>
                <c:pt idx="69">
                  <c:v>793</c:v>
                </c:pt>
                <c:pt idx="70">
                  <c:v>802</c:v>
                </c:pt>
                <c:pt idx="71">
                  <c:v>811</c:v>
                </c:pt>
                <c:pt idx="72">
                  <c:v>820</c:v>
                </c:pt>
                <c:pt idx="73">
                  <c:v>829</c:v>
                </c:pt>
                <c:pt idx="74">
                  <c:v>838</c:v>
                </c:pt>
                <c:pt idx="75">
                  <c:v>847</c:v>
                </c:pt>
                <c:pt idx="76">
                  <c:v>856</c:v>
                </c:pt>
                <c:pt idx="77">
                  <c:v>865</c:v>
                </c:pt>
                <c:pt idx="78">
                  <c:v>874</c:v>
                </c:pt>
                <c:pt idx="79">
                  <c:v>883</c:v>
                </c:pt>
              </c:numCache>
            </c:numRef>
          </c:yVal>
          <c:smooth val="1"/>
          <c:extLst>
            <c:ext xmlns:c16="http://schemas.microsoft.com/office/drawing/2014/chart" uri="{C3380CC4-5D6E-409C-BE32-E72D297353CC}">
              <c16:uniqueId val="{00000001-4E9D-47EE-9494-494A866A730D}"/>
            </c:ext>
          </c:extLst>
        </c:ser>
        <c:ser>
          <c:idx val="2"/>
          <c:order val="2"/>
          <c:spPr>
            <a:ln w="19050" cap="rnd">
              <a:solidFill>
                <a:schemeClr val="accent3"/>
              </a:solidFill>
              <a:round/>
            </a:ln>
            <a:effectLst/>
          </c:spPr>
          <c:marker>
            <c:symbol val="none"/>
          </c:marker>
          <c:xVal>
            <c:numRef>
              <c:f>计算参考2!$L$3:$L$82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计算参考2!$O$3:$O$82</c:f>
              <c:numCache>
                <c:formatCode>General</c:formatCode>
                <c:ptCount val="80"/>
                <c:pt idx="0">
                  <c:v>297</c:v>
                </c:pt>
                <c:pt idx="1">
                  <c:v>312</c:v>
                </c:pt>
                <c:pt idx="2">
                  <c:v>327</c:v>
                </c:pt>
                <c:pt idx="3">
                  <c:v>342</c:v>
                </c:pt>
                <c:pt idx="4">
                  <c:v>357</c:v>
                </c:pt>
                <c:pt idx="5">
                  <c:v>372</c:v>
                </c:pt>
                <c:pt idx="6">
                  <c:v>387</c:v>
                </c:pt>
                <c:pt idx="7">
                  <c:v>402</c:v>
                </c:pt>
                <c:pt idx="8">
                  <c:v>417</c:v>
                </c:pt>
                <c:pt idx="9">
                  <c:v>432</c:v>
                </c:pt>
                <c:pt idx="10">
                  <c:v>447</c:v>
                </c:pt>
                <c:pt idx="11">
                  <c:v>462</c:v>
                </c:pt>
                <c:pt idx="12">
                  <c:v>477</c:v>
                </c:pt>
                <c:pt idx="13">
                  <c:v>492</c:v>
                </c:pt>
                <c:pt idx="14">
                  <c:v>507</c:v>
                </c:pt>
                <c:pt idx="15">
                  <c:v>522</c:v>
                </c:pt>
                <c:pt idx="16">
                  <c:v>537</c:v>
                </c:pt>
                <c:pt idx="17">
                  <c:v>552</c:v>
                </c:pt>
                <c:pt idx="18">
                  <c:v>567</c:v>
                </c:pt>
                <c:pt idx="19">
                  <c:v>582</c:v>
                </c:pt>
                <c:pt idx="20">
                  <c:v>597</c:v>
                </c:pt>
                <c:pt idx="21">
                  <c:v>612</c:v>
                </c:pt>
                <c:pt idx="22">
                  <c:v>627</c:v>
                </c:pt>
                <c:pt idx="23">
                  <c:v>642</c:v>
                </c:pt>
                <c:pt idx="24">
                  <c:v>657</c:v>
                </c:pt>
                <c:pt idx="25">
                  <c:v>672</c:v>
                </c:pt>
                <c:pt idx="26">
                  <c:v>687</c:v>
                </c:pt>
                <c:pt idx="27">
                  <c:v>702</c:v>
                </c:pt>
                <c:pt idx="28">
                  <c:v>717</c:v>
                </c:pt>
                <c:pt idx="29">
                  <c:v>732</c:v>
                </c:pt>
                <c:pt idx="30">
                  <c:v>747</c:v>
                </c:pt>
                <c:pt idx="31">
                  <c:v>762</c:v>
                </c:pt>
                <c:pt idx="32">
                  <c:v>777</c:v>
                </c:pt>
                <c:pt idx="33">
                  <c:v>792</c:v>
                </c:pt>
                <c:pt idx="34">
                  <c:v>807</c:v>
                </c:pt>
                <c:pt idx="35">
                  <c:v>822</c:v>
                </c:pt>
                <c:pt idx="36">
                  <c:v>837</c:v>
                </c:pt>
                <c:pt idx="37">
                  <c:v>852</c:v>
                </c:pt>
                <c:pt idx="38">
                  <c:v>867</c:v>
                </c:pt>
                <c:pt idx="39">
                  <c:v>882</c:v>
                </c:pt>
                <c:pt idx="40">
                  <c:v>897</c:v>
                </c:pt>
                <c:pt idx="41">
                  <c:v>912</c:v>
                </c:pt>
                <c:pt idx="42">
                  <c:v>927</c:v>
                </c:pt>
                <c:pt idx="43">
                  <c:v>942</c:v>
                </c:pt>
                <c:pt idx="44">
                  <c:v>957</c:v>
                </c:pt>
                <c:pt idx="45">
                  <c:v>972</c:v>
                </c:pt>
                <c:pt idx="46">
                  <c:v>987</c:v>
                </c:pt>
                <c:pt idx="47">
                  <c:v>1002</c:v>
                </c:pt>
                <c:pt idx="48">
                  <c:v>1017</c:v>
                </c:pt>
                <c:pt idx="49">
                  <c:v>1032</c:v>
                </c:pt>
                <c:pt idx="50">
                  <c:v>1047</c:v>
                </c:pt>
                <c:pt idx="51">
                  <c:v>1062</c:v>
                </c:pt>
                <c:pt idx="52">
                  <c:v>1077</c:v>
                </c:pt>
                <c:pt idx="53">
                  <c:v>1092</c:v>
                </c:pt>
                <c:pt idx="54">
                  <c:v>1107</c:v>
                </c:pt>
                <c:pt idx="55">
                  <c:v>1122</c:v>
                </c:pt>
                <c:pt idx="56">
                  <c:v>1137</c:v>
                </c:pt>
                <c:pt idx="57">
                  <c:v>1152</c:v>
                </c:pt>
                <c:pt idx="58">
                  <c:v>1167</c:v>
                </c:pt>
                <c:pt idx="59">
                  <c:v>1182</c:v>
                </c:pt>
                <c:pt idx="60">
                  <c:v>1197</c:v>
                </c:pt>
                <c:pt idx="61">
                  <c:v>1212</c:v>
                </c:pt>
                <c:pt idx="62">
                  <c:v>1227</c:v>
                </c:pt>
                <c:pt idx="63">
                  <c:v>1242</c:v>
                </c:pt>
                <c:pt idx="64">
                  <c:v>1257</c:v>
                </c:pt>
                <c:pt idx="65">
                  <c:v>1272</c:v>
                </c:pt>
                <c:pt idx="66">
                  <c:v>1287</c:v>
                </c:pt>
                <c:pt idx="67">
                  <c:v>1302</c:v>
                </c:pt>
                <c:pt idx="68">
                  <c:v>1317</c:v>
                </c:pt>
                <c:pt idx="69">
                  <c:v>1332</c:v>
                </c:pt>
                <c:pt idx="70">
                  <c:v>1347</c:v>
                </c:pt>
                <c:pt idx="71">
                  <c:v>1362</c:v>
                </c:pt>
                <c:pt idx="72">
                  <c:v>1377</c:v>
                </c:pt>
                <c:pt idx="73">
                  <c:v>1392</c:v>
                </c:pt>
                <c:pt idx="74">
                  <c:v>1407</c:v>
                </c:pt>
                <c:pt idx="75">
                  <c:v>1422</c:v>
                </c:pt>
                <c:pt idx="76">
                  <c:v>1437</c:v>
                </c:pt>
                <c:pt idx="77">
                  <c:v>1452</c:v>
                </c:pt>
                <c:pt idx="78">
                  <c:v>1467</c:v>
                </c:pt>
                <c:pt idx="79">
                  <c:v>1482</c:v>
                </c:pt>
              </c:numCache>
            </c:numRef>
          </c:yVal>
          <c:smooth val="1"/>
          <c:extLst>
            <c:ext xmlns:c16="http://schemas.microsoft.com/office/drawing/2014/chart" uri="{C3380CC4-5D6E-409C-BE32-E72D297353CC}">
              <c16:uniqueId val="{00000002-4E9D-47EE-9494-494A866A730D}"/>
            </c:ext>
          </c:extLst>
        </c:ser>
        <c:ser>
          <c:idx val="3"/>
          <c:order val="3"/>
          <c:spPr>
            <a:ln w="19050" cap="rnd">
              <a:solidFill>
                <a:schemeClr val="accent4"/>
              </a:solidFill>
              <a:round/>
            </a:ln>
            <a:effectLst/>
          </c:spPr>
          <c:marker>
            <c:symbol val="none"/>
          </c:marker>
          <c:xVal>
            <c:numRef>
              <c:f>计算参考2!$L$3:$L$82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计算参考2!$P$3:$P$82</c:f>
              <c:numCache>
                <c:formatCode>General</c:formatCode>
                <c:ptCount val="80"/>
                <c:pt idx="0">
                  <c:v>370</c:v>
                </c:pt>
                <c:pt idx="1">
                  <c:v>388</c:v>
                </c:pt>
                <c:pt idx="2">
                  <c:v>406</c:v>
                </c:pt>
                <c:pt idx="3">
                  <c:v>424</c:v>
                </c:pt>
                <c:pt idx="4">
                  <c:v>442</c:v>
                </c:pt>
                <c:pt idx="5">
                  <c:v>460</c:v>
                </c:pt>
                <c:pt idx="6">
                  <c:v>478</c:v>
                </c:pt>
                <c:pt idx="7">
                  <c:v>496</c:v>
                </c:pt>
                <c:pt idx="8">
                  <c:v>514</c:v>
                </c:pt>
                <c:pt idx="9">
                  <c:v>532</c:v>
                </c:pt>
                <c:pt idx="10">
                  <c:v>550</c:v>
                </c:pt>
                <c:pt idx="11">
                  <c:v>568</c:v>
                </c:pt>
                <c:pt idx="12">
                  <c:v>586</c:v>
                </c:pt>
                <c:pt idx="13">
                  <c:v>604</c:v>
                </c:pt>
                <c:pt idx="14">
                  <c:v>622</c:v>
                </c:pt>
                <c:pt idx="15">
                  <c:v>640</c:v>
                </c:pt>
                <c:pt idx="16">
                  <c:v>658</c:v>
                </c:pt>
                <c:pt idx="17">
                  <c:v>676</c:v>
                </c:pt>
                <c:pt idx="18">
                  <c:v>694</c:v>
                </c:pt>
                <c:pt idx="19">
                  <c:v>712</c:v>
                </c:pt>
                <c:pt idx="20">
                  <c:v>730</c:v>
                </c:pt>
                <c:pt idx="21">
                  <c:v>748</c:v>
                </c:pt>
                <c:pt idx="22">
                  <c:v>766</c:v>
                </c:pt>
                <c:pt idx="23">
                  <c:v>784</c:v>
                </c:pt>
                <c:pt idx="24">
                  <c:v>802</c:v>
                </c:pt>
                <c:pt idx="25">
                  <c:v>820</c:v>
                </c:pt>
                <c:pt idx="26">
                  <c:v>838</c:v>
                </c:pt>
                <c:pt idx="27">
                  <c:v>856</c:v>
                </c:pt>
                <c:pt idx="28">
                  <c:v>874</c:v>
                </c:pt>
                <c:pt idx="29">
                  <c:v>892</c:v>
                </c:pt>
                <c:pt idx="30">
                  <c:v>910</c:v>
                </c:pt>
                <c:pt idx="31">
                  <c:v>928</c:v>
                </c:pt>
                <c:pt idx="32">
                  <c:v>946</c:v>
                </c:pt>
                <c:pt idx="33">
                  <c:v>964</c:v>
                </c:pt>
                <c:pt idx="34">
                  <c:v>982</c:v>
                </c:pt>
                <c:pt idx="35">
                  <c:v>1000</c:v>
                </c:pt>
                <c:pt idx="36">
                  <c:v>1018</c:v>
                </c:pt>
                <c:pt idx="37">
                  <c:v>1036</c:v>
                </c:pt>
                <c:pt idx="38">
                  <c:v>1054</c:v>
                </c:pt>
                <c:pt idx="39">
                  <c:v>1072</c:v>
                </c:pt>
                <c:pt idx="40">
                  <c:v>1090</c:v>
                </c:pt>
                <c:pt idx="41">
                  <c:v>1108</c:v>
                </c:pt>
                <c:pt idx="42">
                  <c:v>1126</c:v>
                </c:pt>
                <c:pt idx="43">
                  <c:v>1144</c:v>
                </c:pt>
                <c:pt idx="44">
                  <c:v>1162</c:v>
                </c:pt>
                <c:pt idx="45">
                  <c:v>1180</c:v>
                </c:pt>
                <c:pt idx="46">
                  <c:v>1198</c:v>
                </c:pt>
                <c:pt idx="47">
                  <c:v>1216</c:v>
                </c:pt>
                <c:pt idx="48">
                  <c:v>1234</c:v>
                </c:pt>
                <c:pt idx="49">
                  <c:v>1252</c:v>
                </c:pt>
                <c:pt idx="50">
                  <c:v>1270</c:v>
                </c:pt>
                <c:pt idx="51">
                  <c:v>1288</c:v>
                </c:pt>
                <c:pt idx="52">
                  <c:v>1306</c:v>
                </c:pt>
                <c:pt idx="53">
                  <c:v>1324</c:v>
                </c:pt>
                <c:pt idx="54">
                  <c:v>1342</c:v>
                </c:pt>
                <c:pt idx="55">
                  <c:v>1360</c:v>
                </c:pt>
                <c:pt idx="56">
                  <c:v>1378</c:v>
                </c:pt>
                <c:pt idx="57">
                  <c:v>1396</c:v>
                </c:pt>
                <c:pt idx="58">
                  <c:v>1414</c:v>
                </c:pt>
                <c:pt idx="59">
                  <c:v>1432</c:v>
                </c:pt>
                <c:pt idx="60">
                  <c:v>1450</c:v>
                </c:pt>
                <c:pt idx="61">
                  <c:v>1468</c:v>
                </c:pt>
                <c:pt idx="62">
                  <c:v>1486</c:v>
                </c:pt>
                <c:pt idx="63">
                  <c:v>1504</c:v>
                </c:pt>
                <c:pt idx="64">
                  <c:v>1522</c:v>
                </c:pt>
                <c:pt idx="65">
                  <c:v>1540</c:v>
                </c:pt>
                <c:pt idx="66">
                  <c:v>1558</c:v>
                </c:pt>
                <c:pt idx="67">
                  <c:v>1576</c:v>
                </c:pt>
                <c:pt idx="68">
                  <c:v>1594</c:v>
                </c:pt>
                <c:pt idx="69">
                  <c:v>1612</c:v>
                </c:pt>
                <c:pt idx="70">
                  <c:v>1630</c:v>
                </c:pt>
                <c:pt idx="71">
                  <c:v>1648</c:v>
                </c:pt>
                <c:pt idx="72">
                  <c:v>1666</c:v>
                </c:pt>
                <c:pt idx="73">
                  <c:v>1684</c:v>
                </c:pt>
                <c:pt idx="74">
                  <c:v>1702</c:v>
                </c:pt>
                <c:pt idx="75">
                  <c:v>1720</c:v>
                </c:pt>
                <c:pt idx="76">
                  <c:v>1738</c:v>
                </c:pt>
                <c:pt idx="77">
                  <c:v>1756</c:v>
                </c:pt>
                <c:pt idx="78">
                  <c:v>1774</c:v>
                </c:pt>
                <c:pt idx="79">
                  <c:v>1792</c:v>
                </c:pt>
              </c:numCache>
            </c:numRef>
          </c:yVal>
          <c:smooth val="1"/>
          <c:extLst>
            <c:ext xmlns:c16="http://schemas.microsoft.com/office/drawing/2014/chart" uri="{C3380CC4-5D6E-409C-BE32-E72D297353CC}">
              <c16:uniqueId val="{00000003-4E9D-47EE-9494-494A866A730D}"/>
            </c:ext>
          </c:extLst>
        </c:ser>
        <c:dLbls>
          <c:showLegendKey val="0"/>
          <c:showVal val="0"/>
          <c:showCatName val="0"/>
          <c:showSerName val="0"/>
          <c:showPercent val="0"/>
          <c:showBubbleSize val="0"/>
        </c:dLbls>
        <c:axId val="33742848"/>
        <c:axId val="33744384"/>
      </c:scatterChart>
      <c:valAx>
        <c:axId val="33742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33744384"/>
        <c:crosses val="autoZero"/>
        <c:crossBetween val="midCat"/>
      </c:valAx>
      <c:valAx>
        <c:axId val="3374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33742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274320</xdr:colOff>
      <xdr:row>73</xdr:row>
      <xdr:rowOff>11430</xdr:rowOff>
    </xdr:from>
    <xdr:to>
      <xdr:col>11</xdr:col>
      <xdr:colOff>0</xdr:colOff>
      <xdr:row>87</xdr:row>
      <xdr:rowOff>49530</xdr:rowOff>
    </xdr:to>
    <xdr:graphicFrame macro="">
      <xdr:nvGraphicFramePr>
        <xdr:cNvPr id="2" name="图表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274320</xdr:colOff>
      <xdr:row>73</xdr:row>
      <xdr:rowOff>11430</xdr:rowOff>
    </xdr:from>
    <xdr:to>
      <xdr:col>11</xdr:col>
      <xdr:colOff>0</xdr:colOff>
      <xdr:row>87</xdr:row>
      <xdr:rowOff>49530</xdr:rowOff>
    </xdr:to>
    <xdr:graphicFrame macro="">
      <xdr:nvGraphicFramePr>
        <xdr:cNvPr id="2" name="图表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game/document/&#20010;&#20154;/&#20844;&#20849;/&#23646;&#24615;&#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属性值"/>
      <sheetName val="属性辅助"/>
      <sheetName val="目标数值设定"/>
      <sheetName val="吴昊"/>
      <sheetName val="小雄"/>
      <sheetName val="目标玩法设计"/>
    </sheetNames>
    <sheetDataSet>
      <sheetData sheetId="0">
        <row r="3">
          <cell r="E3">
            <v>423</v>
          </cell>
          <cell r="F3">
            <v>0</v>
          </cell>
        </row>
        <row r="4">
          <cell r="E4">
            <v>514</v>
          </cell>
          <cell r="F4">
            <v>1028</v>
          </cell>
        </row>
        <row r="5">
          <cell r="E5">
            <v>840</v>
          </cell>
          <cell r="F5">
            <v>1680</v>
          </cell>
        </row>
        <row r="6">
          <cell r="E6">
            <v>836</v>
          </cell>
          <cell r="F6">
            <v>2230</v>
          </cell>
        </row>
        <row r="7">
          <cell r="E7">
            <v>1255</v>
          </cell>
          <cell r="F7">
            <v>2789</v>
          </cell>
        </row>
        <row r="8">
          <cell r="E8">
            <v>1729</v>
          </cell>
          <cell r="F8">
            <v>3842</v>
          </cell>
        </row>
        <row r="9">
          <cell r="E9">
            <v>1885</v>
          </cell>
          <cell r="F9">
            <v>4713</v>
          </cell>
        </row>
        <row r="10">
          <cell r="E10">
            <v>2569</v>
          </cell>
          <cell r="F10">
            <v>6423</v>
          </cell>
        </row>
        <row r="11">
          <cell r="E11">
            <v>2984</v>
          </cell>
          <cell r="F11">
            <v>7460</v>
          </cell>
        </row>
        <row r="18">
          <cell r="E18">
            <v>130</v>
          </cell>
          <cell r="F18">
            <v>0</v>
          </cell>
        </row>
        <row r="19">
          <cell r="E19">
            <v>200</v>
          </cell>
          <cell r="F19">
            <v>400</v>
          </cell>
        </row>
        <row r="20">
          <cell r="E20">
            <v>375</v>
          </cell>
          <cell r="F20">
            <v>750</v>
          </cell>
        </row>
        <row r="21">
          <cell r="E21">
            <v>407</v>
          </cell>
          <cell r="F21">
            <v>1085</v>
          </cell>
        </row>
        <row r="22">
          <cell r="E22">
            <v>737</v>
          </cell>
          <cell r="F22">
            <v>1639</v>
          </cell>
        </row>
        <row r="23">
          <cell r="E23">
            <v>798</v>
          </cell>
          <cell r="F23">
            <v>1773</v>
          </cell>
        </row>
        <row r="24">
          <cell r="E24">
            <v>978</v>
          </cell>
          <cell r="F24">
            <v>2445</v>
          </cell>
        </row>
        <row r="25">
          <cell r="E25">
            <v>1233</v>
          </cell>
          <cell r="F25">
            <v>3083</v>
          </cell>
        </row>
        <row r="26">
          <cell r="E26">
            <v>1492</v>
          </cell>
          <cell r="F26">
            <v>3730</v>
          </cell>
        </row>
        <row r="33">
          <cell r="E33">
            <v>4166</v>
          </cell>
          <cell r="F33">
            <v>0</v>
          </cell>
        </row>
        <row r="34">
          <cell r="E34">
            <v>4337</v>
          </cell>
          <cell r="F34">
            <v>8674</v>
          </cell>
        </row>
        <row r="35">
          <cell r="E35">
            <v>8118</v>
          </cell>
          <cell r="F35">
            <v>16237</v>
          </cell>
        </row>
        <row r="36">
          <cell r="E36">
            <v>8664</v>
          </cell>
          <cell r="F36">
            <v>23106</v>
          </cell>
        </row>
        <row r="37">
          <cell r="E37">
            <v>12880</v>
          </cell>
          <cell r="F37">
            <v>28624</v>
          </cell>
        </row>
        <row r="38">
          <cell r="E38">
            <v>17016</v>
          </cell>
          <cell r="F38">
            <v>37815</v>
          </cell>
        </row>
        <row r="39">
          <cell r="E39">
            <v>21844</v>
          </cell>
          <cell r="F39">
            <v>54611</v>
          </cell>
        </row>
        <row r="40">
          <cell r="E40">
            <v>27286</v>
          </cell>
          <cell r="F40">
            <v>68215</v>
          </cell>
        </row>
        <row r="41">
          <cell r="E41">
            <v>38842</v>
          </cell>
          <cell r="F41">
            <v>97107</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74"/>
  <sheetViews>
    <sheetView tabSelected="1" topLeftCell="A46" workbookViewId="0">
      <pane xSplit="1" topLeftCell="B1" activePane="topRight" state="frozen"/>
      <selection pane="topRight" activeCell="L62" sqref="L62"/>
    </sheetView>
  </sheetViews>
  <sheetFormatPr defaultColWidth="8.88671875" defaultRowHeight="13.8" x14ac:dyDescent="0.25"/>
  <cols>
    <col min="1" max="1" width="8.88671875" style="1" customWidth="1"/>
    <col min="2" max="2" width="13.88671875" style="60" customWidth="1"/>
    <col min="3" max="4" width="8.88671875" style="1"/>
    <col min="5" max="5" width="9" style="1" customWidth="1"/>
    <col min="6" max="6" width="10.44140625" style="1" customWidth="1"/>
    <col min="7" max="13" width="8.77734375" style="1" customWidth="1"/>
    <col min="14" max="14" width="35.44140625" style="1" bestFit="1" customWidth="1"/>
    <col min="15" max="15" width="10.33203125" style="1" customWidth="1"/>
    <col min="16" max="22" width="8.109375" style="1" customWidth="1"/>
    <col min="23" max="23" width="35.44140625" style="1" bestFit="1" customWidth="1"/>
    <col min="24" max="24" width="11.109375" style="1" customWidth="1"/>
    <col min="25" max="26" width="7.88671875" style="1" customWidth="1"/>
    <col min="27" max="27" width="7.88671875" style="61" customWidth="1"/>
    <col min="28" max="31" width="7.88671875" style="62" customWidth="1"/>
    <col min="32" max="32" width="35.44140625" style="62" bestFit="1" customWidth="1"/>
    <col min="33" max="40" width="8.21875" style="62" customWidth="1"/>
    <col min="41" max="41" width="35.44140625" style="62" bestFit="1" customWidth="1"/>
    <col min="42" max="47" width="8.88671875" style="62"/>
    <col min="48" max="49" width="8.88671875" style="1"/>
    <col min="50" max="50" width="35.44140625" style="1" bestFit="1" customWidth="1"/>
    <col min="51" max="16384" width="8.88671875" style="1"/>
  </cols>
  <sheetData>
    <row r="1" spans="1:50" ht="15.6" x14ac:dyDescent="0.35">
      <c r="A1" s="2" t="s">
        <v>0</v>
      </c>
      <c r="B1" s="2"/>
      <c r="C1" s="2"/>
      <c r="D1" s="2"/>
      <c r="E1" s="63"/>
      <c r="F1" s="63"/>
      <c r="G1" s="63"/>
      <c r="H1" s="2"/>
      <c r="I1" s="64"/>
      <c r="J1" s="70"/>
      <c r="K1" s="70"/>
      <c r="L1" s="2"/>
      <c r="M1" s="2"/>
      <c r="N1" s="63"/>
      <c r="O1" s="2"/>
      <c r="P1" s="2"/>
      <c r="Q1" s="2"/>
      <c r="R1" s="2"/>
      <c r="S1" s="2"/>
      <c r="T1" s="2"/>
      <c r="U1" s="2"/>
      <c r="V1" s="2"/>
      <c r="W1" s="2"/>
      <c r="X1" s="63"/>
      <c r="Y1" s="63"/>
      <c r="Z1" s="63"/>
      <c r="AA1" s="72"/>
    </row>
    <row r="2" spans="1:50" ht="15.6" x14ac:dyDescent="0.25">
      <c r="A2" s="65" t="s">
        <v>1</v>
      </c>
      <c r="B2" s="65" t="s">
        <v>2</v>
      </c>
      <c r="C2" s="65" t="s">
        <v>1</v>
      </c>
      <c r="D2" s="65" t="s">
        <v>2</v>
      </c>
      <c r="E2" s="65" t="s">
        <v>1</v>
      </c>
      <c r="F2" s="46" t="s">
        <v>463</v>
      </c>
      <c r="G2" s="46" t="s">
        <v>464</v>
      </c>
      <c r="H2" s="46" t="s">
        <v>464</v>
      </c>
      <c r="I2" s="46" t="s">
        <v>464</v>
      </c>
      <c r="J2" s="46" t="s">
        <v>464</v>
      </c>
      <c r="K2" s="46" t="s">
        <v>464</v>
      </c>
      <c r="L2" s="46" t="s">
        <v>464</v>
      </c>
      <c r="M2" s="46" t="s">
        <v>464</v>
      </c>
      <c r="N2" s="46" t="s">
        <v>463</v>
      </c>
      <c r="O2" s="65" t="s">
        <v>463</v>
      </c>
      <c r="P2" s="65" t="s">
        <v>464</v>
      </c>
      <c r="Q2" s="65" t="s">
        <v>464</v>
      </c>
      <c r="R2" s="65" t="s">
        <v>464</v>
      </c>
      <c r="S2" s="65" t="s">
        <v>464</v>
      </c>
      <c r="T2" s="65" t="s">
        <v>464</v>
      </c>
      <c r="U2" s="65" t="s">
        <v>464</v>
      </c>
      <c r="V2" s="65" t="s">
        <v>464</v>
      </c>
      <c r="W2" s="65" t="s">
        <v>463</v>
      </c>
      <c r="X2" s="46" t="s">
        <v>463</v>
      </c>
      <c r="Y2" s="46" t="s">
        <v>464</v>
      </c>
      <c r="Z2" s="46" t="s">
        <v>464</v>
      </c>
      <c r="AA2" s="46" t="s">
        <v>464</v>
      </c>
      <c r="AB2" s="46" t="s">
        <v>464</v>
      </c>
      <c r="AC2" s="46" t="s">
        <v>464</v>
      </c>
      <c r="AD2" s="46" t="s">
        <v>464</v>
      </c>
      <c r="AE2" s="46" t="s">
        <v>464</v>
      </c>
      <c r="AF2" s="46" t="s">
        <v>463</v>
      </c>
      <c r="AG2" s="65" t="s">
        <v>463</v>
      </c>
      <c r="AH2" s="65" t="s">
        <v>464</v>
      </c>
      <c r="AI2" s="65" t="s">
        <v>464</v>
      </c>
      <c r="AJ2" s="65" t="s">
        <v>464</v>
      </c>
      <c r="AK2" s="65" t="s">
        <v>464</v>
      </c>
      <c r="AL2" s="65" t="s">
        <v>464</v>
      </c>
      <c r="AM2" s="65" t="s">
        <v>464</v>
      </c>
      <c r="AN2" s="65" t="s">
        <v>464</v>
      </c>
      <c r="AO2" s="65" t="s">
        <v>463</v>
      </c>
      <c r="AP2" s="46" t="s">
        <v>463</v>
      </c>
      <c r="AQ2" s="46" t="s">
        <v>464</v>
      </c>
      <c r="AR2" s="46" t="s">
        <v>464</v>
      </c>
      <c r="AS2" s="46" t="s">
        <v>464</v>
      </c>
      <c r="AT2" s="46" t="s">
        <v>464</v>
      </c>
      <c r="AU2" s="46" t="s">
        <v>464</v>
      </c>
      <c r="AV2" s="46" t="s">
        <v>464</v>
      </c>
      <c r="AW2" s="46" t="s">
        <v>464</v>
      </c>
      <c r="AX2" s="46" t="s">
        <v>463</v>
      </c>
    </row>
    <row r="3" spans="1:50" s="74" customFormat="1" ht="48" customHeight="1" x14ac:dyDescent="0.25">
      <c r="A3" s="5" t="s">
        <v>3</v>
      </c>
      <c r="B3" s="5" t="s">
        <v>4</v>
      </c>
      <c r="C3" s="5" t="s">
        <v>5</v>
      </c>
      <c r="D3" s="5" t="s">
        <v>6</v>
      </c>
      <c r="E3" s="5" t="s">
        <v>7</v>
      </c>
      <c r="F3" s="73" t="s">
        <v>465</v>
      </c>
      <c r="G3" s="73" t="s">
        <v>466</v>
      </c>
      <c r="H3" s="73" t="s">
        <v>475</v>
      </c>
      <c r="I3" s="73" t="s">
        <v>476</v>
      </c>
      <c r="J3" s="73" t="s">
        <v>477</v>
      </c>
      <c r="K3" s="73" t="s">
        <v>478</v>
      </c>
      <c r="L3" s="73" t="s">
        <v>479</v>
      </c>
      <c r="M3" s="73" t="s">
        <v>467</v>
      </c>
      <c r="N3" s="73" t="s">
        <v>468</v>
      </c>
      <c r="O3" s="5" t="s">
        <v>485</v>
      </c>
      <c r="P3" s="5" t="s">
        <v>488</v>
      </c>
      <c r="Q3" s="5" t="s">
        <v>489</v>
      </c>
      <c r="R3" s="5" t="s">
        <v>490</v>
      </c>
      <c r="S3" s="5" t="s">
        <v>491</v>
      </c>
      <c r="T3" s="5" t="s">
        <v>492</v>
      </c>
      <c r="U3" s="5" t="s">
        <v>493</v>
      </c>
      <c r="V3" s="5" t="s">
        <v>494</v>
      </c>
      <c r="W3" s="5" t="s">
        <v>495</v>
      </c>
      <c r="X3" s="73" t="s">
        <v>525</v>
      </c>
      <c r="Y3" s="73" t="s">
        <v>526</v>
      </c>
      <c r="Z3" s="73" t="s">
        <v>527</v>
      </c>
      <c r="AA3" s="73" t="s">
        <v>528</v>
      </c>
      <c r="AB3" s="73" t="s">
        <v>529</v>
      </c>
      <c r="AC3" s="73" t="s">
        <v>530</v>
      </c>
      <c r="AD3" s="73" t="s">
        <v>531</v>
      </c>
      <c r="AE3" s="73" t="s">
        <v>532</v>
      </c>
      <c r="AF3" s="73" t="s">
        <v>533</v>
      </c>
      <c r="AG3" s="5" t="s">
        <v>480</v>
      </c>
      <c r="AH3" s="5" t="s">
        <v>502</v>
      </c>
      <c r="AI3" s="5" t="s">
        <v>503</v>
      </c>
      <c r="AJ3" s="5" t="s">
        <v>504</v>
      </c>
      <c r="AK3" s="5" t="s">
        <v>505</v>
      </c>
      <c r="AL3" s="5" t="s">
        <v>506</v>
      </c>
      <c r="AM3" s="5" t="s">
        <v>507</v>
      </c>
      <c r="AN3" s="5" t="s">
        <v>481</v>
      </c>
      <c r="AO3" s="5" t="s">
        <v>482</v>
      </c>
      <c r="AP3" s="73" t="s">
        <v>483</v>
      </c>
      <c r="AQ3" s="73" t="s">
        <v>545</v>
      </c>
      <c r="AR3" s="73" t="s">
        <v>546</v>
      </c>
      <c r="AS3" s="73" t="s">
        <v>547</v>
      </c>
      <c r="AT3" s="73" t="s">
        <v>548</v>
      </c>
      <c r="AU3" s="73" t="s">
        <v>549</v>
      </c>
      <c r="AV3" s="73" t="s">
        <v>550</v>
      </c>
      <c r="AW3" s="73" t="s">
        <v>484</v>
      </c>
      <c r="AX3" s="73" t="s">
        <v>551</v>
      </c>
    </row>
    <row r="4" spans="1:50" x14ac:dyDescent="0.25">
      <c r="A4" s="66" t="s">
        <v>9</v>
      </c>
      <c r="B4" s="66" t="s">
        <v>10</v>
      </c>
      <c r="C4" s="66" t="s">
        <v>10</v>
      </c>
      <c r="D4" s="66" t="s">
        <v>10</v>
      </c>
      <c r="E4" s="66" t="s">
        <v>10</v>
      </c>
      <c r="F4" s="6" t="s">
        <v>11</v>
      </c>
      <c r="G4" s="6" t="s">
        <v>9</v>
      </c>
      <c r="H4" s="6" t="s">
        <v>9</v>
      </c>
      <c r="I4" s="6" t="s">
        <v>9</v>
      </c>
      <c r="J4" s="6" t="s">
        <v>9</v>
      </c>
      <c r="K4" s="6" t="s">
        <v>9</v>
      </c>
      <c r="L4" s="6" t="s">
        <v>9</v>
      </c>
      <c r="M4" s="6" t="s">
        <v>9</v>
      </c>
      <c r="N4" s="6" t="s">
        <v>11</v>
      </c>
      <c r="O4" s="66" t="s">
        <v>11</v>
      </c>
      <c r="P4" s="66" t="s">
        <v>9</v>
      </c>
      <c r="Q4" s="66" t="s">
        <v>9</v>
      </c>
      <c r="R4" s="66" t="s">
        <v>9</v>
      </c>
      <c r="S4" s="66" t="s">
        <v>9</v>
      </c>
      <c r="T4" s="66" t="s">
        <v>9</v>
      </c>
      <c r="U4" s="66" t="s">
        <v>9</v>
      </c>
      <c r="V4" s="66" t="s">
        <v>9</v>
      </c>
      <c r="W4" s="66" t="s">
        <v>11</v>
      </c>
      <c r="X4" s="6" t="s">
        <v>11</v>
      </c>
      <c r="Y4" s="6" t="s">
        <v>9</v>
      </c>
      <c r="Z4" s="6" t="s">
        <v>9</v>
      </c>
      <c r="AA4" s="6" t="s">
        <v>9</v>
      </c>
      <c r="AB4" s="6" t="s">
        <v>9</v>
      </c>
      <c r="AC4" s="6" t="s">
        <v>9</v>
      </c>
      <c r="AD4" s="6" t="s">
        <v>9</v>
      </c>
      <c r="AE4" s="6" t="s">
        <v>9</v>
      </c>
      <c r="AF4" s="6" t="s">
        <v>11</v>
      </c>
      <c r="AG4" s="66" t="s">
        <v>11</v>
      </c>
      <c r="AH4" s="66" t="s">
        <v>9</v>
      </c>
      <c r="AI4" s="66" t="s">
        <v>9</v>
      </c>
      <c r="AJ4" s="66" t="s">
        <v>9</v>
      </c>
      <c r="AK4" s="66" t="s">
        <v>9</v>
      </c>
      <c r="AL4" s="66" t="s">
        <v>9</v>
      </c>
      <c r="AM4" s="66" t="s">
        <v>9</v>
      </c>
      <c r="AN4" s="66" t="s">
        <v>9</v>
      </c>
      <c r="AO4" s="66" t="s">
        <v>11</v>
      </c>
      <c r="AP4" s="6" t="s">
        <v>11</v>
      </c>
      <c r="AQ4" s="6" t="s">
        <v>9</v>
      </c>
      <c r="AR4" s="6" t="s">
        <v>9</v>
      </c>
      <c r="AS4" s="6" t="s">
        <v>9</v>
      </c>
      <c r="AT4" s="6" t="s">
        <v>9</v>
      </c>
      <c r="AU4" s="6" t="s">
        <v>9</v>
      </c>
      <c r="AV4" s="6" t="s">
        <v>9</v>
      </c>
      <c r="AW4" s="6" t="s">
        <v>9</v>
      </c>
      <c r="AX4" s="6" t="s">
        <v>11</v>
      </c>
    </row>
    <row r="5" spans="1:50" s="76" customFormat="1" ht="33" customHeight="1" x14ac:dyDescent="0.25">
      <c r="A5" s="67" t="s">
        <v>0</v>
      </c>
      <c r="B5" s="67" t="s">
        <v>12</v>
      </c>
      <c r="C5" s="67" t="s">
        <v>13</v>
      </c>
      <c r="D5" s="67" t="s">
        <v>14</v>
      </c>
      <c r="E5" s="67" t="s">
        <v>15</v>
      </c>
      <c r="F5" s="75" t="s">
        <v>486</v>
      </c>
      <c r="G5" s="75" t="s">
        <v>469</v>
      </c>
      <c r="H5" s="75" t="s">
        <v>470</v>
      </c>
      <c r="I5" s="75" t="s">
        <v>471</v>
      </c>
      <c r="J5" s="75" t="s">
        <v>472</v>
      </c>
      <c r="K5" s="75" t="s">
        <v>473</v>
      </c>
      <c r="L5" s="75" t="s">
        <v>474</v>
      </c>
      <c r="M5" s="75" t="s">
        <v>554</v>
      </c>
      <c r="N5" s="75" t="s">
        <v>522</v>
      </c>
      <c r="O5" s="67" t="s">
        <v>487</v>
      </c>
      <c r="P5" s="67" t="s">
        <v>496</v>
      </c>
      <c r="Q5" s="67" t="s">
        <v>497</v>
      </c>
      <c r="R5" s="67" t="s">
        <v>498</v>
      </c>
      <c r="S5" s="67" t="s">
        <v>499</v>
      </c>
      <c r="T5" s="67" t="s">
        <v>500</v>
      </c>
      <c r="U5" s="67" t="s">
        <v>501</v>
      </c>
      <c r="V5" s="67" t="s">
        <v>523</v>
      </c>
      <c r="W5" s="67" t="s">
        <v>524</v>
      </c>
      <c r="X5" s="75" t="s">
        <v>534</v>
      </c>
      <c r="Y5" s="75" t="s">
        <v>535</v>
      </c>
      <c r="Z5" s="75" t="s">
        <v>536</v>
      </c>
      <c r="AA5" s="75" t="s">
        <v>508</v>
      </c>
      <c r="AB5" s="75" t="s">
        <v>509</v>
      </c>
      <c r="AC5" s="75" t="s">
        <v>510</v>
      </c>
      <c r="AD5" s="75" t="s">
        <v>511</v>
      </c>
      <c r="AE5" s="75" t="s">
        <v>553</v>
      </c>
      <c r="AF5" s="75" t="s">
        <v>512</v>
      </c>
      <c r="AG5" s="67" t="s">
        <v>513</v>
      </c>
      <c r="AH5" s="67" t="s">
        <v>514</v>
      </c>
      <c r="AI5" s="67" t="s">
        <v>515</v>
      </c>
      <c r="AJ5" s="67" t="s">
        <v>516</v>
      </c>
      <c r="AK5" s="67" t="s">
        <v>517</v>
      </c>
      <c r="AL5" s="67" t="s">
        <v>518</v>
      </c>
      <c r="AM5" s="67" t="s">
        <v>519</v>
      </c>
      <c r="AN5" s="67" t="s">
        <v>520</v>
      </c>
      <c r="AO5" s="67" t="s">
        <v>521</v>
      </c>
      <c r="AP5" s="75" t="s">
        <v>537</v>
      </c>
      <c r="AQ5" s="75" t="s">
        <v>538</v>
      </c>
      <c r="AR5" s="75" t="s">
        <v>539</v>
      </c>
      <c r="AS5" s="75" t="s">
        <v>540</v>
      </c>
      <c r="AT5" s="75" t="s">
        <v>541</v>
      </c>
      <c r="AU5" s="75" t="s">
        <v>542</v>
      </c>
      <c r="AV5" s="75" t="s">
        <v>543</v>
      </c>
      <c r="AW5" s="75" t="s">
        <v>552</v>
      </c>
      <c r="AX5" s="75" t="s">
        <v>544</v>
      </c>
    </row>
    <row r="6" spans="1:50" s="57" customFormat="1" ht="15.6" x14ac:dyDescent="0.25">
      <c r="A6" s="12">
        <v>2001</v>
      </c>
      <c r="B6" s="12" t="s">
        <v>16</v>
      </c>
      <c r="C6" s="12">
        <v>5</v>
      </c>
      <c r="D6" s="8" t="s">
        <v>17</v>
      </c>
      <c r="E6" s="8">
        <v>1</v>
      </c>
      <c r="F6" s="8" t="s">
        <v>555</v>
      </c>
      <c r="G6" s="8">
        <v>4</v>
      </c>
      <c r="H6" s="8">
        <v>10</v>
      </c>
      <c r="I6" s="8">
        <v>5</v>
      </c>
      <c r="J6" s="8">
        <v>10</v>
      </c>
      <c r="K6" s="8">
        <v>6</v>
      </c>
      <c r="L6" s="8">
        <v>10</v>
      </c>
      <c r="M6" s="8">
        <v>2</v>
      </c>
      <c r="N6" s="8" t="str">
        <f>"生命、攻击、防御加成+"&amp;L6/10&amp;"%（"&amp;M6&amp;"星）"</f>
        <v>生命、攻击、防御加成+1%（2星）</v>
      </c>
      <c r="O6" s="8" t="s">
        <v>559</v>
      </c>
      <c r="P6" s="8">
        <v>4</v>
      </c>
      <c r="Q6" s="8">
        <f>INT(H6*1.5)</f>
        <v>15</v>
      </c>
      <c r="R6" s="8">
        <v>5</v>
      </c>
      <c r="S6" s="8">
        <f>INT(J6*1.5)</f>
        <v>15</v>
      </c>
      <c r="T6" s="8">
        <v>6</v>
      </c>
      <c r="U6" s="8">
        <f>INT(L6*1.5)</f>
        <v>15</v>
      </c>
      <c r="V6" s="8">
        <v>4</v>
      </c>
      <c r="W6" s="8" t="str">
        <f>"生命、攻击、防御加成+"&amp;U6/10&amp;"%（"&amp;V6&amp;"星）"</f>
        <v>生命、攻击、防御加成+1.5%（4星）</v>
      </c>
      <c r="X6" s="71" t="s">
        <v>563</v>
      </c>
      <c r="Y6" s="8">
        <v>4</v>
      </c>
      <c r="Z6" s="8">
        <f>INT(H6*2)</f>
        <v>20</v>
      </c>
      <c r="AA6" s="8">
        <v>5</v>
      </c>
      <c r="AB6" s="8">
        <f>INT(J6*2)</f>
        <v>20</v>
      </c>
      <c r="AC6" s="8">
        <v>6</v>
      </c>
      <c r="AD6" s="8">
        <f>INT(L6*2)</f>
        <v>20</v>
      </c>
      <c r="AE6" s="8">
        <v>6</v>
      </c>
      <c r="AF6" s="8" t="str">
        <f>"生命、攻击、防御加成+"&amp;AD6/10&amp;"%（"&amp;AE6&amp;"星）"</f>
        <v>生命、攻击、防御加成+2%（6星）</v>
      </c>
      <c r="AG6" s="77" t="s">
        <v>567</v>
      </c>
      <c r="AH6" s="8">
        <v>4</v>
      </c>
      <c r="AI6" s="8">
        <f>INT(H6*2.5)</f>
        <v>25</v>
      </c>
      <c r="AJ6" s="8">
        <v>5</v>
      </c>
      <c r="AK6" s="8">
        <f>INT(J6*2.5)</f>
        <v>25</v>
      </c>
      <c r="AL6" s="8">
        <v>6</v>
      </c>
      <c r="AM6" s="8">
        <f>INT(L6*2.5)</f>
        <v>25</v>
      </c>
      <c r="AN6" s="8">
        <v>8</v>
      </c>
      <c r="AO6" s="8" t="str">
        <f>"生命、攻击、防御加成+"&amp;AM6/10&amp;"%（"&amp;AN6&amp;"星）"</f>
        <v>生命、攻击、防御加成+2.5%（8星）</v>
      </c>
      <c r="AP6" s="71" t="s">
        <v>571</v>
      </c>
      <c r="AQ6" s="8">
        <v>4</v>
      </c>
      <c r="AR6" s="8">
        <f>INT(H6*3)</f>
        <v>30</v>
      </c>
      <c r="AS6" s="8">
        <v>5</v>
      </c>
      <c r="AT6" s="8">
        <f>INT(J6*3)</f>
        <v>30</v>
      </c>
      <c r="AU6" s="8">
        <v>6</v>
      </c>
      <c r="AV6" s="8">
        <f>INT(L6*3)</f>
        <v>30</v>
      </c>
      <c r="AW6" s="8">
        <v>10</v>
      </c>
      <c r="AX6" s="8" t="str">
        <f>"生命、攻击、防御加成+"&amp;AV6/10&amp;"%（"&amp;AW6&amp;"星）"</f>
        <v>生命、攻击、防御加成+3%（10星）</v>
      </c>
    </row>
    <row r="7" spans="1:50" s="58" customFormat="1" ht="15.6" x14ac:dyDescent="0.25">
      <c r="A7" s="12">
        <v>2002</v>
      </c>
      <c r="B7" s="12" t="s">
        <v>18</v>
      </c>
      <c r="C7" s="12">
        <v>5</v>
      </c>
      <c r="D7" s="8" t="s">
        <v>17</v>
      </c>
      <c r="E7" s="8">
        <v>2</v>
      </c>
      <c r="F7" s="8" t="s">
        <v>556</v>
      </c>
      <c r="G7" s="8">
        <v>4</v>
      </c>
      <c r="H7" s="8">
        <v>10</v>
      </c>
      <c r="I7" s="8">
        <v>5</v>
      </c>
      <c r="J7" s="8">
        <v>10</v>
      </c>
      <c r="K7" s="8">
        <v>6</v>
      </c>
      <c r="L7" s="8">
        <v>10</v>
      </c>
      <c r="M7" s="8">
        <v>2</v>
      </c>
      <c r="N7" s="8" t="str">
        <f t="shared" ref="N7:N70" si="0">"生命、攻击、防御加成+"&amp;L7/10&amp;"%（"&amp;M7&amp;"星）"</f>
        <v>生命、攻击、防御加成+1%（2星）</v>
      </c>
      <c r="O7" s="8" t="s">
        <v>560</v>
      </c>
      <c r="P7" s="8">
        <v>4</v>
      </c>
      <c r="Q7" s="8">
        <f t="shared" ref="Q7:U70" si="1">INT(H7*1.5)</f>
        <v>15</v>
      </c>
      <c r="R7" s="8">
        <v>5</v>
      </c>
      <c r="S7" s="8">
        <f t="shared" si="1"/>
        <v>15</v>
      </c>
      <c r="T7" s="8">
        <v>6</v>
      </c>
      <c r="U7" s="8">
        <f t="shared" si="1"/>
        <v>15</v>
      </c>
      <c r="V7" s="8">
        <v>4</v>
      </c>
      <c r="W7" s="8" t="str">
        <f t="shared" ref="W7:W70" si="2">"生命、攻击、防御加成+"&amp;U7/10&amp;"%（"&amp;V7&amp;"星）"</f>
        <v>生命、攻击、防御加成+1.5%（4星）</v>
      </c>
      <c r="X7" s="71" t="s">
        <v>564</v>
      </c>
      <c r="Y7" s="8">
        <v>4</v>
      </c>
      <c r="Z7" s="8">
        <f t="shared" ref="Z7:AD70" si="3">INT(H7*2)</f>
        <v>20</v>
      </c>
      <c r="AA7" s="8">
        <v>5</v>
      </c>
      <c r="AB7" s="8">
        <f t="shared" si="3"/>
        <v>20</v>
      </c>
      <c r="AC7" s="8">
        <v>6</v>
      </c>
      <c r="AD7" s="8">
        <f t="shared" si="3"/>
        <v>20</v>
      </c>
      <c r="AE7" s="8">
        <v>6</v>
      </c>
      <c r="AF7" s="8" t="str">
        <f t="shared" ref="AF7:AF70" si="4">"生命、攻击、防御加成+"&amp;AD7/10&amp;"%（"&amp;AE7&amp;"星）"</f>
        <v>生命、攻击、防御加成+2%（6星）</v>
      </c>
      <c r="AG7" s="77" t="s">
        <v>568</v>
      </c>
      <c r="AH7" s="8">
        <v>4</v>
      </c>
      <c r="AI7" s="8">
        <f t="shared" ref="AI7:AI70" si="5">INT(H7*2.5)</f>
        <v>25</v>
      </c>
      <c r="AJ7" s="8">
        <v>5</v>
      </c>
      <c r="AK7" s="8">
        <f t="shared" ref="AK7:AM70" si="6">INT(J7*2.5)</f>
        <v>25</v>
      </c>
      <c r="AL7" s="8">
        <v>6</v>
      </c>
      <c r="AM7" s="8">
        <f t="shared" si="6"/>
        <v>25</v>
      </c>
      <c r="AN7" s="8">
        <v>8</v>
      </c>
      <c r="AO7" s="8" t="str">
        <f t="shared" ref="AO7:AO70" si="7">"生命、攻击、防御加成+"&amp;AM7/10&amp;"%（"&amp;AN7&amp;"星）"</f>
        <v>生命、攻击、防御加成+2.5%（8星）</v>
      </c>
      <c r="AP7" s="71" t="s">
        <v>572</v>
      </c>
      <c r="AQ7" s="8">
        <v>4</v>
      </c>
      <c r="AR7" s="8">
        <f t="shared" ref="AR7:AV70" si="8">INT(H7*3)</f>
        <v>30</v>
      </c>
      <c r="AS7" s="8">
        <v>5</v>
      </c>
      <c r="AT7" s="8">
        <f t="shared" si="8"/>
        <v>30</v>
      </c>
      <c r="AU7" s="8">
        <v>6</v>
      </c>
      <c r="AV7" s="8">
        <f t="shared" si="8"/>
        <v>30</v>
      </c>
      <c r="AW7" s="8">
        <v>10</v>
      </c>
      <c r="AX7" s="8" t="str">
        <f t="shared" ref="AX7:AX70" si="9">"生命、攻击、防御加成+"&amp;AV7/10&amp;"%（"&amp;AW7&amp;"星）"</f>
        <v>生命、攻击、防御加成+3%（10星）</v>
      </c>
    </row>
    <row r="8" spans="1:50" s="59" customFormat="1" ht="15.6" x14ac:dyDescent="0.25">
      <c r="A8" s="12">
        <v>2003</v>
      </c>
      <c r="B8" s="12" t="s">
        <v>19</v>
      </c>
      <c r="C8" s="12">
        <v>5</v>
      </c>
      <c r="D8" s="8" t="s">
        <v>17</v>
      </c>
      <c r="E8" s="8">
        <v>3</v>
      </c>
      <c r="F8" s="8" t="s">
        <v>557</v>
      </c>
      <c r="G8" s="8">
        <v>4</v>
      </c>
      <c r="H8" s="8">
        <v>10</v>
      </c>
      <c r="I8" s="8">
        <v>5</v>
      </c>
      <c r="J8" s="8">
        <v>10</v>
      </c>
      <c r="K8" s="8">
        <v>6</v>
      </c>
      <c r="L8" s="8">
        <v>10</v>
      </c>
      <c r="M8" s="8">
        <v>2</v>
      </c>
      <c r="N8" s="8" t="str">
        <f t="shared" si="0"/>
        <v>生命、攻击、防御加成+1%（2星）</v>
      </c>
      <c r="O8" s="8" t="s">
        <v>561</v>
      </c>
      <c r="P8" s="8">
        <v>4</v>
      </c>
      <c r="Q8" s="8">
        <f t="shared" si="1"/>
        <v>15</v>
      </c>
      <c r="R8" s="8">
        <v>5</v>
      </c>
      <c r="S8" s="8">
        <f t="shared" si="1"/>
        <v>15</v>
      </c>
      <c r="T8" s="8">
        <v>6</v>
      </c>
      <c r="U8" s="8">
        <f t="shared" si="1"/>
        <v>15</v>
      </c>
      <c r="V8" s="8">
        <v>4</v>
      </c>
      <c r="W8" s="8" t="str">
        <f t="shared" si="2"/>
        <v>生命、攻击、防御加成+1.5%（4星）</v>
      </c>
      <c r="X8" s="71" t="s">
        <v>565</v>
      </c>
      <c r="Y8" s="8">
        <v>4</v>
      </c>
      <c r="Z8" s="8">
        <f t="shared" si="3"/>
        <v>20</v>
      </c>
      <c r="AA8" s="8">
        <v>5</v>
      </c>
      <c r="AB8" s="8">
        <f t="shared" si="3"/>
        <v>20</v>
      </c>
      <c r="AC8" s="8">
        <v>6</v>
      </c>
      <c r="AD8" s="8">
        <f t="shared" si="3"/>
        <v>20</v>
      </c>
      <c r="AE8" s="8">
        <v>6</v>
      </c>
      <c r="AF8" s="8" t="str">
        <f t="shared" si="4"/>
        <v>生命、攻击、防御加成+2%（6星）</v>
      </c>
      <c r="AG8" s="77" t="s">
        <v>569</v>
      </c>
      <c r="AH8" s="8">
        <v>4</v>
      </c>
      <c r="AI8" s="8">
        <f t="shared" si="5"/>
        <v>25</v>
      </c>
      <c r="AJ8" s="8">
        <v>5</v>
      </c>
      <c r="AK8" s="8">
        <f t="shared" si="6"/>
        <v>25</v>
      </c>
      <c r="AL8" s="8">
        <v>6</v>
      </c>
      <c r="AM8" s="8">
        <f t="shared" si="6"/>
        <v>25</v>
      </c>
      <c r="AN8" s="8">
        <v>8</v>
      </c>
      <c r="AO8" s="8" t="str">
        <f t="shared" si="7"/>
        <v>生命、攻击、防御加成+2.5%（8星）</v>
      </c>
      <c r="AP8" s="71" t="s">
        <v>573</v>
      </c>
      <c r="AQ8" s="8">
        <v>4</v>
      </c>
      <c r="AR8" s="8">
        <f t="shared" si="8"/>
        <v>30</v>
      </c>
      <c r="AS8" s="8">
        <v>5</v>
      </c>
      <c r="AT8" s="8">
        <f t="shared" si="8"/>
        <v>30</v>
      </c>
      <c r="AU8" s="8">
        <v>6</v>
      </c>
      <c r="AV8" s="8">
        <f t="shared" si="8"/>
        <v>30</v>
      </c>
      <c r="AW8" s="8">
        <v>10</v>
      </c>
      <c r="AX8" s="8" t="str">
        <f t="shared" si="9"/>
        <v>生命、攻击、防御加成+3%（10星）</v>
      </c>
    </row>
    <row r="9" spans="1:50" s="58" customFormat="1" ht="15.6" x14ac:dyDescent="0.25">
      <c r="A9" s="12">
        <v>2004</v>
      </c>
      <c r="B9" s="12" t="s">
        <v>20</v>
      </c>
      <c r="C9" s="12">
        <v>5</v>
      </c>
      <c r="D9" s="8" t="s">
        <v>17</v>
      </c>
      <c r="E9" s="8">
        <v>4</v>
      </c>
      <c r="F9" s="8" t="s">
        <v>558</v>
      </c>
      <c r="G9" s="8">
        <v>4</v>
      </c>
      <c r="H9" s="8">
        <v>10</v>
      </c>
      <c r="I9" s="8">
        <v>5</v>
      </c>
      <c r="J9" s="8">
        <v>10</v>
      </c>
      <c r="K9" s="8">
        <v>6</v>
      </c>
      <c r="L9" s="8">
        <v>10</v>
      </c>
      <c r="M9" s="8">
        <v>2</v>
      </c>
      <c r="N9" s="8" t="str">
        <f t="shared" si="0"/>
        <v>生命、攻击、防御加成+1%（2星）</v>
      </c>
      <c r="O9" s="8" t="s">
        <v>562</v>
      </c>
      <c r="P9" s="8">
        <v>4</v>
      </c>
      <c r="Q9" s="8">
        <f t="shared" si="1"/>
        <v>15</v>
      </c>
      <c r="R9" s="8">
        <v>5</v>
      </c>
      <c r="S9" s="8">
        <f t="shared" si="1"/>
        <v>15</v>
      </c>
      <c r="T9" s="8">
        <v>6</v>
      </c>
      <c r="U9" s="8">
        <f t="shared" si="1"/>
        <v>15</v>
      </c>
      <c r="V9" s="8">
        <v>4</v>
      </c>
      <c r="W9" s="8" t="str">
        <f t="shared" si="2"/>
        <v>生命、攻击、防御加成+1.5%（4星）</v>
      </c>
      <c r="X9" s="71" t="s">
        <v>566</v>
      </c>
      <c r="Y9" s="8">
        <v>4</v>
      </c>
      <c r="Z9" s="8">
        <f t="shared" si="3"/>
        <v>20</v>
      </c>
      <c r="AA9" s="8">
        <v>5</v>
      </c>
      <c r="AB9" s="8">
        <f t="shared" si="3"/>
        <v>20</v>
      </c>
      <c r="AC9" s="8">
        <v>6</v>
      </c>
      <c r="AD9" s="8">
        <f t="shared" si="3"/>
        <v>20</v>
      </c>
      <c r="AE9" s="8">
        <v>6</v>
      </c>
      <c r="AF9" s="8" t="str">
        <f t="shared" si="4"/>
        <v>生命、攻击、防御加成+2%（6星）</v>
      </c>
      <c r="AG9" s="77" t="s">
        <v>570</v>
      </c>
      <c r="AH9" s="8">
        <v>4</v>
      </c>
      <c r="AI9" s="8">
        <f t="shared" si="5"/>
        <v>25</v>
      </c>
      <c r="AJ9" s="8">
        <v>5</v>
      </c>
      <c r="AK9" s="8">
        <f t="shared" si="6"/>
        <v>25</v>
      </c>
      <c r="AL9" s="8">
        <v>6</v>
      </c>
      <c r="AM9" s="8">
        <f t="shared" si="6"/>
        <v>25</v>
      </c>
      <c r="AN9" s="8">
        <v>8</v>
      </c>
      <c r="AO9" s="8" t="str">
        <f t="shared" si="7"/>
        <v>生命、攻击、防御加成+2.5%（8星）</v>
      </c>
      <c r="AP9" s="71" t="s">
        <v>574</v>
      </c>
      <c r="AQ9" s="8">
        <v>4</v>
      </c>
      <c r="AR9" s="8">
        <f t="shared" si="8"/>
        <v>30</v>
      </c>
      <c r="AS9" s="8">
        <v>5</v>
      </c>
      <c r="AT9" s="8">
        <f t="shared" si="8"/>
        <v>30</v>
      </c>
      <c r="AU9" s="8">
        <v>6</v>
      </c>
      <c r="AV9" s="8">
        <f t="shared" si="8"/>
        <v>30</v>
      </c>
      <c r="AW9" s="8">
        <v>10</v>
      </c>
      <c r="AX9" s="8" t="str">
        <f t="shared" si="9"/>
        <v>生命、攻击、防御加成+3%（10星）</v>
      </c>
    </row>
    <row r="10" spans="1:50" ht="15.6" x14ac:dyDescent="0.25">
      <c r="A10" s="28">
        <v>3001</v>
      </c>
      <c r="B10" s="28" t="s">
        <v>21</v>
      </c>
      <c r="C10" s="28">
        <v>8</v>
      </c>
      <c r="D10" s="8" t="s">
        <v>22</v>
      </c>
      <c r="E10" s="8">
        <v>1</v>
      </c>
      <c r="F10" s="8" t="s">
        <v>555</v>
      </c>
      <c r="G10" s="8">
        <v>4</v>
      </c>
      <c r="H10" s="8">
        <v>12</v>
      </c>
      <c r="I10" s="8">
        <v>5</v>
      </c>
      <c r="J10" s="8">
        <f>H10</f>
        <v>12</v>
      </c>
      <c r="K10" s="8">
        <v>6</v>
      </c>
      <c r="L10" s="8">
        <f>J10</f>
        <v>12</v>
      </c>
      <c r="M10" s="8">
        <v>2</v>
      </c>
      <c r="N10" s="8" t="str">
        <f t="shared" si="0"/>
        <v>生命、攻击、防御加成+1.2%（2星）</v>
      </c>
      <c r="O10" s="8" t="s">
        <v>559</v>
      </c>
      <c r="P10" s="8">
        <v>4</v>
      </c>
      <c r="Q10" s="8">
        <f t="shared" si="1"/>
        <v>18</v>
      </c>
      <c r="R10" s="8">
        <v>5</v>
      </c>
      <c r="S10" s="8">
        <f t="shared" si="1"/>
        <v>18</v>
      </c>
      <c r="T10" s="8">
        <v>6</v>
      </c>
      <c r="U10" s="8">
        <f t="shared" si="1"/>
        <v>18</v>
      </c>
      <c r="V10" s="8">
        <v>4</v>
      </c>
      <c r="W10" s="8" t="str">
        <f t="shared" si="2"/>
        <v>生命、攻击、防御加成+1.8%（4星）</v>
      </c>
      <c r="X10" s="71" t="s">
        <v>563</v>
      </c>
      <c r="Y10" s="8">
        <v>4</v>
      </c>
      <c r="Z10" s="8">
        <f t="shared" si="3"/>
        <v>24</v>
      </c>
      <c r="AA10" s="8">
        <v>5</v>
      </c>
      <c r="AB10" s="8">
        <f t="shared" si="3"/>
        <v>24</v>
      </c>
      <c r="AC10" s="8">
        <v>6</v>
      </c>
      <c r="AD10" s="8">
        <f t="shared" si="3"/>
        <v>24</v>
      </c>
      <c r="AE10" s="8">
        <v>6</v>
      </c>
      <c r="AF10" s="8" t="str">
        <f t="shared" si="4"/>
        <v>生命、攻击、防御加成+2.4%（6星）</v>
      </c>
      <c r="AG10" s="77" t="s">
        <v>567</v>
      </c>
      <c r="AH10" s="8">
        <v>4</v>
      </c>
      <c r="AI10" s="8">
        <f t="shared" si="5"/>
        <v>30</v>
      </c>
      <c r="AJ10" s="8">
        <v>5</v>
      </c>
      <c r="AK10" s="8">
        <f t="shared" si="6"/>
        <v>30</v>
      </c>
      <c r="AL10" s="8">
        <v>6</v>
      </c>
      <c r="AM10" s="8">
        <f t="shared" si="6"/>
        <v>30</v>
      </c>
      <c r="AN10" s="8">
        <v>8</v>
      </c>
      <c r="AO10" s="8" t="str">
        <f t="shared" si="7"/>
        <v>生命、攻击、防御加成+3%（8星）</v>
      </c>
      <c r="AP10" s="71" t="s">
        <v>571</v>
      </c>
      <c r="AQ10" s="8">
        <v>4</v>
      </c>
      <c r="AR10" s="8">
        <f t="shared" si="8"/>
        <v>36</v>
      </c>
      <c r="AS10" s="8">
        <v>5</v>
      </c>
      <c r="AT10" s="8">
        <f t="shared" si="8"/>
        <v>36</v>
      </c>
      <c r="AU10" s="8">
        <v>6</v>
      </c>
      <c r="AV10" s="8">
        <f t="shared" si="8"/>
        <v>36</v>
      </c>
      <c r="AW10" s="8">
        <v>10</v>
      </c>
      <c r="AX10" s="8" t="str">
        <f t="shared" si="9"/>
        <v>生命、攻击、防御加成+3.6%（10星）</v>
      </c>
    </row>
    <row r="11" spans="1:50" ht="15.6" x14ac:dyDescent="0.25">
      <c r="A11" s="28">
        <v>3002</v>
      </c>
      <c r="B11" s="28" t="s">
        <v>23</v>
      </c>
      <c r="C11" s="28">
        <v>8</v>
      </c>
      <c r="D11" s="8" t="s">
        <v>22</v>
      </c>
      <c r="E11" s="8">
        <v>2</v>
      </c>
      <c r="F11" s="8" t="s">
        <v>556</v>
      </c>
      <c r="G11" s="8">
        <v>4</v>
      </c>
      <c r="H11" s="8">
        <v>12</v>
      </c>
      <c r="I11" s="8">
        <v>5</v>
      </c>
      <c r="J11" s="8">
        <f t="shared" ref="J11:J74" si="10">H11</f>
        <v>12</v>
      </c>
      <c r="K11" s="8">
        <v>6</v>
      </c>
      <c r="L11" s="8">
        <f t="shared" ref="L11:L74" si="11">J11</f>
        <v>12</v>
      </c>
      <c r="M11" s="8">
        <v>2</v>
      </c>
      <c r="N11" s="8" t="str">
        <f t="shared" si="0"/>
        <v>生命、攻击、防御加成+1.2%（2星）</v>
      </c>
      <c r="O11" s="8" t="s">
        <v>560</v>
      </c>
      <c r="P11" s="8">
        <v>4</v>
      </c>
      <c r="Q11" s="8">
        <f t="shared" si="1"/>
        <v>18</v>
      </c>
      <c r="R11" s="8">
        <v>5</v>
      </c>
      <c r="S11" s="8">
        <f t="shared" si="1"/>
        <v>18</v>
      </c>
      <c r="T11" s="8">
        <v>6</v>
      </c>
      <c r="U11" s="8">
        <f t="shared" si="1"/>
        <v>18</v>
      </c>
      <c r="V11" s="8">
        <v>4</v>
      </c>
      <c r="W11" s="8" t="str">
        <f t="shared" si="2"/>
        <v>生命、攻击、防御加成+1.8%（4星）</v>
      </c>
      <c r="X11" s="71" t="s">
        <v>564</v>
      </c>
      <c r="Y11" s="8">
        <v>4</v>
      </c>
      <c r="Z11" s="8">
        <f t="shared" si="3"/>
        <v>24</v>
      </c>
      <c r="AA11" s="8">
        <v>5</v>
      </c>
      <c r="AB11" s="8">
        <f t="shared" si="3"/>
        <v>24</v>
      </c>
      <c r="AC11" s="8">
        <v>6</v>
      </c>
      <c r="AD11" s="8">
        <f t="shared" si="3"/>
        <v>24</v>
      </c>
      <c r="AE11" s="8">
        <v>6</v>
      </c>
      <c r="AF11" s="8" t="str">
        <f t="shared" si="4"/>
        <v>生命、攻击、防御加成+2.4%（6星）</v>
      </c>
      <c r="AG11" s="77" t="s">
        <v>568</v>
      </c>
      <c r="AH11" s="8">
        <v>4</v>
      </c>
      <c r="AI11" s="8">
        <f t="shared" si="5"/>
        <v>30</v>
      </c>
      <c r="AJ11" s="8">
        <v>5</v>
      </c>
      <c r="AK11" s="8">
        <f t="shared" si="6"/>
        <v>30</v>
      </c>
      <c r="AL11" s="8">
        <v>6</v>
      </c>
      <c r="AM11" s="8">
        <f t="shared" si="6"/>
        <v>30</v>
      </c>
      <c r="AN11" s="8">
        <v>8</v>
      </c>
      <c r="AO11" s="8" t="str">
        <f t="shared" si="7"/>
        <v>生命、攻击、防御加成+3%（8星）</v>
      </c>
      <c r="AP11" s="71" t="s">
        <v>572</v>
      </c>
      <c r="AQ11" s="8">
        <v>4</v>
      </c>
      <c r="AR11" s="8">
        <f t="shared" si="8"/>
        <v>36</v>
      </c>
      <c r="AS11" s="8">
        <v>5</v>
      </c>
      <c r="AT11" s="8">
        <f t="shared" si="8"/>
        <v>36</v>
      </c>
      <c r="AU11" s="8">
        <v>6</v>
      </c>
      <c r="AV11" s="8">
        <f t="shared" si="8"/>
        <v>36</v>
      </c>
      <c r="AW11" s="8">
        <v>10</v>
      </c>
      <c r="AX11" s="8" t="str">
        <f t="shared" si="9"/>
        <v>生命、攻击、防御加成+3.6%（10星）</v>
      </c>
    </row>
    <row r="12" spans="1:50" ht="15.6" x14ac:dyDescent="0.25">
      <c r="A12" s="28">
        <v>3003</v>
      </c>
      <c r="B12" s="28" t="s">
        <v>24</v>
      </c>
      <c r="C12" s="28">
        <v>8</v>
      </c>
      <c r="D12" s="8" t="s">
        <v>22</v>
      </c>
      <c r="E12" s="8">
        <v>3</v>
      </c>
      <c r="F12" s="8" t="s">
        <v>557</v>
      </c>
      <c r="G12" s="8">
        <v>4</v>
      </c>
      <c r="H12" s="8">
        <v>12</v>
      </c>
      <c r="I12" s="8">
        <v>5</v>
      </c>
      <c r="J12" s="8">
        <f t="shared" si="10"/>
        <v>12</v>
      </c>
      <c r="K12" s="8">
        <v>6</v>
      </c>
      <c r="L12" s="8">
        <f t="shared" si="11"/>
        <v>12</v>
      </c>
      <c r="M12" s="8">
        <v>2</v>
      </c>
      <c r="N12" s="8" t="str">
        <f t="shared" si="0"/>
        <v>生命、攻击、防御加成+1.2%（2星）</v>
      </c>
      <c r="O12" s="8" t="s">
        <v>561</v>
      </c>
      <c r="P12" s="8">
        <v>4</v>
      </c>
      <c r="Q12" s="8">
        <f t="shared" si="1"/>
        <v>18</v>
      </c>
      <c r="R12" s="8">
        <v>5</v>
      </c>
      <c r="S12" s="8">
        <f t="shared" si="1"/>
        <v>18</v>
      </c>
      <c r="T12" s="8">
        <v>6</v>
      </c>
      <c r="U12" s="8">
        <f t="shared" si="1"/>
        <v>18</v>
      </c>
      <c r="V12" s="8">
        <v>4</v>
      </c>
      <c r="W12" s="8" t="str">
        <f t="shared" si="2"/>
        <v>生命、攻击、防御加成+1.8%（4星）</v>
      </c>
      <c r="X12" s="71" t="s">
        <v>565</v>
      </c>
      <c r="Y12" s="8">
        <v>4</v>
      </c>
      <c r="Z12" s="8">
        <f t="shared" si="3"/>
        <v>24</v>
      </c>
      <c r="AA12" s="8">
        <v>5</v>
      </c>
      <c r="AB12" s="8">
        <f t="shared" si="3"/>
        <v>24</v>
      </c>
      <c r="AC12" s="8">
        <v>6</v>
      </c>
      <c r="AD12" s="8">
        <f t="shared" si="3"/>
        <v>24</v>
      </c>
      <c r="AE12" s="8">
        <v>6</v>
      </c>
      <c r="AF12" s="8" t="str">
        <f t="shared" si="4"/>
        <v>生命、攻击、防御加成+2.4%（6星）</v>
      </c>
      <c r="AG12" s="77" t="s">
        <v>569</v>
      </c>
      <c r="AH12" s="8">
        <v>4</v>
      </c>
      <c r="AI12" s="8">
        <f t="shared" si="5"/>
        <v>30</v>
      </c>
      <c r="AJ12" s="8">
        <v>5</v>
      </c>
      <c r="AK12" s="8">
        <f t="shared" si="6"/>
        <v>30</v>
      </c>
      <c r="AL12" s="8">
        <v>6</v>
      </c>
      <c r="AM12" s="8">
        <f t="shared" si="6"/>
        <v>30</v>
      </c>
      <c r="AN12" s="8">
        <v>8</v>
      </c>
      <c r="AO12" s="8" t="str">
        <f t="shared" si="7"/>
        <v>生命、攻击、防御加成+3%（8星）</v>
      </c>
      <c r="AP12" s="71" t="s">
        <v>573</v>
      </c>
      <c r="AQ12" s="8">
        <v>4</v>
      </c>
      <c r="AR12" s="8">
        <f t="shared" si="8"/>
        <v>36</v>
      </c>
      <c r="AS12" s="8">
        <v>5</v>
      </c>
      <c r="AT12" s="8">
        <f t="shared" si="8"/>
        <v>36</v>
      </c>
      <c r="AU12" s="8">
        <v>6</v>
      </c>
      <c r="AV12" s="8">
        <f t="shared" si="8"/>
        <v>36</v>
      </c>
      <c r="AW12" s="8">
        <v>10</v>
      </c>
      <c r="AX12" s="8" t="str">
        <f t="shared" si="9"/>
        <v>生命、攻击、防御加成+3.6%（10星）</v>
      </c>
    </row>
    <row r="13" spans="1:50" ht="15.6" x14ac:dyDescent="0.25">
      <c r="A13" s="28">
        <v>3004</v>
      </c>
      <c r="B13" s="28" t="s">
        <v>25</v>
      </c>
      <c r="C13" s="28">
        <v>8</v>
      </c>
      <c r="D13" s="8" t="s">
        <v>22</v>
      </c>
      <c r="E13" s="8">
        <v>4</v>
      </c>
      <c r="F13" s="8" t="s">
        <v>558</v>
      </c>
      <c r="G13" s="8">
        <v>4</v>
      </c>
      <c r="H13" s="8">
        <v>12</v>
      </c>
      <c r="I13" s="8">
        <v>5</v>
      </c>
      <c r="J13" s="8">
        <f t="shared" si="10"/>
        <v>12</v>
      </c>
      <c r="K13" s="8">
        <v>6</v>
      </c>
      <c r="L13" s="8">
        <f t="shared" si="11"/>
        <v>12</v>
      </c>
      <c r="M13" s="8">
        <v>2</v>
      </c>
      <c r="N13" s="8" t="str">
        <f t="shared" si="0"/>
        <v>生命、攻击、防御加成+1.2%（2星）</v>
      </c>
      <c r="O13" s="8" t="s">
        <v>562</v>
      </c>
      <c r="P13" s="8">
        <v>4</v>
      </c>
      <c r="Q13" s="8">
        <f t="shared" si="1"/>
        <v>18</v>
      </c>
      <c r="R13" s="8">
        <v>5</v>
      </c>
      <c r="S13" s="8">
        <f t="shared" si="1"/>
        <v>18</v>
      </c>
      <c r="T13" s="8">
        <v>6</v>
      </c>
      <c r="U13" s="8">
        <f t="shared" si="1"/>
        <v>18</v>
      </c>
      <c r="V13" s="8">
        <v>4</v>
      </c>
      <c r="W13" s="8" t="str">
        <f t="shared" si="2"/>
        <v>生命、攻击、防御加成+1.8%（4星）</v>
      </c>
      <c r="X13" s="71" t="s">
        <v>566</v>
      </c>
      <c r="Y13" s="8">
        <v>4</v>
      </c>
      <c r="Z13" s="8">
        <f t="shared" si="3"/>
        <v>24</v>
      </c>
      <c r="AA13" s="8">
        <v>5</v>
      </c>
      <c r="AB13" s="8">
        <f t="shared" si="3"/>
        <v>24</v>
      </c>
      <c r="AC13" s="8">
        <v>6</v>
      </c>
      <c r="AD13" s="8">
        <f t="shared" si="3"/>
        <v>24</v>
      </c>
      <c r="AE13" s="8">
        <v>6</v>
      </c>
      <c r="AF13" s="8" t="str">
        <f t="shared" si="4"/>
        <v>生命、攻击、防御加成+2.4%（6星）</v>
      </c>
      <c r="AG13" s="77" t="s">
        <v>570</v>
      </c>
      <c r="AH13" s="8">
        <v>4</v>
      </c>
      <c r="AI13" s="8">
        <f t="shared" si="5"/>
        <v>30</v>
      </c>
      <c r="AJ13" s="8">
        <v>5</v>
      </c>
      <c r="AK13" s="8">
        <f t="shared" si="6"/>
        <v>30</v>
      </c>
      <c r="AL13" s="8">
        <v>6</v>
      </c>
      <c r="AM13" s="8">
        <f t="shared" si="6"/>
        <v>30</v>
      </c>
      <c r="AN13" s="8">
        <v>8</v>
      </c>
      <c r="AO13" s="8" t="str">
        <f t="shared" si="7"/>
        <v>生命、攻击、防御加成+3%（8星）</v>
      </c>
      <c r="AP13" s="71" t="s">
        <v>574</v>
      </c>
      <c r="AQ13" s="8">
        <v>4</v>
      </c>
      <c r="AR13" s="8">
        <f t="shared" si="8"/>
        <v>36</v>
      </c>
      <c r="AS13" s="8">
        <v>5</v>
      </c>
      <c r="AT13" s="8">
        <f t="shared" si="8"/>
        <v>36</v>
      </c>
      <c r="AU13" s="8">
        <v>6</v>
      </c>
      <c r="AV13" s="8">
        <f t="shared" si="8"/>
        <v>36</v>
      </c>
      <c r="AW13" s="8">
        <v>10</v>
      </c>
      <c r="AX13" s="8" t="str">
        <f t="shared" si="9"/>
        <v>生命、攻击、防御加成+3.6%（10星）</v>
      </c>
    </row>
    <row r="14" spans="1:50" ht="15.6" x14ac:dyDescent="0.25">
      <c r="A14" s="28">
        <v>3011</v>
      </c>
      <c r="B14" s="28" t="s">
        <v>26</v>
      </c>
      <c r="C14" s="28">
        <v>8</v>
      </c>
      <c r="D14" s="8" t="s">
        <v>22</v>
      </c>
      <c r="E14" s="8">
        <v>1</v>
      </c>
      <c r="F14" s="8" t="s">
        <v>555</v>
      </c>
      <c r="G14" s="8">
        <v>4</v>
      </c>
      <c r="H14" s="8">
        <v>12</v>
      </c>
      <c r="I14" s="8">
        <v>5</v>
      </c>
      <c r="J14" s="8">
        <f t="shared" si="10"/>
        <v>12</v>
      </c>
      <c r="K14" s="8">
        <v>6</v>
      </c>
      <c r="L14" s="8">
        <f t="shared" si="11"/>
        <v>12</v>
      </c>
      <c r="M14" s="8">
        <v>2</v>
      </c>
      <c r="N14" s="8" t="str">
        <f t="shared" si="0"/>
        <v>生命、攻击、防御加成+1.2%（2星）</v>
      </c>
      <c r="O14" s="8" t="s">
        <v>559</v>
      </c>
      <c r="P14" s="8">
        <v>4</v>
      </c>
      <c r="Q14" s="8">
        <f t="shared" si="1"/>
        <v>18</v>
      </c>
      <c r="R14" s="8">
        <v>5</v>
      </c>
      <c r="S14" s="8">
        <f t="shared" si="1"/>
        <v>18</v>
      </c>
      <c r="T14" s="8">
        <v>6</v>
      </c>
      <c r="U14" s="8">
        <f t="shared" si="1"/>
        <v>18</v>
      </c>
      <c r="V14" s="8">
        <v>4</v>
      </c>
      <c r="W14" s="8" t="str">
        <f t="shared" si="2"/>
        <v>生命、攻击、防御加成+1.8%（4星）</v>
      </c>
      <c r="X14" s="71" t="s">
        <v>563</v>
      </c>
      <c r="Y14" s="8">
        <v>4</v>
      </c>
      <c r="Z14" s="8">
        <f t="shared" si="3"/>
        <v>24</v>
      </c>
      <c r="AA14" s="8">
        <v>5</v>
      </c>
      <c r="AB14" s="8">
        <f t="shared" si="3"/>
        <v>24</v>
      </c>
      <c r="AC14" s="8">
        <v>6</v>
      </c>
      <c r="AD14" s="8">
        <f t="shared" si="3"/>
        <v>24</v>
      </c>
      <c r="AE14" s="8">
        <v>6</v>
      </c>
      <c r="AF14" s="8" t="str">
        <f t="shared" si="4"/>
        <v>生命、攻击、防御加成+2.4%（6星）</v>
      </c>
      <c r="AG14" s="77" t="s">
        <v>567</v>
      </c>
      <c r="AH14" s="8">
        <v>4</v>
      </c>
      <c r="AI14" s="8">
        <f t="shared" si="5"/>
        <v>30</v>
      </c>
      <c r="AJ14" s="8">
        <v>5</v>
      </c>
      <c r="AK14" s="8">
        <f t="shared" si="6"/>
        <v>30</v>
      </c>
      <c r="AL14" s="8">
        <v>6</v>
      </c>
      <c r="AM14" s="8">
        <f t="shared" si="6"/>
        <v>30</v>
      </c>
      <c r="AN14" s="8">
        <v>8</v>
      </c>
      <c r="AO14" s="8" t="str">
        <f t="shared" si="7"/>
        <v>生命、攻击、防御加成+3%（8星）</v>
      </c>
      <c r="AP14" s="71" t="s">
        <v>571</v>
      </c>
      <c r="AQ14" s="8">
        <v>4</v>
      </c>
      <c r="AR14" s="8">
        <f t="shared" si="8"/>
        <v>36</v>
      </c>
      <c r="AS14" s="8">
        <v>5</v>
      </c>
      <c r="AT14" s="8">
        <f t="shared" si="8"/>
        <v>36</v>
      </c>
      <c r="AU14" s="8">
        <v>6</v>
      </c>
      <c r="AV14" s="8">
        <f t="shared" si="8"/>
        <v>36</v>
      </c>
      <c r="AW14" s="8">
        <v>10</v>
      </c>
      <c r="AX14" s="8" t="str">
        <f t="shared" si="9"/>
        <v>生命、攻击、防御加成+3.6%（10星）</v>
      </c>
    </row>
    <row r="15" spans="1:50" ht="15.6" x14ac:dyDescent="0.25">
      <c r="A15" s="28">
        <v>3012</v>
      </c>
      <c r="B15" s="28" t="s">
        <v>27</v>
      </c>
      <c r="C15" s="28">
        <v>8</v>
      </c>
      <c r="D15" s="8" t="s">
        <v>22</v>
      </c>
      <c r="E15" s="8">
        <v>2</v>
      </c>
      <c r="F15" s="8" t="s">
        <v>556</v>
      </c>
      <c r="G15" s="8">
        <v>4</v>
      </c>
      <c r="H15" s="8">
        <v>12</v>
      </c>
      <c r="I15" s="8">
        <v>5</v>
      </c>
      <c r="J15" s="8">
        <f t="shared" si="10"/>
        <v>12</v>
      </c>
      <c r="K15" s="8">
        <v>6</v>
      </c>
      <c r="L15" s="8">
        <f t="shared" si="11"/>
        <v>12</v>
      </c>
      <c r="M15" s="8">
        <v>2</v>
      </c>
      <c r="N15" s="8" t="str">
        <f t="shared" si="0"/>
        <v>生命、攻击、防御加成+1.2%（2星）</v>
      </c>
      <c r="O15" s="8" t="s">
        <v>560</v>
      </c>
      <c r="P15" s="8">
        <v>4</v>
      </c>
      <c r="Q15" s="8">
        <f t="shared" si="1"/>
        <v>18</v>
      </c>
      <c r="R15" s="8">
        <v>5</v>
      </c>
      <c r="S15" s="8">
        <f t="shared" si="1"/>
        <v>18</v>
      </c>
      <c r="T15" s="8">
        <v>6</v>
      </c>
      <c r="U15" s="8">
        <f t="shared" si="1"/>
        <v>18</v>
      </c>
      <c r="V15" s="8">
        <v>4</v>
      </c>
      <c r="W15" s="8" t="str">
        <f t="shared" si="2"/>
        <v>生命、攻击、防御加成+1.8%（4星）</v>
      </c>
      <c r="X15" s="71" t="s">
        <v>564</v>
      </c>
      <c r="Y15" s="8">
        <v>4</v>
      </c>
      <c r="Z15" s="8">
        <f t="shared" si="3"/>
        <v>24</v>
      </c>
      <c r="AA15" s="8">
        <v>5</v>
      </c>
      <c r="AB15" s="8">
        <f t="shared" si="3"/>
        <v>24</v>
      </c>
      <c r="AC15" s="8">
        <v>6</v>
      </c>
      <c r="AD15" s="8">
        <f t="shared" si="3"/>
        <v>24</v>
      </c>
      <c r="AE15" s="8">
        <v>6</v>
      </c>
      <c r="AF15" s="8" t="str">
        <f t="shared" si="4"/>
        <v>生命、攻击、防御加成+2.4%（6星）</v>
      </c>
      <c r="AG15" s="77" t="s">
        <v>568</v>
      </c>
      <c r="AH15" s="8">
        <v>4</v>
      </c>
      <c r="AI15" s="8">
        <f t="shared" si="5"/>
        <v>30</v>
      </c>
      <c r="AJ15" s="8">
        <v>5</v>
      </c>
      <c r="AK15" s="8">
        <f t="shared" si="6"/>
        <v>30</v>
      </c>
      <c r="AL15" s="8">
        <v>6</v>
      </c>
      <c r="AM15" s="8">
        <f t="shared" si="6"/>
        <v>30</v>
      </c>
      <c r="AN15" s="8">
        <v>8</v>
      </c>
      <c r="AO15" s="8" t="str">
        <f t="shared" si="7"/>
        <v>生命、攻击、防御加成+3%（8星）</v>
      </c>
      <c r="AP15" s="71" t="s">
        <v>572</v>
      </c>
      <c r="AQ15" s="8">
        <v>4</v>
      </c>
      <c r="AR15" s="8">
        <f t="shared" si="8"/>
        <v>36</v>
      </c>
      <c r="AS15" s="8">
        <v>5</v>
      </c>
      <c r="AT15" s="8">
        <f t="shared" si="8"/>
        <v>36</v>
      </c>
      <c r="AU15" s="8">
        <v>6</v>
      </c>
      <c r="AV15" s="8">
        <f t="shared" si="8"/>
        <v>36</v>
      </c>
      <c r="AW15" s="8">
        <v>10</v>
      </c>
      <c r="AX15" s="8" t="str">
        <f t="shared" si="9"/>
        <v>生命、攻击、防御加成+3.6%（10星）</v>
      </c>
    </row>
    <row r="16" spans="1:50" ht="15.6" x14ac:dyDescent="0.25">
      <c r="A16" s="28">
        <v>3013</v>
      </c>
      <c r="B16" s="28" t="s">
        <v>28</v>
      </c>
      <c r="C16" s="28">
        <v>8</v>
      </c>
      <c r="D16" s="8" t="s">
        <v>22</v>
      </c>
      <c r="E16" s="8">
        <v>3</v>
      </c>
      <c r="F16" s="8" t="s">
        <v>557</v>
      </c>
      <c r="G16" s="8">
        <v>4</v>
      </c>
      <c r="H16" s="8">
        <v>12</v>
      </c>
      <c r="I16" s="8">
        <v>5</v>
      </c>
      <c r="J16" s="8">
        <f t="shared" si="10"/>
        <v>12</v>
      </c>
      <c r="K16" s="8">
        <v>6</v>
      </c>
      <c r="L16" s="8">
        <f t="shared" si="11"/>
        <v>12</v>
      </c>
      <c r="M16" s="8">
        <v>2</v>
      </c>
      <c r="N16" s="8" t="str">
        <f t="shared" si="0"/>
        <v>生命、攻击、防御加成+1.2%（2星）</v>
      </c>
      <c r="O16" s="8" t="s">
        <v>561</v>
      </c>
      <c r="P16" s="8">
        <v>4</v>
      </c>
      <c r="Q16" s="8">
        <f t="shared" si="1"/>
        <v>18</v>
      </c>
      <c r="R16" s="8">
        <v>5</v>
      </c>
      <c r="S16" s="8">
        <f t="shared" si="1"/>
        <v>18</v>
      </c>
      <c r="T16" s="8">
        <v>6</v>
      </c>
      <c r="U16" s="8">
        <f t="shared" si="1"/>
        <v>18</v>
      </c>
      <c r="V16" s="8">
        <v>4</v>
      </c>
      <c r="W16" s="8" t="str">
        <f t="shared" si="2"/>
        <v>生命、攻击、防御加成+1.8%（4星）</v>
      </c>
      <c r="X16" s="71" t="s">
        <v>565</v>
      </c>
      <c r="Y16" s="8">
        <v>4</v>
      </c>
      <c r="Z16" s="8">
        <f t="shared" si="3"/>
        <v>24</v>
      </c>
      <c r="AA16" s="8">
        <v>5</v>
      </c>
      <c r="AB16" s="8">
        <f t="shared" si="3"/>
        <v>24</v>
      </c>
      <c r="AC16" s="8">
        <v>6</v>
      </c>
      <c r="AD16" s="8">
        <f t="shared" si="3"/>
        <v>24</v>
      </c>
      <c r="AE16" s="8">
        <v>6</v>
      </c>
      <c r="AF16" s="8" t="str">
        <f t="shared" si="4"/>
        <v>生命、攻击、防御加成+2.4%（6星）</v>
      </c>
      <c r="AG16" s="77" t="s">
        <v>569</v>
      </c>
      <c r="AH16" s="8">
        <v>4</v>
      </c>
      <c r="AI16" s="8">
        <f t="shared" si="5"/>
        <v>30</v>
      </c>
      <c r="AJ16" s="8">
        <v>5</v>
      </c>
      <c r="AK16" s="8">
        <f t="shared" si="6"/>
        <v>30</v>
      </c>
      <c r="AL16" s="8">
        <v>6</v>
      </c>
      <c r="AM16" s="8">
        <f t="shared" si="6"/>
        <v>30</v>
      </c>
      <c r="AN16" s="8">
        <v>8</v>
      </c>
      <c r="AO16" s="8" t="str">
        <f t="shared" si="7"/>
        <v>生命、攻击、防御加成+3%（8星）</v>
      </c>
      <c r="AP16" s="71" t="s">
        <v>573</v>
      </c>
      <c r="AQ16" s="8">
        <v>4</v>
      </c>
      <c r="AR16" s="8">
        <f t="shared" si="8"/>
        <v>36</v>
      </c>
      <c r="AS16" s="8">
        <v>5</v>
      </c>
      <c r="AT16" s="8">
        <f t="shared" si="8"/>
        <v>36</v>
      </c>
      <c r="AU16" s="8">
        <v>6</v>
      </c>
      <c r="AV16" s="8">
        <f t="shared" si="8"/>
        <v>36</v>
      </c>
      <c r="AW16" s="8">
        <v>10</v>
      </c>
      <c r="AX16" s="8" t="str">
        <f t="shared" si="9"/>
        <v>生命、攻击、防御加成+3.6%（10星）</v>
      </c>
    </row>
    <row r="17" spans="1:50" ht="15.6" x14ac:dyDescent="0.25">
      <c r="A17" s="28">
        <v>3014</v>
      </c>
      <c r="B17" s="28" t="s">
        <v>29</v>
      </c>
      <c r="C17" s="28">
        <v>8</v>
      </c>
      <c r="D17" s="8" t="s">
        <v>22</v>
      </c>
      <c r="E17" s="8">
        <v>4</v>
      </c>
      <c r="F17" s="8" t="s">
        <v>558</v>
      </c>
      <c r="G17" s="8">
        <v>4</v>
      </c>
      <c r="H17" s="8">
        <v>12</v>
      </c>
      <c r="I17" s="8">
        <v>5</v>
      </c>
      <c r="J17" s="8">
        <f t="shared" si="10"/>
        <v>12</v>
      </c>
      <c r="K17" s="8">
        <v>6</v>
      </c>
      <c r="L17" s="8">
        <f t="shared" si="11"/>
        <v>12</v>
      </c>
      <c r="M17" s="8">
        <v>2</v>
      </c>
      <c r="N17" s="8" t="str">
        <f t="shared" si="0"/>
        <v>生命、攻击、防御加成+1.2%（2星）</v>
      </c>
      <c r="O17" s="8" t="s">
        <v>562</v>
      </c>
      <c r="P17" s="8">
        <v>4</v>
      </c>
      <c r="Q17" s="8">
        <f t="shared" si="1"/>
        <v>18</v>
      </c>
      <c r="R17" s="8">
        <v>5</v>
      </c>
      <c r="S17" s="8">
        <f t="shared" si="1"/>
        <v>18</v>
      </c>
      <c r="T17" s="8">
        <v>6</v>
      </c>
      <c r="U17" s="8">
        <f t="shared" si="1"/>
        <v>18</v>
      </c>
      <c r="V17" s="8">
        <v>4</v>
      </c>
      <c r="W17" s="8" t="str">
        <f t="shared" si="2"/>
        <v>生命、攻击、防御加成+1.8%（4星）</v>
      </c>
      <c r="X17" s="71" t="s">
        <v>566</v>
      </c>
      <c r="Y17" s="8">
        <v>4</v>
      </c>
      <c r="Z17" s="8">
        <f t="shared" si="3"/>
        <v>24</v>
      </c>
      <c r="AA17" s="8">
        <v>5</v>
      </c>
      <c r="AB17" s="8">
        <f t="shared" si="3"/>
        <v>24</v>
      </c>
      <c r="AC17" s="8">
        <v>6</v>
      </c>
      <c r="AD17" s="8">
        <f t="shared" si="3"/>
        <v>24</v>
      </c>
      <c r="AE17" s="8">
        <v>6</v>
      </c>
      <c r="AF17" s="8" t="str">
        <f t="shared" si="4"/>
        <v>生命、攻击、防御加成+2.4%（6星）</v>
      </c>
      <c r="AG17" s="77" t="s">
        <v>570</v>
      </c>
      <c r="AH17" s="8">
        <v>4</v>
      </c>
      <c r="AI17" s="8">
        <f t="shared" si="5"/>
        <v>30</v>
      </c>
      <c r="AJ17" s="8">
        <v>5</v>
      </c>
      <c r="AK17" s="8">
        <f t="shared" si="6"/>
        <v>30</v>
      </c>
      <c r="AL17" s="8">
        <v>6</v>
      </c>
      <c r="AM17" s="8">
        <f t="shared" si="6"/>
        <v>30</v>
      </c>
      <c r="AN17" s="8">
        <v>8</v>
      </c>
      <c r="AO17" s="8" t="str">
        <f t="shared" si="7"/>
        <v>生命、攻击、防御加成+3%（8星）</v>
      </c>
      <c r="AP17" s="71" t="s">
        <v>574</v>
      </c>
      <c r="AQ17" s="8">
        <v>4</v>
      </c>
      <c r="AR17" s="8">
        <f t="shared" si="8"/>
        <v>36</v>
      </c>
      <c r="AS17" s="8">
        <v>5</v>
      </c>
      <c r="AT17" s="8">
        <f t="shared" si="8"/>
        <v>36</v>
      </c>
      <c r="AU17" s="8">
        <v>6</v>
      </c>
      <c r="AV17" s="8">
        <f t="shared" si="8"/>
        <v>36</v>
      </c>
      <c r="AW17" s="8">
        <v>10</v>
      </c>
      <c r="AX17" s="8" t="str">
        <f t="shared" si="9"/>
        <v>生命、攻击、防御加成+3.6%（10星）</v>
      </c>
    </row>
    <row r="18" spans="1:50" ht="15.6" x14ac:dyDescent="0.25">
      <c r="A18" s="31">
        <v>4001</v>
      </c>
      <c r="B18" s="31" t="s">
        <v>30</v>
      </c>
      <c r="C18" s="31">
        <v>10</v>
      </c>
      <c r="D18" s="8" t="s">
        <v>31</v>
      </c>
      <c r="E18" s="8">
        <v>1</v>
      </c>
      <c r="F18" s="8" t="s">
        <v>555</v>
      </c>
      <c r="G18" s="8">
        <v>4</v>
      </c>
      <c r="H18" s="8">
        <v>15</v>
      </c>
      <c r="I18" s="8">
        <v>5</v>
      </c>
      <c r="J18" s="8">
        <f t="shared" si="10"/>
        <v>15</v>
      </c>
      <c r="K18" s="8">
        <v>6</v>
      </c>
      <c r="L18" s="8">
        <f t="shared" si="11"/>
        <v>15</v>
      </c>
      <c r="M18" s="8">
        <v>2</v>
      </c>
      <c r="N18" s="8" t="str">
        <f t="shared" si="0"/>
        <v>生命、攻击、防御加成+1.5%（2星）</v>
      </c>
      <c r="O18" s="8" t="s">
        <v>559</v>
      </c>
      <c r="P18" s="8">
        <v>4</v>
      </c>
      <c r="Q18" s="8">
        <f t="shared" si="1"/>
        <v>22</v>
      </c>
      <c r="R18" s="8">
        <v>5</v>
      </c>
      <c r="S18" s="8">
        <f t="shared" si="1"/>
        <v>22</v>
      </c>
      <c r="T18" s="8">
        <v>6</v>
      </c>
      <c r="U18" s="8">
        <f t="shared" si="1"/>
        <v>22</v>
      </c>
      <c r="V18" s="8">
        <v>4</v>
      </c>
      <c r="W18" s="8" t="str">
        <f t="shared" si="2"/>
        <v>生命、攻击、防御加成+2.2%（4星）</v>
      </c>
      <c r="X18" s="71" t="s">
        <v>563</v>
      </c>
      <c r="Y18" s="8">
        <v>4</v>
      </c>
      <c r="Z18" s="8">
        <f t="shared" si="3"/>
        <v>30</v>
      </c>
      <c r="AA18" s="8">
        <v>5</v>
      </c>
      <c r="AB18" s="8">
        <f t="shared" si="3"/>
        <v>30</v>
      </c>
      <c r="AC18" s="8">
        <v>6</v>
      </c>
      <c r="AD18" s="8">
        <f t="shared" si="3"/>
        <v>30</v>
      </c>
      <c r="AE18" s="8">
        <v>6</v>
      </c>
      <c r="AF18" s="8" t="str">
        <f t="shared" si="4"/>
        <v>生命、攻击、防御加成+3%（6星）</v>
      </c>
      <c r="AG18" s="77" t="s">
        <v>567</v>
      </c>
      <c r="AH18" s="8">
        <v>4</v>
      </c>
      <c r="AI18" s="8">
        <f t="shared" si="5"/>
        <v>37</v>
      </c>
      <c r="AJ18" s="8">
        <v>5</v>
      </c>
      <c r="AK18" s="8">
        <f t="shared" si="6"/>
        <v>37</v>
      </c>
      <c r="AL18" s="8">
        <v>6</v>
      </c>
      <c r="AM18" s="8">
        <f t="shared" si="6"/>
        <v>37</v>
      </c>
      <c r="AN18" s="8">
        <v>8</v>
      </c>
      <c r="AO18" s="8" t="str">
        <f t="shared" si="7"/>
        <v>生命、攻击、防御加成+3.7%（8星）</v>
      </c>
      <c r="AP18" s="71" t="s">
        <v>571</v>
      </c>
      <c r="AQ18" s="8">
        <v>4</v>
      </c>
      <c r="AR18" s="8">
        <f t="shared" si="8"/>
        <v>45</v>
      </c>
      <c r="AS18" s="8">
        <v>5</v>
      </c>
      <c r="AT18" s="8">
        <f t="shared" si="8"/>
        <v>45</v>
      </c>
      <c r="AU18" s="8">
        <v>6</v>
      </c>
      <c r="AV18" s="8">
        <f t="shared" si="8"/>
        <v>45</v>
      </c>
      <c r="AW18" s="8">
        <v>10</v>
      </c>
      <c r="AX18" s="8" t="str">
        <f t="shared" si="9"/>
        <v>生命、攻击、防御加成+4.5%（10星）</v>
      </c>
    </row>
    <row r="19" spans="1:50" ht="15.6" x14ac:dyDescent="0.25">
      <c r="A19" s="31">
        <v>4002</v>
      </c>
      <c r="B19" s="31" t="s">
        <v>32</v>
      </c>
      <c r="C19" s="31">
        <v>10</v>
      </c>
      <c r="D19" s="8" t="s">
        <v>31</v>
      </c>
      <c r="E19" s="8">
        <v>2</v>
      </c>
      <c r="F19" s="8" t="s">
        <v>556</v>
      </c>
      <c r="G19" s="8">
        <v>4</v>
      </c>
      <c r="H19" s="8">
        <v>15</v>
      </c>
      <c r="I19" s="8">
        <v>5</v>
      </c>
      <c r="J19" s="8">
        <f t="shared" si="10"/>
        <v>15</v>
      </c>
      <c r="K19" s="8">
        <v>6</v>
      </c>
      <c r="L19" s="8">
        <f t="shared" si="11"/>
        <v>15</v>
      </c>
      <c r="M19" s="8">
        <v>2</v>
      </c>
      <c r="N19" s="8" t="str">
        <f t="shared" si="0"/>
        <v>生命、攻击、防御加成+1.5%（2星）</v>
      </c>
      <c r="O19" s="8" t="s">
        <v>560</v>
      </c>
      <c r="P19" s="8">
        <v>4</v>
      </c>
      <c r="Q19" s="8">
        <f t="shared" si="1"/>
        <v>22</v>
      </c>
      <c r="R19" s="8">
        <v>5</v>
      </c>
      <c r="S19" s="8">
        <f t="shared" si="1"/>
        <v>22</v>
      </c>
      <c r="T19" s="8">
        <v>6</v>
      </c>
      <c r="U19" s="8">
        <f t="shared" si="1"/>
        <v>22</v>
      </c>
      <c r="V19" s="8">
        <v>4</v>
      </c>
      <c r="W19" s="8" t="str">
        <f t="shared" si="2"/>
        <v>生命、攻击、防御加成+2.2%（4星）</v>
      </c>
      <c r="X19" s="71" t="s">
        <v>564</v>
      </c>
      <c r="Y19" s="8">
        <v>4</v>
      </c>
      <c r="Z19" s="8">
        <f t="shared" si="3"/>
        <v>30</v>
      </c>
      <c r="AA19" s="8">
        <v>5</v>
      </c>
      <c r="AB19" s="8">
        <f t="shared" si="3"/>
        <v>30</v>
      </c>
      <c r="AC19" s="8">
        <v>6</v>
      </c>
      <c r="AD19" s="8">
        <f t="shared" si="3"/>
        <v>30</v>
      </c>
      <c r="AE19" s="8">
        <v>6</v>
      </c>
      <c r="AF19" s="8" t="str">
        <f t="shared" si="4"/>
        <v>生命、攻击、防御加成+3%（6星）</v>
      </c>
      <c r="AG19" s="77" t="s">
        <v>568</v>
      </c>
      <c r="AH19" s="8">
        <v>4</v>
      </c>
      <c r="AI19" s="8">
        <f t="shared" si="5"/>
        <v>37</v>
      </c>
      <c r="AJ19" s="8">
        <v>5</v>
      </c>
      <c r="AK19" s="8">
        <f t="shared" si="6"/>
        <v>37</v>
      </c>
      <c r="AL19" s="8">
        <v>6</v>
      </c>
      <c r="AM19" s="8">
        <f t="shared" si="6"/>
        <v>37</v>
      </c>
      <c r="AN19" s="8">
        <v>8</v>
      </c>
      <c r="AO19" s="8" t="str">
        <f t="shared" si="7"/>
        <v>生命、攻击、防御加成+3.7%（8星）</v>
      </c>
      <c r="AP19" s="71" t="s">
        <v>572</v>
      </c>
      <c r="AQ19" s="8">
        <v>4</v>
      </c>
      <c r="AR19" s="8">
        <f t="shared" si="8"/>
        <v>45</v>
      </c>
      <c r="AS19" s="8">
        <v>5</v>
      </c>
      <c r="AT19" s="8">
        <f t="shared" si="8"/>
        <v>45</v>
      </c>
      <c r="AU19" s="8">
        <v>6</v>
      </c>
      <c r="AV19" s="8">
        <f t="shared" si="8"/>
        <v>45</v>
      </c>
      <c r="AW19" s="8">
        <v>10</v>
      </c>
      <c r="AX19" s="8" t="str">
        <f t="shared" si="9"/>
        <v>生命、攻击、防御加成+4.5%（10星）</v>
      </c>
    </row>
    <row r="20" spans="1:50" ht="15.6" x14ac:dyDescent="0.25">
      <c r="A20" s="31">
        <v>4003</v>
      </c>
      <c r="B20" s="31" t="s">
        <v>33</v>
      </c>
      <c r="C20" s="31">
        <v>10</v>
      </c>
      <c r="D20" s="8" t="s">
        <v>31</v>
      </c>
      <c r="E20" s="8">
        <v>3</v>
      </c>
      <c r="F20" s="8" t="s">
        <v>557</v>
      </c>
      <c r="G20" s="8">
        <v>4</v>
      </c>
      <c r="H20" s="8">
        <v>15</v>
      </c>
      <c r="I20" s="8">
        <v>5</v>
      </c>
      <c r="J20" s="8">
        <f t="shared" si="10"/>
        <v>15</v>
      </c>
      <c r="K20" s="8">
        <v>6</v>
      </c>
      <c r="L20" s="8">
        <f t="shared" si="11"/>
        <v>15</v>
      </c>
      <c r="M20" s="8">
        <v>2</v>
      </c>
      <c r="N20" s="8" t="str">
        <f t="shared" si="0"/>
        <v>生命、攻击、防御加成+1.5%（2星）</v>
      </c>
      <c r="O20" s="8" t="s">
        <v>561</v>
      </c>
      <c r="P20" s="8">
        <v>4</v>
      </c>
      <c r="Q20" s="8">
        <f t="shared" si="1"/>
        <v>22</v>
      </c>
      <c r="R20" s="8">
        <v>5</v>
      </c>
      <c r="S20" s="8">
        <f t="shared" si="1"/>
        <v>22</v>
      </c>
      <c r="T20" s="8">
        <v>6</v>
      </c>
      <c r="U20" s="8">
        <f t="shared" si="1"/>
        <v>22</v>
      </c>
      <c r="V20" s="8">
        <v>4</v>
      </c>
      <c r="W20" s="8" t="str">
        <f t="shared" si="2"/>
        <v>生命、攻击、防御加成+2.2%（4星）</v>
      </c>
      <c r="X20" s="71" t="s">
        <v>565</v>
      </c>
      <c r="Y20" s="8">
        <v>4</v>
      </c>
      <c r="Z20" s="8">
        <f t="shared" si="3"/>
        <v>30</v>
      </c>
      <c r="AA20" s="8">
        <v>5</v>
      </c>
      <c r="AB20" s="8">
        <f t="shared" si="3"/>
        <v>30</v>
      </c>
      <c r="AC20" s="8">
        <v>6</v>
      </c>
      <c r="AD20" s="8">
        <f t="shared" si="3"/>
        <v>30</v>
      </c>
      <c r="AE20" s="8">
        <v>6</v>
      </c>
      <c r="AF20" s="8" t="str">
        <f t="shared" si="4"/>
        <v>生命、攻击、防御加成+3%（6星）</v>
      </c>
      <c r="AG20" s="77" t="s">
        <v>569</v>
      </c>
      <c r="AH20" s="8">
        <v>4</v>
      </c>
      <c r="AI20" s="8">
        <f t="shared" si="5"/>
        <v>37</v>
      </c>
      <c r="AJ20" s="8">
        <v>5</v>
      </c>
      <c r="AK20" s="8">
        <f t="shared" si="6"/>
        <v>37</v>
      </c>
      <c r="AL20" s="8">
        <v>6</v>
      </c>
      <c r="AM20" s="8">
        <f t="shared" si="6"/>
        <v>37</v>
      </c>
      <c r="AN20" s="8">
        <v>8</v>
      </c>
      <c r="AO20" s="8" t="str">
        <f t="shared" si="7"/>
        <v>生命、攻击、防御加成+3.7%（8星）</v>
      </c>
      <c r="AP20" s="71" t="s">
        <v>573</v>
      </c>
      <c r="AQ20" s="8">
        <v>4</v>
      </c>
      <c r="AR20" s="8">
        <f t="shared" si="8"/>
        <v>45</v>
      </c>
      <c r="AS20" s="8">
        <v>5</v>
      </c>
      <c r="AT20" s="8">
        <f t="shared" si="8"/>
        <v>45</v>
      </c>
      <c r="AU20" s="8">
        <v>6</v>
      </c>
      <c r="AV20" s="8">
        <f t="shared" si="8"/>
        <v>45</v>
      </c>
      <c r="AW20" s="8">
        <v>10</v>
      </c>
      <c r="AX20" s="8" t="str">
        <f t="shared" si="9"/>
        <v>生命、攻击、防御加成+4.5%（10星）</v>
      </c>
    </row>
    <row r="21" spans="1:50" ht="15.6" x14ac:dyDescent="0.25">
      <c r="A21" s="31">
        <v>4004</v>
      </c>
      <c r="B21" s="31" t="s">
        <v>34</v>
      </c>
      <c r="C21" s="31">
        <v>10</v>
      </c>
      <c r="D21" s="8" t="s">
        <v>31</v>
      </c>
      <c r="E21" s="8">
        <v>4</v>
      </c>
      <c r="F21" s="8" t="s">
        <v>558</v>
      </c>
      <c r="G21" s="8">
        <v>4</v>
      </c>
      <c r="H21" s="8">
        <v>15</v>
      </c>
      <c r="I21" s="8">
        <v>5</v>
      </c>
      <c r="J21" s="8">
        <f t="shared" si="10"/>
        <v>15</v>
      </c>
      <c r="K21" s="8">
        <v>6</v>
      </c>
      <c r="L21" s="8">
        <f t="shared" si="11"/>
        <v>15</v>
      </c>
      <c r="M21" s="8">
        <v>2</v>
      </c>
      <c r="N21" s="8" t="str">
        <f t="shared" si="0"/>
        <v>生命、攻击、防御加成+1.5%（2星）</v>
      </c>
      <c r="O21" s="8" t="s">
        <v>562</v>
      </c>
      <c r="P21" s="8">
        <v>4</v>
      </c>
      <c r="Q21" s="8">
        <f t="shared" si="1"/>
        <v>22</v>
      </c>
      <c r="R21" s="8">
        <v>5</v>
      </c>
      <c r="S21" s="8">
        <f t="shared" si="1"/>
        <v>22</v>
      </c>
      <c r="T21" s="8">
        <v>6</v>
      </c>
      <c r="U21" s="8">
        <f t="shared" si="1"/>
        <v>22</v>
      </c>
      <c r="V21" s="8">
        <v>4</v>
      </c>
      <c r="W21" s="8" t="str">
        <f t="shared" si="2"/>
        <v>生命、攻击、防御加成+2.2%（4星）</v>
      </c>
      <c r="X21" s="71" t="s">
        <v>566</v>
      </c>
      <c r="Y21" s="8">
        <v>4</v>
      </c>
      <c r="Z21" s="8">
        <f t="shared" si="3"/>
        <v>30</v>
      </c>
      <c r="AA21" s="8">
        <v>5</v>
      </c>
      <c r="AB21" s="8">
        <f t="shared" si="3"/>
        <v>30</v>
      </c>
      <c r="AC21" s="8">
        <v>6</v>
      </c>
      <c r="AD21" s="8">
        <f t="shared" si="3"/>
        <v>30</v>
      </c>
      <c r="AE21" s="8">
        <v>6</v>
      </c>
      <c r="AF21" s="8" t="str">
        <f t="shared" si="4"/>
        <v>生命、攻击、防御加成+3%（6星）</v>
      </c>
      <c r="AG21" s="77" t="s">
        <v>570</v>
      </c>
      <c r="AH21" s="8">
        <v>4</v>
      </c>
      <c r="AI21" s="8">
        <f t="shared" si="5"/>
        <v>37</v>
      </c>
      <c r="AJ21" s="8">
        <v>5</v>
      </c>
      <c r="AK21" s="8">
        <f t="shared" si="6"/>
        <v>37</v>
      </c>
      <c r="AL21" s="8">
        <v>6</v>
      </c>
      <c r="AM21" s="8">
        <f t="shared" si="6"/>
        <v>37</v>
      </c>
      <c r="AN21" s="8">
        <v>8</v>
      </c>
      <c r="AO21" s="8" t="str">
        <f t="shared" si="7"/>
        <v>生命、攻击、防御加成+3.7%（8星）</v>
      </c>
      <c r="AP21" s="71" t="s">
        <v>574</v>
      </c>
      <c r="AQ21" s="8">
        <v>4</v>
      </c>
      <c r="AR21" s="8">
        <f t="shared" si="8"/>
        <v>45</v>
      </c>
      <c r="AS21" s="8">
        <v>5</v>
      </c>
      <c r="AT21" s="8">
        <f t="shared" si="8"/>
        <v>45</v>
      </c>
      <c r="AU21" s="8">
        <v>6</v>
      </c>
      <c r="AV21" s="8">
        <f t="shared" si="8"/>
        <v>45</v>
      </c>
      <c r="AW21" s="8">
        <v>10</v>
      </c>
      <c r="AX21" s="8" t="str">
        <f t="shared" si="9"/>
        <v>生命、攻击、防御加成+4.5%（10星）</v>
      </c>
    </row>
    <row r="22" spans="1:50" ht="15.6" x14ac:dyDescent="0.25">
      <c r="A22" s="31">
        <v>4011</v>
      </c>
      <c r="B22" s="31" t="s">
        <v>35</v>
      </c>
      <c r="C22" s="31">
        <v>10</v>
      </c>
      <c r="D22" s="8" t="s">
        <v>31</v>
      </c>
      <c r="E22" s="8">
        <v>1</v>
      </c>
      <c r="F22" s="8" t="s">
        <v>555</v>
      </c>
      <c r="G22" s="8">
        <v>4</v>
      </c>
      <c r="H22" s="8">
        <v>15</v>
      </c>
      <c r="I22" s="8">
        <v>5</v>
      </c>
      <c r="J22" s="8">
        <f t="shared" si="10"/>
        <v>15</v>
      </c>
      <c r="K22" s="8">
        <v>6</v>
      </c>
      <c r="L22" s="8">
        <f t="shared" si="11"/>
        <v>15</v>
      </c>
      <c r="M22" s="8">
        <v>2</v>
      </c>
      <c r="N22" s="8" t="str">
        <f t="shared" si="0"/>
        <v>生命、攻击、防御加成+1.5%（2星）</v>
      </c>
      <c r="O22" s="8" t="s">
        <v>559</v>
      </c>
      <c r="P22" s="8">
        <v>4</v>
      </c>
      <c r="Q22" s="8">
        <f t="shared" si="1"/>
        <v>22</v>
      </c>
      <c r="R22" s="8">
        <v>5</v>
      </c>
      <c r="S22" s="8">
        <f t="shared" si="1"/>
        <v>22</v>
      </c>
      <c r="T22" s="8">
        <v>6</v>
      </c>
      <c r="U22" s="8">
        <f t="shared" si="1"/>
        <v>22</v>
      </c>
      <c r="V22" s="8">
        <v>4</v>
      </c>
      <c r="W22" s="8" t="str">
        <f t="shared" si="2"/>
        <v>生命、攻击、防御加成+2.2%（4星）</v>
      </c>
      <c r="X22" s="71" t="s">
        <v>563</v>
      </c>
      <c r="Y22" s="8">
        <v>4</v>
      </c>
      <c r="Z22" s="8">
        <f t="shared" si="3"/>
        <v>30</v>
      </c>
      <c r="AA22" s="8">
        <v>5</v>
      </c>
      <c r="AB22" s="8">
        <f t="shared" si="3"/>
        <v>30</v>
      </c>
      <c r="AC22" s="8">
        <v>6</v>
      </c>
      <c r="AD22" s="8">
        <f t="shared" si="3"/>
        <v>30</v>
      </c>
      <c r="AE22" s="8">
        <v>6</v>
      </c>
      <c r="AF22" s="8" t="str">
        <f t="shared" si="4"/>
        <v>生命、攻击、防御加成+3%（6星）</v>
      </c>
      <c r="AG22" s="77" t="s">
        <v>567</v>
      </c>
      <c r="AH22" s="8">
        <v>4</v>
      </c>
      <c r="AI22" s="8">
        <f t="shared" si="5"/>
        <v>37</v>
      </c>
      <c r="AJ22" s="8">
        <v>5</v>
      </c>
      <c r="AK22" s="8">
        <f t="shared" si="6"/>
        <v>37</v>
      </c>
      <c r="AL22" s="8">
        <v>6</v>
      </c>
      <c r="AM22" s="8">
        <f t="shared" si="6"/>
        <v>37</v>
      </c>
      <c r="AN22" s="8">
        <v>8</v>
      </c>
      <c r="AO22" s="8" t="str">
        <f t="shared" si="7"/>
        <v>生命、攻击、防御加成+3.7%（8星）</v>
      </c>
      <c r="AP22" s="71" t="s">
        <v>571</v>
      </c>
      <c r="AQ22" s="8">
        <v>4</v>
      </c>
      <c r="AR22" s="8">
        <f t="shared" si="8"/>
        <v>45</v>
      </c>
      <c r="AS22" s="8">
        <v>5</v>
      </c>
      <c r="AT22" s="8">
        <f t="shared" si="8"/>
        <v>45</v>
      </c>
      <c r="AU22" s="8">
        <v>6</v>
      </c>
      <c r="AV22" s="8">
        <f t="shared" si="8"/>
        <v>45</v>
      </c>
      <c r="AW22" s="8">
        <v>10</v>
      </c>
      <c r="AX22" s="8" t="str">
        <f t="shared" si="9"/>
        <v>生命、攻击、防御加成+4.5%（10星）</v>
      </c>
    </row>
    <row r="23" spans="1:50" ht="15.6" x14ac:dyDescent="0.25">
      <c r="A23" s="31">
        <v>4012</v>
      </c>
      <c r="B23" s="31" t="s">
        <v>36</v>
      </c>
      <c r="C23" s="31">
        <v>10</v>
      </c>
      <c r="D23" s="8" t="s">
        <v>31</v>
      </c>
      <c r="E23" s="8">
        <v>2</v>
      </c>
      <c r="F23" s="8" t="s">
        <v>556</v>
      </c>
      <c r="G23" s="8">
        <v>4</v>
      </c>
      <c r="H23" s="8">
        <v>15</v>
      </c>
      <c r="I23" s="8">
        <v>5</v>
      </c>
      <c r="J23" s="8">
        <f t="shared" si="10"/>
        <v>15</v>
      </c>
      <c r="K23" s="8">
        <v>6</v>
      </c>
      <c r="L23" s="8">
        <f t="shared" si="11"/>
        <v>15</v>
      </c>
      <c r="M23" s="8">
        <v>2</v>
      </c>
      <c r="N23" s="8" t="str">
        <f t="shared" si="0"/>
        <v>生命、攻击、防御加成+1.5%（2星）</v>
      </c>
      <c r="O23" s="8" t="s">
        <v>560</v>
      </c>
      <c r="P23" s="8">
        <v>4</v>
      </c>
      <c r="Q23" s="8">
        <f t="shared" si="1"/>
        <v>22</v>
      </c>
      <c r="R23" s="8">
        <v>5</v>
      </c>
      <c r="S23" s="8">
        <f t="shared" si="1"/>
        <v>22</v>
      </c>
      <c r="T23" s="8">
        <v>6</v>
      </c>
      <c r="U23" s="8">
        <f t="shared" si="1"/>
        <v>22</v>
      </c>
      <c r="V23" s="8">
        <v>4</v>
      </c>
      <c r="W23" s="8" t="str">
        <f t="shared" si="2"/>
        <v>生命、攻击、防御加成+2.2%（4星）</v>
      </c>
      <c r="X23" s="71" t="s">
        <v>564</v>
      </c>
      <c r="Y23" s="8">
        <v>4</v>
      </c>
      <c r="Z23" s="8">
        <f t="shared" si="3"/>
        <v>30</v>
      </c>
      <c r="AA23" s="8">
        <v>5</v>
      </c>
      <c r="AB23" s="8">
        <f t="shared" si="3"/>
        <v>30</v>
      </c>
      <c r="AC23" s="8">
        <v>6</v>
      </c>
      <c r="AD23" s="8">
        <f t="shared" si="3"/>
        <v>30</v>
      </c>
      <c r="AE23" s="8">
        <v>6</v>
      </c>
      <c r="AF23" s="8" t="str">
        <f t="shared" si="4"/>
        <v>生命、攻击、防御加成+3%（6星）</v>
      </c>
      <c r="AG23" s="77" t="s">
        <v>568</v>
      </c>
      <c r="AH23" s="8">
        <v>4</v>
      </c>
      <c r="AI23" s="8">
        <f t="shared" si="5"/>
        <v>37</v>
      </c>
      <c r="AJ23" s="8">
        <v>5</v>
      </c>
      <c r="AK23" s="8">
        <f t="shared" si="6"/>
        <v>37</v>
      </c>
      <c r="AL23" s="8">
        <v>6</v>
      </c>
      <c r="AM23" s="8">
        <f t="shared" si="6"/>
        <v>37</v>
      </c>
      <c r="AN23" s="8">
        <v>8</v>
      </c>
      <c r="AO23" s="8" t="str">
        <f t="shared" si="7"/>
        <v>生命、攻击、防御加成+3.7%（8星）</v>
      </c>
      <c r="AP23" s="71" t="s">
        <v>572</v>
      </c>
      <c r="AQ23" s="8">
        <v>4</v>
      </c>
      <c r="AR23" s="8">
        <f t="shared" si="8"/>
        <v>45</v>
      </c>
      <c r="AS23" s="8">
        <v>5</v>
      </c>
      <c r="AT23" s="8">
        <f t="shared" si="8"/>
        <v>45</v>
      </c>
      <c r="AU23" s="8">
        <v>6</v>
      </c>
      <c r="AV23" s="8">
        <f t="shared" si="8"/>
        <v>45</v>
      </c>
      <c r="AW23" s="8">
        <v>10</v>
      </c>
      <c r="AX23" s="8" t="str">
        <f t="shared" si="9"/>
        <v>生命、攻击、防御加成+4.5%（10星）</v>
      </c>
    </row>
    <row r="24" spans="1:50" ht="15.6" x14ac:dyDescent="0.25">
      <c r="A24" s="31">
        <v>4013</v>
      </c>
      <c r="B24" s="31" t="s">
        <v>37</v>
      </c>
      <c r="C24" s="31">
        <v>10</v>
      </c>
      <c r="D24" s="8" t="s">
        <v>31</v>
      </c>
      <c r="E24" s="8">
        <v>3</v>
      </c>
      <c r="F24" s="8" t="s">
        <v>557</v>
      </c>
      <c r="G24" s="8">
        <v>4</v>
      </c>
      <c r="H24" s="8">
        <v>15</v>
      </c>
      <c r="I24" s="8">
        <v>5</v>
      </c>
      <c r="J24" s="8">
        <f t="shared" si="10"/>
        <v>15</v>
      </c>
      <c r="K24" s="8">
        <v>6</v>
      </c>
      <c r="L24" s="8">
        <f t="shared" si="11"/>
        <v>15</v>
      </c>
      <c r="M24" s="8">
        <v>2</v>
      </c>
      <c r="N24" s="8" t="str">
        <f t="shared" si="0"/>
        <v>生命、攻击、防御加成+1.5%（2星）</v>
      </c>
      <c r="O24" s="8" t="s">
        <v>561</v>
      </c>
      <c r="P24" s="8">
        <v>4</v>
      </c>
      <c r="Q24" s="8">
        <f t="shared" si="1"/>
        <v>22</v>
      </c>
      <c r="R24" s="8">
        <v>5</v>
      </c>
      <c r="S24" s="8">
        <f t="shared" si="1"/>
        <v>22</v>
      </c>
      <c r="T24" s="8">
        <v>6</v>
      </c>
      <c r="U24" s="8">
        <f t="shared" si="1"/>
        <v>22</v>
      </c>
      <c r="V24" s="8">
        <v>4</v>
      </c>
      <c r="W24" s="8" t="str">
        <f t="shared" si="2"/>
        <v>生命、攻击、防御加成+2.2%（4星）</v>
      </c>
      <c r="X24" s="71" t="s">
        <v>565</v>
      </c>
      <c r="Y24" s="8">
        <v>4</v>
      </c>
      <c r="Z24" s="8">
        <f t="shared" si="3"/>
        <v>30</v>
      </c>
      <c r="AA24" s="8">
        <v>5</v>
      </c>
      <c r="AB24" s="8">
        <f t="shared" si="3"/>
        <v>30</v>
      </c>
      <c r="AC24" s="8">
        <v>6</v>
      </c>
      <c r="AD24" s="8">
        <f t="shared" si="3"/>
        <v>30</v>
      </c>
      <c r="AE24" s="8">
        <v>6</v>
      </c>
      <c r="AF24" s="8" t="str">
        <f t="shared" si="4"/>
        <v>生命、攻击、防御加成+3%（6星）</v>
      </c>
      <c r="AG24" s="77" t="s">
        <v>569</v>
      </c>
      <c r="AH24" s="8">
        <v>4</v>
      </c>
      <c r="AI24" s="8">
        <f t="shared" si="5"/>
        <v>37</v>
      </c>
      <c r="AJ24" s="8">
        <v>5</v>
      </c>
      <c r="AK24" s="8">
        <f t="shared" si="6"/>
        <v>37</v>
      </c>
      <c r="AL24" s="8">
        <v>6</v>
      </c>
      <c r="AM24" s="8">
        <f t="shared" si="6"/>
        <v>37</v>
      </c>
      <c r="AN24" s="8">
        <v>8</v>
      </c>
      <c r="AO24" s="8" t="str">
        <f t="shared" si="7"/>
        <v>生命、攻击、防御加成+3.7%（8星）</v>
      </c>
      <c r="AP24" s="71" t="s">
        <v>573</v>
      </c>
      <c r="AQ24" s="8">
        <v>4</v>
      </c>
      <c r="AR24" s="8">
        <f t="shared" si="8"/>
        <v>45</v>
      </c>
      <c r="AS24" s="8">
        <v>5</v>
      </c>
      <c r="AT24" s="8">
        <f t="shared" si="8"/>
        <v>45</v>
      </c>
      <c r="AU24" s="8">
        <v>6</v>
      </c>
      <c r="AV24" s="8">
        <f t="shared" si="8"/>
        <v>45</v>
      </c>
      <c r="AW24" s="8">
        <v>10</v>
      </c>
      <c r="AX24" s="8" t="str">
        <f t="shared" si="9"/>
        <v>生命、攻击、防御加成+4.5%（10星）</v>
      </c>
    </row>
    <row r="25" spans="1:50" ht="15.6" x14ac:dyDescent="0.25">
      <c r="A25" s="31">
        <v>4014</v>
      </c>
      <c r="B25" s="31" t="s">
        <v>38</v>
      </c>
      <c r="C25" s="31">
        <v>10</v>
      </c>
      <c r="D25" s="8" t="s">
        <v>31</v>
      </c>
      <c r="E25" s="8">
        <v>4</v>
      </c>
      <c r="F25" s="8" t="s">
        <v>558</v>
      </c>
      <c r="G25" s="8">
        <v>4</v>
      </c>
      <c r="H25" s="8">
        <v>15</v>
      </c>
      <c r="I25" s="8">
        <v>5</v>
      </c>
      <c r="J25" s="8">
        <f t="shared" si="10"/>
        <v>15</v>
      </c>
      <c r="K25" s="8">
        <v>6</v>
      </c>
      <c r="L25" s="8">
        <f t="shared" si="11"/>
        <v>15</v>
      </c>
      <c r="M25" s="8">
        <v>2</v>
      </c>
      <c r="N25" s="8" t="str">
        <f t="shared" si="0"/>
        <v>生命、攻击、防御加成+1.5%（2星）</v>
      </c>
      <c r="O25" s="8" t="s">
        <v>562</v>
      </c>
      <c r="P25" s="8">
        <v>4</v>
      </c>
      <c r="Q25" s="8">
        <f t="shared" si="1"/>
        <v>22</v>
      </c>
      <c r="R25" s="8">
        <v>5</v>
      </c>
      <c r="S25" s="8">
        <f t="shared" si="1"/>
        <v>22</v>
      </c>
      <c r="T25" s="8">
        <v>6</v>
      </c>
      <c r="U25" s="8">
        <f t="shared" si="1"/>
        <v>22</v>
      </c>
      <c r="V25" s="8">
        <v>4</v>
      </c>
      <c r="W25" s="8" t="str">
        <f t="shared" si="2"/>
        <v>生命、攻击、防御加成+2.2%（4星）</v>
      </c>
      <c r="X25" s="71" t="s">
        <v>566</v>
      </c>
      <c r="Y25" s="8">
        <v>4</v>
      </c>
      <c r="Z25" s="8">
        <f t="shared" si="3"/>
        <v>30</v>
      </c>
      <c r="AA25" s="8">
        <v>5</v>
      </c>
      <c r="AB25" s="8">
        <f t="shared" si="3"/>
        <v>30</v>
      </c>
      <c r="AC25" s="8">
        <v>6</v>
      </c>
      <c r="AD25" s="8">
        <f t="shared" si="3"/>
        <v>30</v>
      </c>
      <c r="AE25" s="8">
        <v>6</v>
      </c>
      <c r="AF25" s="8" t="str">
        <f t="shared" si="4"/>
        <v>生命、攻击、防御加成+3%（6星）</v>
      </c>
      <c r="AG25" s="77" t="s">
        <v>570</v>
      </c>
      <c r="AH25" s="8">
        <v>4</v>
      </c>
      <c r="AI25" s="8">
        <f t="shared" si="5"/>
        <v>37</v>
      </c>
      <c r="AJ25" s="8">
        <v>5</v>
      </c>
      <c r="AK25" s="8">
        <f t="shared" si="6"/>
        <v>37</v>
      </c>
      <c r="AL25" s="8">
        <v>6</v>
      </c>
      <c r="AM25" s="8">
        <f t="shared" si="6"/>
        <v>37</v>
      </c>
      <c r="AN25" s="8">
        <v>8</v>
      </c>
      <c r="AO25" s="8" t="str">
        <f t="shared" si="7"/>
        <v>生命、攻击、防御加成+3.7%（8星）</v>
      </c>
      <c r="AP25" s="71" t="s">
        <v>574</v>
      </c>
      <c r="AQ25" s="8">
        <v>4</v>
      </c>
      <c r="AR25" s="8">
        <f t="shared" si="8"/>
        <v>45</v>
      </c>
      <c r="AS25" s="8">
        <v>5</v>
      </c>
      <c r="AT25" s="8">
        <f t="shared" si="8"/>
        <v>45</v>
      </c>
      <c r="AU25" s="8">
        <v>6</v>
      </c>
      <c r="AV25" s="8">
        <f t="shared" si="8"/>
        <v>45</v>
      </c>
      <c r="AW25" s="8">
        <v>10</v>
      </c>
      <c r="AX25" s="8" t="str">
        <f t="shared" si="9"/>
        <v>生命、攻击、防御加成+4.5%（10星）</v>
      </c>
    </row>
    <row r="26" spans="1:50" ht="15.6" x14ac:dyDescent="0.25">
      <c r="A26" s="31">
        <v>4021</v>
      </c>
      <c r="B26" s="31" t="s">
        <v>39</v>
      </c>
      <c r="C26" s="31">
        <v>10</v>
      </c>
      <c r="D26" s="8" t="s">
        <v>31</v>
      </c>
      <c r="E26" s="8">
        <v>1</v>
      </c>
      <c r="F26" s="8" t="s">
        <v>555</v>
      </c>
      <c r="G26" s="8">
        <v>4</v>
      </c>
      <c r="H26" s="8">
        <v>15</v>
      </c>
      <c r="I26" s="8">
        <v>5</v>
      </c>
      <c r="J26" s="8">
        <f t="shared" si="10"/>
        <v>15</v>
      </c>
      <c r="K26" s="8">
        <v>6</v>
      </c>
      <c r="L26" s="8">
        <f t="shared" si="11"/>
        <v>15</v>
      </c>
      <c r="M26" s="8">
        <v>2</v>
      </c>
      <c r="N26" s="8" t="str">
        <f t="shared" si="0"/>
        <v>生命、攻击、防御加成+1.5%（2星）</v>
      </c>
      <c r="O26" s="8" t="s">
        <v>559</v>
      </c>
      <c r="P26" s="8">
        <v>4</v>
      </c>
      <c r="Q26" s="8">
        <f t="shared" si="1"/>
        <v>22</v>
      </c>
      <c r="R26" s="8">
        <v>5</v>
      </c>
      <c r="S26" s="8">
        <f t="shared" si="1"/>
        <v>22</v>
      </c>
      <c r="T26" s="8">
        <v>6</v>
      </c>
      <c r="U26" s="8">
        <f t="shared" si="1"/>
        <v>22</v>
      </c>
      <c r="V26" s="8">
        <v>4</v>
      </c>
      <c r="W26" s="8" t="str">
        <f t="shared" si="2"/>
        <v>生命、攻击、防御加成+2.2%（4星）</v>
      </c>
      <c r="X26" s="71" t="s">
        <v>563</v>
      </c>
      <c r="Y26" s="8">
        <v>4</v>
      </c>
      <c r="Z26" s="8">
        <f t="shared" si="3"/>
        <v>30</v>
      </c>
      <c r="AA26" s="8">
        <v>5</v>
      </c>
      <c r="AB26" s="8">
        <f t="shared" si="3"/>
        <v>30</v>
      </c>
      <c r="AC26" s="8">
        <v>6</v>
      </c>
      <c r="AD26" s="8">
        <f t="shared" si="3"/>
        <v>30</v>
      </c>
      <c r="AE26" s="8">
        <v>6</v>
      </c>
      <c r="AF26" s="8" t="str">
        <f t="shared" si="4"/>
        <v>生命、攻击、防御加成+3%（6星）</v>
      </c>
      <c r="AG26" s="77" t="s">
        <v>567</v>
      </c>
      <c r="AH26" s="8">
        <v>4</v>
      </c>
      <c r="AI26" s="8">
        <f t="shared" si="5"/>
        <v>37</v>
      </c>
      <c r="AJ26" s="8">
        <v>5</v>
      </c>
      <c r="AK26" s="8">
        <f t="shared" si="6"/>
        <v>37</v>
      </c>
      <c r="AL26" s="8">
        <v>6</v>
      </c>
      <c r="AM26" s="8">
        <f t="shared" si="6"/>
        <v>37</v>
      </c>
      <c r="AN26" s="8">
        <v>8</v>
      </c>
      <c r="AO26" s="8" t="str">
        <f t="shared" si="7"/>
        <v>生命、攻击、防御加成+3.7%（8星）</v>
      </c>
      <c r="AP26" s="71" t="s">
        <v>571</v>
      </c>
      <c r="AQ26" s="8">
        <v>4</v>
      </c>
      <c r="AR26" s="8">
        <f t="shared" si="8"/>
        <v>45</v>
      </c>
      <c r="AS26" s="8">
        <v>5</v>
      </c>
      <c r="AT26" s="8">
        <f t="shared" si="8"/>
        <v>45</v>
      </c>
      <c r="AU26" s="8">
        <v>6</v>
      </c>
      <c r="AV26" s="8">
        <f t="shared" si="8"/>
        <v>45</v>
      </c>
      <c r="AW26" s="8">
        <v>10</v>
      </c>
      <c r="AX26" s="8" t="str">
        <f t="shared" si="9"/>
        <v>生命、攻击、防御加成+4.5%（10星）</v>
      </c>
    </row>
    <row r="27" spans="1:50" ht="15.6" x14ac:dyDescent="0.25">
      <c r="A27" s="31">
        <v>4022</v>
      </c>
      <c r="B27" s="31" t="s">
        <v>40</v>
      </c>
      <c r="C27" s="31">
        <v>10</v>
      </c>
      <c r="D27" s="8" t="s">
        <v>31</v>
      </c>
      <c r="E27" s="8">
        <v>2</v>
      </c>
      <c r="F27" s="8" t="s">
        <v>556</v>
      </c>
      <c r="G27" s="8">
        <v>4</v>
      </c>
      <c r="H27" s="8">
        <v>15</v>
      </c>
      <c r="I27" s="8">
        <v>5</v>
      </c>
      <c r="J27" s="8">
        <f t="shared" si="10"/>
        <v>15</v>
      </c>
      <c r="K27" s="8">
        <v>6</v>
      </c>
      <c r="L27" s="8">
        <f t="shared" si="11"/>
        <v>15</v>
      </c>
      <c r="M27" s="8">
        <v>2</v>
      </c>
      <c r="N27" s="8" t="str">
        <f t="shared" si="0"/>
        <v>生命、攻击、防御加成+1.5%（2星）</v>
      </c>
      <c r="O27" s="8" t="s">
        <v>560</v>
      </c>
      <c r="P27" s="8">
        <v>4</v>
      </c>
      <c r="Q27" s="8">
        <f t="shared" si="1"/>
        <v>22</v>
      </c>
      <c r="R27" s="8">
        <v>5</v>
      </c>
      <c r="S27" s="8">
        <f t="shared" si="1"/>
        <v>22</v>
      </c>
      <c r="T27" s="8">
        <v>6</v>
      </c>
      <c r="U27" s="8">
        <f t="shared" si="1"/>
        <v>22</v>
      </c>
      <c r="V27" s="8">
        <v>4</v>
      </c>
      <c r="W27" s="8" t="str">
        <f t="shared" si="2"/>
        <v>生命、攻击、防御加成+2.2%（4星）</v>
      </c>
      <c r="X27" s="71" t="s">
        <v>564</v>
      </c>
      <c r="Y27" s="8">
        <v>4</v>
      </c>
      <c r="Z27" s="8">
        <f t="shared" si="3"/>
        <v>30</v>
      </c>
      <c r="AA27" s="8">
        <v>5</v>
      </c>
      <c r="AB27" s="8">
        <f t="shared" si="3"/>
        <v>30</v>
      </c>
      <c r="AC27" s="8">
        <v>6</v>
      </c>
      <c r="AD27" s="8">
        <f t="shared" si="3"/>
        <v>30</v>
      </c>
      <c r="AE27" s="8">
        <v>6</v>
      </c>
      <c r="AF27" s="8" t="str">
        <f t="shared" si="4"/>
        <v>生命、攻击、防御加成+3%（6星）</v>
      </c>
      <c r="AG27" s="77" t="s">
        <v>568</v>
      </c>
      <c r="AH27" s="8">
        <v>4</v>
      </c>
      <c r="AI27" s="8">
        <f t="shared" si="5"/>
        <v>37</v>
      </c>
      <c r="AJ27" s="8">
        <v>5</v>
      </c>
      <c r="AK27" s="8">
        <f t="shared" si="6"/>
        <v>37</v>
      </c>
      <c r="AL27" s="8">
        <v>6</v>
      </c>
      <c r="AM27" s="8">
        <f t="shared" si="6"/>
        <v>37</v>
      </c>
      <c r="AN27" s="8">
        <v>8</v>
      </c>
      <c r="AO27" s="8" t="str">
        <f t="shared" si="7"/>
        <v>生命、攻击、防御加成+3.7%（8星）</v>
      </c>
      <c r="AP27" s="71" t="s">
        <v>572</v>
      </c>
      <c r="AQ27" s="8">
        <v>4</v>
      </c>
      <c r="AR27" s="8">
        <f t="shared" si="8"/>
        <v>45</v>
      </c>
      <c r="AS27" s="8">
        <v>5</v>
      </c>
      <c r="AT27" s="8">
        <f t="shared" si="8"/>
        <v>45</v>
      </c>
      <c r="AU27" s="8">
        <v>6</v>
      </c>
      <c r="AV27" s="8">
        <f t="shared" si="8"/>
        <v>45</v>
      </c>
      <c r="AW27" s="8">
        <v>10</v>
      </c>
      <c r="AX27" s="8" t="str">
        <f t="shared" si="9"/>
        <v>生命、攻击、防御加成+4.5%（10星）</v>
      </c>
    </row>
    <row r="28" spans="1:50" ht="15.6" x14ac:dyDescent="0.25">
      <c r="A28" s="31">
        <v>4023</v>
      </c>
      <c r="B28" s="31" t="s">
        <v>41</v>
      </c>
      <c r="C28" s="31">
        <v>10</v>
      </c>
      <c r="D28" s="8" t="s">
        <v>31</v>
      </c>
      <c r="E28" s="8">
        <v>3</v>
      </c>
      <c r="F28" s="8" t="s">
        <v>557</v>
      </c>
      <c r="G28" s="8">
        <v>4</v>
      </c>
      <c r="H28" s="8">
        <v>15</v>
      </c>
      <c r="I28" s="8">
        <v>5</v>
      </c>
      <c r="J28" s="8">
        <f t="shared" si="10"/>
        <v>15</v>
      </c>
      <c r="K28" s="8">
        <v>6</v>
      </c>
      <c r="L28" s="8">
        <f t="shared" si="11"/>
        <v>15</v>
      </c>
      <c r="M28" s="8">
        <v>2</v>
      </c>
      <c r="N28" s="8" t="str">
        <f t="shared" si="0"/>
        <v>生命、攻击、防御加成+1.5%（2星）</v>
      </c>
      <c r="O28" s="8" t="s">
        <v>561</v>
      </c>
      <c r="P28" s="8">
        <v>4</v>
      </c>
      <c r="Q28" s="8">
        <f t="shared" si="1"/>
        <v>22</v>
      </c>
      <c r="R28" s="8">
        <v>5</v>
      </c>
      <c r="S28" s="8">
        <f t="shared" si="1"/>
        <v>22</v>
      </c>
      <c r="T28" s="8">
        <v>6</v>
      </c>
      <c r="U28" s="8">
        <f t="shared" si="1"/>
        <v>22</v>
      </c>
      <c r="V28" s="8">
        <v>4</v>
      </c>
      <c r="W28" s="8" t="str">
        <f t="shared" si="2"/>
        <v>生命、攻击、防御加成+2.2%（4星）</v>
      </c>
      <c r="X28" s="71" t="s">
        <v>565</v>
      </c>
      <c r="Y28" s="8">
        <v>4</v>
      </c>
      <c r="Z28" s="8">
        <f t="shared" si="3"/>
        <v>30</v>
      </c>
      <c r="AA28" s="8">
        <v>5</v>
      </c>
      <c r="AB28" s="8">
        <f t="shared" si="3"/>
        <v>30</v>
      </c>
      <c r="AC28" s="8">
        <v>6</v>
      </c>
      <c r="AD28" s="8">
        <f t="shared" si="3"/>
        <v>30</v>
      </c>
      <c r="AE28" s="8">
        <v>6</v>
      </c>
      <c r="AF28" s="8" t="str">
        <f t="shared" si="4"/>
        <v>生命、攻击、防御加成+3%（6星）</v>
      </c>
      <c r="AG28" s="77" t="s">
        <v>569</v>
      </c>
      <c r="AH28" s="8">
        <v>4</v>
      </c>
      <c r="AI28" s="8">
        <f t="shared" si="5"/>
        <v>37</v>
      </c>
      <c r="AJ28" s="8">
        <v>5</v>
      </c>
      <c r="AK28" s="8">
        <f t="shared" si="6"/>
        <v>37</v>
      </c>
      <c r="AL28" s="8">
        <v>6</v>
      </c>
      <c r="AM28" s="8">
        <f t="shared" si="6"/>
        <v>37</v>
      </c>
      <c r="AN28" s="8">
        <v>8</v>
      </c>
      <c r="AO28" s="8" t="str">
        <f t="shared" si="7"/>
        <v>生命、攻击、防御加成+3.7%（8星）</v>
      </c>
      <c r="AP28" s="71" t="s">
        <v>573</v>
      </c>
      <c r="AQ28" s="8">
        <v>4</v>
      </c>
      <c r="AR28" s="8">
        <f t="shared" si="8"/>
        <v>45</v>
      </c>
      <c r="AS28" s="8">
        <v>5</v>
      </c>
      <c r="AT28" s="8">
        <f t="shared" si="8"/>
        <v>45</v>
      </c>
      <c r="AU28" s="8">
        <v>6</v>
      </c>
      <c r="AV28" s="8">
        <f t="shared" si="8"/>
        <v>45</v>
      </c>
      <c r="AW28" s="8">
        <v>10</v>
      </c>
      <c r="AX28" s="8" t="str">
        <f t="shared" si="9"/>
        <v>生命、攻击、防御加成+4.5%（10星）</v>
      </c>
    </row>
    <row r="29" spans="1:50" ht="15.6" x14ac:dyDescent="0.25">
      <c r="A29" s="31">
        <v>4024</v>
      </c>
      <c r="B29" s="31" t="s">
        <v>42</v>
      </c>
      <c r="C29" s="31">
        <v>10</v>
      </c>
      <c r="D29" s="8" t="s">
        <v>31</v>
      </c>
      <c r="E29" s="8">
        <v>4</v>
      </c>
      <c r="F29" s="8" t="s">
        <v>558</v>
      </c>
      <c r="G29" s="8">
        <v>4</v>
      </c>
      <c r="H29" s="8">
        <v>15</v>
      </c>
      <c r="I29" s="8">
        <v>5</v>
      </c>
      <c r="J29" s="8">
        <f t="shared" si="10"/>
        <v>15</v>
      </c>
      <c r="K29" s="8">
        <v>6</v>
      </c>
      <c r="L29" s="8">
        <f t="shared" si="11"/>
        <v>15</v>
      </c>
      <c r="M29" s="8">
        <v>2</v>
      </c>
      <c r="N29" s="8" t="str">
        <f t="shared" si="0"/>
        <v>生命、攻击、防御加成+1.5%（2星）</v>
      </c>
      <c r="O29" s="8" t="s">
        <v>562</v>
      </c>
      <c r="P29" s="8">
        <v>4</v>
      </c>
      <c r="Q29" s="8">
        <f t="shared" si="1"/>
        <v>22</v>
      </c>
      <c r="R29" s="8">
        <v>5</v>
      </c>
      <c r="S29" s="8">
        <f t="shared" si="1"/>
        <v>22</v>
      </c>
      <c r="T29" s="8">
        <v>6</v>
      </c>
      <c r="U29" s="8">
        <f t="shared" si="1"/>
        <v>22</v>
      </c>
      <c r="V29" s="8">
        <v>4</v>
      </c>
      <c r="W29" s="8" t="str">
        <f t="shared" si="2"/>
        <v>生命、攻击、防御加成+2.2%（4星）</v>
      </c>
      <c r="X29" s="71" t="s">
        <v>566</v>
      </c>
      <c r="Y29" s="8">
        <v>4</v>
      </c>
      <c r="Z29" s="8">
        <f t="shared" si="3"/>
        <v>30</v>
      </c>
      <c r="AA29" s="8">
        <v>5</v>
      </c>
      <c r="AB29" s="8">
        <f t="shared" si="3"/>
        <v>30</v>
      </c>
      <c r="AC29" s="8">
        <v>6</v>
      </c>
      <c r="AD29" s="8">
        <f t="shared" si="3"/>
        <v>30</v>
      </c>
      <c r="AE29" s="8">
        <v>6</v>
      </c>
      <c r="AF29" s="8" t="str">
        <f t="shared" si="4"/>
        <v>生命、攻击、防御加成+3%（6星）</v>
      </c>
      <c r="AG29" s="77" t="s">
        <v>570</v>
      </c>
      <c r="AH29" s="8">
        <v>4</v>
      </c>
      <c r="AI29" s="8">
        <f t="shared" si="5"/>
        <v>37</v>
      </c>
      <c r="AJ29" s="8">
        <v>5</v>
      </c>
      <c r="AK29" s="8">
        <f t="shared" si="6"/>
        <v>37</v>
      </c>
      <c r="AL29" s="8">
        <v>6</v>
      </c>
      <c r="AM29" s="8">
        <f t="shared" si="6"/>
        <v>37</v>
      </c>
      <c r="AN29" s="8">
        <v>8</v>
      </c>
      <c r="AO29" s="8" t="str">
        <f t="shared" si="7"/>
        <v>生命、攻击、防御加成+3.7%（8星）</v>
      </c>
      <c r="AP29" s="71" t="s">
        <v>574</v>
      </c>
      <c r="AQ29" s="8">
        <v>4</v>
      </c>
      <c r="AR29" s="8">
        <f t="shared" si="8"/>
        <v>45</v>
      </c>
      <c r="AS29" s="8">
        <v>5</v>
      </c>
      <c r="AT29" s="8">
        <f t="shared" si="8"/>
        <v>45</v>
      </c>
      <c r="AU29" s="8">
        <v>6</v>
      </c>
      <c r="AV29" s="8">
        <f t="shared" si="8"/>
        <v>45</v>
      </c>
      <c r="AW29" s="8">
        <v>10</v>
      </c>
      <c r="AX29" s="8" t="str">
        <f t="shared" si="9"/>
        <v>生命、攻击、防御加成+4.5%（10星）</v>
      </c>
    </row>
    <row r="30" spans="1:50" ht="15.6" x14ac:dyDescent="0.25">
      <c r="A30" s="31">
        <v>4031</v>
      </c>
      <c r="B30" s="31" t="s">
        <v>43</v>
      </c>
      <c r="C30" s="31">
        <v>10</v>
      </c>
      <c r="D30" s="8" t="s">
        <v>31</v>
      </c>
      <c r="E30" s="8">
        <v>1</v>
      </c>
      <c r="F30" s="8" t="s">
        <v>555</v>
      </c>
      <c r="G30" s="8">
        <v>4</v>
      </c>
      <c r="H30" s="8">
        <v>15</v>
      </c>
      <c r="I30" s="8">
        <v>5</v>
      </c>
      <c r="J30" s="8">
        <f t="shared" si="10"/>
        <v>15</v>
      </c>
      <c r="K30" s="8">
        <v>6</v>
      </c>
      <c r="L30" s="8">
        <f t="shared" si="11"/>
        <v>15</v>
      </c>
      <c r="M30" s="8">
        <v>2</v>
      </c>
      <c r="N30" s="8" t="str">
        <f t="shared" si="0"/>
        <v>生命、攻击、防御加成+1.5%（2星）</v>
      </c>
      <c r="O30" s="8" t="s">
        <v>559</v>
      </c>
      <c r="P30" s="8">
        <v>4</v>
      </c>
      <c r="Q30" s="8">
        <f t="shared" si="1"/>
        <v>22</v>
      </c>
      <c r="R30" s="8">
        <v>5</v>
      </c>
      <c r="S30" s="8">
        <f t="shared" si="1"/>
        <v>22</v>
      </c>
      <c r="T30" s="8">
        <v>6</v>
      </c>
      <c r="U30" s="8">
        <f t="shared" si="1"/>
        <v>22</v>
      </c>
      <c r="V30" s="8">
        <v>4</v>
      </c>
      <c r="W30" s="8" t="str">
        <f t="shared" si="2"/>
        <v>生命、攻击、防御加成+2.2%（4星）</v>
      </c>
      <c r="X30" s="71" t="s">
        <v>563</v>
      </c>
      <c r="Y30" s="8">
        <v>4</v>
      </c>
      <c r="Z30" s="8">
        <f t="shared" si="3"/>
        <v>30</v>
      </c>
      <c r="AA30" s="8">
        <v>5</v>
      </c>
      <c r="AB30" s="8">
        <f t="shared" si="3"/>
        <v>30</v>
      </c>
      <c r="AC30" s="8">
        <v>6</v>
      </c>
      <c r="AD30" s="8">
        <f t="shared" si="3"/>
        <v>30</v>
      </c>
      <c r="AE30" s="8">
        <v>6</v>
      </c>
      <c r="AF30" s="8" t="str">
        <f t="shared" si="4"/>
        <v>生命、攻击、防御加成+3%（6星）</v>
      </c>
      <c r="AG30" s="77" t="s">
        <v>567</v>
      </c>
      <c r="AH30" s="8">
        <v>4</v>
      </c>
      <c r="AI30" s="8">
        <f t="shared" si="5"/>
        <v>37</v>
      </c>
      <c r="AJ30" s="8">
        <v>5</v>
      </c>
      <c r="AK30" s="8">
        <f t="shared" si="6"/>
        <v>37</v>
      </c>
      <c r="AL30" s="8">
        <v>6</v>
      </c>
      <c r="AM30" s="8">
        <f t="shared" si="6"/>
        <v>37</v>
      </c>
      <c r="AN30" s="8">
        <v>8</v>
      </c>
      <c r="AO30" s="8" t="str">
        <f t="shared" si="7"/>
        <v>生命、攻击、防御加成+3.7%（8星）</v>
      </c>
      <c r="AP30" s="71" t="s">
        <v>571</v>
      </c>
      <c r="AQ30" s="8">
        <v>4</v>
      </c>
      <c r="AR30" s="8">
        <f t="shared" si="8"/>
        <v>45</v>
      </c>
      <c r="AS30" s="8">
        <v>5</v>
      </c>
      <c r="AT30" s="8">
        <f t="shared" si="8"/>
        <v>45</v>
      </c>
      <c r="AU30" s="8">
        <v>6</v>
      </c>
      <c r="AV30" s="8">
        <f t="shared" si="8"/>
        <v>45</v>
      </c>
      <c r="AW30" s="8">
        <v>10</v>
      </c>
      <c r="AX30" s="8" t="str">
        <f t="shared" si="9"/>
        <v>生命、攻击、防御加成+4.5%（10星）</v>
      </c>
    </row>
    <row r="31" spans="1:50" ht="15.6" x14ac:dyDescent="0.25">
      <c r="A31" s="31">
        <v>4032</v>
      </c>
      <c r="B31" s="31" t="s">
        <v>44</v>
      </c>
      <c r="C31" s="31">
        <v>10</v>
      </c>
      <c r="D31" s="8" t="s">
        <v>31</v>
      </c>
      <c r="E31" s="8">
        <v>2</v>
      </c>
      <c r="F31" s="8" t="s">
        <v>556</v>
      </c>
      <c r="G31" s="8">
        <v>4</v>
      </c>
      <c r="H31" s="8">
        <v>15</v>
      </c>
      <c r="I31" s="8">
        <v>5</v>
      </c>
      <c r="J31" s="8">
        <f t="shared" si="10"/>
        <v>15</v>
      </c>
      <c r="K31" s="8">
        <v>6</v>
      </c>
      <c r="L31" s="8">
        <f t="shared" si="11"/>
        <v>15</v>
      </c>
      <c r="M31" s="8">
        <v>2</v>
      </c>
      <c r="N31" s="8" t="str">
        <f t="shared" si="0"/>
        <v>生命、攻击、防御加成+1.5%（2星）</v>
      </c>
      <c r="O31" s="8" t="s">
        <v>560</v>
      </c>
      <c r="P31" s="8">
        <v>4</v>
      </c>
      <c r="Q31" s="8">
        <f t="shared" si="1"/>
        <v>22</v>
      </c>
      <c r="R31" s="8">
        <v>5</v>
      </c>
      <c r="S31" s="8">
        <f t="shared" si="1"/>
        <v>22</v>
      </c>
      <c r="T31" s="8">
        <v>6</v>
      </c>
      <c r="U31" s="8">
        <f t="shared" si="1"/>
        <v>22</v>
      </c>
      <c r="V31" s="8">
        <v>4</v>
      </c>
      <c r="W31" s="8" t="str">
        <f t="shared" si="2"/>
        <v>生命、攻击、防御加成+2.2%（4星）</v>
      </c>
      <c r="X31" s="71" t="s">
        <v>564</v>
      </c>
      <c r="Y31" s="8">
        <v>4</v>
      </c>
      <c r="Z31" s="8">
        <f t="shared" si="3"/>
        <v>30</v>
      </c>
      <c r="AA31" s="8">
        <v>5</v>
      </c>
      <c r="AB31" s="8">
        <f t="shared" si="3"/>
        <v>30</v>
      </c>
      <c r="AC31" s="8">
        <v>6</v>
      </c>
      <c r="AD31" s="8">
        <f t="shared" si="3"/>
        <v>30</v>
      </c>
      <c r="AE31" s="8">
        <v>6</v>
      </c>
      <c r="AF31" s="8" t="str">
        <f t="shared" si="4"/>
        <v>生命、攻击、防御加成+3%（6星）</v>
      </c>
      <c r="AG31" s="77" t="s">
        <v>568</v>
      </c>
      <c r="AH31" s="8">
        <v>4</v>
      </c>
      <c r="AI31" s="8">
        <f t="shared" si="5"/>
        <v>37</v>
      </c>
      <c r="AJ31" s="8">
        <v>5</v>
      </c>
      <c r="AK31" s="8">
        <f t="shared" si="6"/>
        <v>37</v>
      </c>
      <c r="AL31" s="8">
        <v>6</v>
      </c>
      <c r="AM31" s="8">
        <f t="shared" si="6"/>
        <v>37</v>
      </c>
      <c r="AN31" s="8">
        <v>8</v>
      </c>
      <c r="AO31" s="8" t="str">
        <f t="shared" si="7"/>
        <v>生命、攻击、防御加成+3.7%（8星）</v>
      </c>
      <c r="AP31" s="71" t="s">
        <v>572</v>
      </c>
      <c r="AQ31" s="8">
        <v>4</v>
      </c>
      <c r="AR31" s="8">
        <f t="shared" si="8"/>
        <v>45</v>
      </c>
      <c r="AS31" s="8">
        <v>5</v>
      </c>
      <c r="AT31" s="8">
        <f t="shared" si="8"/>
        <v>45</v>
      </c>
      <c r="AU31" s="8">
        <v>6</v>
      </c>
      <c r="AV31" s="8">
        <f t="shared" si="8"/>
        <v>45</v>
      </c>
      <c r="AW31" s="8">
        <v>10</v>
      </c>
      <c r="AX31" s="8" t="str">
        <f t="shared" si="9"/>
        <v>生命、攻击、防御加成+4.5%（10星）</v>
      </c>
    </row>
    <row r="32" spans="1:50" ht="15.6" x14ac:dyDescent="0.25">
      <c r="A32" s="31">
        <v>4033</v>
      </c>
      <c r="B32" s="31" t="s">
        <v>45</v>
      </c>
      <c r="C32" s="31">
        <v>10</v>
      </c>
      <c r="D32" s="8" t="s">
        <v>31</v>
      </c>
      <c r="E32" s="8">
        <v>3</v>
      </c>
      <c r="F32" s="8" t="s">
        <v>557</v>
      </c>
      <c r="G32" s="8">
        <v>4</v>
      </c>
      <c r="H32" s="8">
        <v>15</v>
      </c>
      <c r="I32" s="8">
        <v>5</v>
      </c>
      <c r="J32" s="8">
        <f t="shared" si="10"/>
        <v>15</v>
      </c>
      <c r="K32" s="8">
        <v>6</v>
      </c>
      <c r="L32" s="8">
        <f t="shared" si="11"/>
        <v>15</v>
      </c>
      <c r="M32" s="8">
        <v>2</v>
      </c>
      <c r="N32" s="8" t="str">
        <f t="shared" si="0"/>
        <v>生命、攻击、防御加成+1.5%（2星）</v>
      </c>
      <c r="O32" s="8" t="s">
        <v>561</v>
      </c>
      <c r="P32" s="8">
        <v>4</v>
      </c>
      <c r="Q32" s="8">
        <f t="shared" si="1"/>
        <v>22</v>
      </c>
      <c r="R32" s="8">
        <v>5</v>
      </c>
      <c r="S32" s="8">
        <f t="shared" si="1"/>
        <v>22</v>
      </c>
      <c r="T32" s="8">
        <v>6</v>
      </c>
      <c r="U32" s="8">
        <f t="shared" si="1"/>
        <v>22</v>
      </c>
      <c r="V32" s="8">
        <v>4</v>
      </c>
      <c r="W32" s="8" t="str">
        <f t="shared" si="2"/>
        <v>生命、攻击、防御加成+2.2%（4星）</v>
      </c>
      <c r="X32" s="71" t="s">
        <v>565</v>
      </c>
      <c r="Y32" s="8">
        <v>4</v>
      </c>
      <c r="Z32" s="8">
        <f t="shared" si="3"/>
        <v>30</v>
      </c>
      <c r="AA32" s="8">
        <v>5</v>
      </c>
      <c r="AB32" s="8">
        <f t="shared" si="3"/>
        <v>30</v>
      </c>
      <c r="AC32" s="8">
        <v>6</v>
      </c>
      <c r="AD32" s="8">
        <f t="shared" si="3"/>
        <v>30</v>
      </c>
      <c r="AE32" s="8">
        <v>6</v>
      </c>
      <c r="AF32" s="8" t="str">
        <f t="shared" si="4"/>
        <v>生命、攻击、防御加成+3%（6星）</v>
      </c>
      <c r="AG32" s="77" t="s">
        <v>569</v>
      </c>
      <c r="AH32" s="8">
        <v>4</v>
      </c>
      <c r="AI32" s="8">
        <f t="shared" si="5"/>
        <v>37</v>
      </c>
      <c r="AJ32" s="8">
        <v>5</v>
      </c>
      <c r="AK32" s="8">
        <f t="shared" si="6"/>
        <v>37</v>
      </c>
      <c r="AL32" s="8">
        <v>6</v>
      </c>
      <c r="AM32" s="8">
        <f t="shared" si="6"/>
        <v>37</v>
      </c>
      <c r="AN32" s="8">
        <v>8</v>
      </c>
      <c r="AO32" s="8" t="str">
        <f t="shared" si="7"/>
        <v>生命、攻击、防御加成+3.7%（8星）</v>
      </c>
      <c r="AP32" s="71" t="s">
        <v>573</v>
      </c>
      <c r="AQ32" s="8">
        <v>4</v>
      </c>
      <c r="AR32" s="8">
        <f t="shared" si="8"/>
        <v>45</v>
      </c>
      <c r="AS32" s="8">
        <v>5</v>
      </c>
      <c r="AT32" s="8">
        <f t="shared" si="8"/>
        <v>45</v>
      </c>
      <c r="AU32" s="8">
        <v>6</v>
      </c>
      <c r="AV32" s="8">
        <f t="shared" si="8"/>
        <v>45</v>
      </c>
      <c r="AW32" s="8">
        <v>10</v>
      </c>
      <c r="AX32" s="8" t="str">
        <f t="shared" si="9"/>
        <v>生命、攻击、防御加成+4.5%（10星）</v>
      </c>
    </row>
    <row r="33" spans="1:50" ht="15.6" x14ac:dyDescent="0.25">
      <c r="A33" s="31">
        <v>4034</v>
      </c>
      <c r="B33" s="31" t="s">
        <v>46</v>
      </c>
      <c r="C33" s="31">
        <v>10</v>
      </c>
      <c r="D33" s="8" t="s">
        <v>31</v>
      </c>
      <c r="E33" s="8">
        <v>4</v>
      </c>
      <c r="F33" s="8" t="s">
        <v>558</v>
      </c>
      <c r="G33" s="8">
        <v>4</v>
      </c>
      <c r="H33" s="8">
        <v>15</v>
      </c>
      <c r="I33" s="8">
        <v>5</v>
      </c>
      <c r="J33" s="8">
        <f t="shared" si="10"/>
        <v>15</v>
      </c>
      <c r="K33" s="8">
        <v>6</v>
      </c>
      <c r="L33" s="8">
        <f t="shared" si="11"/>
        <v>15</v>
      </c>
      <c r="M33" s="8">
        <v>2</v>
      </c>
      <c r="N33" s="8" t="str">
        <f t="shared" si="0"/>
        <v>生命、攻击、防御加成+1.5%（2星）</v>
      </c>
      <c r="O33" s="8" t="s">
        <v>562</v>
      </c>
      <c r="P33" s="8">
        <v>4</v>
      </c>
      <c r="Q33" s="8">
        <f t="shared" si="1"/>
        <v>22</v>
      </c>
      <c r="R33" s="8">
        <v>5</v>
      </c>
      <c r="S33" s="8">
        <f t="shared" si="1"/>
        <v>22</v>
      </c>
      <c r="T33" s="8">
        <v>6</v>
      </c>
      <c r="U33" s="8">
        <f t="shared" si="1"/>
        <v>22</v>
      </c>
      <c r="V33" s="8">
        <v>4</v>
      </c>
      <c r="W33" s="8" t="str">
        <f t="shared" si="2"/>
        <v>生命、攻击、防御加成+2.2%（4星）</v>
      </c>
      <c r="X33" s="71" t="s">
        <v>566</v>
      </c>
      <c r="Y33" s="8">
        <v>4</v>
      </c>
      <c r="Z33" s="8">
        <f t="shared" si="3"/>
        <v>30</v>
      </c>
      <c r="AA33" s="8">
        <v>5</v>
      </c>
      <c r="AB33" s="8">
        <f t="shared" si="3"/>
        <v>30</v>
      </c>
      <c r="AC33" s="8">
        <v>6</v>
      </c>
      <c r="AD33" s="8">
        <f t="shared" si="3"/>
        <v>30</v>
      </c>
      <c r="AE33" s="8">
        <v>6</v>
      </c>
      <c r="AF33" s="8" t="str">
        <f t="shared" si="4"/>
        <v>生命、攻击、防御加成+3%（6星）</v>
      </c>
      <c r="AG33" s="77" t="s">
        <v>570</v>
      </c>
      <c r="AH33" s="8">
        <v>4</v>
      </c>
      <c r="AI33" s="8">
        <f t="shared" si="5"/>
        <v>37</v>
      </c>
      <c r="AJ33" s="8">
        <v>5</v>
      </c>
      <c r="AK33" s="8">
        <f t="shared" si="6"/>
        <v>37</v>
      </c>
      <c r="AL33" s="8">
        <v>6</v>
      </c>
      <c r="AM33" s="8">
        <f t="shared" si="6"/>
        <v>37</v>
      </c>
      <c r="AN33" s="8">
        <v>8</v>
      </c>
      <c r="AO33" s="8" t="str">
        <f t="shared" si="7"/>
        <v>生命、攻击、防御加成+3.7%（8星）</v>
      </c>
      <c r="AP33" s="71" t="s">
        <v>574</v>
      </c>
      <c r="AQ33" s="8">
        <v>4</v>
      </c>
      <c r="AR33" s="8">
        <f t="shared" si="8"/>
        <v>45</v>
      </c>
      <c r="AS33" s="8">
        <v>5</v>
      </c>
      <c r="AT33" s="8">
        <f t="shared" si="8"/>
        <v>45</v>
      </c>
      <c r="AU33" s="8">
        <v>6</v>
      </c>
      <c r="AV33" s="8">
        <f t="shared" si="8"/>
        <v>45</v>
      </c>
      <c r="AW33" s="8">
        <v>10</v>
      </c>
      <c r="AX33" s="8" t="str">
        <f t="shared" si="9"/>
        <v>生命、攻击、防御加成+4.5%（10星）</v>
      </c>
    </row>
    <row r="34" spans="1:50" ht="15.6" x14ac:dyDescent="0.25">
      <c r="A34" s="31">
        <v>4091</v>
      </c>
      <c r="B34" s="31" t="s">
        <v>459</v>
      </c>
      <c r="C34" s="31">
        <v>10</v>
      </c>
      <c r="D34" s="8" t="s">
        <v>31</v>
      </c>
      <c r="E34" s="8">
        <v>1</v>
      </c>
      <c r="F34" s="8" t="s">
        <v>555</v>
      </c>
      <c r="G34" s="8">
        <v>4</v>
      </c>
      <c r="H34" s="8">
        <v>15</v>
      </c>
      <c r="I34" s="8">
        <v>5</v>
      </c>
      <c r="J34" s="8">
        <f t="shared" si="10"/>
        <v>15</v>
      </c>
      <c r="K34" s="8">
        <v>6</v>
      </c>
      <c r="L34" s="8">
        <f t="shared" si="11"/>
        <v>15</v>
      </c>
      <c r="M34" s="8">
        <v>2</v>
      </c>
      <c r="N34" s="8" t="str">
        <f t="shared" si="0"/>
        <v>生命、攻击、防御加成+1.5%（2星）</v>
      </c>
      <c r="O34" s="8" t="s">
        <v>559</v>
      </c>
      <c r="P34" s="8">
        <v>4</v>
      </c>
      <c r="Q34" s="8">
        <f t="shared" si="1"/>
        <v>22</v>
      </c>
      <c r="R34" s="8">
        <v>5</v>
      </c>
      <c r="S34" s="8">
        <f t="shared" si="1"/>
        <v>22</v>
      </c>
      <c r="T34" s="8">
        <v>6</v>
      </c>
      <c r="U34" s="8">
        <f t="shared" si="1"/>
        <v>22</v>
      </c>
      <c r="V34" s="8">
        <v>4</v>
      </c>
      <c r="W34" s="8" t="str">
        <f t="shared" si="2"/>
        <v>生命、攻击、防御加成+2.2%（4星）</v>
      </c>
      <c r="X34" s="71" t="s">
        <v>563</v>
      </c>
      <c r="Y34" s="8">
        <v>4</v>
      </c>
      <c r="Z34" s="8">
        <f t="shared" si="3"/>
        <v>30</v>
      </c>
      <c r="AA34" s="8">
        <v>5</v>
      </c>
      <c r="AB34" s="8">
        <f t="shared" si="3"/>
        <v>30</v>
      </c>
      <c r="AC34" s="8">
        <v>6</v>
      </c>
      <c r="AD34" s="8">
        <f t="shared" si="3"/>
        <v>30</v>
      </c>
      <c r="AE34" s="8">
        <v>6</v>
      </c>
      <c r="AF34" s="8" t="str">
        <f t="shared" si="4"/>
        <v>生命、攻击、防御加成+3%（6星）</v>
      </c>
      <c r="AG34" s="77" t="s">
        <v>567</v>
      </c>
      <c r="AH34" s="8">
        <v>4</v>
      </c>
      <c r="AI34" s="8">
        <f t="shared" si="5"/>
        <v>37</v>
      </c>
      <c r="AJ34" s="8">
        <v>5</v>
      </c>
      <c r="AK34" s="8">
        <f t="shared" si="6"/>
        <v>37</v>
      </c>
      <c r="AL34" s="8">
        <v>6</v>
      </c>
      <c r="AM34" s="8">
        <f t="shared" si="6"/>
        <v>37</v>
      </c>
      <c r="AN34" s="8">
        <v>8</v>
      </c>
      <c r="AO34" s="8" t="str">
        <f t="shared" si="7"/>
        <v>生命、攻击、防御加成+3.7%（8星）</v>
      </c>
      <c r="AP34" s="71" t="s">
        <v>571</v>
      </c>
      <c r="AQ34" s="8">
        <v>4</v>
      </c>
      <c r="AR34" s="8">
        <f t="shared" si="8"/>
        <v>45</v>
      </c>
      <c r="AS34" s="8">
        <v>5</v>
      </c>
      <c r="AT34" s="8">
        <f t="shared" si="8"/>
        <v>45</v>
      </c>
      <c r="AU34" s="8">
        <v>6</v>
      </c>
      <c r="AV34" s="8">
        <f t="shared" si="8"/>
        <v>45</v>
      </c>
      <c r="AW34" s="8">
        <v>10</v>
      </c>
      <c r="AX34" s="8" t="str">
        <f t="shared" si="9"/>
        <v>生命、攻击、防御加成+4.5%（10星）</v>
      </c>
    </row>
    <row r="35" spans="1:50" ht="15.6" x14ac:dyDescent="0.25">
      <c r="A35" s="31">
        <v>4092</v>
      </c>
      <c r="B35" s="31" t="s">
        <v>461</v>
      </c>
      <c r="C35" s="31">
        <v>10</v>
      </c>
      <c r="D35" s="8" t="s">
        <v>31</v>
      </c>
      <c r="E35" s="8">
        <v>2</v>
      </c>
      <c r="F35" s="8" t="s">
        <v>556</v>
      </c>
      <c r="G35" s="8">
        <v>4</v>
      </c>
      <c r="H35" s="8">
        <v>15</v>
      </c>
      <c r="I35" s="8">
        <v>5</v>
      </c>
      <c r="J35" s="8">
        <f t="shared" si="10"/>
        <v>15</v>
      </c>
      <c r="K35" s="8">
        <v>6</v>
      </c>
      <c r="L35" s="8">
        <f t="shared" si="11"/>
        <v>15</v>
      </c>
      <c r="M35" s="8">
        <v>2</v>
      </c>
      <c r="N35" s="8" t="str">
        <f t="shared" si="0"/>
        <v>生命、攻击、防御加成+1.5%（2星）</v>
      </c>
      <c r="O35" s="8" t="s">
        <v>560</v>
      </c>
      <c r="P35" s="8">
        <v>4</v>
      </c>
      <c r="Q35" s="8">
        <f t="shared" si="1"/>
        <v>22</v>
      </c>
      <c r="R35" s="8">
        <v>5</v>
      </c>
      <c r="S35" s="8">
        <f t="shared" si="1"/>
        <v>22</v>
      </c>
      <c r="T35" s="8">
        <v>6</v>
      </c>
      <c r="U35" s="8">
        <f t="shared" si="1"/>
        <v>22</v>
      </c>
      <c r="V35" s="8">
        <v>4</v>
      </c>
      <c r="W35" s="8" t="str">
        <f t="shared" si="2"/>
        <v>生命、攻击、防御加成+2.2%（4星）</v>
      </c>
      <c r="X35" s="71" t="s">
        <v>564</v>
      </c>
      <c r="Y35" s="8">
        <v>4</v>
      </c>
      <c r="Z35" s="8">
        <f t="shared" si="3"/>
        <v>30</v>
      </c>
      <c r="AA35" s="8">
        <v>5</v>
      </c>
      <c r="AB35" s="8">
        <f t="shared" si="3"/>
        <v>30</v>
      </c>
      <c r="AC35" s="8">
        <v>6</v>
      </c>
      <c r="AD35" s="8">
        <f t="shared" si="3"/>
        <v>30</v>
      </c>
      <c r="AE35" s="8">
        <v>6</v>
      </c>
      <c r="AF35" s="8" t="str">
        <f t="shared" si="4"/>
        <v>生命、攻击、防御加成+3%（6星）</v>
      </c>
      <c r="AG35" s="77" t="s">
        <v>568</v>
      </c>
      <c r="AH35" s="8">
        <v>4</v>
      </c>
      <c r="AI35" s="8">
        <f t="shared" si="5"/>
        <v>37</v>
      </c>
      <c r="AJ35" s="8">
        <v>5</v>
      </c>
      <c r="AK35" s="8">
        <f t="shared" si="6"/>
        <v>37</v>
      </c>
      <c r="AL35" s="8">
        <v>6</v>
      </c>
      <c r="AM35" s="8">
        <f t="shared" si="6"/>
        <v>37</v>
      </c>
      <c r="AN35" s="8">
        <v>8</v>
      </c>
      <c r="AO35" s="8" t="str">
        <f t="shared" si="7"/>
        <v>生命、攻击、防御加成+3.7%（8星）</v>
      </c>
      <c r="AP35" s="71" t="s">
        <v>572</v>
      </c>
      <c r="AQ35" s="8">
        <v>4</v>
      </c>
      <c r="AR35" s="8">
        <f t="shared" si="8"/>
        <v>45</v>
      </c>
      <c r="AS35" s="8">
        <v>5</v>
      </c>
      <c r="AT35" s="8">
        <f t="shared" si="8"/>
        <v>45</v>
      </c>
      <c r="AU35" s="8">
        <v>6</v>
      </c>
      <c r="AV35" s="8">
        <f t="shared" si="8"/>
        <v>45</v>
      </c>
      <c r="AW35" s="8">
        <v>10</v>
      </c>
      <c r="AX35" s="8" t="str">
        <f t="shared" si="9"/>
        <v>生命、攻击、防御加成+4.5%（10星）</v>
      </c>
    </row>
    <row r="36" spans="1:50" ht="15.6" x14ac:dyDescent="0.25">
      <c r="A36" s="31">
        <v>4093</v>
      </c>
      <c r="B36" s="31" t="s">
        <v>462</v>
      </c>
      <c r="C36" s="31">
        <v>10</v>
      </c>
      <c r="D36" s="8" t="s">
        <v>31</v>
      </c>
      <c r="E36" s="8">
        <v>3</v>
      </c>
      <c r="F36" s="8" t="s">
        <v>557</v>
      </c>
      <c r="G36" s="8">
        <v>4</v>
      </c>
      <c r="H36" s="8">
        <v>15</v>
      </c>
      <c r="I36" s="8">
        <v>5</v>
      </c>
      <c r="J36" s="8">
        <f t="shared" si="10"/>
        <v>15</v>
      </c>
      <c r="K36" s="8">
        <v>6</v>
      </c>
      <c r="L36" s="8">
        <f t="shared" si="11"/>
        <v>15</v>
      </c>
      <c r="M36" s="8">
        <v>2</v>
      </c>
      <c r="N36" s="8" t="str">
        <f t="shared" si="0"/>
        <v>生命、攻击、防御加成+1.5%（2星）</v>
      </c>
      <c r="O36" s="8" t="s">
        <v>561</v>
      </c>
      <c r="P36" s="8">
        <v>4</v>
      </c>
      <c r="Q36" s="8">
        <f t="shared" si="1"/>
        <v>22</v>
      </c>
      <c r="R36" s="8">
        <v>5</v>
      </c>
      <c r="S36" s="8">
        <f t="shared" si="1"/>
        <v>22</v>
      </c>
      <c r="T36" s="8">
        <v>6</v>
      </c>
      <c r="U36" s="8">
        <f t="shared" si="1"/>
        <v>22</v>
      </c>
      <c r="V36" s="8">
        <v>4</v>
      </c>
      <c r="W36" s="8" t="str">
        <f t="shared" si="2"/>
        <v>生命、攻击、防御加成+2.2%（4星）</v>
      </c>
      <c r="X36" s="71" t="s">
        <v>565</v>
      </c>
      <c r="Y36" s="8">
        <v>4</v>
      </c>
      <c r="Z36" s="8">
        <f t="shared" si="3"/>
        <v>30</v>
      </c>
      <c r="AA36" s="8">
        <v>5</v>
      </c>
      <c r="AB36" s="8">
        <f t="shared" si="3"/>
        <v>30</v>
      </c>
      <c r="AC36" s="8">
        <v>6</v>
      </c>
      <c r="AD36" s="8">
        <f t="shared" si="3"/>
        <v>30</v>
      </c>
      <c r="AE36" s="8">
        <v>6</v>
      </c>
      <c r="AF36" s="8" t="str">
        <f t="shared" si="4"/>
        <v>生命、攻击、防御加成+3%（6星）</v>
      </c>
      <c r="AG36" s="77" t="s">
        <v>569</v>
      </c>
      <c r="AH36" s="8">
        <v>4</v>
      </c>
      <c r="AI36" s="8">
        <f t="shared" si="5"/>
        <v>37</v>
      </c>
      <c r="AJ36" s="8">
        <v>5</v>
      </c>
      <c r="AK36" s="8">
        <f t="shared" si="6"/>
        <v>37</v>
      </c>
      <c r="AL36" s="8">
        <v>6</v>
      </c>
      <c r="AM36" s="8">
        <f t="shared" si="6"/>
        <v>37</v>
      </c>
      <c r="AN36" s="8">
        <v>8</v>
      </c>
      <c r="AO36" s="8" t="str">
        <f t="shared" si="7"/>
        <v>生命、攻击、防御加成+3.7%（8星）</v>
      </c>
      <c r="AP36" s="71" t="s">
        <v>573</v>
      </c>
      <c r="AQ36" s="8">
        <v>4</v>
      </c>
      <c r="AR36" s="8">
        <f t="shared" si="8"/>
        <v>45</v>
      </c>
      <c r="AS36" s="8">
        <v>5</v>
      </c>
      <c r="AT36" s="8">
        <f t="shared" si="8"/>
        <v>45</v>
      </c>
      <c r="AU36" s="8">
        <v>6</v>
      </c>
      <c r="AV36" s="8">
        <f t="shared" si="8"/>
        <v>45</v>
      </c>
      <c r="AW36" s="8">
        <v>10</v>
      </c>
      <c r="AX36" s="8" t="str">
        <f t="shared" si="9"/>
        <v>生命、攻击、防御加成+4.5%（10星）</v>
      </c>
    </row>
    <row r="37" spans="1:50" ht="15.6" x14ac:dyDescent="0.25">
      <c r="A37" s="31">
        <v>4094</v>
      </c>
      <c r="B37" s="31" t="s">
        <v>460</v>
      </c>
      <c r="C37" s="31">
        <v>10</v>
      </c>
      <c r="D37" s="8" t="s">
        <v>31</v>
      </c>
      <c r="E37" s="8">
        <v>4</v>
      </c>
      <c r="F37" s="8" t="s">
        <v>558</v>
      </c>
      <c r="G37" s="8">
        <v>4</v>
      </c>
      <c r="H37" s="8">
        <v>15</v>
      </c>
      <c r="I37" s="8">
        <v>5</v>
      </c>
      <c r="J37" s="8">
        <f t="shared" si="10"/>
        <v>15</v>
      </c>
      <c r="K37" s="8">
        <v>6</v>
      </c>
      <c r="L37" s="8">
        <f t="shared" si="11"/>
        <v>15</v>
      </c>
      <c r="M37" s="8">
        <v>2</v>
      </c>
      <c r="N37" s="8" t="str">
        <f t="shared" si="0"/>
        <v>生命、攻击、防御加成+1.5%（2星）</v>
      </c>
      <c r="O37" s="8" t="s">
        <v>562</v>
      </c>
      <c r="P37" s="8">
        <v>4</v>
      </c>
      <c r="Q37" s="8">
        <f t="shared" si="1"/>
        <v>22</v>
      </c>
      <c r="R37" s="8">
        <v>5</v>
      </c>
      <c r="S37" s="8">
        <f t="shared" si="1"/>
        <v>22</v>
      </c>
      <c r="T37" s="8">
        <v>6</v>
      </c>
      <c r="U37" s="8">
        <f t="shared" si="1"/>
        <v>22</v>
      </c>
      <c r="V37" s="8">
        <v>4</v>
      </c>
      <c r="W37" s="8" t="str">
        <f t="shared" si="2"/>
        <v>生命、攻击、防御加成+2.2%（4星）</v>
      </c>
      <c r="X37" s="71" t="s">
        <v>566</v>
      </c>
      <c r="Y37" s="8">
        <v>4</v>
      </c>
      <c r="Z37" s="8">
        <f t="shared" si="3"/>
        <v>30</v>
      </c>
      <c r="AA37" s="8">
        <v>5</v>
      </c>
      <c r="AB37" s="8">
        <f t="shared" si="3"/>
        <v>30</v>
      </c>
      <c r="AC37" s="8">
        <v>6</v>
      </c>
      <c r="AD37" s="8">
        <f t="shared" si="3"/>
        <v>30</v>
      </c>
      <c r="AE37" s="8">
        <v>6</v>
      </c>
      <c r="AF37" s="8" t="str">
        <f t="shared" si="4"/>
        <v>生命、攻击、防御加成+3%（6星）</v>
      </c>
      <c r="AG37" s="77" t="s">
        <v>570</v>
      </c>
      <c r="AH37" s="8">
        <v>4</v>
      </c>
      <c r="AI37" s="8">
        <f t="shared" si="5"/>
        <v>37</v>
      </c>
      <c r="AJ37" s="8">
        <v>5</v>
      </c>
      <c r="AK37" s="8">
        <f t="shared" si="6"/>
        <v>37</v>
      </c>
      <c r="AL37" s="8">
        <v>6</v>
      </c>
      <c r="AM37" s="8">
        <f t="shared" si="6"/>
        <v>37</v>
      </c>
      <c r="AN37" s="8">
        <v>8</v>
      </c>
      <c r="AO37" s="8" t="str">
        <f t="shared" si="7"/>
        <v>生命、攻击、防御加成+3.7%（8星）</v>
      </c>
      <c r="AP37" s="71" t="s">
        <v>574</v>
      </c>
      <c r="AQ37" s="8">
        <v>4</v>
      </c>
      <c r="AR37" s="8">
        <f t="shared" si="8"/>
        <v>45</v>
      </c>
      <c r="AS37" s="8">
        <v>5</v>
      </c>
      <c r="AT37" s="8">
        <f t="shared" si="8"/>
        <v>45</v>
      </c>
      <c r="AU37" s="8">
        <v>6</v>
      </c>
      <c r="AV37" s="8">
        <f t="shared" si="8"/>
        <v>45</v>
      </c>
      <c r="AW37" s="8">
        <v>10</v>
      </c>
      <c r="AX37" s="8" t="str">
        <f t="shared" si="9"/>
        <v>生命、攻击、防御加成+4.5%（10星）</v>
      </c>
    </row>
    <row r="38" spans="1:50" ht="15.6" x14ac:dyDescent="0.25">
      <c r="A38" s="68">
        <v>5001</v>
      </c>
      <c r="B38" s="68" t="s">
        <v>47</v>
      </c>
      <c r="C38" s="68">
        <v>13</v>
      </c>
      <c r="D38" s="8" t="s">
        <v>48</v>
      </c>
      <c r="E38" s="8">
        <v>1</v>
      </c>
      <c r="F38" s="8" t="s">
        <v>555</v>
      </c>
      <c r="G38" s="8">
        <v>4</v>
      </c>
      <c r="H38" s="8">
        <v>18</v>
      </c>
      <c r="I38" s="8">
        <v>5</v>
      </c>
      <c r="J38" s="8">
        <f t="shared" si="10"/>
        <v>18</v>
      </c>
      <c r="K38" s="8">
        <v>6</v>
      </c>
      <c r="L38" s="8">
        <f t="shared" si="11"/>
        <v>18</v>
      </c>
      <c r="M38" s="8">
        <v>2</v>
      </c>
      <c r="N38" s="8" t="str">
        <f t="shared" si="0"/>
        <v>生命、攻击、防御加成+1.8%（2星）</v>
      </c>
      <c r="O38" s="8" t="s">
        <v>559</v>
      </c>
      <c r="P38" s="8">
        <v>4</v>
      </c>
      <c r="Q38" s="8">
        <f t="shared" si="1"/>
        <v>27</v>
      </c>
      <c r="R38" s="8">
        <v>5</v>
      </c>
      <c r="S38" s="8">
        <f t="shared" si="1"/>
        <v>27</v>
      </c>
      <c r="T38" s="8">
        <v>6</v>
      </c>
      <c r="U38" s="8">
        <f t="shared" si="1"/>
        <v>27</v>
      </c>
      <c r="V38" s="8">
        <v>4</v>
      </c>
      <c r="W38" s="8" t="str">
        <f t="shared" si="2"/>
        <v>生命、攻击、防御加成+2.7%（4星）</v>
      </c>
      <c r="X38" s="71" t="s">
        <v>563</v>
      </c>
      <c r="Y38" s="8">
        <v>4</v>
      </c>
      <c r="Z38" s="8">
        <f t="shared" si="3"/>
        <v>36</v>
      </c>
      <c r="AA38" s="8">
        <v>5</v>
      </c>
      <c r="AB38" s="8">
        <f t="shared" si="3"/>
        <v>36</v>
      </c>
      <c r="AC38" s="8">
        <v>6</v>
      </c>
      <c r="AD38" s="8">
        <f t="shared" si="3"/>
        <v>36</v>
      </c>
      <c r="AE38" s="8">
        <v>6</v>
      </c>
      <c r="AF38" s="8" t="str">
        <f t="shared" si="4"/>
        <v>生命、攻击、防御加成+3.6%（6星）</v>
      </c>
      <c r="AG38" s="77" t="s">
        <v>567</v>
      </c>
      <c r="AH38" s="8">
        <v>4</v>
      </c>
      <c r="AI38" s="8">
        <f t="shared" si="5"/>
        <v>45</v>
      </c>
      <c r="AJ38" s="8">
        <v>5</v>
      </c>
      <c r="AK38" s="8">
        <f t="shared" si="6"/>
        <v>45</v>
      </c>
      <c r="AL38" s="8">
        <v>6</v>
      </c>
      <c r="AM38" s="8">
        <f t="shared" si="6"/>
        <v>45</v>
      </c>
      <c r="AN38" s="8">
        <v>8</v>
      </c>
      <c r="AO38" s="8" t="str">
        <f t="shared" si="7"/>
        <v>生命、攻击、防御加成+4.5%（8星）</v>
      </c>
      <c r="AP38" s="71" t="s">
        <v>571</v>
      </c>
      <c r="AQ38" s="8">
        <v>4</v>
      </c>
      <c r="AR38" s="8">
        <f t="shared" si="8"/>
        <v>54</v>
      </c>
      <c r="AS38" s="8">
        <v>5</v>
      </c>
      <c r="AT38" s="8">
        <f t="shared" si="8"/>
        <v>54</v>
      </c>
      <c r="AU38" s="8">
        <v>6</v>
      </c>
      <c r="AV38" s="8">
        <f t="shared" si="8"/>
        <v>54</v>
      </c>
      <c r="AW38" s="8">
        <v>10</v>
      </c>
      <c r="AX38" s="8" t="str">
        <f t="shared" si="9"/>
        <v>生命、攻击、防御加成+5.4%（10星）</v>
      </c>
    </row>
    <row r="39" spans="1:50" ht="15.6" x14ac:dyDescent="0.25">
      <c r="A39" s="68">
        <v>5002</v>
      </c>
      <c r="B39" s="68" t="s">
        <v>49</v>
      </c>
      <c r="C39" s="68">
        <v>13</v>
      </c>
      <c r="D39" s="8" t="s">
        <v>48</v>
      </c>
      <c r="E39" s="8">
        <v>2</v>
      </c>
      <c r="F39" s="8" t="s">
        <v>556</v>
      </c>
      <c r="G39" s="8">
        <v>4</v>
      </c>
      <c r="H39" s="8">
        <v>18</v>
      </c>
      <c r="I39" s="8">
        <v>5</v>
      </c>
      <c r="J39" s="8">
        <f t="shared" si="10"/>
        <v>18</v>
      </c>
      <c r="K39" s="8">
        <v>6</v>
      </c>
      <c r="L39" s="8">
        <f t="shared" si="11"/>
        <v>18</v>
      </c>
      <c r="M39" s="8">
        <v>2</v>
      </c>
      <c r="N39" s="8" t="str">
        <f t="shared" si="0"/>
        <v>生命、攻击、防御加成+1.8%（2星）</v>
      </c>
      <c r="O39" s="8" t="s">
        <v>560</v>
      </c>
      <c r="P39" s="8">
        <v>4</v>
      </c>
      <c r="Q39" s="8">
        <f t="shared" si="1"/>
        <v>27</v>
      </c>
      <c r="R39" s="8">
        <v>5</v>
      </c>
      <c r="S39" s="8">
        <f t="shared" si="1"/>
        <v>27</v>
      </c>
      <c r="T39" s="8">
        <v>6</v>
      </c>
      <c r="U39" s="8">
        <f t="shared" si="1"/>
        <v>27</v>
      </c>
      <c r="V39" s="8">
        <v>4</v>
      </c>
      <c r="W39" s="8" t="str">
        <f t="shared" si="2"/>
        <v>生命、攻击、防御加成+2.7%（4星）</v>
      </c>
      <c r="X39" s="71" t="s">
        <v>564</v>
      </c>
      <c r="Y39" s="8">
        <v>4</v>
      </c>
      <c r="Z39" s="8">
        <f t="shared" si="3"/>
        <v>36</v>
      </c>
      <c r="AA39" s="8">
        <v>5</v>
      </c>
      <c r="AB39" s="8">
        <f t="shared" si="3"/>
        <v>36</v>
      </c>
      <c r="AC39" s="8">
        <v>6</v>
      </c>
      <c r="AD39" s="8">
        <f t="shared" si="3"/>
        <v>36</v>
      </c>
      <c r="AE39" s="8">
        <v>6</v>
      </c>
      <c r="AF39" s="8" t="str">
        <f t="shared" si="4"/>
        <v>生命、攻击、防御加成+3.6%（6星）</v>
      </c>
      <c r="AG39" s="77" t="s">
        <v>568</v>
      </c>
      <c r="AH39" s="8">
        <v>4</v>
      </c>
      <c r="AI39" s="8">
        <f t="shared" si="5"/>
        <v>45</v>
      </c>
      <c r="AJ39" s="8">
        <v>5</v>
      </c>
      <c r="AK39" s="8">
        <f t="shared" si="6"/>
        <v>45</v>
      </c>
      <c r="AL39" s="8">
        <v>6</v>
      </c>
      <c r="AM39" s="8">
        <f t="shared" si="6"/>
        <v>45</v>
      </c>
      <c r="AN39" s="8">
        <v>8</v>
      </c>
      <c r="AO39" s="8" t="str">
        <f t="shared" si="7"/>
        <v>生命、攻击、防御加成+4.5%（8星）</v>
      </c>
      <c r="AP39" s="71" t="s">
        <v>572</v>
      </c>
      <c r="AQ39" s="8">
        <v>4</v>
      </c>
      <c r="AR39" s="8">
        <f t="shared" si="8"/>
        <v>54</v>
      </c>
      <c r="AS39" s="8">
        <v>5</v>
      </c>
      <c r="AT39" s="8">
        <f t="shared" si="8"/>
        <v>54</v>
      </c>
      <c r="AU39" s="8">
        <v>6</v>
      </c>
      <c r="AV39" s="8">
        <f t="shared" si="8"/>
        <v>54</v>
      </c>
      <c r="AW39" s="8">
        <v>10</v>
      </c>
      <c r="AX39" s="8" t="str">
        <f t="shared" si="9"/>
        <v>生命、攻击、防御加成+5.4%（10星）</v>
      </c>
    </row>
    <row r="40" spans="1:50" ht="15.6" x14ac:dyDescent="0.25">
      <c r="A40" s="68">
        <v>5003</v>
      </c>
      <c r="B40" s="68" t="s">
        <v>50</v>
      </c>
      <c r="C40" s="68">
        <v>13</v>
      </c>
      <c r="D40" s="8" t="s">
        <v>48</v>
      </c>
      <c r="E40" s="8">
        <v>3</v>
      </c>
      <c r="F40" s="8" t="s">
        <v>557</v>
      </c>
      <c r="G40" s="8">
        <v>4</v>
      </c>
      <c r="H40" s="8">
        <v>18</v>
      </c>
      <c r="I40" s="8">
        <v>5</v>
      </c>
      <c r="J40" s="8">
        <f t="shared" si="10"/>
        <v>18</v>
      </c>
      <c r="K40" s="8">
        <v>6</v>
      </c>
      <c r="L40" s="8">
        <f t="shared" si="11"/>
        <v>18</v>
      </c>
      <c r="M40" s="8">
        <v>2</v>
      </c>
      <c r="N40" s="8" t="str">
        <f t="shared" si="0"/>
        <v>生命、攻击、防御加成+1.8%（2星）</v>
      </c>
      <c r="O40" s="8" t="s">
        <v>561</v>
      </c>
      <c r="P40" s="8">
        <v>4</v>
      </c>
      <c r="Q40" s="8">
        <f t="shared" si="1"/>
        <v>27</v>
      </c>
      <c r="R40" s="8">
        <v>5</v>
      </c>
      <c r="S40" s="8">
        <f t="shared" si="1"/>
        <v>27</v>
      </c>
      <c r="T40" s="8">
        <v>6</v>
      </c>
      <c r="U40" s="8">
        <f t="shared" si="1"/>
        <v>27</v>
      </c>
      <c r="V40" s="8">
        <v>4</v>
      </c>
      <c r="W40" s="8" t="str">
        <f t="shared" si="2"/>
        <v>生命、攻击、防御加成+2.7%（4星）</v>
      </c>
      <c r="X40" s="71" t="s">
        <v>565</v>
      </c>
      <c r="Y40" s="8">
        <v>4</v>
      </c>
      <c r="Z40" s="8">
        <f t="shared" si="3"/>
        <v>36</v>
      </c>
      <c r="AA40" s="8">
        <v>5</v>
      </c>
      <c r="AB40" s="8">
        <f t="shared" si="3"/>
        <v>36</v>
      </c>
      <c r="AC40" s="8">
        <v>6</v>
      </c>
      <c r="AD40" s="8">
        <f t="shared" si="3"/>
        <v>36</v>
      </c>
      <c r="AE40" s="8">
        <v>6</v>
      </c>
      <c r="AF40" s="8" t="str">
        <f t="shared" si="4"/>
        <v>生命、攻击、防御加成+3.6%（6星）</v>
      </c>
      <c r="AG40" s="77" t="s">
        <v>569</v>
      </c>
      <c r="AH40" s="8">
        <v>4</v>
      </c>
      <c r="AI40" s="8">
        <f t="shared" si="5"/>
        <v>45</v>
      </c>
      <c r="AJ40" s="8">
        <v>5</v>
      </c>
      <c r="AK40" s="8">
        <f t="shared" si="6"/>
        <v>45</v>
      </c>
      <c r="AL40" s="8">
        <v>6</v>
      </c>
      <c r="AM40" s="8">
        <f t="shared" si="6"/>
        <v>45</v>
      </c>
      <c r="AN40" s="8">
        <v>8</v>
      </c>
      <c r="AO40" s="8" t="str">
        <f t="shared" si="7"/>
        <v>生命、攻击、防御加成+4.5%（8星）</v>
      </c>
      <c r="AP40" s="71" t="s">
        <v>573</v>
      </c>
      <c r="AQ40" s="8">
        <v>4</v>
      </c>
      <c r="AR40" s="8">
        <f t="shared" si="8"/>
        <v>54</v>
      </c>
      <c r="AS40" s="8">
        <v>5</v>
      </c>
      <c r="AT40" s="8">
        <f t="shared" si="8"/>
        <v>54</v>
      </c>
      <c r="AU40" s="8">
        <v>6</v>
      </c>
      <c r="AV40" s="8">
        <f t="shared" si="8"/>
        <v>54</v>
      </c>
      <c r="AW40" s="8">
        <v>10</v>
      </c>
      <c r="AX40" s="8" t="str">
        <f t="shared" si="9"/>
        <v>生命、攻击、防御加成+5.4%（10星）</v>
      </c>
    </row>
    <row r="41" spans="1:50" ht="15.6" x14ac:dyDescent="0.25">
      <c r="A41" s="68">
        <v>5004</v>
      </c>
      <c r="B41" s="68" t="s">
        <v>51</v>
      </c>
      <c r="C41" s="68">
        <v>13</v>
      </c>
      <c r="D41" s="8" t="s">
        <v>48</v>
      </c>
      <c r="E41" s="8">
        <v>4</v>
      </c>
      <c r="F41" s="8" t="s">
        <v>558</v>
      </c>
      <c r="G41" s="8">
        <v>4</v>
      </c>
      <c r="H41" s="8">
        <v>18</v>
      </c>
      <c r="I41" s="8">
        <v>5</v>
      </c>
      <c r="J41" s="8">
        <f t="shared" si="10"/>
        <v>18</v>
      </c>
      <c r="K41" s="8">
        <v>6</v>
      </c>
      <c r="L41" s="8">
        <f t="shared" si="11"/>
        <v>18</v>
      </c>
      <c r="M41" s="8">
        <v>2</v>
      </c>
      <c r="N41" s="8" t="str">
        <f t="shared" si="0"/>
        <v>生命、攻击、防御加成+1.8%（2星）</v>
      </c>
      <c r="O41" s="8" t="s">
        <v>562</v>
      </c>
      <c r="P41" s="8">
        <v>4</v>
      </c>
      <c r="Q41" s="8">
        <f t="shared" si="1"/>
        <v>27</v>
      </c>
      <c r="R41" s="8">
        <v>5</v>
      </c>
      <c r="S41" s="8">
        <f t="shared" si="1"/>
        <v>27</v>
      </c>
      <c r="T41" s="8">
        <v>6</v>
      </c>
      <c r="U41" s="8">
        <f t="shared" si="1"/>
        <v>27</v>
      </c>
      <c r="V41" s="8">
        <v>4</v>
      </c>
      <c r="W41" s="8" t="str">
        <f t="shared" si="2"/>
        <v>生命、攻击、防御加成+2.7%（4星）</v>
      </c>
      <c r="X41" s="71" t="s">
        <v>566</v>
      </c>
      <c r="Y41" s="8">
        <v>4</v>
      </c>
      <c r="Z41" s="8">
        <f t="shared" si="3"/>
        <v>36</v>
      </c>
      <c r="AA41" s="8">
        <v>5</v>
      </c>
      <c r="AB41" s="8">
        <f t="shared" si="3"/>
        <v>36</v>
      </c>
      <c r="AC41" s="8">
        <v>6</v>
      </c>
      <c r="AD41" s="8">
        <f t="shared" si="3"/>
        <v>36</v>
      </c>
      <c r="AE41" s="8">
        <v>6</v>
      </c>
      <c r="AF41" s="8" t="str">
        <f t="shared" si="4"/>
        <v>生命、攻击、防御加成+3.6%（6星）</v>
      </c>
      <c r="AG41" s="77" t="s">
        <v>570</v>
      </c>
      <c r="AH41" s="8">
        <v>4</v>
      </c>
      <c r="AI41" s="8">
        <f t="shared" si="5"/>
        <v>45</v>
      </c>
      <c r="AJ41" s="8">
        <v>5</v>
      </c>
      <c r="AK41" s="8">
        <f t="shared" si="6"/>
        <v>45</v>
      </c>
      <c r="AL41" s="8">
        <v>6</v>
      </c>
      <c r="AM41" s="8">
        <f t="shared" si="6"/>
        <v>45</v>
      </c>
      <c r="AN41" s="8">
        <v>8</v>
      </c>
      <c r="AO41" s="8" t="str">
        <f t="shared" si="7"/>
        <v>生命、攻击、防御加成+4.5%（8星）</v>
      </c>
      <c r="AP41" s="71" t="s">
        <v>574</v>
      </c>
      <c r="AQ41" s="8">
        <v>4</v>
      </c>
      <c r="AR41" s="8">
        <f t="shared" si="8"/>
        <v>54</v>
      </c>
      <c r="AS41" s="8">
        <v>5</v>
      </c>
      <c r="AT41" s="8">
        <f t="shared" si="8"/>
        <v>54</v>
      </c>
      <c r="AU41" s="8">
        <v>6</v>
      </c>
      <c r="AV41" s="8">
        <f t="shared" si="8"/>
        <v>54</v>
      </c>
      <c r="AW41" s="8">
        <v>10</v>
      </c>
      <c r="AX41" s="8" t="str">
        <f t="shared" si="9"/>
        <v>生命、攻击、防御加成+5.4%（10星）</v>
      </c>
    </row>
    <row r="42" spans="1:50" ht="15.6" x14ac:dyDescent="0.25">
      <c r="A42" s="68">
        <v>5011</v>
      </c>
      <c r="B42" s="68" t="s">
        <v>52</v>
      </c>
      <c r="C42" s="68">
        <v>13</v>
      </c>
      <c r="D42" s="8" t="s">
        <v>48</v>
      </c>
      <c r="E42" s="8">
        <v>1</v>
      </c>
      <c r="F42" s="8" t="s">
        <v>555</v>
      </c>
      <c r="G42" s="8">
        <v>4</v>
      </c>
      <c r="H42" s="8">
        <v>18</v>
      </c>
      <c r="I42" s="8">
        <v>5</v>
      </c>
      <c r="J42" s="8">
        <f t="shared" si="10"/>
        <v>18</v>
      </c>
      <c r="K42" s="8">
        <v>6</v>
      </c>
      <c r="L42" s="8">
        <f t="shared" si="11"/>
        <v>18</v>
      </c>
      <c r="M42" s="8">
        <v>2</v>
      </c>
      <c r="N42" s="8" t="str">
        <f t="shared" si="0"/>
        <v>生命、攻击、防御加成+1.8%（2星）</v>
      </c>
      <c r="O42" s="8" t="s">
        <v>559</v>
      </c>
      <c r="P42" s="8">
        <v>4</v>
      </c>
      <c r="Q42" s="8">
        <f t="shared" si="1"/>
        <v>27</v>
      </c>
      <c r="R42" s="8">
        <v>5</v>
      </c>
      <c r="S42" s="8">
        <f t="shared" si="1"/>
        <v>27</v>
      </c>
      <c r="T42" s="8">
        <v>6</v>
      </c>
      <c r="U42" s="8">
        <f t="shared" si="1"/>
        <v>27</v>
      </c>
      <c r="V42" s="8">
        <v>4</v>
      </c>
      <c r="W42" s="8" t="str">
        <f t="shared" si="2"/>
        <v>生命、攻击、防御加成+2.7%（4星）</v>
      </c>
      <c r="X42" s="71" t="s">
        <v>563</v>
      </c>
      <c r="Y42" s="8">
        <v>4</v>
      </c>
      <c r="Z42" s="8">
        <f t="shared" si="3"/>
        <v>36</v>
      </c>
      <c r="AA42" s="8">
        <v>5</v>
      </c>
      <c r="AB42" s="8">
        <f t="shared" si="3"/>
        <v>36</v>
      </c>
      <c r="AC42" s="8">
        <v>6</v>
      </c>
      <c r="AD42" s="8">
        <f t="shared" si="3"/>
        <v>36</v>
      </c>
      <c r="AE42" s="8">
        <v>6</v>
      </c>
      <c r="AF42" s="8" t="str">
        <f t="shared" si="4"/>
        <v>生命、攻击、防御加成+3.6%（6星）</v>
      </c>
      <c r="AG42" s="77" t="s">
        <v>567</v>
      </c>
      <c r="AH42" s="8">
        <v>4</v>
      </c>
      <c r="AI42" s="8">
        <f t="shared" si="5"/>
        <v>45</v>
      </c>
      <c r="AJ42" s="8">
        <v>5</v>
      </c>
      <c r="AK42" s="8">
        <f t="shared" si="6"/>
        <v>45</v>
      </c>
      <c r="AL42" s="8">
        <v>6</v>
      </c>
      <c r="AM42" s="8">
        <f t="shared" si="6"/>
        <v>45</v>
      </c>
      <c r="AN42" s="8">
        <v>8</v>
      </c>
      <c r="AO42" s="8" t="str">
        <f t="shared" si="7"/>
        <v>生命、攻击、防御加成+4.5%（8星）</v>
      </c>
      <c r="AP42" s="71" t="s">
        <v>571</v>
      </c>
      <c r="AQ42" s="8">
        <v>4</v>
      </c>
      <c r="AR42" s="8">
        <f t="shared" si="8"/>
        <v>54</v>
      </c>
      <c r="AS42" s="8">
        <v>5</v>
      </c>
      <c r="AT42" s="8">
        <f t="shared" si="8"/>
        <v>54</v>
      </c>
      <c r="AU42" s="8">
        <v>6</v>
      </c>
      <c r="AV42" s="8">
        <f t="shared" si="8"/>
        <v>54</v>
      </c>
      <c r="AW42" s="8">
        <v>10</v>
      </c>
      <c r="AX42" s="8" t="str">
        <f t="shared" si="9"/>
        <v>生命、攻击、防御加成+5.4%（10星）</v>
      </c>
    </row>
    <row r="43" spans="1:50" ht="15.6" x14ac:dyDescent="0.25">
      <c r="A43" s="68">
        <v>5012</v>
      </c>
      <c r="B43" s="68" t="s">
        <v>53</v>
      </c>
      <c r="C43" s="68">
        <v>13</v>
      </c>
      <c r="D43" s="8" t="s">
        <v>48</v>
      </c>
      <c r="E43" s="8">
        <v>2</v>
      </c>
      <c r="F43" s="8" t="s">
        <v>556</v>
      </c>
      <c r="G43" s="8">
        <v>4</v>
      </c>
      <c r="H43" s="8">
        <v>18</v>
      </c>
      <c r="I43" s="8">
        <v>5</v>
      </c>
      <c r="J43" s="8">
        <f t="shared" si="10"/>
        <v>18</v>
      </c>
      <c r="K43" s="8">
        <v>6</v>
      </c>
      <c r="L43" s="8">
        <f t="shared" si="11"/>
        <v>18</v>
      </c>
      <c r="M43" s="8">
        <v>2</v>
      </c>
      <c r="N43" s="8" t="str">
        <f t="shared" si="0"/>
        <v>生命、攻击、防御加成+1.8%（2星）</v>
      </c>
      <c r="O43" s="8" t="s">
        <v>560</v>
      </c>
      <c r="P43" s="8">
        <v>4</v>
      </c>
      <c r="Q43" s="8">
        <f t="shared" si="1"/>
        <v>27</v>
      </c>
      <c r="R43" s="8">
        <v>5</v>
      </c>
      <c r="S43" s="8">
        <f t="shared" si="1"/>
        <v>27</v>
      </c>
      <c r="T43" s="8">
        <v>6</v>
      </c>
      <c r="U43" s="8">
        <f t="shared" si="1"/>
        <v>27</v>
      </c>
      <c r="V43" s="8">
        <v>4</v>
      </c>
      <c r="W43" s="8" t="str">
        <f t="shared" si="2"/>
        <v>生命、攻击、防御加成+2.7%（4星）</v>
      </c>
      <c r="X43" s="71" t="s">
        <v>564</v>
      </c>
      <c r="Y43" s="8">
        <v>4</v>
      </c>
      <c r="Z43" s="8">
        <f t="shared" si="3"/>
        <v>36</v>
      </c>
      <c r="AA43" s="8">
        <v>5</v>
      </c>
      <c r="AB43" s="8">
        <f t="shared" si="3"/>
        <v>36</v>
      </c>
      <c r="AC43" s="8">
        <v>6</v>
      </c>
      <c r="AD43" s="8">
        <f t="shared" si="3"/>
        <v>36</v>
      </c>
      <c r="AE43" s="8">
        <v>6</v>
      </c>
      <c r="AF43" s="8" t="str">
        <f t="shared" si="4"/>
        <v>生命、攻击、防御加成+3.6%（6星）</v>
      </c>
      <c r="AG43" s="77" t="s">
        <v>568</v>
      </c>
      <c r="AH43" s="8">
        <v>4</v>
      </c>
      <c r="AI43" s="8">
        <f t="shared" si="5"/>
        <v>45</v>
      </c>
      <c r="AJ43" s="8">
        <v>5</v>
      </c>
      <c r="AK43" s="8">
        <f t="shared" si="6"/>
        <v>45</v>
      </c>
      <c r="AL43" s="8">
        <v>6</v>
      </c>
      <c r="AM43" s="8">
        <f t="shared" si="6"/>
        <v>45</v>
      </c>
      <c r="AN43" s="8">
        <v>8</v>
      </c>
      <c r="AO43" s="8" t="str">
        <f t="shared" si="7"/>
        <v>生命、攻击、防御加成+4.5%（8星）</v>
      </c>
      <c r="AP43" s="71" t="s">
        <v>572</v>
      </c>
      <c r="AQ43" s="8">
        <v>4</v>
      </c>
      <c r="AR43" s="8">
        <f t="shared" si="8"/>
        <v>54</v>
      </c>
      <c r="AS43" s="8">
        <v>5</v>
      </c>
      <c r="AT43" s="8">
        <f t="shared" si="8"/>
        <v>54</v>
      </c>
      <c r="AU43" s="8">
        <v>6</v>
      </c>
      <c r="AV43" s="8">
        <f t="shared" si="8"/>
        <v>54</v>
      </c>
      <c r="AW43" s="8">
        <v>10</v>
      </c>
      <c r="AX43" s="8" t="str">
        <f t="shared" si="9"/>
        <v>生命、攻击、防御加成+5.4%（10星）</v>
      </c>
    </row>
    <row r="44" spans="1:50" ht="15.6" x14ac:dyDescent="0.25">
      <c r="A44" s="68">
        <v>5013</v>
      </c>
      <c r="B44" s="68" t="s">
        <v>54</v>
      </c>
      <c r="C44" s="68">
        <v>13</v>
      </c>
      <c r="D44" s="8" t="s">
        <v>48</v>
      </c>
      <c r="E44" s="8">
        <v>3</v>
      </c>
      <c r="F44" s="8" t="s">
        <v>557</v>
      </c>
      <c r="G44" s="8">
        <v>4</v>
      </c>
      <c r="H44" s="8">
        <v>18</v>
      </c>
      <c r="I44" s="8">
        <v>5</v>
      </c>
      <c r="J44" s="8">
        <f t="shared" si="10"/>
        <v>18</v>
      </c>
      <c r="K44" s="8">
        <v>6</v>
      </c>
      <c r="L44" s="8">
        <f t="shared" si="11"/>
        <v>18</v>
      </c>
      <c r="M44" s="8">
        <v>2</v>
      </c>
      <c r="N44" s="8" t="str">
        <f t="shared" si="0"/>
        <v>生命、攻击、防御加成+1.8%（2星）</v>
      </c>
      <c r="O44" s="8" t="s">
        <v>561</v>
      </c>
      <c r="P44" s="8">
        <v>4</v>
      </c>
      <c r="Q44" s="8">
        <f t="shared" si="1"/>
        <v>27</v>
      </c>
      <c r="R44" s="8">
        <v>5</v>
      </c>
      <c r="S44" s="8">
        <f t="shared" si="1"/>
        <v>27</v>
      </c>
      <c r="T44" s="8">
        <v>6</v>
      </c>
      <c r="U44" s="8">
        <f t="shared" si="1"/>
        <v>27</v>
      </c>
      <c r="V44" s="8">
        <v>4</v>
      </c>
      <c r="W44" s="8" t="str">
        <f t="shared" si="2"/>
        <v>生命、攻击、防御加成+2.7%（4星）</v>
      </c>
      <c r="X44" s="71" t="s">
        <v>565</v>
      </c>
      <c r="Y44" s="8">
        <v>4</v>
      </c>
      <c r="Z44" s="8">
        <f t="shared" si="3"/>
        <v>36</v>
      </c>
      <c r="AA44" s="8">
        <v>5</v>
      </c>
      <c r="AB44" s="8">
        <f t="shared" si="3"/>
        <v>36</v>
      </c>
      <c r="AC44" s="8">
        <v>6</v>
      </c>
      <c r="AD44" s="8">
        <f t="shared" si="3"/>
        <v>36</v>
      </c>
      <c r="AE44" s="8">
        <v>6</v>
      </c>
      <c r="AF44" s="8" t="str">
        <f t="shared" si="4"/>
        <v>生命、攻击、防御加成+3.6%（6星）</v>
      </c>
      <c r="AG44" s="77" t="s">
        <v>569</v>
      </c>
      <c r="AH44" s="8">
        <v>4</v>
      </c>
      <c r="AI44" s="8">
        <f t="shared" si="5"/>
        <v>45</v>
      </c>
      <c r="AJ44" s="8">
        <v>5</v>
      </c>
      <c r="AK44" s="8">
        <f t="shared" si="6"/>
        <v>45</v>
      </c>
      <c r="AL44" s="8">
        <v>6</v>
      </c>
      <c r="AM44" s="8">
        <f t="shared" si="6"/>
        <v>45</v>
      </c>
      <c r="AN44" s="8">
        <v>8</v>
      </c>
      <c r="AO44" s="8" t="str">
        <f t="shared" si="7"/>
        <v>生命、攻击、防御加成+4.5%（8星）</v>
      </c>
      <c r="AP44" s="71" t="s">
        <v>573</v>
      </c>
      <c r="AQ44" s="8">
        <v>4</v>
      </c>
      <c r="AR44" s="8">
        <f t="shared" si="8"/>
        <v>54</v>
      </c>
      <c r="AS44" s="8">
        <v>5</v>
      </c>
      <c r="AT44" s="8">
        <f t="shared" si="8"/>
        <v>54</v>
      </c>
      <c r="AU44" s="8">
        <v>6</v>
      </c>
      <c r="AV44" s="8">
        <f t="shared" si="8"/>
        <v>54</v>
      </c>
      <c r="AW44" s="8">
        <v>10</v>
      </c>
      <c r="AX44" s="8" t="str">
        <f t="shared" si="9"/>
        <v>生命、攻击、防御加成+5.4%（10星）</v>
      </c>
    </row>
    <row r="45" spans="1:50" ht="15.6" x14ac:dyDescent="0.25">
      <c r="A45" s="68">
        <v>5014</v>
      </c>
      <c r="B45" s="68" t="s">
        <v>55</v>
      </c>
      <c r="C45" s="68">
        <v>13</v>
      </c>
      <c r="D45" s="8" t="s">
        <v>48</v>
      </c>
      <c r="E45" s="8">
        <v>4</v>
      </c>
      <c r="F45" s="8" t="s">
        <v>558</v>
      </c>
      <c r="G45" s="8">
        <v>4</v>
      </c>
      <c r="H45" s="8">
        <v>18</v>
      </c>
      <c r="I45" s="8">
        <v>5</v>
      </c>
      <c r="J45" s="8">
        <f t="shared" si="10"/>
        <v>18</v>
      </c>
      <c r="K45" s="8">
        <v>6</v>
      </c>
      <c r="L45" s="8">
        <f t="shared" si="11"/>
        <v>18</v>
      </c>
      <c r="M45" s="8">
        <v>2</v>
      </c>
      <c r="N45" s="8" t="str">
        <f t="shared" si="0"/>
        <v>生命、攻击、防御加成+1.8%（2星）</v>
      </c>
      <c r="O45" s="8" t="s">
        <v>562</v>
      </c>
      <c r="P45" s="8">
        <v>4</v>
      </c>
      <c r="Q45" s="8">
        <f t="shared" si="1"/>
        <v>27</v>
      </c>
      <c r="R45" s="8">
        <v>5</v>
      </c>
      <c r="S45" s="8">
        <f t="shared" si="1"/>
        <v>27</v>
      </c>
      <c r="T45" s="8">
        <v>6</v>
      </c>
      <c r="U45" s="8">
        <f t="shared" si="1"/>
        <v>27</v>
      </c>
      <c r="V45" s="8">
        <v>4</v>
      </c>
      <c r="W45" s="8" t="str">
        <f t="shared" si="2"/>
        <v>生命、攻击、防御加成+2.7%（4星）</v>
      </c>
      <c r="X45" s="71" t="s">
        <v>566</v>
      </c>
      <c r="Y45" s="8">
        <v>4</v>
      </c>
      <c r="Z45" s="8">
        <f t="shared" si="3"/>
        <v>36</v>
      </c>
      <c r="AA45" s="8">
        <v>5</v>
      </c>
      <c r="AB45" s="8">
        <f t="shared" si="3"/>
        <v>36</v>
      </c>
      <c r="AC45" s="8">
        <v>6</v>
      </c>
      <c r="AD45" s="8">
        <f t="shared" si="3"/>
        <v>36</v>
      </c>
      <c r="AE45" s="8">
        <v>6</v>
      </c>
      <c r="AF45" s="8" t="str">
        <f t="shared" si="4"/>
        <v>生命、攻击、防御加成+3.6%（6星）</v>
      </c>
      <c r="AG45" s="77" t="s">
        <v>570</v>
      </c>
      <c r="AH45" s="8">
        <v>4</v>
      </c>
      <c r="AI45" s="8">
        <f t="shared" si="5"/>
        <v>45</v>
      </c>
      <c r="AJ45" s="8">
        <v>5</v>
      </c>
      <c r="AK45" s="8">
        <f t="shared" si="6"/>
        <v>45</v>
      </c>
      <c r="AL45" s="8">
        <v>6</v>
      </c>
      <c r="AM45" s="8">
        <f t="shared" si="6"/>
        <v>45</v>
      </c>
      <c r="AN45" s="8">
        <v>8</v>
      </c>
      <c r="AO45" s="8" t="str">
        <f t="shared" si="7"/>
        <v>生命、攻击、防御加成+4.5%（8星）</v>
      </c>
      <c r="AP45" s="71" t="s">
        <v>574</v>
      </c>
      <c r="AQ45" s="8">
        <v>4</v>
      </c>
      <c r="AR45" s="8">
        <f t="shared" si="8"/>
        <v>54</v>
      </c>
      <c r="AS45" s="8">
        <v>5</v>
      </c>
      <c r="AT45" s="8">
        <f t="shared" si="8"/>
        <v>54</v>
      </c>
      <c r="AU45" s="8">
        <v>6</v>
      </c>
      <c r="AV45" s="8">
        <f t="shared" si="8"/>
        <v>54</v>
      </c>
      <c r="AW45" s="8">
        <v>10</v>
      </c>
      <c r="AX45" s="8" t="str">
        <f t="shared" si="9"/>
        <v>生命、攻击、防御加成+5.4%（10星）</v>
      </c>
    </row>
    <row r="46" spans="1:50" ht="15.6" x14ac:dyDescent="0.25">
      <c r="A46" s="68">
        <v>5031</v>
      </c>
      <c r="B46" s="68" t="s">
        <v>56</v>
      </c>
      <c r="C46" s="68">
        <v>14</v>
      </c>
      <c r="D46" s="8" t="s">
        <v>48</v>
      </c>
      <c r="E46" s="8">
        <v>1</v>
      </c>
      <c r="F46" s="8" t="s">
        <v>555</v>
      </c>
      <c r="G46" s="8">
        <v>4</v>
      </c>
      <c r="H46" s="8">
        <v>20</v>
      </c>
      <c r="I46" s="8">
        <v>5</v>
      </c>
      <c r="J46" s="8">
        <f t="shared" si="10"/>
        <v>20</v>
      </c>
      <c r="K46" s="8">
        <v>6</v>
      </c>
      <c r="L46" s="8">
        <f t="shared" si="11"/>
        <v>20</v>
      </c>
      <c r="M46" s="8">
        <v>2</v>
      </c>
      <c r="N46" s="8" t="str">
        <f t="shared" si="0"/>
        <v>生命、攻击、防御加成+2%（2星）</v>
      </c>
      <c r="O46" s="8" t="s">
        <v>559</v>
      </c>
      <c r="P46" s="8">
        <v>4</v>
      </c>
      <c r="Q46" s="8">
        <f t="shared" si="1"/>
        <v>30</v>
      </c>
      <c r="R46" s="8">
        <v>5</v>
      </c>
      <c r="S46" s="8">
        <f t="shared" si="1"/>
        <v>30</v>
      </c>
      <c r="T46" s="8">
        <v>6</v>
      </c>
      <c r="U46" s="8">
        <f t="shared" si="1"/>
        <v>30</v>
      </c>
      <c r="V46" s="8">
        <v>4</v>
      </c>
      <c r="W46" s="8" t="str">
        <f t="shared" si="2"/>
        <v>生命、攻击、防御加成+3%（4星）</v>
      </c>
      <c r="X46" s="71" t="s">
        <v>563</v>
      </c>
      <c r="Y46" s="8">
        <v>4</v>
      </c>
      <c r="Z46" s="8">
        <f t="shared" si="3"/>
        <v>40</v>
      </c>
      <c r="AA46" s="8">
        <v>5</v>
      </c>
      <c r="AB46" s="8">
        <f t="shared" si="3"/>
        <v>40</v>
      </c>
      <c r="AC46" s="8">
        <v>6</v>
      </c>
      <c r="AD46" s="8">
        <f t="shared" si="3"/>
        <v>40</v>
      </c>
      <c r="AE46" s="8">
        <v>6</v>
      </c>
      <c r="AF46" s="8" t="str">
        <f t="shared" si="4"/>
        <v>生命、攻击、防御加成+4%（6星）</v>
      </c>
      <c r="AG46" s="77" t="s">
        <v>567</v>
      </c>
      <c r="AH46" s="8">
        <v>4</v>
      </c>
      <c r="AI46" s="8">
        <f t="shared" si="5"/>
        <v>50</v>
      </c>
      <c r="AJ46" s="8">
        <v>5</v>
      </c>
      <c r="AK46" s="8">
        <f t="shared" si="6"/>
        <v>50</v>
      </c>
      <c r="AL46" s="8">
        <v>6</v>
      </c>
      <c r="AM46" s="8">
        <f t="shared" si="6"/>
        <v>50</v>
      </c>
      <c r="AN46" s="8">
        <v>8</v>
      </c>
      <c r="AO46" s="8" t="str">
        <f t="shared" si="7"/>
        <v>生命、攻击、防御加成+5%（8星）</v>
      </c>
      <c r="AP46" s="71" t="s">
        <v>571</v>
      </c>
      <c r="AQ46" s="8">
        <v>4</v>
      </c>
      <c r="AR46" s="8">
        <f t="shared" si="8"/>
        <v>60</v>
      </c>
      <c r="AS46" s="8">
        <v>5</v>
      </c>
      <c r="AT46" s="8">
        <f t="shared" si="8"/>
        <v>60</v>
      </c>
      <c r="AU46" s="8">
        <v>6</v>
      </c>
      <c r="AV46" s="8">
        <f t="shared" si="8"/>
        <v>60</v>
      </c>
      <c r="AW46" s="8">
        <v>10</v>
      </c>
      <c r="AX46" s="8" t="str">
        <f t="shared" si="9"/>
        <v>生命、攻击、防御加成+6%（10星）</v>
      </c>
    </row>
    <row r="47" spans="1:50" ht="15.6" x14ac:dyDescent="0.25">
      <c r="A47" s="68">
        <v>5032</v>
      </c>
      <c r="B47" s="68" t="s">
        <v>57</v>
      </c>
      <c r="C47" s="68">
        <v>14</v>
      </c>
      <c r="D47" s="8" t="s">
        <v>48</v>
      </c>
      <c r="E47" s="8">
        <v>2</v>
      </c>
      <c r="F47" s="8" t="s">
        <v>556</v>
      </c>
      <c r="G47" s="8">
        <v>4</v>
      </c>
      <c r="H47" s="8">
        <v>20</v>
      </c>
      <c r="I47" s="8">
        <v>5</v>
      </c>
      <c r="J47" s="8">
        <f t="shared" si="10"/>
        <v>20</v>
      </c>
      <c r="K47" s="8">
        <v>6</v>
      </c>
      <c r="L47" s="8">
        <f t="shared" si="11"/>
        <v>20</v>
      </c>
      <c r="M47" s="8">
        <v>2</v>
      </c>
      <c r="N47" s="8" t="str">
        <f t="shared" si="0"/>
        <v>生命、攻击、防御加成+2%（2星）</v>
      </c>
      <c r="O47" s="8" t="s">
        <v>560</v>
      </c>
      <c r="P47" s="8">
        <v>4</v>
      </c>
      <c r="Q47" s="8">
        <f t="shared" si="1"/>
        <v>30</v>
      </c>
      <c r="R47" s="8">
        <v>5</v>
      </c>
      <c r="S47" s="8">
        <f t="shared" si="1"/>
        <v>30</v>
      </c>
      <c r="T47" s="8">
        <v>6</v>
      </c>
      <c r="U47" s="8">
        <f t="shared" si="1"/>
        <v>30</v>
      </c>
      <c r="V47" s="8">
        <v>4</v>
      </c>
      <c r="W47" s="8" t="str">
        <f t="shared" si="2"/>
        <v>生命、攻击、防御加成+3%（4星）</v>
      </c>
      <c r="X47" s="71" t="s">
        <v>564</v>
      </c>
      <c r="Y47" s="8">
        <v>4</v>
      </c>
      <c r="Z47" s="8">
        <f t="shared" si="3"/>
        <v>40</v>
      </c>
      <c r="AA47" s="8">
        <v>5</v>
      </c>
      <c r="AB47" s="8">
        <f t="shared" si="3"/>
        <v>40</v>
      </c>
      <c r="AC47" s="8">
        <v>6</v>
      </c>
      <c r="AD47" s="8">
        <f t="shared" si="3"/>
        <v>40</v>
      </c>
      <c r="AE47" s="8">
        <v>6</v>
      </c>
      <c r="AF47" s="8" t="str">
        <f t="shared" si="4"/>
        <v>生命、攻击、防御加成+4%（6星）</v>
      </c>
      <c r="AG47" s="77" t="s">
        <v>568</v>
      </c>
      <c r="AH47" s="8">
        <v>4</v>
      </c>
      <c r="AI47" s="8">
        <f t="shared" si="5"/>
        <v>50</v>
      </c>
      <c r="AJ47" s="8">
        <v>5</v>
      </c>
      <c r="AK47" s="8">
        <f t="shared" si="6"/>
        <v>50</v>
      </c>
      <c r="AL47" s="8">
        <v>6</v>
      </c>
      <c r="AM47" s="8">
        <f t="shared" si="6"/>
        <v>50</v>
      </c>
      <c r="AN47" s="8">
        <v>8</v>
      </c>
      <c r="AO47" s="8" t="str">
        <f t="shared" si="7"/>
        <v>生命、攻击、防御加成+5%（8星）</v>
      </c>
      <c r="AP47" s="71" t="s">
        <v>572</v>
      </c>
      <c r="AQ47" s="8">
        <v>4</v>
      </c>
      <c r="AR47" s="8">
        <f t="shared" si="8"/>
        <v>60</v>
      </c>
      <c r="AS47" s="8">
        <v>5</v>
      </c>
      <c r="AT47" s="8">
        <f t="shared" si="8"/>
        <v>60</v>
      </c>
      <c r="AU47" s="8">
        <v>6</v>
      </c>
      <c r="AV47" s="8">
        <f t="shared" si="8"/>
        <v>60</v>
      </c>
      <c r="AW47" s="8">
        <v>10</v>
      </c>
      <c r="AX47" s="8" t="str">
        <f t="shared" si="9"/>
        <v>生命、攻击、防御加成+6%（10星）</v>
      </c>
    </row>
    <row r="48" spans="1:50" ht="15.6" x14ac:dyDescent="0.25">
      <c r="A48" s="68">
        <v>5033</v>
      </c>
      <c r="B48" s="68" t="s">
        <v>58</v>
      </c>
      <c r="C48" s="68">
        <v>14</v>
      </c>
      <c r="D48" s="8" t="s">
        <v>48</v>
      </c>
      <c r="E48" s="8">
        <v>3</v>
      </c>
      <c r="F48" s="8" t="s">
        <v>557</v>
      </c>
      <c r="G48" s="8">
        <v>4</v>
      </c>
      <c r="H48" s="8">
        <v>20</v>
      </c>
      <c r="I48" s="8">
        <v>5</v>
      </c>
      <c r="J48" s="8">
        <f t="shared" si="10"/>
        <v>20</v>
      </c>
      <c r="K48" s="8">
        <v>6</v>
      </c>
      <c r="L48" s="8">
        <f t="shared" si="11"/>
        <v>20</v>
      </c>
      <c r="M48" s="8">
        <v>2</v>
      </c>
      <c r="N48" s="8" t="str">
        <f t="shared" si="0"/>
        <v>生命、攻击、防御加成+2%（2星）</v>
      </c>
      <c r="O48" s="8" t="s">
        <v>561</v>
      </c>
      <c r="P48" s="8">
        <v>4</v>
      </c>
      <c r="Q48" s="8">
        <f t="shared" si="1"/>
        <v>30</v>
      </c>
      <c r="R48" s="8">
        <v>5</v>
      </c>
      <c r="S48" s="8">
        <f t="shared" si="1"/>
        <v>30</v>
      </c>
      <c r="T48" s="8">
        <v>6</v>
      </c>
      <c r="U48" s="8">
        <f t="shared" si="1"/>
        <v>30</v>
      </c>
      <c r="V48" s="8">
        <v>4</v>
      </c>
      <c r="W48" s="8" t="str">
        <f t="shared" si="2"/>
        <v>生命、攻击、防御加成+3%（4星）</v>
      </c>
      <c r="X48" s="71" t="s">
        <v>565</v>
      </c>
      <c r="Y48" s="8">
        <v>4</v>
      </c>
      <c r="Z48" s="8">
        <f t="shared" si="3"/>
        <v>40</v>
      </c>
      <c r="AA48" s="8">
        <v>5</v>
      </c>
      <c r="AB48" s="8">
        <f t="shared" si="3"/>
        <v>40</v>
      </c>
      <c r="AC48" s="8">
        <v>6</v>
      </c>
      <c r="AD48" s="8">
        <f t="shared" si="3"/>
        <v>40</v>
      </c>
      <c r="AE48" s="8">
        <v>6</v>
      </c>
      <c r="AF48" s="8" t="str">
        <f t="shared" si="4"/>
        <v>生命、攻击、防御加成+4%（6星）</v>
      </c>
      <c r="AG48" s="77" t="s">
        <v>569</v>
      </c>
      <c r="AH48" s="8">
        <v>4</v>
      </c>
      <c r="AI48" s="8">
        <f t="shared" si="5"/>
        <v>50</v>
      </c>
      <c r="AJ48" s="8">
        <v>5</v>
      </c>
      <c r="AK48" s="8">
        <f t="shared" si="6"/>
        <v>50</v>
      </c>
      <c r="AL48" s="8">
        <v>6</v>
      </c>
      <c r="AM48" s="8">
        <f t="shared" si="6"/>
        <v>50</v>
      </c>
      <c r="AN48" s="8">
        <v>8</v>
      </c>
      <c r="AO48" s="8" t="str">
        <f t="shared" si="7"/>
        <v>生命、攻击、防御加成+5%（8星）</v>
      </c>
      <c r="AP48" s="71" t="s">
        <v>573</v>
      </c>
      <c r="AQ48" s="8">
        <v>4</v>
      </c>
      <c r="AR48" s="8">
        <f t="shared" si="8"/>
        <v>60</v>
      </c>
      <c r="AS48" s="8">
        <v>5</v>
      </c>
      <c r="AT48" s="8">
        <f t="shared" si="8"/>
        <v>60</v>
      </c>
      <c r="AU48" s="8">
        <v>6</v>
      </c>
      <c r="AV48" s="8">
        <f t="shared" si="8"/>
        <v>60</v>
      </c>
      <c r="AW48" s="8">
        <v>10</v>
      </c>
      <c r="AX48" s="8" t="str">
        <f t="shared" si="9"/>
        <v>生命、攻击、防御加成+6%（10星）</v>
      </c>
    </row>
    <row r="49" spans="1:50" ht="15.6" x14ac:dyDescent="0.25">
      <c r="A49" s="68">
        <v>5034</v>
      </c>
      <c r="B49" s="68" t="s">
        <v>59</v>
      </c>
      <c r="C49" s="68">
        <v>14</v>
      </c>
      <c r="D49" s="8" t="s">
        <v>48</v>
      </c>
      <c r="E49" s="8">
        <v>4</v>
      </c>
      <c r="F49" s="8" t="s">
        <v>558</v>
      </c>
      <c r="G49" s="8">
        <v>4</v>
      </c>
      <c r="H49" s="8">
        <v>20</v>
      </c>
      <c r="I49" s="8">
        <v>5</v>
      </c>
      <c r="J49" s="8">
        <f t="shared" si="10"/>
        <v>20</v>
      </c>
      <c r="K49" s="8">
        <v>6</v>
      </c>
      <c r="L49" s="8">
        <f t="shared" si="11"/>
        <v>20</v>
      </c>
      <c r="M49" s="8">
        <v>2</v>
      </c>
      <c r="N49" s="8" t="str">
        <f t="shared" si="0"/>
        <v>生命、攻击、防御加成+2%（2星）</v>
      </c>
      <c r="O49" s="8" t="s">
        <v>562</v>
      </c>
      <c r="P49" s="8">
        <v>4</v>
      </c>
      <c r="Q49" s="8">
        <f t="shared" si="1"/>
        <v>30</v>
      </c>
      <c r="R49" s="8">
        <v>5</v>
      </c>
      <c r="S49" s="8">
        <f t="shared" si="1"/>
        <v>30</v>
      </c>
      <c r="T49" s="8">
        <v>6</v>
      </c>
      <c r="U49" s="8">
        <f t="shared" si="1"/>
        <v>30</v>
      </c>
      <c r="V49" s="8">
        <v>4</v>
      </c>
      <c r="W49" s="8" t="str">
        <f t="shared" si="2"/>
        <v>生命、攻击、防御加成+3%（4星）</v>
      </c>
      <c r="X49" s="71" t="s">
        <v>566</v>
      </c>
      <c r="Y49" s="8">
        <v>4</v>
      </c>
      <c r="Z49" s="8">
        <f t="shared" si="3"/>
        <v>40</v>
      </c>
      <c r="AA49" s="8">
        <v>5</v>
      </c>
      <c r="AB49" s="8">
        <f t="shared" si="3"/>
        <v>40</v>
      </c>
      <c r="AC49" s="8">
        <v>6</v>
      </c>
      <c r="AD49" s="8">
        <f t="shared" si="3"/>
        <v>40</v>
      </c>
      <c r="AE49" s="8">
        <v>6</v>
      </c>
      <c r="AF49" s="8" t="str">
        <f t="shared" si="4"/>
        <v>生命、攻击、防御加成+4%（6星）</v>
      </c>
      <c r="AG49" s="77" t="s">
        <v>570</v>
      </c>
      <c r="AH49" s="8">
        <v>4</v>
      </c>
      <c r="AI49" s="8">
        <f t="shared" si="5"/>
        <v>50</v>
      </c>
      <c r="AJ49" s="8">
        <v>5</v>
      </c>
      <c r="AK49" s="8">
        <f t="shared" si="6"/>
        <v>50</v>
      </c>
      <c r="AL49" s="8">
        <v>6</v>
      </c>
      <c r="AM49" s="8">
        <f t="shared" si="6"/>
        <v>50</v>
      </c>
      <c r="AN49" s="8">
        <v>8</v>
      </c>
      <c r="AO49" s="8" t="str">
        <f t="shared" si="7"/>
        <v>生命、攻击、防御加成+5%（8星）</v>
      </c>
      <c r="AP49" s="71" t="s">
        <v>574</v>
      </c>
      <c r="AQ49" s="8">
        <v>4</v>
      </c>
      <c r="AR49" s="8">
        <f t="shared" si="8"/>
        <v>60</v>
      </c>
      <c r="AS49" s="8">
        <v>5</v>
      </c>
      <c r="AT49" s="8">
        <f t="shared" si="8"/>
        <v>60</v>
      </c>
      <c r="AU49" s="8">
        <v>6</v>
      </c>
      <c r="AV49" s="8">
        <f t="shared" si="8"/>
        <v>60</v>
      </c>
      <c r="AW49" s="8">
        <v>10</v>
      </c>
      <c r="AX49" s="8" t="str">
        <f t="shared" si="9"/>
        <v>生命、攻击、防御加成+6%（10星）</v>
      </c>
    </row>
    <row r="50" spans="1:50" ht="15.6" x14ac:dyDescent="0.25">
      <c r="A50" s="18">
        <v>5101</v>
      </c>
      <c r="B50" s="18" t="s">
        <v>60</v>
      </c>
      <c r="C50" s="18">
        <v>15</v>
      </c>
      <c r="D50" s="8" t="s">
        <v>48</v>
      </c>
      <c r="E50" s="8">
        <v>1</v>
      </c>
      <c r="F50" s="8" t="s">
        <v>555</v>
      </c>
      <c r="G50" s="8">
        <v>4</v>
      </c>
      <c r="H50" s="8">
        <v>25</v>
      </c>
      <c r="I50" s="8">
        <v>5</v>
      </c>
      <c r="J50" s="8">
        <f t="shared" si="10"/>
        <v>25</v>
      </c>
      <c r="K50" s="8">
        <v>6</v>
      </c>
      <c r="L50" s="8">
        <f t="shared" si="11"/>
        <v>25</v>
      </c>
      <c r="M50" s="8">
        <v>2</v>
      </c>
      <c r="N50" s="8" t="str">
        <f t="shared" si="0"/>
        <v>生命、攻击、防御加成+2.5%（2星）</v>
      </c>
      <c r="O50" s="8" t="s">
        <v>559</v>
      </c>
      <c r="P50" s="8">
        <v>4</v>
      </c>
      <c r="Q50" s="8">
        <f t="shared" si="1"/>
        <v>37</v>
      </c>
      <c r="R50" s="8">
        <v>5</v>
      </c>
      <c r="S50" s="8">
        <f t="shared" si="1"/>
        <v>37</v>
      </c>
      <c r="T50" s="8">
        <v>6</v>
      </c>
      <c r="U50" s="8">
        <f t="shared" si="1"/>
        <v>37</v>
      </c>
      <c r="V50" s="8">
        <v>4</v>
      </c>
      <c r="W50" s="8" t="str">
        <f t="shared" si="2"/>
        <v>生命、攻击、防御加成+3.7%（4星）</v>
      </c>
      <c r="X50" s="71" t="s">
        <v>563</v>
      </c>
      <c r="Y50" s="8">
        <v>4</v>
      </c>
      <c r="Z50" s="8">
        <f t="shared" si="3"/>
        <v>50</v>
      </c>
      <c r="AA50" s="8">
        <v>5</v>
      </c>
      <c r="AB50" s="8">
        <f t="shared" si="3"/>
        <v>50</v>
      </c>
      <c r="AC50" s="8">
        <v>6</v>
      </c>
      <c r="AD50" s="8">
        <f t="shared" si="3"/>
        <v>50</v>
      </c>
      <c r="AE50" s="8">
        <v>6</v>
      </c>
      <c r="AF50" s="8" t="str">
        <f t="shared" si="4"/>
        <v>生命、攻击、防御加成+5%（6星）</v>
      </c>
      <c r="AG50" s="77" t="s">
        <v>567</v>
      </c>
      <c r="AH50" s="8">
        <v>4</v>
      </c>
      <c r="AI50" s="8">
        <f t="shared" si="5"/>
        <v>62</v>
      </c>
      <c r="AJ50" s="8">
        <v>5</v>
      </c>
      <c r="AK50" s="8">
        <f t="shared" si="6"/>
        <v>62</v>
      </c>
      <c r="AL50" s="8">
        <v>6</v>
      </c>
      <c r="AM50" s="8">
        <f t="shared" si="6"/>
        <v>62</v>
      </c>
      <c r="AN50" s="8">
        <v>8</v>
      </c>
      <c r="AO50" s="8" t="str">
        <f t="shared" si="7"/>
        <v>生命、攻击、防御加成+6.2%（8星）</v>
      </c>
      <c r="AP50" s="71" t="s">
        <v>571</v>
      </c>
      <c r="AQ50" s="8">
        <v>4</v>
      </c>
      <c r="AR50" s="8">
        <f t="shared" si="8"/>
        <v>75</v>
      </c>
      <c r="AS50" s="8">
        <v>5</v>
      </c>
      <c r="AT50" s="8">
        <f t="shared" si="8"/>
        <v>75</v>
      </c>
      <c r="AU50" s="8">
        <v>6</v>
      </c>
      <c r="AV50" s="8">
        <f t="shared" si="8"/>
        <v>75</v>
      </c>
      <c r="AW50" s="8">
        <v>10</v>
      </c>
      <c r="AX50" s="8" t="str">
        <f t="shared" si="9"/>
        <v>生命、攻击、防御加成+7.5%（10星）</v>
      </c>
    </row>
    <row r="51" spans="1:50" ht="15.6" x14ac:dyDescent="0.25">
      <c r="A51" s="18">
        <v>5102</v>
      </c>
      <c r="B51" s="18" t="s">
        <v>61</v>
      </c>
      <c r="C51" s="18">
        <v>15</v>
      </c>
      <c r="D51" s="8" t="s">
        <v>48</v>
      </c>
      <c r="E51" s="8">
        <v>2</v>
      </c>
      <c r="F51" s="8" t="s">
        <v>556</v>
      </c>
      <c r="G51" s="8">
        <v>4</v>
      </c>
      <c r="H51" s="8">
        <v>25</v>
      </c>
      <c r="I51" s="8">
        <v>5</v>
      </c>
      <c r="J51" s="8">
        <f t="shared" si="10"/>
        <v>25</v>
      </c>
      <c r="K51" s="8">
        <v>6</v>
      </c>
      <c r="L51" s="8">
        <f t="shared" si="11"/>
        <v>25</v>
      </c>
      <c r="M51" s="8">
        <v>2</v>
      </c>
      <c r="N51" s="8" t="str">
        <f t="shared" si="0"/>
        <v>生命、攻击、防御加成+2.5%（2星）</v>
      </c>
      <c r="O51" s="8" t="s">
        <v>560</v>
      </c>
      <c r="P51" s="8">
        <v>4</v>
      </c>
      <c r="Q51" s="8">
        <f t="shared" si="1"/>
        <v>37</v>
      </c>
      <c r="R51" s="8">
        <v>5</v>
      </c>
      <c r="S51" s="8">
        <f t="shared" si="1"/>
        <v>37</v>
      </c>
      <c r="T51" s="8">
        <v>6</v>
      </c>
      <c r="U51" s="8">
        <f t="shared" si="1"/>
        <v>37</v>
      </c>
      <c r="V51" s="8">
        <v>4</v>
      </c>
      <c r="W51" s="8" t="str">
        <f t="shared" si="2"/>
        <v>生命、攻击、防御加成+3.7%（4星）</v>
      </c>
      <c r="X51" s="71" t="s">
        <v>564</v>
      </c>
      <c r="Y51" s="8">
        <v>4</v>
      </c>
      <c r="Z51" s="8">
        <f t="shared" si="3"/>
        <v>50</v>
      </c>
      <c r="AA51" s="8">
        <v>5</v>
      </c>
      <c r="AB51" s="8">
        <f t="shared" si="3"/>
        <v>50</v>
      </c>
      <c r="AC51" s="8">
        <v>6</v>
      </c>
      <c r="AD51" s="8">
        <f t="shared" si="3"/>
        <v>50</v>
      </c>
      <c r="AE51" s="8">
        <v>6</v>
      </c>
      <c r="AF51" s="8" t="str">
        <f t="shared" si="4"/>
        <v>生命、攻击、防御加成+5%（6星）</v>
      </c>
      <c r="AG51" s="77" t="s">
        <v>568</v>
      </c>
      <c r="AH51" s="8">
        <v>4</v>
      </c>
      <c r="AI51" s="8">
        <f t="shared" si="5"/>
        <v>62</v>
      </c>
      <c r="AJ51" s="8">
        <v>5</v>
      </c>
      <c r="AK51" s="8">
        <f t="shared" si="6"/>
        <v>62</v>
      </c>
      <c r="AL51" s="8">
        <v>6</v>
      </c>
      <c r="AM51" s="8">
        <f t="shared" si="6"/>
        <v>62</v>
      </c>
      <c r="AN51" s="8">
        <v>8</v>
      </c>
      <c r="AO51" s="8" t="str">
        <f t="shared" si="7"/>
        <v>生命、攻击、防御加成+6.2%（8星）</v>
      </c>
      <c r="AP51" s="71" t="s">
        <v>572</v>
      </c>
      <c r="AQ51" s="8">
        <v>4</v>
      </c>
      <c r="AR51" s="8">
        <f t="shared" si="8"/>
        <v>75</v>
      </c>
      <c r="AS51" s="8">
        <v>5</v>
      </c>
      <c r="AT51" s="8">
        <f t="shared" si="8"/>
        <v>75</v>
      </c>
      <c r="AU51" s="8">
        <v>6</v>
      </c>
      <c r="AV51" s="8">
        <f t="shared" si="8"/>
        <v>75</v>
      </c>
      <c r="AW51" s="8">
        <v>10</v>
      </c>
      <c r="AX51" s="8" t="str">
        <f t="shared" si="9"/>
        <v>生命、攻击、防御加成+7.5%（10星）</v>
      </c>
    </row>
    <row r="52" spans="1:50" ht="15.6" x14ac:dyDescent="0.25">
      <c r="A52" s="18">
        <v>5103</v>
      </c>
      <c r="B52" s="18" t="s">
        <v>62</v>
      </c>
      <c r="C52" s="18">
        <v>15</v>
      </c>
      <c r="D52" s="8" t="s">
        <v>48</v>
      </c>
      <c r="E52" s="8">
        <v>3</v>
      </c>
      <c r="F52" s="8" t="s">
        <v>557</v>
      </c>
      <c r="G52" s="8">
        <v>4</v>
      </c>
      <c r="H52" s="8">
        <v>25</v>
      </c>
      <c r="I52" s="8">
        <v>5</v>
      </c>
      <c r="J52" s="8">
        <f t="shared" si="10"/>
        <v>25</v>
      </c>
      <c r="K52" s="8">
        <v>6</v>
      </c>
      <c r="L52" s="8">
        <f t="shared" si="11"/>
        <v>25</v>
      </c>
      <c r="M52" s="8">
        <v>2</v>
      </c>
      <c r="N52" s="8" t="str">
        <f t="shared" si="0"/>
        <v>生命、攻击、防御加成+2.5%（2星）</v>
      </c>
      <c r="O52" s="8" t="s">
        <v>561</v>
      </c>
      <c r="P52" s="8">
        <v>4</v>
      </c>
      <c r="Q52" s="8">
        <f t="shared" si="1"/>
        <v>37</v>
      </c>
      <c r="R52" s="8">
        <v>5</v>
      </c>
      <c r="S52" s="8">
        <f t="shared" si="1"/>
        <v>37</v>
      </c>
      <c r="T52" s="8">
        <v>6</v>
      </c>
      <c r="U52" s="8">
        <f t="shared" si="1"/>
        <v>37</v>
      </c>
      <c r="V52" s="8">
        <v>4</v>
      </c>
      <c r="W52" s="8" t="str">
        <f t="shared" si="2"/>
        <v>生命、攻击、防御加成+3.7%（4星）</v>
      </c>
      <c r="X52" s="71" t="s">
        <v>565</v>
      </c>
      <c r="Y52" s="8">
        <v>4</v>
      </c>
      <c r="Z52" s="8">
        <f t="shared" si="3"/>
        <v>50</v>
      </c>
      <c r="AA52" s="8">
        <v>5</v>
      </c>
      <c r="AB52" s="8">
        <f t="shared" si="3"/>
        <v>50</v>
      </c>
      <c r="AC52" s="8">
        <v>6</v>
      </c>
      <c r="AD52" s="8">
        <f t="shared" si="3"/>
        <v>50</v>
      </c>
      <c r="AE52" s="8">
        <v>6</v>
      </c>
      <c r="AF52" s="8" t="str">
        <f t="shared" si="4"/>
        <v>生命、攻击、防御加成+5%（6星）</v>
      </c>
      <c r="AG52" s="77" t="s">
        <v>569</v>
      </c>
      <c r="AH52" s="8">
        <v>4</v>
      </c>
      <c r="AI52" s="8">
        <f t="shared" si="5"/>
        <v>62</v>
      </c>
      <c r="AJ52" s="8">
        <v>5</v>
      </c>
      <c r="AK52" s="8">
        <f t="shared" si="6"/>
        <v>62</v>
      </c>
      <c r="AL52" s="8">
        <v>6</v>
      </c>
      <c r="AM52" s="8">
        <f t="shared" si="6"/>
        <v>62</v>
      </c>
      <c r="AN52" s="8">
        <v>8</v>
      </c>
      <c r="AO52" s="8" t="str">
        <f t="shared" si="7"/>
        <v>生命、攻击、防御加成+6.2%（8星）</v>
      </c>
      <c r="AP52" s="71" t="s">
        <v>573</v>
      </c>
      <c r="AQ52" s="8">
        <v>4</v>
      </c>
      <c r="AR52" s="8">
        <f t="shared" si="8"/>
        <v>75</v>
      </c>
      <c r="AS52" s="8">
        <v>5</v>
      </c>
      <c r="AT52" s="8">
        <f t="shared" si="8"/>
        <v>75</v>
      </c>
      <c r="AU52" s="8">
        <v>6</v>
      </c>
      <c r="AV52" s="8">
        <f t="shared" si="8"/>
        <v>75</v>
      </c>
      <c r="AW52" s="8">
        <v>10</v>
      </c>
      <c r="AX52" s="8" t="str">
        <f t="shared" si="9"/>
        <v>生命、攻击、防御加成+7.5%（10星）</v>
      </c>
    </row>
    <row r="53" spans="1:50" ht="15.6" x14ac:dyDescent="0.25">
      <c r="A53" s="18">
        <v>5104</v>
      </c>
      <c r="B53" s="18" t="s">
        <v>63</v>
      </c>
      <c r="C53" s="18">
        <v>15</v>
      </c>
      <c r="D53" s="8" t="s">
        <v>48</v>
      </c>
      <c r="E53" s="8">
        <v>4</v>
      </c>
      <c r="F53" s="8" t="s">
        <v>558</v>
      </c>
      <c r="G53" s="8">
        <v>4</v>
      </c>
      <c r="H53" s="8">
        <v>25</v>
      </c>
      <c r="I53" s="8">
        <v>5</v>
      </c>
      <c r="J53" s="8">
        <f t="shared" si="10"/>
        <v>25</v>
      </c>
      <c r="K53" s="8">
        <v>6</v>
      </c>
      <c r="L53" s="8">
        <f t="shared" si="11"/>
        <v>25</v>
      </c>
      <c r="M53" s="8">
        <v>2</v>
      </c>
      <c r="N53" s="8" t="str">
        <f t="shared" si="0"/>
        <v>生命、攻击、防御加成+2.5%（2星）</v>
      </c>
      <c r="O53" s="8" t="s">
        <v>562</v>
      </c>
      <c r="P53" s="8">
        <v>4</v>
      </c>
      <c r="Q53" s="8">
        <f t="shared" si="1"/>
        <v>37</v>
      </c>
      <c r="R53" s="8">
        <v>5</v>
      </c>
      <c r="S53" s="8">
        <f t="shared" si="1"/>
        <v>37</v>
      </c>
      <c r="T53" s="8">
        <v>6</v>
      </c>
      <c r="U53" s="8">
        <f t="shared" si="1"/>
        <v>37</v>
      </c>
      <c r="V53" s="8">
        <v>4</v>
      </c>
      <c r="W53" s="8" t="str">
        <f t="shared" si="2"/>
        <v>生命、攻击、防御加成+3.7%（4星）</v>
      </c>
      <c r="X53" s="71" t="s">
        <v>566</v>
      </c>
      <c r="Y53" s="8">
        <v>4</v>
      </c>
      <c r="Z53" s="8">
        <f t="shared" si="3"/>
        <v>50</v>
      </c>
      <c r="AA53" s="8">
        <v>5</v>
      </c>
      <c r="AB53" s="8">
        <f t="shared" si="3"/>
        <v>50</v>
      </c>
      <c r="AC53" s="8">
        <v>6</v>
      </c>
      <c r="AD53" s="8">
        <f t="shared" si="3"/>
        <v>50</v>
      </c>
      <c r="AE53" s="8">
        <v>6</v>
      </c>
      <c r="AF53" s="8" t="str">
        <f t="shared" si="4"/>
        <v>生命、攻击、防御加成+5%（6星）</v>
      </c>
      <c r="AG53" s="77" t="s">
        <v>570</v>
      </c>
      <c r="AH53" s="8">
        <v>4</v>
      </c>
      <c r="AI53" s="8">
        <f t="shared" si="5"/>
        <v>62</v>
      </c>
      <c r="AJ53" s="8">
        <v>5</v>
      </c>
      <c r="AK53" s="8">
        <f t="shared" si="6"/>
        <v>62</v>
      </c>
      <c r="AL53" s="8">
        <v>6</v>
      </c>
      <c r="AM53" s="8">
        <f t="shared" si="6"/>
        <v>62</v>
      </c>
      <c r="AN53" s="8">
        <v>8</v>
      </c>
      <c r="AO53" s="8" t="str">
        <f t="shared" si="7"/>
        <v>生命、攻击、防御加成+6.2%（8星）</v>
      </c>
      <c r="AP53" s="71" t="s">
        <v>574</v>
      </c>
      <c r="AQ53" s="8">
        <v>4</v>
      </c>
      <c r="AR53" s="8">
        <f t="shared" si="8"/>
        <v>75</v>
      </c>
      <c r="AS53" s="8">
        <v>5</v>
      </c>
      <c r="AT53" s="8">
        <f t="shared" si="8"/>
        <v>75</v>
      </c>
      <c r="AU53" s="8">
        <v>6</v>
      </c>
      <c r="AV53" s="8">
        <f t="shared" si="8"/>
        <v>75</v>
      </c>
      <c r="AW53" s="8">
        <v>10</v>
      </c>
      <c r="AX53" s="8" t="str">
        <f t="shared" si="9"/>
        <v>生命、攻击、防御加成+7.5%（10星）</v>
      </c>
    </row>
    <row r="54" spans="1:50" ht="15.6" x14ac:dyDescent="0.25">
      <c r="A54" s="18">
        <v>5111</v>
      </c>
      <c r="B54" s="18" t="s">
        <v>64</v>
      </c>
      <c r="C54" s="18">
        <v>15</v>
      </c>
      <c r="D54" s="8" t="s">
        <v>48</v>
      </c>
      <c r="E54" s="8">
        <v>1</v>
      </c>
      <c r="F54" s="8" t="s">
        <v>555</v>
      </c>
      <c r="G54" s="8">
        <v>4</v>
      </c>
      <c r="H54" s="8">
        <v>25</v>
      </c>
      <c r="I54" s="8">
        <v>5</v>
      </c>
      <c r="J54" s="8">
        <f t="shared" si="10"/>
        <v>25</v>
      </c>
      <c r="K54" s="8">
        <v>6</v>
      </c>
      <c r="L54" s="8">
        <f t="shared" si="11"/>
        <v>25</v>
      </c>
      <c r="M54" s="8">
        <v>2</v>
      </c>
      <c r="N54" s="8" t="str">
        <f t="shared" si="0"/>
        <v>生命、攻击、防御加成+2.5%（2星）</v>
      </c>
      <c r="O54" s="8" t="s">
        <v>559</v>
      </c>
      <c r="P54" s="8">
        <v>4</v>
      </c>
      <c r="Q54" s="8">
        <f t="shared" si="1"/>
        <v>37</v>
      </c>
      <c r="R54" s="8">
        <v>5</v>
      </c>
      <c r="S54" s="8">
        <f t="shared" si="1"/>
        <v>37</v>
      </c>
      <c r="T54" s="8">
        <v>6</v>
      </c>
      <c r="U54" s="8">
        <f t="shared" si="1"/>
        <v>37</v>
      </c>
      <c r="V54" s="8">
        <v>4</v>
      </c>
      <c r="W54" s="8" t="str">
        <f t="shared" si="2"/>
        <v>生命、攻击、防御加成+3.7%（4星）</v>
      </c>
      <c r="X54" s="71" t="s">
        <v>563</v>
      </c>
      <c r="Y54" s="8">
        <v>4</v>
      </c>
      <c r="Z54" s="8">
        <f t="shared" si="3"/>
        <v>50</v>
      </c>
      <c r="AA54" s="8">
        <v>5</v>
      </c>
      <c r="AB54" s="8">
        <f t="shared" si="3"/>
        <v>50</v>
      </c>
      <c r="AC54" s="8">
        <v>6</v>
      </c>
      <c r="AD54" s="8">
        <f t="shared" si="3"/>
        <v>50</v>
      </c>
      <c r="AE54" s="8">
        <v>6</v>
      </c>
      <c r="AF54" s="8" t="str">
        <f t="shared" si="4"/>
        <v>生命、攻击、防御加成+5%（6星）</v>
      </c>
      <c r="AG54" s="77" t="s">
        <v>567</v>
      </c>
      <c r="AH54" s="8">
        <v>4</v>
      </c>
      <c r="AI54" s="8">
        <f t="shared" si="5"/>
        <v>62</v>
      </c>
      <c r="AJ54" s="8">
        <v>5</v>
      </c>
      <c r="AK54" s="8">
        <f t="shared" si="6"/>
        <v>62</v>
      </c>
      <c r="AL54" s="8">
        <v>6</v>
      </c>
      <c r="AM54" s="8">
        <f t="shared" si="6"/>
        <v>62</v>
      </c>
      <c r="AN54" s="8">
        <v>8</v>
      </c>
      <c r="AO54" s="8" t="str">
        <f t="shared" si="7"/>
        <v>生命、攻击、防御加成+6.2%（8星）</v>
      </c>
      <c r="AP54" s="71" t="s">
        <v>571</v>
      </c>
      <c r="AQ54" s="8">
        <v>4</v>
      </c>
      <c r="AR54" s="8">
        <f t="shared" si="8"/>
        <v>75</v>
      </c>
      <c r="AS54" s="8">
        <v>5</v>
      </c>
      <c r="AT54" s="8">
        <f t="shared" si="8"/>
        <v>75</v>
      </c>
      <c r="AU54" s="8">
        <v>6</v>
      </c>
      <c r="AV54" s="8">
        <f t="shared" si="8"/>
        <v>75</v>
      </c>
      <c r="AW54" s="8">
        <v>10</v>
      </c>
      <c r="AX54" s="8" t="str">
        <f t="shared" si="9"/>
        <v>生命、攻击、防御加成+7.5%（10星）</v>
      </c>
    </row>
    <row r="55" spans="1:50" ht="15.6" x14ac:dyDescent="0.25">
      <c r="A55" s="18">
        <v>5112</v>
      </c>
      <c r="B55" s="18" t="s">
        <v>65</v>
      </c>
      <c r="C55" s="18">
        <v>15</v>
      </c>
      <c r="D55" s="8" t="s">
        <v>48</v>
      </c>
      <c r="E55" s="8">
        <v>2</v>
      </c>
      <c r="F55" s="8" t="s">
        <v>556</v>
      </c>
      <c r="G55" s="8">
        <v>4</v>
      </c>
      <c r="H55" s="8">
        <v>25</v>
      </c>
      <c r="I55" s="8">
        <v>5</v>
      </c>
      <c r="J55" s="8">
        <f t="shared" si="10"/>
        <v>25</v>
      </c>
      <c r="K55" s="8">
        <v>6</v>
      </c>
      <c r="L55" s="8">
        <f t="shared" si="11"/>
        <v>25</v>
      </c>
      <c r="M55" s="8">
        <v>2</v>
      </c>
      <c r="N55" s="8" t="str">
        <f t="shared" si="0"/>
        <v>生命、攻击、防御加成+2.5%（2星）</v>
      </c>
      <c r="O55" s="8" t="s">
        <v>560</v>
      </c>
      <c r="P55" s="8">
        <v>4</v>
      </c>
      <c r="Q55" s="8">
        <f t="shared" si="1"/>
        <v>37</v>
      </c>
      <c r="R55" s="8">
        <v>5</v>
      </c>
      <c r="S55" s="8">
        <f t="shared" si="1"/>
        <v>37</v>
      </c>
      <c r="T55" s="8">
        <v>6</v>
      </c>
      <c r="U55" s="8">
        <f t="shared" si="1"/>
        <v>37</v>
      </c>
      <c r="V55" s="8">
        <v>4</v>
      </c>
      <c r="W55" s="8" t="str">
        <f t="shared" si="2"/>
        <v>生命、攻击、防御加成+3.7%（4星）</v>
      </c>
      <c r="X55" s="71" t="s">
        <v>564</v>
      </c>
      <c r="Y55" s="8">
        <v>4</v>
      </c>
      <c r="Z55" s="8">
        <f t="shared" si="3"/>
        <v>50</v>
      </c>
      <c r="AA55" s="8">
        <v>5</v>
      </c>
      <c r="AB55" s="8">
        <f t="shared" si="3"/>
        <v>50</v>
      </c>
      <c r="AC55" s="8">
        <v>6</v>
      </c>
      <c r="AD55" s="8">
        <f t="shared" si="3"/>
        <v>50</v>
      </c>
      <c r="AE55" s="8">
        <v>6</v>
      </c>
      <c r="AF55" s="8" t="str">
        <f t="shared" si="4"/>
        <v>生命、攻击、防御加成+5%（6星）</v>
      </c>
      <c r="AG55" s="77" t="s">
        <v>568</v>
      </c>
      <c r="AH55" s="8">
        <v>4</v>
      </c>
      <c r="AI55" s="8">
        <f t="shared" si="5"/>
        <v>62</v>
      </c>
      <c r="AJ55" s="8">
        <v>5</v>
      </c>
      <c r="AK55" s="8">
        <f t="shared" si="6"/>
        <v>62</v>
      </c>
      <c r="AL55" s="8">
        <v>6</v>
      </c>
      <c r="AM55" s="8">
        <f t="shared" si="6"/>
        <v>62</v>
      </c>
      <c r="AN55" s="8">
        <v>8</v>
      </c>
      <c r="AO55" s="8" t="str">
        <f t="shared" si="7"/>
        <v>生命、攻击、防御加成+6.2%（8星）</v>
      </c>
      <c r="AP55" s="71" t="s">
        <v>572</v>
      </c>
      <c r="AQ55" s="8">
        <v>4</v>
      </c>
      <c r="AR55" s="8">
        <f t="shared" si="8"/>
        <v>75</v>
      </c>
      <c r="AS55" s="8">
        <v>5</v>
      </c>
      <c r="AT55" s="8">
        <f t="shared" si="8"/>
        <v>75</v>
      </c>
      <c r="AU55" s="8">
        <v>6</v>
      </c>
      <c r="AV55" s="8">
        <f t="shared" si="8"/>
        <v>75</v>
      </c>
      <c r="AW55" s="8">
        <v>10</v>
      </c>
      <c r="AX55" s="8" t="str">
        <f t="shared" si="9"/>
        <v>生命、攻击、防御加成+7.5%（10星）</v>
      </c>
    </row>
    <row r="56" spans="1:50" ht="15.6" x14ac:dyDescent="0.25">
      <c r="A56" s="18">
        <v>5113</v>
      </c>
      <c r="B56" s="18" t="s">
        <v>66</v>
      </c>
      <c r="C56" s="18">
        <v>15</v>
      </c>
      <c r="D56" s="8" t="s">
        <v>48</v>
      </c>
      <c r="E56" s="8">
        <v>3</v>
      </c>
      <c r="F56" s="8" t="s">
        <v>557</v>
      </c>
      <c r="G56" s="8">
        <v>4</v>
      </c>
      <c r="H56" s="8">
        <v>25</v>
      </c>
      <c r="I56" s="8">
        <v>5</v>
      </c>
      <c r="J56" s="8">
        <f t="shared" si="10"/>
        <v>25</v>
      </c>
      <c r="K56" s="8">
        <v>6</v>
      </c>
      <c r="L56" s="8">
        <f t="shared" si="11"/>
        <v>25</v>
      </c>
      <c r="M56" s="8">
        <v>2</v>
      </c>
      <c r="N56" s="8" t="str">
        <f t="shared" si="0"/>
        <v>生命、攻击、防御加成+2.5%（2星）</v>
      </c>
      <c r="O56" s="8" t="s">
        <v>561</v>
      </c>
      <c r="P56" s="8">
        <v>4</v>
      </c>
      <c r="Q56" s="8">
        <f t="shared" si="1"/>
        <v>37</v>
      </c>
      <c r="R56" s="8">
        <v>5</v>
      </c>
      <c r="S56" s="8">
        <f t="shared" si="1"/>
        <v>37</v>
      </c>
      <c r="T56" s="8">
        <v>6</v>
      </c>
      <c r="U56" s="8">
        <f t="shared" si="1"/>
        <v>37</v>
      </c>
      <c r="V56" s="8">
        <v>4</v>
      </c>
      <c r="W56" s="8" t="str">
        <f t="shared" si="2"/>
        <v>生命、攻击、防御加成+3.7%（4星）</v>
      </c>
      <c r="X56" s="71" t="s">
        <v>565</v>
      </c>
      <c r="Y56" s="8">
        <v>4</v>
      </c>
      <c r="Z56" s="8">
        <f t="shared" si="3"/>
        <v>50</v>
      </c>
      <c r="AA56" s="8">
        <v>5</v>
      </c>
      <c r="AB56" s="8">
        <f t="shared" si="3"/>
        <v>50</v>
      </c>
      <c r="AC56" s="8">
        <v>6</v>
      </c>
      <c r="AD56" s="8">
        <f t="shared" si="3"/>
        <v>50</v>
      </c>
      <c r="AE56" s="8">
        <v>6</v>
      </c>
      <c r="AF56" s="8" t="str">
        <f t="shared" si="4"/>
        <v>生命、攻击、防御加成+5%（6星）</v>
      </c>
      <c r="AG56" s="77" t="s">
        <v>569</v>
      </c>
      <c r="AH56" s="8">
        <v>4</v>
      </c>
      <c r="AI56" s="8">
        <f t="shared" si="5"/>
        <v>62</v>
      </c>
      <c r="AJ56" s="8">
        <v>5</v>
      </c>
      <c r="AK56" s="8">
        <f t="shared" si="6"/>
        <v>62</v>
      </c>
      <c r="AL56" s="8">
        <v>6</v>
      </c>
      <c r="AM56" s="8">
        <f t="shared" si="6"/>
        <v>62</v>
      </c>
      <c r="AN56" s="8">
        <v>8</v>
      </c>
      <c r="AO56" s="8" t="str">
        <f t="shared" si="7"/>
        <v>生命、攻击、防御加成+6.2%（8星）</v>
      </c>
      <c r="AP56" s="71" t="s">
        <v>573</v>
      </c>
      <c r="AQ56" s="8">
        <v>4</v>
      </c>
      <c r="AR56" s="8">
        <f t="shared" si="8"/>
        <v>75</v>
      </c>
      <c r="AS56" s="8">
        <v>5</v>
      </c>
      <c r="AT56" s="8">
        <f t="shared" si="8"/>
        <v>75</v>
      </c>
      <c r="AU56" s="8">
        <v>6</v>
      </c>
      <c r="AV56" s="8">
        <f t="shared" si="8"/>
        <v>75</v>
      </c>
      <c r="AW56" s="8">
        <v>10</v>
      </c>
      <c r="AX56" s="8" t="str">
        <f t="shared" si="9"/>
        <v>生命、攻击、防御加成+7.5%（10星）</v>
      </c>
    </row>
    <row r="57" spans="1:50" ht="15.6" x14ac:dyDescent="0.25">
      <c r="A57" s="18">
        <v>5114</v>
      </c>
      <c r="B57" s="18" t="s">
        <v>67</v>
      </c>
      <c r="C57" s="18">
        <v>15</v>
      </c>
      <c r="D57" s="8" t="s">
        <v>48</v>
      </c>
      <c r="E57" s="8">
        <v>4</v>
      </c>
      <c r="F57" s="8" t="s">
        <v>558</v>
      </c>
      <c r="G57" s="8">
        <v>4</v>
      </c>
      <c r="H57" s="8">
        <v>25</v>
      </c>
      <c r="I57" s="8">
        <v>5</v>
      </c>
      <c r="J57" s="8">
        <f t="shared" si="10"/>
        <v>25</v>
      </c>
      <c r="K57" s="8">
        <v>6</v>
      </c>
      <c r="L57" s="8">
        <f t="shared" si="11"/>
        <v>25</v>
      </c>
      <c r="M57" s="8">
        <v>2</v>
      </c>
      <c r="N57" s="8" t="str">
        <f t="shared" si="0"/>
        <v>生命、攻击、防御加成+2.5%（2星）</v>
      </c>
      <c r="O57" s="8" t="s">
        <v>562</v>
      </c>
      <c r="P57" s="8">
        <v>4</v>
      </c>
      <c r="Q57" s="8">
        <f t="shared" si="1"/>
        <v>37</v>
      </c>
      <c r="R57" s="8">
        <v>5</v>
      </c>
      <c r="S57" s="8">
        <f t="shared" si="1"/>
        <v>37</v>
      </c>
      <c r="T57" s="8">
        <v>6</v>
      </c>
      <c r="U57" s="8">
        <f t="shared" si="1"/>
        <v>37</v>
      </c>
      <c r="V57" s="8">
        <v>4</v>
      </c>
      <c r="W57" s="8" t="str">
        <f t="shared" si="2"/>
        <v>生命、攻击、防御加成+3.7%（4星）</v>
      </c>
      <c r="X57" s="71" t="s">
        <v>566</v>
      </c>
      <c r="Y57" s="8">
        <v>4</v>
      </c>
      <c r="Z57" s="8">
        <f t="shared" si="3"/>
        <v>50</v>
      </c>
      <c r="AA57" s="8">
        <v>5</v>
      </c>
      <c r="AB57" s="8">
        <f t="shared" si="3"/>
        <v>50</v>
      </c>
      <c r="AC57" s="8">
        <v>6</v>
      </c>
      <c r="AD57" s="8">
        <f t="shared" si="3"/>
        <v>50</v>
      </c>
      <c r="AE57" s="8">
        <v>6</v>
      </c>
      <c r="AF57" s="8" t="str">
        <f t="shared" si="4"/>
        <v>生命、攻击、防御加成+5%（6星）</v>
      </c>
      <c r="AG57" s="77" t="s">
        <v>570</v>
      </c>
      <c r="AH57" s="8">
        <v>4</v>
      </c>
      <c r="AI57" s="8">
        <f t="shared" si="5"/>
        <v>62</v>
      </c>
      <c r="AJ57" s="8">
        <v>5</v>
      </c>
      <c r="AK57" s="8">
        <f t="shared" si="6"/>
        <v>62</v>
      </c>
      <c r="AL57" s="8">
        <v>6</v>
      </c>
      <c r="AM57" s="8">
        <f t="shared" si="6"/>
        <v>62</v>
      </c>
      <c r="AN57" s="8">
        <v>8</v>
      </c>
      <c r="AO57" s="8" t="str">
        <f t="shared" si="7"/>
        <v>生命、攻击、防御加成+6.2%（8星）</v>
      </c>
      <c r="AP57" s="71" t="s">
        <v>574</v>
      </c>
      <c r="AQ57" s="8">
        <v>4</v>
      </c>
      <c r="AR57" s="8">
        <f t="shared" si="8"/>
        <v>75</v>
      </c>
      <c r="AS57" s="8">
        <v>5</v>
      </c>
      <c r="AT57" s="8">
        <f t="shared" si="8"/>
        <v>75</v>
      </c>
      <c r="AU57" s="8">
        <v>6</v>
      </c>
      <c r="AV57" s="8">
        <f t="shared" si="8"/>
        <v>75</v>
      </c>
      <c r="AW57" s="8">
        <v>10</v>
      </c>
      <c r="AX57" s="8" t="str">
        <f t="shared" si="9"/>
        <v>生命、攻击、防御加成+7.5%（10星）</v>
      </c>
    </row>
    <row r="58" spans="1:50" ht="15.6" x14ac:dyDescent="0.25">
      <c r="A58" s="69">
        <v>6001</v>
      </c>
      <c r="B58" s="69" t="s">
        <v>68</v>
      </c>
      <c r="C58" s="69">
        <v>18</v>
      </c>
      <c r="D58" s="8" t="s">
        <v>69</v>
      </c>
      <c r="E58" s="8">
        <v>1</v>
      </c>
      <c r="F58" s="8" t="s">
        <v>555</v>
      </c>
      <c r="G58" s="8">
        <v>4</v>
      </c>
      <c r="H58" s="8">
        <f>INT(H62*1.6)</f>
        <v>48</v>
      </c>
      <c r="I58" s="8">
        <v>5</v>
      </c>
      <c r="J58" s="8">
        <f t="shared" si="10"/>
        <v>48</v>
      </c>
      <c r="K58" s="8">
        <v>6</v>
      </c>
      <c r="L58" s="8">
        <f t="shared" si="11"/>
        <v>48</v>
      </c>
      <c r="M58" s="8">
        <v>2</v>
      </c>
      <c r="N58" s="8" t="str">
        <f t="shared" si="0"/>
        <v>生命、攻击、防御加成+4.8%（2星）</v>
      </c>
      <c r="O58" s="8" t="s">
        <v>559</v>
      </c>
      <c r="P58" s="8">
        <v>4</v>
      </c>
      <c r="Q58" s="8">
        <f t="shared" si="1"/>
        <v>72</v>
      </c>
      <c r="R58" s="8">
        <v>5</v>
      </c>
      <c r="S58" s="8">
        <f t="shared" si="1"/>
        <v>72</v>
      </c>
      <c r="T58" s="8">
        <v>6</v>
      </c>
      <c r="U58" s="8">
        <f t="shared" si="1"/>
        <v>72</v>
      </c>
      <c r="V58" s="8">
        <v>4</v>
      </c>
      <c r="W58" s="8" t="str">
        <f t="shared" si="2"/>
        <v>生命、攻击、防御加成+7.2%（4星）</v>
      </c>
      <c r="X58" s="71" t="s">
        <v>563</v>
      </c>
      <c r="Y58" s="8">
        <v>4</v>
      </c>
      <c r="Z58" s="8">
        <f t="shared" si="3"/>
        <v>96</v>
      </c>
      <c r="AA58" s="8">
        <v>5</v>
      </c>
      <c r="AB58" s="8">
        <f t="shared" si="3"/>
        <v>96</v>
      </c>
      <c r="AC58" s="8">
        <v>6</v>
      </c>
      <c r="AD58" s="8">
        <f t="shared" si="3"/>
        <v>96</v>
      </c>
      <c r="AE58" s="8">
        <v>6</v>
      </c>
      <c r="AF58" s="8" t="str">
        <f t="shared" si="4"/>
        <v>生命、攻击、防御加成+9.6%（6星）</v>
      </c>
      <c r="AG58" s="77" t="s">
        <v>567</v>
      </c>
      <c r="AH58" s="8">
        <v>4</v>
      </c>
      <c r="AI58" s="8">
        <f t="shared" si="5"/>
        <v>120</v>
      </c>
      <c r="AJ58" s="8">
        <v>5</v>
      </c>
      <c r="AK58" s="8">
        <f t="shared" si="6"/>
        <v>120</v>
      </c>
      <c r="AL58" s="8">
        <v>6</v>
      </c>
      <c r="AM58" s="8">
        <f t="shared" si="6"/>
        <v>120</v>
      </c>
      <c r="AN58" s="8">
        <v>8</v>
      </c>
      <c r="AO58" s="8" t="str">
        <f t="shared" si="7"/>
        <v>生命、攻击、防御加成+12%（8星）</v>
      </c>
      <c r="AP58" s="71" t="s">
        <v>571</v>
      </c>
      <c r="AQ58" s="8">
        <v>4</v>
      </c>
      <c r="AR58" s="8">
        <f t="shared" si="8"/>
        <v>144</v>
      </c>
      <c r="AS58" s="8">
        <v>5</v>
      </c>
      <c r="AT58" s="8">
        <f t="shared" si="8"/>
        <v>144</v>
      </c>
      <c r="AU58" s="8">
        <v>6</v>
      </c>
      <c r="AV58" s="8">
        <f t="shared" si="8"/>
        <v>144</v>
      </c>
      <c r="AW58" s="8">
        <v>10</v>
      </c>
      <c r="AX58" s="8" t="str">
        <f t="shared" si="9"/>
        <v>生命、攻击、防御加成+14.4%（10星）</v>
      </c>
    </row>
    <row r="59" spans="1:50" ht="15.6" x14ac:dyDescent="0.25">
      <c r="A59" s="69">
        <v>6002</v>
      </c>
      <c r="B59" s="69" t="s">
        <v>70</v>
      </c>
      <c r="C59" s="69">
        <v>18</v>
      </c>
      <c r="D59" s="8" t="s">
        <v>69</v>
      </c>
      <c r="E59" s="8">
        <v>2</v>
      </c>
      <c r="F59" s="8" t="s">
        <v>556</v>
      </c>
      <c r="G59" s="8">
        <v>4</v>
      </c>
      <c r="H59" s="8">
        <f t="shared" ref="H59:H61" si="12">INT(H63*1.6)</f>
        <v>48</v>
      </c>
      <c r="I59" s="8">
        <v>5</v>
      </c>
      <c r="J59" s="8">
        <f t="shared" si="10"/>
        <v>48</v>
      </c>
      <c r="K59" s="8">
        <v>6</v>
      </c>
      <c r="L59" s="8">
        <f t="shared" si="11"/>
        <v>48</v>
      </c>
      <c r="M59" s="8">
        <v>2</v>
      </c>
      <c r="N59" s="8" t="str">
        <f t="shared" si="0"/>
        <v>生命、攻击、防御加成+4.8%（2星）</v>
      </c>
      <c r="O59" s="8" t="s">
        <v>560</v>
      </c>
      <c r="P59" s="8">
        <v>4</v>
      </c>
      <c r="Q59" s="8">
        <f t="shared" si="1"/>
        <v>72</v>
      </c>
      <c r="R59" s="8">
        <v>5</v>
      </c>
      <c r="S59" s="8">
        <f t="shared" si="1"/>
        <v>72</v>
      </c>
      <c r="T59" s="8">
        <v>6</v>
      </c>
      <c r="U59" s="8">
        <f t="shared" si="1"/>
        <v>72</v>
      </c>
      <c r="V59" s="8">
        <v>4</v>
      </c>
      <c r="W59" s="8" t="str">
        <f t="shared" si="2"/>
        <v>生命、攻击、防御加成+7.2%（4星）</v>
      </c>
      <c r="X59" s="71" t="s">
        <v>564</v>
      </c>
      <c r="Y59" s="8">
        <v>4</v>
      </c>
      <c r="Z59" s="8">
        <f t="shared" si="3"/>
        <v>96</v>
      </c>
      <c r="AA59" s="8">
        <v>5</v>
      </c>
      <c r="AB59" s="8">
        <f t="shared" si="3"/>
        <v>96</v>
      </c>
      <c r="AC59" s="8">
        <v>6</v>
      </c>
      <c r="AD59" s="8">
        <f t="shared" si="3"/>
        <v>96</v>
      </c>
      <c r="AE59" s="8">
        <v>6</v>
      </c>
      <c r="AF59" s="8" t="str">
        <f t="shared" si="4"/>
        <v>生命、攻击、防御加成+9.6%（6星）</v>
      </c>
      <c r="AG59" s="77" t="s">
        <v>568</v>
      </c>
      <c r="AH59" s="8">
        <v>4</v>
      </c>
      <c r="AI59" s="8">
        <f t="shared" si="5"/>
        <v>120</v>
      </c>
      <c r="AJ59" s="8">
        <v>5</v>
      </c>
      <c r="AK59" s="8">
        <f t="shared" si="6"/>
        <v>120</v>
      </c>
      <c r="AL59" s="8">
        <v>6</v>
      </c>
      <c r="AM59" s="8">
        <f t="shared" si="6"/>
        <v>120</v>
      </c>
      <c r="AN59" s="8">
        <v>8</v>
      </c>
      <c r="AO59" s="8" t="str">
        <f t="shared" si="7"/>
        <v>生命、攻击、防御加成+12%（8星）</v>
      </c>
      <c r="AP59" s="71" t="s">
        <v>572</v>
      </c>
      <c r="AQ59" s="8">
        <v>4</v>
      </c>
      <c r="AR59" s="8">
        <f t="shared" si="8"/>
        <v>144</v>
      </c>
      <c r="AS59" s="8">
        <v>5</v>
      </c>
      <c r="AT59" s="8">
        <f t="shared" si="8"/>
        <v>144</v>
      </c>
      <c r="AU59" s="8">
        <v>6</v>
      </c>
      <c r="AV59" s="8">
        <f t="shared" si="8"/>
        <v>144</v>
      </c>
      <c r="AW59" s="8">
        <v>10</v>
      </c>
      <c r="AX59" s="8" t="str">
        <f t="shared" si="9"/>
        <v>生命、攻击、防御加成+14.4%（10星）</v>
      </c>
    </row>
    <row r="60" spans="1:50" ht="15.6" x14ac:dyDescent="0.25">
      <c r="A60" s="69">
        <v>6003</v>
      </c>
      <c r="B60" s="69" t="s">
        <v>71</v>
      </c>
      <c r="C60" s="69">
        <v>18</v>
      </c>
      <c r="D60" s="8" t="s">
        <v>69</v>
      </c>
      <c r="E60" s="8">
        <v>3</v>
      </c>
      <c r="F60" s="8" t="s">
        <v>557</v>
      </c>
      <c r="G60" s="8">
        <v>4</v>
      </c>
      <c r="H60" s="8">
        <f t="shared" si="12"/>
        <v>48</v>
      </c>
      <c r="I60" s="8">
        <v>5</v>
      </c>
      <c r="J60" s="8">
        <f t="shared" si="10"/>
        <v>48</v>
      </c>
      <c r="K60" s="8">
        <v>6</v>
      </c>
      <c r="L60" s="8">
        <f t="shared" si="11"/>
        <v>48</v>
      </c>
      <c r="M60" s="8">
        <v>2</v>
      </c>
      <c r="N60" s="8" t="str">
        <f t="shared" si="0"/>
        <v>生命、攻击、防御加成+4.8%（2星）</v>
      </c>
      <c r="O60" s="8" t="s">
        <v>561</v>
      </c>
      <c r="P60" s="8">
        <v>4</v>
      </c>
      <c r="Q60" s="8">
        <f t="shared" si="1"/>
        <v>72</v>
      </c>
      <c r="R60" s="8">
        <v>5</v>
      </c>
      <c r="S60" s="8">
        <f t="shared" si="1"/>
        <v>72</v>
      </c>
      <c r="T60" s="8">
        <v>6</v>
      </c>
      <c r="U60" s="8">
        <f t="shared" si="1"/>
        <v>72</v>
      </c>
      <c r="V60" s="8">
        <v>4</v>
      </c>
      <c r="W60" s="8" t="str">
        <f t="shared" si="2"/>
        <v>生命、攻击、防御加成+7.2%（4星）</v>
      </c>
      <c r="X60" s="71" t="s">
        <v>565</v>
      </c>
      <c r="Y60" s="8">
        <v>4</v>
      </c>
      <c r="Z60" s="8">
        <f t="shared" si="3"/>
        <v>96</v>
      </c>
      <c r="AA60" s="8">
        <v>5</v>
      </c>
      <c r="AB60" s="8">
        <f t="shared" si="3"/>
        <v>96</v>
      </c>
      <c r="AC60" s="8">
        <v>6</v>
      </c>
      <c r="AD60" s="8">
        <f t="shared" si="3"/>
        <v>96</v>
      </c>
      <c r="AE60" s="8">
        <v>6</v>
      </c>
      <c r="AF60" s="8" t="str">
        <f t="shared" si="4"/>
        <v>生命、攻击、防御加成+9.6%（6星）</v>
      </c>
      <c r="AG60" s="77" t="s">
        <v>569</v>
      </c>
      <c r="AH60" s="8">
        <v>4</v>
      </c>
      <c r="AI60" s="8">
        <f t="shared" si="5"/>
        <v>120</v>
      </c>
      <c r="AJ60" s="8">
        <v>5</v>
      </c>
      <c r="AK60" s="8">
        <f t="shared" si="6"/>
        <v>120</v>
      </c>
      <c r="AL60" s="8">
        <v>6</v>
      </c>
      <c r="AM60" s="8">
        <f t="shared" si="6"/>
        <v>120</v>
      </c>
      <c r="AN60" s="8">
        <v>8</v>
      </c>
      <c r="AO60" s="8" t="str">
        <f t="shared" si="7"/>
        <v>生命、攻击、防御加成+12%（8星）</v>
      </c>
      <c r="AP60" s="71" t="s">
        <v>573</v>
      </c>
      <c r="AQ60" s="8">
        <v>4</v>
      </c>
      <c r="AR60" s="8">
        <f t="shared" si="8"/>
        <v>144</v>
      </c>
      <c r="AS60" s="8">
        <v>5</v>
      </c>
      <c r="AT60" s="8">
        <f t="shared" si="8"/>
        <v>144</v>
      </c>
      <c r="AU60" s="8">
        <v>6</v>
      </c>
      <c r="AV60" s="8">
        <f t="shared" si="8"/>
        <v>144</v>
      </c>
      <c r="AW60" s="8">
        <v>10</v>
      </c>
      <c r="AX60" s="8" t="str">
        <f t="shared" si="9"/>
        <v>生命、攻击、防御加成+14.4%（10星）</v>
      </c>
    </row>
    <row r="61" spans="1:50" ht="15.6" x14ac:dyDescent="0.25">
      <c r="A61" s="69">
        <v>6004</v>
      </c>
      <c r="B61" s="69" t="s">
        <v>72</v>
      </c>
      <c r="C61" s="69">
        <v>18</v>
      </c>
      <c r="D61" s="8" t="s">
        <v>69</v>
      </c>
      <c r="E61" s="8">
        <v>4</v>
      </c>
      <c r="F61" s="8" t="s">
        <v>558</v>
      </c>
      <c r="G61" s="8">
        <v>4</v>
      </c>
      <c r="H61" s="8">
        <f t="shared" si="12"/>
        <v>48</v>
      </c>
      <c r="I61" s="8">
        <v>5</v>
      </c>
      <c r="J61" s="8">
        <f t="shared" si="10"/>
        <v>48</v>
      </c>
      <c r="K61" s="8">
        <v>6</v>
      </c>
      <c r="L61" s="8">
        <f t="shared" si="11"/>
        <v>48</v>
      </c>
      <c r="M61" s="8">
        <v>2</v>
      </c>
      <c r="N61" s="8" t="str">
        <f t="shared" si="0"/>
        <v>生命、攻击、防御加成+4.8%（2星）</v>
      </c>
      <c r="O61" s="8" t="s">
        <v>562</v>
      </c>
      <c r="P61" s="8">
        <v>4</v>
      </c>
      <c r="Q61" s="8">
        <f t="shared" si="1"/>
        <v>72</v>
      </c>
      <c r="R61" s="8">
        <v>5</v>
      </c>
      <c r="S61" s="8">
        <f t="shared" si="1"/>
        <v>72</v>
      </c>
      <c r="T61" s="8">
        <v>6</v>
      </c>
      <c r="U61" s="8">
        <f t="shared" si="1"/>
        <v>72</v>
      </c>
      <c r="V61" s="8">
        <v>4</v>
      </c>
      <c r="W61" s="8" t="str">
        <f t="shared" si="2"/>
        <v>生命、攻击、防御加成+7.2%（4星）</v>
      </c>
      <c r="X61" s="71" t="s">
        <v>566</v>
      </c>
      <c r="Y61" s="8">
        <v>4</v>
      </c>
      <c r="Z61" s="8">
        <f t="shared" si="3"/>
        <v>96</v>
      </c>
      <c r="AA61" s="8">
        <v>5</v>
      </c>
      <c r="AB61" s="8">
        <f t="shared" si="3"/>
        <v>96</v>
      </c>
      <c r="AC61" s="8">
        <v>6</v>
      </c>
      <c r="AD61" s="8">
        <f t="shared" si="3"/>
        <v>96</v>
      </c>
      <c r="AE61" s="8">
        <v>6</v>
      </c>
      <c r="AF61" s="8" t="str">
        <f t="shared" si="4"/>
        <v>生命、攻击、防御加成+9.6%（6星）</v>
      </c>
      <c r="AG61" s="77" t="s">
        <v>570</v>
      </c>
      <c r="AH61" s="8">
        <v>4</v>
      </c>
      <c r="AI61" s="8">
        <f t="shared" si="5"/>
        <v>120</v>
      </c>
      <c r="AJ61" s="8">
        <v>5</v>
      </c>
      <c r="AK61" s="8">
        <f t="shared" si="6"/>
        <v>120</v>
      </c>
      <c r="AL61" s="8">
        <v>6</v>
      </c>
      <c r="AM61" s="8">
        <f t="shared" si="6"/>
        <v>120</v>
      </c>
      <c r="AN61" s="8">
        <v>8</v>
      </c>
      <c r="AO61" s="8" t="str">
        <f t="shared" si="7"/>
        <v>生命、攻击、防御加成+12%（8星）</v>
      </c>
      <c r="AP61" s="71" t="s">
        <v>574</v>
      </c>
      <c r="AQ61" s="8">
        <v>4</v>
      </c>
      <c r="AR61" s="8">
        <f t="shared" si="8"/>
        <v>144</v>
      </c>
      <c r="AS61" s="8">
        <v>5</v>
      </c>
      <c r="AT61" s="8">
        <f t="shared" si="8"/>
        <v>144</v>
      </c>
      <c r="AU61" s="8">
        <v>6</v>
      </c>
      <c r="AV61" s="8">
        <f t="shared" si="8"/>
        <v>144</v>
      </c>
      <c r="AW61" s="8">
        <v>10</v>
      </c>
      <c r="AX61" s="8" t="str">
        <f t="shared" si="9"/>
        <v>生命、攻击、防御加成+14.4%（10星）</v>
      </c>
    </row>
    <row r="62" spans="1:50" ht="15.6" x14ac:dyDescent="0.25">
      <c r="A62" s="69">
        <v>6011</v>
      </c>
      <c r="B62" s="69" t="s">
        <v>73</v>
      </c>
      <c r="C62" s="69">
        <v>18</v>
      </c>
      <c r="D62" s="8" t="s">
        <v>69</v>
      </c>
      <c r="E62" s="8">
        <v>1</v>
      </c>
      <c r="F62" s="8" t="s">
        <v>555</v>
      </c>
      <c r="G62" s="8">
        <v>4</v>
      </c>
      <c r="H62" s="8">
        <v>30</v>
      </c>
      <c r="I62" s="8">
        <v>5</v>
      </c>
      <c r="J62" s="8">
        <f t="shared" si="10"/>
        <v>30</v>
      </c>
      <c r="K62" s="8">
        <v>6</v>
      </c>
      <c r="L62" s="8">
        <f t="shared" si="11"/>
        <v>30</v>
      </c>
      <c r="M62" s="8">
        <v>2</v>
      </c>
      <c r="N62" s="8" t="str">
        <f t="shared" si="0"/>
        <v>生命、攻击、防御加成+3%（2星）</v>
      </c>
      <c r="O62" s="8" t="s">
        <v>559</v>
      </c>
      <c r="P62" s="8">
        <v>4</v>
      </c>
      <c r="Q62" s="8">
        <f t="shared" si="1"/>
        <v>45</v>
      </c>
      <c r="R62" s="8">
        <v>5</v>
      </c>
      <c r="S62" s="8">
        <f t="shared" si="1"/>
        <v>45</v>
      </c>
      <c r="T62" s="8">
        <v>6</v>
      </c>
      <c r="U62" s="8">
        <f t="shared" si="1"/>
        <v>45</v>
      </c>
      <c r="V62" s="8">
        <v>4</v>
      </c>
      <c r="W62" s="8" t="str">
        <f t="shared" si="2"/>
        <v>生命、攻击、防御加成+4.5%（4星）</v>
      </c>
      <c r="X62" s="71" t="s">
        <v>563</v>
      </c>
      <c r="Y62" s="8">
        <v>4</v>
      </c>
      <c r="Z62" s="8">
        <f t="shared" si="3"/>
        <v>60</v>
      </c>
      <c r="AA62" s="8">
        <v>5</v>
      </c>
      <c r="AB62" s="8">
        <f t="shared" si="3"/>
        <v>60</v>
      </c>
      <c r="AC62" s="8">
        <v>6</v>
      </c>
      <c r="AD62" s="8">
        <f t="shared" si="3"/>
        <v>60</v>
      </c>
      <c r="AE62" s="8">
        <v>6</v>
      </c>
      <c r="AF62" s="8" t="str">
        <f t="shared" si="4"/>
        <v>生命、攻击、防御加成+6%（6星）</v>
      </c>
      <c r="AG62" s="77" t="s">
        <v>567</v>
      </c>
      <c r="AH62" s="8">
        <v>4</v>
      </c>
      <c r="AI62" s="8">
        <f t="shared" si="5"/>
        <v>75</v>
      </c>
      <c r="AJ62" s="8">
        <v>5</v>
      </c>
      <c r="AK62" s="8">
        <f t="shared" si="6"/>
        <v>75</v>
      </c>
      <c r="AL62" s="8">
        <v>6</v>
      </c>
      <c r="AM62" s="8">
        <f t="shared" si="6"/>
        <v>75</v>
      </c>
      <c r="AN62" s="8">
        <v>8</v>
      </c>
      <c r="AO62" s="8" t="str">
        <f t="shared" si="7"/>
        <v>生命、攻击、防御加成+7.5%（8星）</v>
      </c>
      <c r="AP62" s="71" t="s">
        <v>571</v>
      </c>
      <c r="AQ62" s="8">
        <v>4</v>
      </c>
      <c r="AR62" s="8">
        <f t="shared" si="8"/>
        <v>90</v>
      </c>
      <c r="AS62" s="8">
        <v>5</v>
      </c>
      <c r="AT62" s="8">
        <f t="shared" si="8"/>
        <v>90</v>
      </c>
      <c r="AU62" s="8">
        <v>6</v>
      </c>
      <c r="AV62" s="8">
        <f t="shared" si="8"/>
        <v>90</v>
      </c>
      <c r="AW62" s="8">
        <v>10</v>
      </c>
      <c r="AX62" s="8" t="str">
        <f t="shared" si="9"/>
        <v>生命、攻击、防御加成+9%（10星）</v>
      </c>
    </row>
    <row r="63" spans="1:50" ht="15.6" x14ac:dyDescent="0.25">
      <c r="A63" s="69">
        <v>6012</v>
      </c>
      <c r="B63" s="69" t="s">
        <v>74</v>
      </c>
      <c r="C63" s="69">
        <v>18</v>
      </c>
      <c r="D63" s="8" t="s">
        <v>69</v>
      </c>
      <c r="E63" s="8">
        <v>2</v>
      </c>
      <c r="F63" s="8" t="s">
        <v>556</v>
      </c>
      <c r="G63" s="8">
        <v>4</v>
      </c>
      <c r="H63" s="8">
        <v>30</v>
      </c>
      <c r="I63" s="8">
        <v>5</v>
      </c>
      <c r="J63" s="8">
        <f t="shared" si="10"/>
        <v>30</v>
      </c>
      <c r="K63" s="8">
        <v>6</v>
      </c>
      <c r="L63" s="8">
        <f t="shared" si="11"/>
        <v>30</v>
      </c>
      <c r="M63" s="8">
        <v>2</v>
      </c>
      <c r="N63" s="8" t="str">
        <f t="shared" si="0"/>
        <v>生命、攻击、防御加成+3%（2星）</v>
      </c>
      <c r="O63" s="8" t="s">
        <v>560</v>
      </c>
      <c r="P63" s="8">
        <v>4</v>
      </c>
      <c r="Q63" s="8">
        <f t="shared" si="1"/>
        <v>45</v>
      </c>
      <c r="R63" s="8">
        <v>5</v>
      </c>
      <c r="S63" s="8">
        <f t="shared" si="1"/>
        <v>45</v>
      </c>
      <c r="T63" s="8">
        <v>6</v>
      </c>
      <c r="U63" s="8">
        <f t="shared" si="1"/>
        <v>45</v>
      </c>
      <c r="V63" s="8">
        <v>4</v>
      </c>
      <c r="W63" s="8" t="str">
        <f t="shared" si="2"/>
        <v>生命、攻击、防御加成+4.5%（4星）</v>
      </c>
      <c r="X63" s="71" t="s">
        <v>564</v>
      </c>
      <c r="Y63" s="8">
        <v>4</v>
      </c>
      <c r="Z63" s="8">
        <f t="shared" si="3"/>
        <v>60</v>
      </c>
      <c r="AA63" s="8">
        <v>5</v>
      </c>
      <c r="AB63" s="8">
        <f t="shared" si="3"/>
        <v>60</v>
      </c>
      <c r="AC63" s="8">
        <v>6</v>
      </c>
      <c r="AD63" s="8">
        <f t="shared" si="3"/>
        <v>60</v>
      </c>
      <c r="AE63" s="8">
        <v>6</v>
      </c>
      <c r="AF63" s="8" t="str">
        <f t="shared" si="4"/>
        <v>生命、攻击、防御加成+6%（6星）</v>
      </c>
      <c r="AG63" s="77" t="s">
        <v>568</v>
      </c>
      <c r="AH63" s="8">
        <v>4</v>
      </c>
      <c r="AI63" s="8">
        <f t="shared" si="5"/>
        <v>75</v>
      </c>
      <c r="AJ63" s="8">
        <v>5</v>
      </c>
      <c r="AK63" s="8">
        <f t="shared" si="6"/>
        <v>75</v>
      </c>
      <c r="AL63" s="8">
        <v>6</v>
      </c>
      <c r="AM63" s="8">
        <f t="shared" si="6"/>
        <v>75</v>
      </c>
      <c r="AN63" s="8">
        <v>8</v>
      </c>
      <c r="AO63" s="8" t="str">
        <f t="shared" si="7"/>
        <v>生命、攻击、防御加成+7.5%（8星）</v>
      </c>
      <c r="AP63" s="71" t="s">
        <v>572</v>
      </c>
      <c r="AQ63" s="8">
        <v>4</v>
      </c>
      <c r="AR63" s="8">
        <f t="shared" si="8"/>
        <v>90</v>
      </c>
      <c r="AS63" s="8">
        <v>5</v>
      </c>
      <c r="AT63" s="8">
        <f t="shared" si="8"/>
        <v>90</v>
      </c>
      <c r="AU63" s="8">
        <v>6</v>
      </c>
      <c r="AV63" s="8">
        <f t="shared" si="8"/>
        <v>90</v>
      </c>
      <c r="AW63" s="8">
        <v>10</v>
      </c>
      <c r="AX63" s="8" t="str">
        <f t="shared" si="9"/>
        <v>生命、攻击、防御加成+9%（10星）</v>
      </c>
    </row>
    <row r="64" spans="1:50" ht="15.6" x14ac:dyDescent="0.25">
      <c r="A64" s="69">
        <v>6013</v>
      </c>
      <c r="B64" s="69" t="s">
        <v>75</v>
      </c>
      <c r="C64" s="69">
        <v>18</v>
      </c>
      <c r="D64" s="8" t="s">
        <v>69</v>
      </c>
      <c r="E64" s="8">
        <v>3</v>
      </c>
      <c r="F64" s="8" t="s">
        <v>557</v>
      </c>
      <c r="G64" s="8">
        <v>4</v>
      </c>
      <c r="H64" s="8">
        <v>30</v>
      </c>
      <c r="I64" s="8">
        <v>5</v>
      </c>
      <c r="J64" s="8">
        <f t="shared" si="10"/>
        <v>30</v>
      </c>
      <c r="K64" s="8">
        <v>6</v>
      </c>
      <c r="L64" s="8">
        <f t="shared" si="11"/>
        <v>30</v>
      </c>
      <c r="M64" s="8">
        <v>2</v>
      </c>
      <c r="N64" s="8" t="str">
        <f t="shared" si="0"/>
        <v>生命、攻击、防御加成+3%（2星）</v>
      </c>
      <c r="O64" s="8" t="s">
        <v>561</v>
      </c>
      <c r="P64" s="8">
        <v>4</v>
      </c>
      <c r="Q64" s="8">
        <f t="shared" si="1"/>
        <v>45</v>
      </c>
      <c r="R64" s="8">
        <v>5</v>
      </c>
      <c r="S64" s="8">
        <f t="shared" si="1"/>
        <v>45</v>
      </c>
      <c r="T64" s="8">
        <v>6</v>
      </c>
      <c r="U64" s="8">
        <f t="shared" si="1"/>
        <v>45</v>
      </c>
      <c r="V64" s="8">
        <v>4</v>
      </c>
      <c r="W64" s="8" t="str">
        <f t="shared" si="2"/>
        <v>生命、攻击、防御加成+4.5%（4星）</v>
      </c>
      <c r="X64" s="71" t="s">
        <v>565</v>
      </c>
      <c r="Y64" s="8">
        <v>4</v>
      </c>
      <c r="Z64" s="8">
        <f t="shared" si="3"/>
        <v>60</v>
      </c>
      <c r="AA64" s="8">
        <v>5</v>
      </c>
      <c r="AB64" s="8">
        <f t="shared" si="3"/>
        <v>60</v>
      </c>
      <c r="AC64" s="8">
        <v>6</v>
      </c>
      <c r="AD64" s="8">
        <f t="shared" si="3"/>
        <v>60</v>
      </c>
      <c r="AE64" s="8">
        <v>6</v>
      </c>
      <c r="AF64" s="8" t="str">
        <f t="shared" si="4"/>
        <v>生命、攻击、防御加成+6%（6星）</v>
      </c>
      <c r="AG64" s="77" t="s">
        <v>569</v>
      </c>
      <c r="AH64" s="8">
        <v>4</v>
      </c>
      <c r="AI64" s="8">
        <f t="shared" si="5"/>
        <v>75</v>
      </c>
      <c r="AJ64" s="8">
        <v>5</v>
      </c>
      <c r="AK64" s="8">
        <f t="shared" si="6"/>
        <v>75</v>
      </c>
      <c r="AL64" s="8">
        <v>6</v>
      </c>
      <c r="AM64" s="8">
        <f t="shared" si="6"/>
        <v>75</v>
      </c>
      <c r="AN64" s="8">
        <v>8</v>
      </c>
      <c r="AO64" s="8" t="str">
        <f t="shared" si="7"/>
        <v>生命、攻击、防御加成+7.5%（8星）</v>
      </c>
      <c r="AP64" s="71" t="s">
        <v>573</v>
      </c>
      <c r="AQ64" s="8">
        <v>4</v>
      </c>
      <c r="AR64" s="8">
        <f t="shared" si="8"/>
        <v>90</v>
      </c>
      <c r="AS64" s="8">
        <v>5</v>
      </c>
      <c r="AT64" s="8">
        <f t="shared" si="8"/>
        <v>90</v>
      </c>
      <c r="AU64" s="8">
        <v>6</v>
      </c>
      <c r="AV64" s="8">
        <f t="shared" si="8"/>
        <v>90</v>
      </c>
      <c r="AW64" s="8">
        <v>10</v>
      </c>
      <c r="AX64" s="8" t="str">
        <f t="shared" si="9"/>
        <v>生命、攻击、防御加成+9%（10星）</v>
      </c>
    </row>
    <row r="65" spans="1:50" ht="15.6" x14ac:dyDescent="0.25">
      <c r="A65" s="69">
        <v>6014</v>
      </c>
      <c r="B65" s="69" t="s">
        <v>76</v>
      </c>
      <c r="C65" s="69">
        <v>18</v>
      </c>
      <c r="D65" s="8" t="s">
        <v>69</v>
      </c>
      <c r="E65" s="8">
        <v>4</v>
      </c>
      <c r="F65" s="8" t="s">
        <v>558</v>
      </c>
      <c r="G65" s="8">
        <v>4</v>
      </c>
      <c r="H65" s="8">
        <v>30</v>
      </c>
      <c r="I65" s="8">
        <v>5</v>
      </c>
      <c r="J65" s="8">
        <f t="shared" si="10"/>
        <v>30</v>
      </c>
      <c r="K65" s="8">
        <v>6</v>
      </c>
      <c r="L65" s="8">
        <f t="shared" si="11"/>
        <v>30</v>
      </c>
      <c r="M65" s="8">
        <v>2</v>
      </c>
      <c r="N65" s="8" t="str">
        <f t="shared" si="0"/>
        <v>生命、攻击、防御加成+3%（2星）</v>
      </c>
      <c r="O65" s="8" t="s">
        <v>562</v>
      </c>
      <c r="P65" s="8">
        <v>4</v>
      </c>
      <c r="Q65" s="8">
        <f t="shared" si="1"/>
        <v>45</v>
      </c>
      <c r="R65" s="8">
        <v>5</v>
      </c>
      <c r="S65" s="8">
        <f t="shared" si="1"/>
        <v>45</v>
      </c>
      <c r="T65" s="8">
        <v>6</v>
      </c>
      <c r="U65" s="8">
        <f t="shared" si="1"/>
        <v>45</v>
      </c>
      <c r="V65" s="8">
        <v>4</v>
      </c>
      <c r="W65" s="8" t="str">
        <f t="shared" si="2"/>
        <v>生命、攻击、防御加成+4.5%（4星）</v>
      </c>
      <c r="X65" s="71" t="s">
        <v>566</v>
      </c>
      <c r="Y65" s="8">
        <v>4</v>
      </c>
      <c r="Z65" s="8">
        <f t="shared" si="3"/>
        <v>60</v>
      </c>
      <c r="AA65" s="8">
        <v>5</v>
      </c>
      <c r="AB65" s="8">
        <f t="shared" si="3"/>
        <v>60</v>
      </c>
      <c r="AC65" s="8">
        <v>6</v>
      </c>
      <c r="AD65" s="8">
        <f t="shared" si="3"/>
        <v>60</v>
      </c>
      <c r="AE65" s="8">
        <v>6</v>
      </c>
      <c r="AF65" s="8" t="str">
        <f t="shared" si="4"/>
        <v>生命、攻击、防御加成+6%（6星）</v>
      </c>
      <c r="AG65" s="77" t="s">
        <v>570</v>
      </c>
      <c r="AH65" s="8">
        <v>4</v>
      </c>
      <c r="AI65" s="8">
        <f t="shared" si="5"/>
        <v>75</v>
      </c>
      <c r="AJ65" s="8">
        <v>5</v>
      </c>
      <c r="AK65" s="8">
        <f t="shared" si="6"/>
        <v>75</v>
      </c>
      <c r="AL65" s="8">
        <v>6</v>
      </c>
      <c r="AM65" s="8">
        <f t="shared" si="6"/>
        <v>75</v>
      </c>
      <c r="AN65" s="8">
        <v>8</v>
      </c>
      <c r="AO65" s="8" t="str">
        <f t="shared" si="7"/>
        <v>生命、攻击、防御加成+7.5%（8星）</v>
      </c>
      <c r="AP65" s="71" t="s">
        <v>574</v>
      </c>
      <c r="AQ65" s="8">
        <v>4</v>
      </c>
      <c r="AR65" s="8">
        <f t="shared" si="8"/>
        <v>90</v>
      </c>
      <c r="AS65" s="8">
        <v>5</v>
      </c>
      <c r="AT65" s="8">
        <f t="shared" si="8"/>
        <v>90</v>
      </c>
      <c r="AU65" s="8">
        <v>6</v>
      </c>
      <c r="AV65" s="8">
        <f t="shared" si="8"/>
        <v>90</v>
      </c>
      <c r="AW65" s="8">
        <v>10</v>
      </c>
      <c r="AX65" s="8" t="str">
        <f t="shared" si="9"/>
        <v>生命、攻击、防御加成+9%（10星）</v>
      </c>
    </row>
    <row r="66" spans="1:50" ht="15.6" x14ac:dyDescent="0.25">
      <c r="A66" s="69">
        <v>6021</v>
      </c>
      <c r="B66" s="69" t="s">
        <v>77</v>
      </c>
      <c r="C66" s="69">
        <v>18</v>
      </c>
      <c r="D66" s="8" t="s">
        <v>69</v>
      </c>
      <c r="E66" s="8">
        <v>1</v>
      </c>
      <c r="F66" s="8" t="s">
        <v>555</v>
      </c>
      <c r="G66" s="8">
        <v>4</v>
      </c>
      <c r="H66" s="8">
        <v>30</v>
      </c>
      <c r="I66" s="8">
        <v>5</v>
      </c>
      <c r="J66" s="8">
        <f t="shared" si="10"/>
        <v>30</v>
      </c>
      <c r="K66" s="8">
        <v>6</v>
      </c>
      <c r="L66" s="8">
        <f t="shared" si="11"/>
        <v>30</v>
      </c>
      <c r="M66" s="8">
        <v>2</v>
      </c>
      <c r="N66" s="8" t="str">
        <f t="shared" si="0"/>
        <v>生命、攻击、防御加成+3%（2星）</v>
      </c>
      <c r="O66" s="8" t="s">
        <v>559</v>
      </c>
      <c r="P66" s="8">
        <v>4</v>
      </c>
      <c r="Q66" s="8">
        <f t="shared" si="1"/>
        <v>45</v>
      </c>
      <c r="R66" s="8">
        <v>5</v>
      </c>
      <c r="S66" s="8">
        <f t="shared" si="1"/>
        <v>45</v>
      </c>
      <c r="T66" s="8">
        <v>6</v>
      </c>
      <c r="U66" s="8">
        <f t="shared" si="1"/>
        <v>45</v>
      </c>
      <c r="V66" s="8">
        <v>4</v>
      </c>
      <c r="W66" s="8" t="str">
        <f t="shared" si="2"/>
        <v>生命、攻击、防御加成+4.5%（4星）</v>
      </c>
      <c r="X66" s="71" t="s">
        <v>563</v>
      </c>
      <c r="Y66" s="8">
        <v>4</v>
      </c>
      <c r="Z66" s="8">
        <f t="shared" si="3"/>
        <v>60</v>
      </c>
      <c r="AA66" s="8">
        <v>5</v>
      </c>
      <c r="AB66" s="8">
        <f t="shared" si="3"/>
        <v>60</v>
      </c>
      <c r="AC66" s="8">
        <v>6</v>
      </c>
      <c r="AD66" s="8">
        <f t="shared" si="3"/>
        <v>60</v>
      </c>
      <c r="AE66" s="8">
        <v>6</v>
      </c>
      <c r="AF66" s="8" t="str">
        <f t="shared" si="4"/>
        <v>生命、攻击、防御加成+6%（6星）</v>
      </c>
      <c r="AG66" s="77" t="s">
        <v>567</v>
      </c>
      <c r="AH66" s="8">
        <v>4</v>
      </c>
      <c r="AI66" s="8">
        <f t="shared" si="5"/>
        <v>75</v>
      </c>
      <c r="AJ66" s="8">
        <v>5</v>
      </c>
      <c r="AK66" s="8">
        <f t="shared" si="6"/>
        <v>75</v>
      </c>
      <c r="AL66" s="8">
        <v>6</v>
      </c>
      <c r="AM66" s="8">
        <f t="shared" si="6"/>
        <v>75</v>
      </c>
      <c r="AN66" s="8">
        <v>8</v>
      </c>
      <c r="AO66" s="8" t="str">
        <f t="shared" si="7"/>
        <v>生命、攻击、防御加成+7.5%（8星）</v>
      </c>
      <c r="AP66" s="71" t="s">
        <v>571</v>
      </c>
      <c r="AQ66" s="8">
        <v>4</v>
      </c>
      <c r="AR66" s="8">
        <f t="shared" si="8"/>
        <v>90</v>
      </c>
      <c r="AS66" s="8">
        <v>5</v>
      </c>
      <c r="AT66" s="8">
        <f t="shared" si="8"/>
        <v>90</v>
      </c>
      <c r="AU66" s="8">
        <v>6</v>
      </c>
      <c r="AV66" s="8">
        <f t="shared" si="8"/>
        <v>90</v>
      </c>
      <c r="AW66" s="8">
        <v>10</v>
      </c>
      <c r="AX66" s="8" t="str">
        <f t="shared" si="9"/>
        <v>生命、攻击、防御加成+9%（10星）</v>
      </c>
    </row>
    <row r="67" spans="1:50" ht="15.6" x14ac:dyDescent="0.25">
      <c r="A67" s="69">
        <v>6022</v>
      </c>
      <c r="B67" s="69" t="s">
        <v>78</v>
      </c>
      <c r="C67" s="69">
        <v>18</v>
      </c>
      <c r="D67" s="8" t="s">
        <v>69</v>
      </c>
      <c r="E67" s="8">
        <v>2</v>
      </c>
      <c r="F67" s="8" t="s">
        <v>556</v>
      </c>
      <c r="G67" s="8">
        <v>4</v>
      </c>
      <c r="H67" s="8">
        <v>30</v>
      </c>
      <c r="I67" s="8">
        <v>5</v>
      </c>
      <c r="J67" s="8">
        <f t="shared" si="10"/>
        <v>30</v>
      </c>
      <c r="K67" s="8">
        <v>6</v>
      </c>
      <c r="L67" s="8">
        <f t="shared" si="11"/>
        <v>30</v>
      </c>
      <c r="M67" s="8">
        <v>2</v>
      </c>
      <c r="N67" s="8" t="str">
        <f t="shared" si="0"/>
        <v>生命、攻击、防御加成+3%（2星）</v>
      </c>
      <c r="O67" s="8" t="s">
        <v>560</v>
      </c>
      <c r="P67" s="8">
        <v>4</v>
      </c>
      <c r="Q67" s="8">
        <f t="shared" si="1"/>
        <v>45</v>
      </c>
      <c r="R67" s="8">
        <v>5</v>
      </c>
      <c r="S67" s="8">
        <f t="shared" si="1"/>
        <v>45</v>
      </c>
      <c r="T67" s="8">
        <v>6</v>
      </c>
      <c r="U67" s="8">
        <f t="shared" si="1"/>
        <v>45</v>
      </c>
      <c r="V67" s="8">
        <v>4</v>
      </c>
      <c r="W67" s="8" t="str">
        <f t="shared" si="2"/>
        <v>生命、攻击、防御加成+4.5%（4星）</v>
      </c>
      <c r="X67" s="71" t="s">
        <v>564</v>
      </c>
      <c r="Y67" s="8">
        <v>4</v>
      </c>
      <c r="Z67" s="8">
        <f t="shared" si="3"/>
        <v>60</v>
      </c>
      <c r="AA67" s="8">
        <v>5</v>
      </c>
      <c r="AB67" s="8">
        <f t="shared" si="3"/>
        <v>60</v>
      </c>
      <c r="AC67" s="8">
        <v>6</v>
      </c>
      <c r="AD67" s="8">
        <f t="shared" si="3"/>
        <v>60</v>
      </c>
      <c r="AE67" s="8">
        <v>6</v>
      </c>
      <c r="AF67" s="8" t="str">
        <f t="shared" si="4"/>
        <v>生命、攻击、防御加成+6%（6星）</v>
      </c>
      <c r="AG67" s="77" t="s">
        <v>568</v>
      </c>
      <c r="AH67" s="8">
        <v>4</v>
      </c>
      <c r="AI67" s="8">
        <f t="shared" si="5"/>
        <v>75</v>
      </c>
      <c r="AJ67" s="8">
        <v>5</v>
      </c>
      <c r="AK67" s="8">
        <f t="shared" si="6"/>
        <v>75</v>
      </c>
      <c r="AL67" s="8">
        <v>6</v>
      </c>
      <c r="AM67" s="8">
        <f t="shared" si="6"/>
        <v>75</v>
      </c>
      <c r="AN67" s="8">
        <v>8</v>
      </c>
      <c r="AO67" s="8" t="str">
        <f t="shared" si="7"/>
        <v>生命、攻击、防御加成+7.5%（8星）</v>
      </c>
      <c r="AP67" s="71" t="s">
        <v>572</v>
      </c>
      <c r="AQ67" s="8">
        <v>4</v>
      </c>
      <c r="AR67" s="8">
        <f t="shared" si="8"/>
        <v>90</v>
      </c>
      <c r="AS67" s="8">
        <v>5</v>
      </c>
      <c r="AT67" s="8">
        <f t="shared" si="8"/>
        <v>90</v>
      </c>
      <c r="AU67" s="8">
        <v>6</v>
      </c>
      <c r="AV67" s="8">
        <f t="shared" si="8"/>
        <v>90</v>
      </c>
      <c r="AW67" s="8">
        <v>10</v>
      </c>
      <c r="AX67" s="8" t="str">
        <f t="shared" si="9"/>
        <v>生命、攻击、防御加成+9%（10星）</v>
      </c>
    </row>
    <row r="68" spans="1:50" ht="15.6" x14ac:dyDescent="0.25">
      <c r="A68" s="69">
        <v>6023</v>
      </c>
      <c r="B68" s="69" t="s">
        <v>79</v>
      </c>
      <c r="C68" s="69">
        <v>18</v>
      </c>
      <c r="D68" s="8" t="s">
        <v>69</v>
      </c>
      <c r="E68" s="8">
        <v>3</v>
      </c>
      <c r="F68" s="8" t="s">
        <v>557</v>
      </c>
      <c r="G68" s="8">
        <v>4</v>
      </c>
      <c r="H68" s="8">
        <v>30</v>
      </c>
      <c r="I68" s="8">
        <v>5</v>
      </c>
      <c r="J68" s="8">
        <f t="shared" si="10"/>
        <v>30</v>
      </c>
      <c r="K68" s="8">
        <v>6</v>
      </c>
      <c r="L68" s="8">
        <f t="shared" si="11"/>
        <v>30</v>
      </c>
      <c r="M68" s="8">
        <v>2</v>
      </c>
      <c r="N68" s="8" t="str">
        <f t="shared" si="0"/>
        <v>生命、攻击、防御加成+3%（2星）</v>
      </c>
      <c r="O68" s="8" t="s">
        <v>561</v>
      </c>
      <c r="P68" s="8">
        <v>4</v>
      </c>
      <c r="Q68" s="8">
        <f t="shared" si="1"/>
        <v>45</v>
      </c>
      <c r="R68" s="8">
        <v>5</v>
      </c>
      <c r="S68" s="8">
        <f t="shared" si="1"/>
        <v>45</v>
      </c>
      <c r="T68" s="8">
        <v>6</v>
      </c>
      <c r="U68" s="8">
        <f t="shared" si="1"/>
        <v>45</v>
      </c>
      <c r="V68" s="8">
        <v>4</v>
      </c>
      <c r="W68" s="8" t="str">
        <f t="shared" si="2"/>
        <v>生命、攻击、防御加成+4.5%（4星）</v>
      </c>
      <c r="X68" s="71" t="s">
        <v>565</v>
      </c>
      <c r="Y68" s="8">
        <v>4</v>
      </c>
      <c r="Z68" s="8">
        <f t="shared" si="3"/>
        <v>60</v>
      </c>
      <c r="AA68" s="8">
        <v>5</v>
      </c>
      <c r="AB68" s="8">
        <f t="shared" si="3"/>
        <v>60</v>
      </c>
      <c r="AC68" s="8">
        <v>6</v>
      </c>
      <c r="AD68" s="8">
        <f t="shared" si="3"/>
        <v>60</v>
      </c>
      <c r="AE68" s="8">
        <v>6</v>
      </c>
      <c r="AF68" s="8" t="str">
        <f t="shared" si="4"/>
        <v>生命、攻击、防御加成+6%（6星）</v>
      </c>
      <c r="AG68" s="77" t="s">
        <v>569</v>
      </c>
      <c r="AH68" s="8">
        <v>4</v>
      </c>
      <c r="AI68" s="8">
        <f t="shared" si="5"/>
        <v>75</v>
      </c>
      <c r="AJ68" s="8">
        <v>5</v>
      </c>
      <c r="AK68" s="8">
        <f t="shared" si="6"/>
        <v>75</v>
      </c>
      <c r="AL68" s="8">
        <v>6</v>
      </c>
      <c r="AM68" s="8">
        <f t="shared" si="6"/>
        <v>75</v>
      </c>
      <c r="AN68" s="8">
        <v>8</v>
      </c>
      <c r="AO68" s="8" t="str">
        <f t="shared" si="7"/>
        <v>生命、攻击、防御加成+7.5%（8星）</v>
      </c>
      <c r="AP68" s="71" t="s">
        <v>573</v>
      </c>
      <c r="AQ68" s="8">
        <v>4</v>
      </c>
      <c r="AR68" s="8">
        <f t="shared" si="8"/>
        <v>90</v>
      </c>
      <c r="AS68" s="8">
        <v>5</v>
      </c>
      <c r="AT68" s="8">
        <f t="shared" si="8"/>
        <v>90</v>
      </c>
      <c r="AU68" s="8">
        <v>6</v>
      </c>
      <c r="AV68" s="8">
        <f t="shared" si="8"/>
        <v>90</v>
      </c>
      <c r="AW68" s="8">
        <v>10</v>
      </c>
      <c r="AX68" s="8" t="str">
        <f t="shared" si="9"/>
        <v>生命、攻击、防御加成+9%（10星）</v>
      </c>
    </row>
    <row r="69" spans="1:50" ht="15.6" x14ac:dyDescent="0.25">
      <c r="A69" s="69">
        <v>6024</v>
      </c>
      <c r="B69" s="69" t="s">
        <v>80</v>
      </c>
      <c r="C69" s="69">
        <v>18</v>
      </c>
      <c r="D69" s="8" t="s">
        <v>69</v>
      </c>
      <c r="E69" s="8">
        <v>4</v>
      </c>
      <c r="F69" s="8" t="s">
        <v>558</v>
      </c>
      <c r="G69" s="8">
        <v>4</v>
      </c>
      <c r="H69" s="8">
        <v>30</v>
      </c>
      <c r="I69" s="8">
        <v>5</v>
      </c>
      <c r="J69" s="8">
        <f t="shared" si="10"/>
        <v>30</v>
      </c>
      <c r="K69" s="8">
        <v>6</v>
      </c>
      <c r="L69" s="8">
        <f t="shared" si="11"/>
        <v>30</v>
      </c>
      <c r="M69" s="8">
        <v>2</v>
      </c>
      <c r="N69" s="8" t="str">
        <f t="shared" si="0"/>
        <v>生命、攻击、防御加成+3%（2星）</v>
      </c>
      <c r="O69" s="8" t="s">
        <v>562</v>
      </c>
      <c r="P69" s="8">
        <v>4</v>
      </c>
      <c r="Q69" s="8">
        <f t="shared" si="1"/>
        <v>45</v>
      </c>
      <c r="R69" s="8">
        <v>5</v>
      </c>
      <c r="S69" s="8">
        <f t="shared" si="1"/>
        <v>45</v>
      </c>
      <c r="T69" s="8">
        <v>6</v>
      </c>
      <c r="U69" s="8">
        <f t="shared" si="1"/>
        <v>45</v>
      </c>
      <c r="V69" s="8">
        <v>4</v>
      </c>
      <c r="W69" s="8" t="str">
        <f t="shared" si="2"/>
        <v>生命、攻击、防御加成+4.5%（4星）</v>
      </c>
      <c r="X69" s="71" t="s">
        <v>566</v>
      </c>
      <c r="Y69" s="8">
        <v>4</v>
      </c>
      <c r="Z69" s="8">
        <f t="shared" si="3"/>
        <v>60</v>
      </c>
      <c r="AA69" s="8">
        <v>5</v>
      </c>
      <c r="AB69" s="8">
        <f t="shared" si="3"/>
        <v>60</v>
      </c>
      <c r="AC69" s="8">
        <v>6</v>
      </c>
      <c r="AD69" s="8">
        <f t="shared" si="3"/>
        <v>60</v>
      </c>
      <c r="AE69" s="8">
        <v>6</v>
      </c>
      <c r="AF69" s="8" t="str">
        <f t="shared" si="4"/>
        <v>生命、攻击、防御加成+6%（6星）</v>
      </c>
      <c r="AG69" s="77" t="s">
        <v>570</v>
      </c>
      <c r="AH69" s="8">
        <v>4</v>
      </c>
      <c r="AI69" s="8">
        <f t="shared" si="5"/>
        <v>75</v>
      </c>
      <c r="AJ69" s="8">
        <v>5</v>
      </c>
      <c r="AK69" s="8">
        <f t="shared" si="6"/>
        <v>75</v>
      </c>
      <c r="AL69" s="8">
        <v>6</v>
      </c>
      <c r="AM69" s="8">
        <f t="shared" si="6"/>
        <v>75</v>
      </c>
      <c r="AN69" s="8">
        <v>8</v>
      </c>
      <c r="AO69" s="8" t="str">
        <f t="shared" si="7"/>
        <v>生命、攻击、防御加成+7.5%（8星）</v>
      </c>
      <c r="AP69" s="71" t="s">
        <v>574</v>
      </c>
      <c r="AQ69" s="8">
        <v>4</v>
      </c>
      <c r="AR69" s="8">
        <f t="shared" si="8"/>
        <v>90</v>
      </c>
      <c r="AS69" s="8">
        <v>5</v>
      </c>
      <c r="AT69" s="8">
        <f t="shared" si="8"/>
        <v>90</v>
      </c>
      <c r="AU69" s="8">
        <v>6</v>
      </c>
      <c r="AV69" s="8">
        <f t="shared" si="8"/>
        <v>90</v>
      </c>
      <c r="AW69" s="8">
        <v>10</v>
      </c>
      <c r="AX69" s="8" t="str">
        <f t="shared" si="9"/>
        <v>生命、攻击、防御加成+9%（10星）</v>
      </c>
    </row>
    <row r="70" spans="1:50" ht="15.6" x14ac:dyDescent="0.25">
      <c r="A70" s="8">
        <v>10000</v>
      </c>
      <c r="B70" s="8" t="s">
        <v>81</v>
      </c>
      <c r="C70" s="8">
        <v>3</v>
      </c>
      <c r="D70" s="8" t="s">
        <v>82</v>
      </c>
      <c r="E70" s="8">
        <v>1</v>
      </c>
      <c r="F70" s="8" t="s">
        <v>555</v>
      </c>
      <c r="G70" s="8">
        <v>4</v>
      </c>
      <c r="H70" s="8">
        <v>10</v>
      </c>
      <c r="I70" s="8">
        <v>5</v>
      </c>
      <c r="J70" s="8">
        <f t="shared" si="10"/>
        <v>10</v>
      </c>
      <c r="K70" s="8">
        <v>6</v>
      </c>
      <c r="L70" s="8">
        <f t="shared" si="11"/>
        <v>10</v>
      </c>
      <c r="M70" s="8">
        <v>2</v>
      </c>
      <c r="N70" s="8" t="str">
        <f t="shared" si="0"/>
        <v>生命、攻击、防御加成+1%（2星）</v>
      </c>
      <c r="O70" s="8" t="s">
        <v>559</v>
      </c>
      <c r="P70" s="8">
        <v>4</v>
      </c>
      <c r="Q70" s="8">
        <f t="shared" si="1"/>
        <v>15</v>
      </c>
      <c r="R70" s="8">
        <v>5</v>
      </c>
      <c r="S70" s="8">
        <f t="shared" si="1"/>
        <v>15</v>
      </c>
      <c r="T70" s="8">
        <v>6</v>
      </c>
      <c r="U70" s="8">
        <f t="shared" si="1"/>
        <v>15</v>
      </c>
      <c r="V70" s="8">
        <v>4</v>
      </c>
      <c r="W70" s="8" t="str">
        <f t="shared" si="2"/>
        <v>生命、攻击、防御加成+1.5%（4星）</v>
      </c>
      <c r="X70" s="71" t="s">
        <v>563</v>
      </c>
      <c r="Y70" s="8">
        <v>4</v>
      </c>
      <c r="Z70" s="8">
        <f t="shared" si="3"/>
        <v>20</v>
      </c>
      <c r="AA70" s="8">
        <v>5</v>
      </c>
      <c r="AB70" s="8">
        <f t="shared" si="3"/>
        <v>20</v>
      </c>
      <c r="AC70" s="8">
        <v>6</v>
      </c>
      <c r="AD70" s="8">
        <f t="shared" si="3"/>
        <v>20</v>
      </c>
      <c r="AE70" s="8">
        <v>6</v>
      </c>
      <c r="AF70" s="8" t="str">
        <f t="shared" si="4"/>
        <v>生命、攻击、防御加成+2%（6星）</v>
      </c>
      <c r="AG70" s="77" t="s">
        <v>567</v>
      </c>
      <c r="AH70" s="8">
        <v>4</v>
      </c>
      <c r="AI70" s="8">
        <f t="shared" si="5"/>
        <v>25</v>
      </c>
      <c r="AJ70" s="8">
        <v>5</v>
      </c>
      <c r="AK70" s="8">
        <f t="shared" si="6"/>
        <v>25</v>
      </c>
      <c r="AL70" s="8">
        <v>6</v>
      </c>
      <c r="AM70" s="8">
        <f t="shared" si="6"/>
        <v>25</v>
      </c>
      <c r="AN70" s="8">
        <v>8</v>
      </c>
      <c r="AO70" s="8" t="str">
        <f t="shared" si="7"/>
        <v>生命、攻击、防御加成+2.5%（8星）</v>
      </c>
      <c r="AP70" s="71" t="s">
        <v>571</v>
      </c>
      <c r="AQ70" s="8">
        <v>4</v>
      </c>
      <c r="AR70" s="8">
        <f t="shared" si="8"/>
        <v>30</v>
      </c>
      <c r="AS70" s="8">
        <v>5</v>
      </c>
      <c r="AT70" s="8">
        <f t="shared" si="8"/>
        <v>30</v>
      </c>
      <c r="AU70" s="8">
        <v>6</v>
      </c>
      <c r="AV70" s="8">
        <f t="shared" si="8"/>
        <v>30</v>
      </c>
      <c r="AW70" s="8">
        <v>10</v>
      </c>
      <c r="AX70" s="8" t="str">
        <f t="shared" si="9"/>
        <v>生命、攻击、防御加成+3%（10星）</v>
      </c>
    </row>
    <row r="71" spans="1:50" ht="15.6" x14ac:dyDescent="0.25">
      <c r="A71" s="10">
        <v>99991</v>
      </c>
      <c r="B71" s="10" t="s">
        <v>83</v>
      </c>
      <c r="C71" s="8">
        <v>5</v>
      </c>
      <c r="D71" s="8" t="s">
        <v>17</v>
      </c>
      <c r="E71" s="8">
        <v>1</v>
      </c>
      <c r="F71" s="8" t="s">
        <v>555</v>
      </c>
      <c r="G71" s="8">
        <v>4</v>
      </c>
      <c r="H71" s="8">
        <v>10</v>
      </c>
      <c r="I71" s="8">
        <v>5</v>
      </c>
      <c r="J71" s="8">
        <f t="shared" si="10"/>
        <v>10</v>
      </c>
      <c r="K71" s="8">
        <v>6</v>
      </c>
      <c r="L71" s="8">
        <f t="shared" si="11"/>
        <v>10</v>
      </c>
      <c r="M71" s="8">
        <v>2</v>
      </c>
      <c r="N71" s="8" t="str">
        <f t="shared" ref="N71:N74" si="13">"生命、攻击、防御加成+"&amp;L71/10&amp;"%（"&amp;M71&amp;"星）"</f>
        <v>生命、攻击、防御加成+1%（2星）</v>
      </c>
      <c r="O71" s="8" t="s">
        <v>559</v>
      </c>
      <c r="P71" s="8">
        <v>4</v>
      </c>
      <c r="Q71" s="8">
        <f t="shared" ref="Q71:U74" si="14">INT(H71*1.5)</f>
        <v>15</v>
      </c>
      <c r="R71" s="8">
        <v>5</v>
      </c>
      <c r="S71" s="8">
        <f t="shared" si="14"/>
        <v>15</v>
      </c>
      <c r="T71" s="8">
        <v>6</v>
      </c>
      <c r="U71" s="8">
        <f t="shared" si="14"/>
        <v>15</v>
      </c>
      <c r="V71" s="8">
        <v>4</v>
      </c>
      <c r="W71" s="8" t="str">
        <f t="shared" ref="W71:W74" si="15">"生命、攻击、防御加成+"&amp;U71/10&amp;"%（"&amp;V71&amp;"星）"</f>
        <v>生命、攻击、防御加成+1.5%（4星）</v>
      </c>
      <c r="X71" s="71" t="s">
        <v>563</v>
      </c>
      <c r="Y71" s="8">
        <v>4</v>
      </c>
      <c r="Z71" s="8">
        <f t="shared" ref="Z71:AD74" si="16">INT(H71*2)</f>
        <v>20</v>
      </c>
      <c r="AA71" s="8">
        <v>5</v>
      </c>
      <c r="AB71" s="8">
        <f t="shared" si="16"/>
        <v>20</v>
      </c>
      <c r="AC71" s="8">
        <v>6</v>
      </c>
      <c r="AD71" s="8">
        <f t="shared" si="16"/>
        <v>20</v>
      </c>
      <c r="AE71" s="8">
        <v>6</v>
      </c>
      <c r="AF71" s="8" t="str">
        <f t="shared" ref="AF71:AF74" si="17">"生命、攻击、防御加成+"&amp;AD71/10&amp;"%（"&amp;AE71&amp;"星）"</f>
        <v>生命、攻击、防御加成+2%（6星）</v>
      </c>
      <c r="AG71" s="77" t="s">
        <v>567</v>
      </c>
      <c r="AH71" s="8">
        <v>4</v>
      </c>
      <c r="AI71" s="8">
        <f t="shared" ref="AI71:AI74" si="18">INT(H71*2.5)</f>
        <v>25</v>
      </c>
      <c r="AJ71" s="8">
        <v>5</v>
      </c>
      <c r="AK71" s="8">
        <f t="shared" ref="AK71:AM74" si="19">INT(J71*2.5)</f>
        <v>25</v>
      </c>
      <c r="AL71" s="8">
        <v>6</v>
      </c>
      <c r="AM71" s="8">
        <f t="shared" si="19"/>
        <v>25</v>
      </c>
      <c r="AN71" s="8">
        <v>8</v>
      </c>
      <c r="AO71" s="8" t="str">
        <f t="shared" ref="AO71:AO74" si="20">"生命、攻击、防御加成+"&amp;AM71/10&amp;"%（"&amp;AN71&amp;"星）"</f>
        <v>生命、攻击、防御加成+2.5%（8星）</v>
      </c>
      <c r="AP71" s="71" t="s">
        <v>571</v>
      </c>
      <c r="AQ71" s="8">
        <v>4</v>
      </c>
      <c r="AR71" s="8">
        <f t="shared" ref="AR71:AV74" si="21">INT(H71*3)</f>
        <v>30</v>
      </c>
      <c r="AS71" s="8">
        <v>5</v>
      </c>
      <c r="AT71" s="8">
        <f t="shared" si="21"/>
        <v>30</v>
      </c>
      <c r="AU71" s="8">
        <v>6</v>
      </c>
      <c r="AV71" s="8">
        <f t="shared" si="21"/>
        <v>30</v>
      </c>
      <c r="AW71" s="8">
        <v>10</v>
      </c>
      <c r="AX71" s="8" t="str">
        <f t="shared" ref="AX71:AX74" si="22">"生命、攻击、防御加成+"&amp;AV71/10&amp;"%（"&amp;AW71&amp;"星）"</f>
        <v>生命、攻击、防御加成+3%（10星）</v>
      </c>
    </row>
    <row r="72" spans="1:50" ht="15.6" x14ac:dyDescent="0.25">
      <c r="A72" s="10">
        <v>99992</v>
      </c>
      <c r="B72" s="10" t="s">
        <v>84</v>
      </c>
      <c r="C72" s="8">
        <v>5</v>
      </c>
      <c r="D72" s="8" t="s">
        <v>17</v>
      </c>
      <c r="E72" s="8">
        <v>2</v>
      </c>
      <c r="F72" s="8" t="s">
        <v>556</v>
      </c>
      <c r="G72" s="8">
        <v>4</v>
      </c>
      <c r="H72" s="8">
        <v>10</v>
      </c>
      <c r="I72" s="8">
        <v>5</v>
      </c>
      <c r="J72" s="8">
        <f t="shared" si="10"/>
        <v>10</v>
      </c>
      <c r="K72" s="8">
        <v>6</v>
      </c>
      <c r="L72" s="8">
        <f t="shared" si="11"/>
        <v>10</v>
      </c>
      <c r="M72" s="8">
        <v>2</v>
      </c>
      <c r="N72" s="8" t="str">
        <f t="shared" si="13"/>
        <v>生命、攻击、防御加成+1%（2星）</v>
      </c>
      <c r="O72" s="8" t="s">
        <v>560</v>
      </c>
      <c r="P72" s="8">
        <v>4</v>
      </c>
      <c r="Q72" s="8">
        <f t="shared" si="14"/>
        <v>15</v>
      </c>
      <c r="R72" s="8">
        <v>5</v>
      </c>
      <c r="S72" s="8">
        <f t="shared" si="14"/>
        <v>15</v>
      </c>
      <c r="T72" s="8">
        <v>6</v>
      </c>
      <c r="U72" s="8">
        <f t="shared" si="14"/>
        <v>15</v>
      </c>
      <c r="V72" s="8">
        <v>4</v>
      </c>
      <c r="W72" s="8" t="str">
        <f t="shared" si="15"/>
        <v>生命、攻击、防御加成+1.5%（4星）</v>
      </c>
      <c r="X72" s="71" t="s">
        <v>564</v>
      </c>
      <c r="Y72" s="8">
        <v>4</v>
      </c>
      <c r="Z72" s="8">
        <f t="shared" si="16"/>
        <v>20</v>
      </c>
      <c r="AA72" s="8">
        <v>5</v>
      </c>
      <c r="AB72" s="8">
        <f t="shared" si="16"/>
        <v>20</v>
      </c>
      <c r="AC72" s="8">
        <v>6</v>
      </c>
      <c r="AD72" s="8">
        <f t="shared" si="16"/>
        <v>20</v>
      </c>
      <c r="AE72" s="8">
        <v>6</v>
      </c>
      <c r="AF72" s="8" t="str">
        <f t="shared" si="17"/>
        <v>生命、攻击、防御加成+2%（6星）</v>
      </c>
      <c r="AG72" s="77" t="s">
        <v>568</v>
      </c>
      <c r="AH72" s="8">
        <v>4</v>
      </c>
      <c r="AI72" s="8">
        <f t="shared" si="18"/>
        <v>25</v>
      </c>
      <c r="AJ72" s="8">
        <v>5</v>
      </c>
      <c r="AK72" s="8">
        <f t="shared" si="19"/>
        <v>25</v>
      </c>
      <c r="AL72" s="8">
        <v>6</v>
      </c>
      <c r="AM72" s="8">
        <f t="shared" si="19"/>
        <v>25</v>
      </c>
      <c r="AN72" s="8">
        <v>8</v>
      </c>
      <c r="AO72" s="8" t="str">
        <f t="shared" si="20"/>
        <v>生命、攻击、防御加成+2.5%（8星）</v>
      </c>
      <c r="AP72" s="71" t="s">
        <v>572</v>
      </c>
      <c r="AQ72" s="8">
        <v>4</v>
      </c>
      <c r="AR72" s="8">
        <f t="shared" si="21"/>
        <v>30</v>
      </c>
      <c r="AS72" s="8">
        <v>5</v>
      </c>
      <c r="AT72" s="8">
        <f t="shared" si="21"/>
        <v>30</v>
      </c>
      <c r="AU72" s="8">
        <v>6</v>
      </c>
      <c r="AV72" s="8">
        <f t="shared" si="21"/>
        <v>30</v>
      </c>
      <c r="AW72" s="8">
        <v>10</v>
      </c>
      <c r="AX72" s="8" t="str">
        <f t="shared" si="22"/>
        <v>生命、攻击、防御加成+3%（10星）</v>
      </c>
    </row>
    <row r="73" spans="1:50" ht="15.6" x14ac:dyDescent="0.25">
      <c r="A73" s="10">
        <v>99993</v>
      </c>
      <c r="B73" s="10" t="s">
        <v>85</v>
      </c>
      <c r="C73" s="8">
        <v>5</v>
      </c>
      <c r="D73" s="8" t="s">
        <v>17</v>
      </c>
      <c r="E73" s="8">
        <v>3</v>
      </c>
      <c r="F73" s="8" t="s">
        <v>557</v>
      </c>
      <c r="G73" s="8">
        <v>4</v>
      </c>
      <c r="H73" s="8">
        <v>10</v>
      </c>
      <c r="I73" s="8">
        <v>5</v>
      </c>
      <c r="J73" s="8">
        <f t="shared" si="10"/>
        <v>10</v>
      </c>
      <c r="K73" s="8">
        <v>6</v>
      </c>
      <c r="L73" s="8">
        <f t="shared" si="11"/>
        <v>10</v>
      </c>
      <c r="M73" s="8">
        <v>2</v>
      </c>
      <c r="N73" s="8" t="str">
        <f t="shared" si="13"/>
        <v>生命、攻击、防御加成+1%（2星）</v>
      </c>
      <c r="O73" s="8" t="s">
        <v>561</v>
      </c>
      <c r="P73" s="8">
        <v>4</v>
      </c>
      <c r="Q73" s="8">
        <f t="shared" si="14"/>
        <v>15</v>
      </c>
      <c r="R73" s="8">
        <v>5</v>
      </c>
      <c r="S73" s="8">
        <f t="shared" si="14"/>
        <v>15</v>
      </c>
      <c r="T73" s="8">
        <v>6</v>
      </c>
      <c r="U73" s="8">
        <f t="shared" si="14"/>
        <v>15</v>
      </c>
      <c r="V73" s="8">
        <v>4</v>
      </c>
      <c r="W73" s="8" t="str">
        <f t="shared" si="15"/>
        <v>生命、攻击、防御加成+1.5%（4星）</v>
      </c>
      <c r="X73" s="71" t="s">
        <v>565</v>
      </c>
      <c r="Y73" s="8">
        <v>4</v>
      </c>
      <c r="Z73" s="8">
        <f t="shared" si="16"/>
        <v>20</v>
      </c>
      <c r="AA73" s="8">
        <v>5</v>
      </c>
      <c r="AB73" s="8">
        <f t="shared" si="16"/>
        <v>20</v>
      </c>
      <c r="AC73" s="8">
        <v>6</v>
      </c>
      <c r="AD73" s="8">
        <f t="shared" si="16"/>
        <v>20</v>
      </c>
      <c r="AE73" s="8">
        <v>6</v>
      </c>
      <c r="AF73" s="8" t="str">
        <f t="shared" si="17"/>
        <v>生命、攻击、防御加成+2%（6星）</v>
      </c>
      <c r="AG73" s="77" t="s">
        <v>569</v>
      </c>
      <c r="AH73" s="8">
        <v>4</v>
      </c>
      <c r="AI73" s="8">
        <f t="shared" si="18"/>
        <v>25</v>
      </c>
      <c r="AJ73" s="8">
        <v>5</v>
      </c>
      <c r="AK73" s="8">
        <f t="shared" si="19"/>
        <v>25</v>
      </c>
      <c r="AL73" s="8">
        <v>6</v>
      </c>
      <c r="AM73" s="8">
        <f t="shared" si="19"/>
        <v>25</v>
      </c>
      <c r="AN73" s="8">
        <v>8</v>
      </c>
      <c r="AO73" s="8" t="str">
        <f t="shared" si="20"/>
        <v>生命、攻击、防御加成+2.5%（8星）</v>
      </c>
      <c r="AP73" s="71" t="s">
        <v>573</v>
      </c>
      <c r="AQ73" s="8">
        <v>4</v>
      </c>
      <c r="AR73" s="8">
        <f t="shared" si="21"/>
        <v>30</v>
      </c>
      <c r="AS73" s="8">
        <v>5</v>
      </c>
      <c r="AT73" s="8">
        <f t="shared" si="21"/>
        <v>30</v>
      </c>
      <c r="AU73" s="8">
        <v>6</v>
      </c>
      <c r="AV73" s="8">
        <f t="shared" si="21"/>
        <v>30</v>
      </c>
      <c r="AW73" s="8">
        <v>10</v>
      </c>
      <c r="AX73" s="8" t="str">
        <f t="shared" si="22"/>
        <v>生命、攻击、防御加成+3%（10星）</v>
      </c>
    </row>
    <row r="74" spans="1:50" ht="15.6" x14ac:dyDescent="0.25">
      <c r="A74" s="10">
        <v>99994</v>
      </c>
      <c r="B74" s="10" t="s">
        <v>86</v>
      </c>
      <c r="C74" s="8">
        <v>5</v>
      </c>
      <c r="D74" s="8" t="s">
        <v>17</v>
      </c>
      <c r="E74" s="8">
        <v>4</v>
      </c>
      <c r="F74" s="8" t="s">
        <v>558</v>
      </c>
      <c r="G74" s="8">
        <v>4</v>
      </c>
      <c r="H74" s="8">
        <v>10</v>
      </c>
      <c r="I74" s="8">
        <v>5</v>
      </c>
      <c r="J74" s="8">
        <f t="shared" si="10"/>
        <v>10</v>
      </c>
      <c r="K74" s="8">
        <v>6</v>
      </c>
      <c r="L74" s="8">
        <f t="shared" si="11"/>
        <v>10</v>
      </c>
      <c r="M74" s="8">
        <v>2</v>
      </c>
      <c r="N74" s="8" t="str">
        <f t="shared" si="13"/>
        <v>生命、攻击、防御加成+1%（2星）</v>
      </c>
      <c r="O74" s="8" t="s">
        <v>562</v>
      </c>
      <c r="P74" s="8">
        <v>4</v>
      </c>
      <c r="Q74" s="8">
        <f t="shared" si="14"/>
        <v>15</v>
      </c>
      <c r="R74" s="8">
        <v>5</v>
      </c>
      <c r="S74" s="8">
        <f t="shared" si="14"/>
        <v>15</v>
      </c>
      <c r="T74" s="8">
        <v>6</v>
      </c>
      <c r="U74" s="8">
        <f t="shared" si="14"/>
        <v>15</v>
      </c>
      <c r="V74" s="8">
        <v>4</v>
      </c>
      <c r="W74" s="8" t="str">
        <f t="shared" si="15"/>
        <v>生命、攻击、防御加成+1.5%（4星）</v>
      </c>
      <c r="X74" s="71" t="s">
        <v>566</v>
      </c>
      <c r="Y74" s="8">
        <v>4</v>
      </c>
      <c r="Z74" s="8">
        <f t="shared" si="16"/>
        <v>20</v>
      </c>
      <c r="AA74" s="8">
        <v>5</v>
      </c>
      <c r="AB74" s="8">
        <f t="shared" si="16"/>
        <v>20</v>
      </c>
      <c r="AC74" s="8">
        <v>6</v>
      </c>
      <c r="AD74" s="8">
        <f t="shared" si="16"/>
        <v>20</v>
      </c>
      <c r="AE74" s="8">
        <v>6</v>
      </c>
      <c r="AF74" s="8" t="str">
        <f t="shared" si="17"/>
        <v>生命、攻击、防御加成+2%（6星）</v>
      </c>
      <c r="AG74" s="77" t="s">
        <v>570</v>
      </c>
      <c r="AH74" s="8">
        <v>4</v>
      </c>
      <c r="AI74" s="8">
        <f t="shared" si="18"/>
        <v>25</v>
      </c>
      <c r="AJ74" s="8">
        <v>5</v>
      </c>
      <c r="AK74" s="8">
        <f t="shared" si="19"/>
        <v>25</v>
      </c>
      <c r="AL74" s="8">
        <v>6</v>
      </c>
      <c r="AM74" s="8">
        <f t="shared" si="19"/>
        <v>25</v>
      </c>
      <c r="AN74" s="8">
        <v>8</v>
      </c>
      <c r="AO74" s="8" t="str">
        <f t="shared" si="20"/>
        <v>生命、攻击、防御加成+2.5%（8星）</v>
      </c>
      <c r="AP74" s="71" t="s">
        <v>574</v>
      </c>
      <c r="AQ74" s="8">
        <v>4</v>
      </c>
      <c r="AR74" s="8">
        <f t="shared" si="21"/>
        <v>30</v>
      </c>
      <c r="AS74" s="8">
        <v>5</v>
      </c>
      <c r="AT74" s="8">
        <f t="shared" si="21"/>
        <v>30</v>
      </c>
      <c r="AU74" s="8">
        <v>6</v>
      </c>
      <c r="AV74" s="8">
        <f t="shared" si="21"/>
        <v>30</v>
      </c>
      <c r="AW74" s="8">
        <v>10</v>
      </c>
      <c r="AX74" s="8" t="str">
        <f t="shared" si="22"/>
        <v>生命、攻击、防御加成+3%（10星）</v>
      </c>
    </row>
  </sheetData>
  <autoFilter ref="A5:AU74" xr:uid="{00000000-0009-0000-0000-000000000000}"/>
  <phoneticPr fontId="23" type="noConversion"/>
  <conditionalFormatting sqref="C4:D4">
    <cfRule type="iconSet" priority="104">
      <iconSet iconSet="3Arrows">
        <cfvo type="percent" val="0"/>
        <cfvo type="percent" val="33"/>
        <cfvo type="percent" val="67"/>
      </iconSet>
    </cfRule>
  </conditionalFormatting>
  <conditionalFormatting sqref="E4 A4:B4">
    <cfRule type="iconSet" priority="143">
      <iconSet iconSet="3Arrows">
        <cfvo type="percent" val="0"/>
        <cfvo type="percent" val="33"/>
        <cfvo type="percent" val="67"/>
      </iconSet>
    </cfRule>
  </conditionalFormatting>
  <conditionalFormatting sqref="A4:E4">
    <cfRule type="expression" dxfId="49" priority="105">
      <formula>A4="Client"</formula>
    </cfRule>
    <cfRule type="expression" dxfId="48" priority="106">
      <formula>A4="Excluded"</formula>
    </cfRule>
    <cfRule type="expression" dxfId="47" priority="107">
      <formula>A4="Server"</formula>
    </cfRule>
    <cfRule type="expression" dxfId="46" priority="108">
      <formula>A4="Clinent"</formula>
    </cfRule>
    <cfRule type="expression" dxfId="45" priority="109">
      <formula>A4="Both"</formula>
    </cfRule>
  </conditionalFormatting>
  <conditionalFormatting sqref="F4:N4">
    <cfRule type="expression" dxfId="44" priority="55">
      <formula>F4="Excluded"</formula>
    </cfRule>
    <cfRule type="expression" dxfId="43" priority="56">
      <formula>F4="Server"</formula>
    </cfRule>
    <cfRule type="expression" dxfId="42" priority="57">
      <formula>F4="Clinent"</formula>
    </cfRule>
    <cfRule type="expression" dxfId="41" priority="58">
      <formula>F4="Both"</formula>
    </cfRule>
  </conditionalFormatting>
  <conditionalFormatting sqref="F4:N4">
    <cfRule type="expression" dxfId="40" priority="59">
      <formula>F4="Client"</formula>
    </cfRule>
  </conditionalFormatting>
  <conditionalFormatting sqref="F4:N4">
    <cfRule type="iconSet" priority="60">
      <iconSet iconSet="3Arrows">
        <cfvo type="percent" val="0"/>
        <cfvo type="percent" val="33"/>
        <cfvo type="percent" val="67"/>
      </iconSet>
    </cfRule>
  </conditionalFormatting>
  <conditionalFormatting sqref="P4:W4">
    <cfRule type="expression" dxfId="39" priority="49">
      <formula>P4="Excluded"</formula>
    </cfRule>
    <cfRule type="expression" dxfId="38" priority="50">
      <formula>P4="Server"</formula>
    </cfRule>
    <cfRule type="expression" dxfId="37" priority="51">
      <formula>P4="Clinent"</formula>
    </cfRule>
    <cfRule type="expression" dxfId="36" priority="52">
      <formula>P4="Both"</formula>
    </cfRule>
  </conditionalFormatting>
  <conditionalFormatting sqref="P4:W4">
    <cfRule type="expression" dxfId="35" priority="53">
      <formula>P4="Client"</formula>
    </cfRule>
  </conditionalFormatting>
  <conditionalFormatting sqref="P4:W4">
    <cfRule type="iconSet" priority="54">
      <iconSet iconSet="3Arrows">
        <cfvo type="percent" val="0"/>
        <cfvo type="percent" val="33"/>
        <cfvo type="percent" val="67"/>
      </iconSet>
    </cfRule>
  </conditionalFormatting>
  <conditionalFormatting sqref="O4:W4">
    <cfRule type="iconSet" priority="36">
      <iconSet iconSet="3Arrows">
        <cfvo type="percent" val="0"/>
        <cfvo type="percent" val="33"/>
        <cfvo type="percent" val="67"/>
      </iconSet>
    </cfRule>
  </conditionalFormatting>
  <conditionalFormatting sqref="O4:W4">
    <cfRule type="expression" dxfId="34" priority="31">
      <formula>O4="Client"</formula>
    </cfRule>
    <cfRule type="expression" dxfId="33" priority="32">
      <formula>O4="Excluded"</formula>
    </cfRule>
    <cfRule type="expression" dxfId="32" priority="33">
      <formula>O4="Server"</formula>
    </cfRule>
    <cfRule type="expression" dxfId="31" priority="34">
      <formula>O4="Clinent"</formula>
    </cfRule>
    <cfRule type="expression" dxfId="30" priority="35">
      <formula>O4="Both"</formula>
    </cfRule>
  </conditionalFormatting>
  <conditionalFormatting sqref="AH4:AO4">
    <cfRule type="expression" dxfId="29" priority="19">
      <formula>AH4="Excluded"</formula>
    </cfRule>
    <cfRule type="expression" dxfId="28" priority="20">
      <formula>AH4="Server"</formula>
    </cfRule>
    <cfRule type="expression" dxfId="27" priority="21">
      <formula>AH4="Clinent"</formula>
    </cfRule>
    <cfRule type="expression" dxfId="26" priority="22">
      <formula>AH4="Both"</formula>
    </cfRule>
  </conditionalFormatting>
  <conditionalFormatting sqref="AH4:AO4">
    <cfRule type="expression" dxfId="25" priority="23">
      <formula>AH4="Client"</formula>
    </cfRule>
  </conditionalFormatting>
  <conditionalFormatting sqref="AH4:AO4">
    <cfRule type="iconSet" priority="24">
      <iconSet iconSet="3Arrows">
        <cfvo type="percent" val="0"/>
        <cfvo type="percent" val="33"/>
        <cfvo type="percent" val="67"/>
      </iconSet>
    </cfRule>
  </conditionalFormatting>
  <conditionalFormatting sqref="AG4:AO4">
    <cfRule type="iconSet" priority="18">
      <iconSet iconSet="3Arrows">
        <cfvo type="percent" val="0"/>
        <cfvo type="percent" val="33"/>
        <cfvo type="percent" val="67"/>
      </iconSet>
    </cfRule>
  </conditionalFormatting>
  <conditionalFormatting sqref="AG4:AO4">
    <cfRule type="expression" dxfId="24" priority="13">
      <formula>AG4="Client"</formula>
    </cfRule>
    <cfRule type="expression" dxfId="23" priority="14">
      <formula>AG4="Excluded"</formula>
    </cfRule>
    <cfRule type="expression" dxfId="22" priority="15">
      <formula>AG4="Server"</formula>
    </cfRule>
    <cfRule type="expression" dxfId="21" priority="16">
      <formula>AG4="Clinent"</formula>
    </cfRule>
    <cfRule type="expression" dxfId="20" priority="17">
      <formula>AG4="Both"</formula>
    </cfRule>
  </conditionalFormatting>
  <conditionalFormatting sqref="X4:AF4">
    <cfRule type="expression" dxfId="19" priority="7">
      <formula>X4="Excluded"</formula>
    </cfRule>
    <cfRule type="expression" dxfId="18" priority="8">
      <formula>X4="Server"</formula>
    </cfRule>
    <cfRule type="expression" dxfId="17" priority="9">
      <formula>X4="Clinent"</formula>
    </cfRule>
    <cfRule type="expression" dxfId="16" priority="10">
      <formula>X4="Both"</formula>
    </cfRule>
  </conditionalFormatting>
  <conditionalFormatting sqref="X4:AF4">
    <cfRule type="expression" dxfId="15" priority="11">
      <formula>X4="Client"</formula>
    </cfRule>
  </conditionalFormatting>
  <conditionalFormatting sqref="X4:AF4">
    <cfRule type="iconSet" priority="12">
      <iconSet iconSet="3Arrows">
        <cfvo type="percent" val="0"/>
        <cfvo type="percent" val="33"/>
        <cfvo type="percent" val="67"/>
      </iconSet>
    </cfRule>
  </conditionalFormatting>
  <conditionalFormatting sqref="AP4:AX4">
    <cfRule type="expression" dxfId="14" priority="1">
      <formula>AP4="Excluded"</formula>
    </cfRule>
    <cfRule type="expression" dxfId="13" priority="2">
      <formula>AP4="Server"</formula>
    </cfRule>
    <cfRule type="expression" dxfId="12" priority="3">
      <formula>AP4="Clinent"</formula>
    </cfRule>
    <cfRule type="expression" dxfId="11" priority="4">
      <formula>AP4="Both"</formula>
    </cfRule>
  </conditionalFormatting>
  <conditionalFormatting sqref="AP4:AX4">
    <cfRule type="expression" dxfId="10" priority="5">
      <formula>AP4="Client"</formula>
    </cfRule>
  </conditionalFormatting>
  <conditionalFormatting sqref="AP4:AX4">
    <cfRule type="iconSet" priority="6">
      <iconSet iconSet="3Arrows">
        <cfvo type="percent" val="0"/>
        <cfvo type="percent" val="33"/>
        <cfvo type="percent" val="67"/>
      </iconSet>
    </cfRule>
  </conditionalFormatting>
  <dataValidations count="1">
    <dataValidation type="list" allowBlank="1" showInputMessage="1" showErrorMessage="1" sqref="A4:AX4" xr:uid="{00000000-0002-0000-0000-000000000000}">
      <formula1>"Both,Client,Server,Excluded"</formula1>
    </dataValidation>
  </dataValidations>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P280"/>
  <sheetViews>
    <sheetView topLeftCell="AI43" workbookViewId="0">
      <selection activeCell="S136" sqref="S136"/>
    </sheetView>
  </sheetViews>
  <sheetFormatPr defaultColWidth="9" defaultRowHeight="13.8" x14ac:dyDescent="0.25"/>
  <cols>
    <col min="2" max="2" width="5.44140625" customWidth="1"/>
    <col min="3" max="3" width="11.6640625" customWidth="1"/>
    <col min="4" max="4" width="9.44140625" customWidth="1"/>
    <col min="5" max="5" width="13.88671875" customWidth="1"/>
    <col min="6" max="6" width="20.44140625" customWidth="1"/>
    <col min="7" max="7" width="11.6640625" customWidth="1"/>
    <col min="8" max="12" width="9.33203125" customWidth="1"/>
    <col min="18" max="18" width="9.44140625" customWidth="1"/>
    <col min="29" max="29" width="9.109375" customWidth="1"/>
    <col min="42" max="43" width="9.109375" customWidth="1"/>
    <col min="50" max="50" width="17.21875" customWidth="1"/>
    <col min="64" max="64" width="18.33203125" customWidth="1"/>
    <col min="67" max="67" width="13.88671875" customWidth="1"/>
  </cols>
  <sheetData>
    <row r="1" spans="2:11" ht="37.200000000000003" hidden="1" customHeight="1" x14ac:dyDescent="0.25">
      <c r="B1" s="45" t="s">
        <v>3</v>
      </c>
      <c r="C1" s="45" t="s">
        <v>4</v>
      </c>
      <c r="D1" s="45" t="s">
        <v>7</v>
      </c>
      <c r="E1" s="45" t="s">
        <v>87</v>
      </c>
      <c r="F1" s="45" t="s">
        <v>88</v>
      </c>
      <c r="G1" s="45" t="s">
        <v>89</v>
      </c>
      <c r="H1" s="45" t="s">
        <v>8</v>
      </c>
      <c r="I1" s="45" t="s">
        <v>90</v>
      </c>
      <c r="J1" s="45" t="s">
        <v>91</v>
      </c>
      <c r="K1" s="45" t="s">
        <v>92</v>
      </c>
    </row>
    <row r="2" spans="2:11" hidden="1" x14ac:dyDescent="0.25">
      <c r="B2" s="46">
        <v>1001</v>
      </c>
      <c r="C2" s="46" t="s">
        <v>93</v>
      </c>
      <c r="D2" s="46">
        <v>1</v>
      </c>
      <c r="E2" s="46" t="s">
        <v>94</v>
      </c>
      <c r="F2" s="46">
        <v>66</v>
      </c>
      <c r="G2" s="46">
        <v>3</v>
      </c>
      <c r="H2" s="46">
        <v>8</v>
      </c>
      <c r="I2" s="46" t="s">
        <v>95</v>
      </c>
      <c r="J2" s="46">
        <v>10</v>
      </c>
      <c r="K2" s="46">
        <v>10</v>
      </c>
    </row>
    <row r="3" spans="2:11" hidden="1" x14ac:dyDescent="0.25">
      <c r="B3" s="46">
        <v>1002</v>
      </c>
      <c r="C3" s="46" t="s">
        <v>96</v>
      </c>
      <c r="D3" s="46">
        <v>2</v>
      </c>
      <c r="E3" s="46" t="s">
        <v>97</v>
      </c>
      <c r="F3" s="46">
        <v>40</v>
      </c>
      <c r="G3" s="46">
        <v>2</v>
      </c>
      <c r="H3" s="46">
        <v>8</v>
      </c>
      <c r="I3" s="46" t="s">
        <v>98</v>
      </c>
      <c r="J3" s="46">
        <v>10</v>
      </c>
      <c r="K3" s="46">
        <v>10</v>
      </c>
    </row>
    <row r="4" spans="2:11" hidden="1" x14ac:dyDescent="0.25">
      <c r="B4" s="46">
        <v>1003</v>
      </c>
      <c r="C4" s="46" t="s">
        <v>99</v>
      </c>
      <c r="D4" s="46">
        <v>3</v>
      </c>
      <c r="E4" s="46" t="s">
        <v>100</v>
      </c>
      <c r="F4" s="46">
        <v>40</v>
      </c>
      <c r="G4" s="46">
        <v>2</v>
      </c>
      <c r="H4" s="46">
        <v>8</v>
      </c>
      <c r="I4" s="46" t="s">
        <v>101</v>
      </c>
      <c r="J4" s="46">
        <v>8</v>
      </c>
      <c r="K4" s="46">
        <v>8</v>
      </c>
    </row>
    <row r="5" spans="2:11" hidden="1" x14ac:dyDescent="0.25">
      <c r="B5" s="46">
        <v>1004</v>
      </c>
      <c r="C5" s="46" t="s">
        <v>102</v>
      </c>
      <c r="D5" s="46">
        <v>4</v>
      </c>
      <c r="E5" s="46" t="s">
        <v>103</v>
      </c>
      <c r="F5" s="46">
        <v>800</v>
      </c>
      <c r="G5" s="46">
        <v>40</v>
      </c>
      <c r="H5" s="46">
        <v>8</v>
      </c>
      <c r="I5" s="46" t="s">
        <v>104</v>
      </c>
      <c r="J5" s="46">
        <v>8</v>
      </c>
      <c r="K5" s="46">
        <v>8</v>
      </c>
    </row>
    <row r="6" spans="2:11" hidden="1" x14ac:dyDescent="0.25">
      <c r="B6" s="46">
        <v>2001</v>
      </c>
      <c r="C6" s="46" t="s">
        <v>105</v>
      </c>
      <c r="D6" s="46">
        <v>1</v>
      </c>
      <c r="E6" s="46" t="s">
        <v>94</v>
      </c>
      <c r="F6" s="46">
        <v>115</v>
      </c>
      <c r="G6" s="46">
        <v>6</v>
      </c>
      <c r="H6" s="46">
        <v>16</v>
      </c>
      <c r="I6" s="46" t="s">
        <v>95</v>
      </c>
      <c r="J6" s="46">
        <v>10</v>
      </c>
      <c r="K6" s="46">
        <v>10</v>
      </c>
    </row>
    <row r="7" spans="2:11" hidden="1" x14ac:dyDescent="0.25">
      <c r="B7" s="46">
        <v>2002</v>
      </c>
      <c r="C7" s="46" t="s">
        <v>106</v>
      </c>
      <c r="D7" s="46">
        <v>2</v>
      </c>
      <c r="E7" s="46" t="s">
        <v>97</v>
      </c>
      <c r="F7" s="46">
        <v>70</v>
      </c>
      <c r="G7" s="46">
        <v>4</v>
      </c>
      <c r="H7" s="46">
        <v>16</v>
      </c>
      <c r="I7" s="46" t="s">
        <v>98</v>
      </c>
      <c r="J7" s="46">
        <v>10</v>
      </c>
      <c r="K7" s="46">
        <v>10</v>
      </c>
    </row>
    <row r="8" spans="2:11" hidden="1" x14ac:dyDescent="0.25">
      <c r="B8" s="46">
        <v>2003</v>
      </c>
      <c r="C8" s="46" t="s">
        <v>107</v>
      </c>
      <c r="D8" s="46">
        <v>3</v>
      </c>
      <c r="E8" s="46" t="s">
        <v>100</v>
      </c>
      <c r="F8" s="46">
        <v>70</v>
      </c>
      <c r="G8" s="46">
        <v>4</v>
      </c>
      <c r="H8" s="46">
        <v>16</v>
      </c>
      <c r="I8" s="46" t="s">
        <v>101</v>
      </c>
      <c r="J8" s="46">
        <v>8</v>
      </c>
      <c r="K8" s="46">
        <v>8</v>
      </c>
    </row>
    <row r="9" spans="2:11" hidden="1" x14ac:dyDescent="0.25">
      <c r="B9" s="46">
        <v>2004</v>
      </c>
      <c r="C9" s="46" t="s">
        <v>108</v>
      </c>
      <c r="D9" s="46">
        <v>4</v>
      </c>
      <c r="E9" s="46" t="s">
        <v>103</v>
      </c>
      <c r="F9" s="46">
        <v>1400</v>
      </c>
      <c r="G9" s="46">
        <v>70</v>
      </c>
      <c r="H9" s="46">
        <v>16</v>
      </c>
      <c r="I9" s="46" t="s">
        <v>104</v>
      </c>
      <c r="J9" s="46">
        <v>8</v>
      </c>
      <c r="K9" s="46">
        <v>8</v>
      </c>
    </row>
    <row r="10" spans="2:11" hidden="1" x14ac:dyDescent="0.25">
      <c r="B10" s="47">
        <v>2011</v>
      </c>
      <c r="C10" s="47" t="s">
        <v>109</v>
      </c>
      <c r="D10" s="47">
        <v>1</v>
      </c>
      <c r="E10" s="46" t="s">
        <v>94</v>
      </c>
      <c r="F10" s="47">
        <v>115</v>
      </c>
      <c r="G10" s="46">
        <v>6</v>
      </c>
      <c r="H10" s="47">
        <v>16</v>
      </c>
      <c r="I10" s="46" t="s">
        <v>95</v>
      </c>
      <c r="J10" s="47">
        <v>10</v>
      </c>
      <c r="K10" s="47">
        <v>10</v>
      </c>
    </row>
    <row r="11" spans="2:11" hidden="1" x14ac:dyDescent="0.25">
      <c r="B11" s="47">
        <v>2012</v>
      </c>
      <c r="C11" s="47" t="s">
        <v>110</v>
      </c>
      <c r="D11" s="47">
        <v>2</v>
      </c>
      <c r="E11" s="46" t="s">
        <v>97</v>
      </c>
      <c r="F11" s="47">
        <v>70</v>
      </c>
      <c r="G11" s="46">
        <v>4</v>
      </c>
      <c r="H11" s="47">
        <v>16</v>
      </c>
      <c r="I11" s="46" t="s">
        <v>98</v>
      </c>
      <c r="J11" s="47">
        <v>10</v>
      </c>
      <c r="K11" s="47">
        <v>10</v>
      </c>
    </row>
    <row r="12" spans="2:11" hidden="1" x14ac:dyDescent="0.25">
      <c r="B12" s="47">
        <v>2013</v>
      </c>
      <c r="C12" s="47" t="s">
        <v>111</v>
      </c>
      <c r="D12" s="47">
        <v>3</v>
      </c>
      <c r="E12" s="46" t="s">
        <v>100</v>
      </c>
      <c r="F12" s="47">
        <v>70</v>
      </c>
      <c r="G12" s="46">
        <v>4</v>
      </c>
      <c r="H12" s="47">
        <v>16</v>
      </c>
      <c r="I12" s="46" t="s">
        <v>101</v>
      </c>
      <c r="J12" s="47">
        <v>8</v>
      </c>
      <c r="K12" s="47">
        <v>8</v>
      </c>
    </row>
    <row r="13" spans="2:11" hidden="1" x14ac:dyDescent="0.25">
      <c r="B13" s="47">
        <v>2014</v>
      </c>
      <c r="C13" s="47" t="s">
        <v>112</v>
      </c>
      <c r="D13" s="47">
        <v>4</v>
      </c>
      <c r="E13" s="46" t="s">
        <v>103</v>
      </c>
      <c r="F13" s="47">
        <v>1400</v>
      </c>
      <c r="G13" s="46">
        <v>70</v>
      </c>
      <c r="H13" s="47">
        <v>16</v>
      </c>
      <c r="I13" s="46" t="s">
        <v>104</v>
      </c>
      <c r="J13" s="47">
        <v>8</v>
      </c>
      <c r="K13" s="47">
        <v>8</v>
      </c>
    </row>
    <row r="14" spans="2:11" hidden="1" x14ac:dyDescent="0.25">
      <c r="B14" s="46">
        <v>3001</v>
      </c>
      <c r="C14" s="46" t="s">
        <v>113</v>
      </c>
      <c r="D14" s="46">
        <v>1</v>
      </c>
      <c r="E14" s="46" t="s">
        <v>94</v>
      </c>
      <c r="F14" s="46">
        <v>198</v>
      </c>
      <c r="G14" s="46">
        <v>10</v>
      </c>
      <c r="H14" s="46">
        <v>43</v>
      </c>
      <c r="I14" s="46" t="s">
        <v>95</v>
      </c>
      <c r="J14" s="46">
        <v>10</v>
      </c>
      <c r="K14" s="46">
        <v>10</v>
      </c>
    </row>
    <row r="15" spans="2:11" hidden="1" x14ac:dyDescent="0.25">
      <c r="B15" s="46">
        <v>3002</v>
      </c>
      <c r="C15" s="46" t="s">
        <v>114</v>
      </c>
      <c r="D15" s="46">
        <v>2</v>
      </c>
      <c r="E15" s="46" t="s">
        <v>97</v>
      </c>
      <c r="F15" s="46">
        <v>120</v>
      </c>
      <c r="G15" s="46">
        <v>6</v>
      </c>
      <c r="H15" s="46">
        <v>43</v>
      </c>
      <c r="I15" s="46" t="s">
        <v>98</v>
      </c>
      <c r="J15" s="46">
        <v>10</v>
      </c>
      <c r="K15" s="46">
        <v>10</v>
      </c>
    </row>
    <row r="16" spans="2:11" hidden="1" x14ac:dyDescent="0.25">
      <c r="B16" s="46">
        <v>3003</v>
      </c>
      <c r="C16" s="46" t="s">
        <v>115</v>
      </c>
      <c r="D16" s="46">
        <v>3</v>
      </c>
      <c r="E16" s="46" t="s">
        <v>100</v>
      </c>
      <c r="F16" s="46">
        <v>120</v>
      </c>
      <c r="G16" s="46">
        <v>6</v>
      </c>
      <c r="H16" s="46">
        <v>43</v>
      </c>
      <c r="I16" s="46" t="s">
        <v>101</v>
      </c>
      <c r="J16" s="46">
        <v>8</v>
      </c>
      <c r="K16" s="46">
        <v>8</v>
      </c>
    </row>
    <row r="17" spans="2:11" hidden="1" x14ac:dyDescent="0.25">
      <c r="B17" s="46">
        <v>3004</v>
      </c>
      <c r="C17" s="46" t="s">
        <v>116</v>
      </c>
      <c r="D17" s="46">
        <v>4</v>
      </c>
      <c r="E17" s="46" t="s">
        <v>103</v>
      </c>
      <c r="F17" s="46">
        <v>2400</v>
      </c>
      <c r="G17" s="46">
        <v>120</v>
      </c>
      <c r="H17" s="46">
        <v>43</v>
      </c>
      <c r="I17" s="46" t="s">
        <v>104</v>
      </c>
      <c r="J17" s="46">
        <v>8</v>
      </c>
      <c r="K17" s="46">
        <v>8</v>
      </c>
    </row>
    <row r="18" spans="2:11" hidden="1" x14ac:dyDescent="0.25">
      <c r="B18" s="47">
        <v>3011</v>
      </c>
      <c r="C18" s="47" t="s">
        <v>117</v>
      </c>
      <c r="D18" s="47">
        <v>1</v>
      </c>
      <c r="E18" s="46" t="s">
        <v>94</v>
      </c>
      <c r="F18" s="47">
        <v>198</v>
      </c>
      <c r="G18" s="46">
        <v>10</v>
      </c>
      <c r="H18" s="47">
        <v>43</v>
      </c>
      <c r="I18" s="46" t="s">
        <v>95</v>
      </c>
      <c r="J18" s="47">
        <v>10</v>
      </c>
      <c r="K18" s="47">
        <v>10</v>
      </c>
    </row>
    <row r="19" spans="2:11" hidden="1" x14ac:dyDescent="0.25">
      <c r="B19" s="47">
        <v>3012</v>
      </c>
      <c r="C19" s="47" t="s">
        <v>118</v>
      </c>
      <c r="D19" s="47">
        <v>2</v>
      </c>
      <c r="E19" s="46" t="s">
        <v>97</v>
      </c>
      <c r="F19" s="47">
        <v>120</v>
      </c>
      <c r="G19" s="46">
        <v>6</v>
      </c>
      <c r="H19" s="47">
        <v>43</v>
      </c>
      <c r="I19" s="46" t="s">
        <v>98</v>
      </c>
      <c r="J19" s="47">
        <v>10</v>
      </c>
      <c r="K19" s="47">
        <v>10</v>
      </c>
    </row>
    <row r="20" spans="2:11" hidden="1" x14ac:dyDescent="0.25">
      <c r="B20" s="47">
        <v>3013</v>
      </c>
      <c r="C20" s="47" t="s">
        <v>119</v>
      </c>
      <c r="D20" s="47">
        <v>3</v>
      </c>
      <c r="E20" s="46" t="s">
        <v>100</v>
      </c>
      <c r="F20" s="47">
        <v>120</v>
      </c>
      <c r="G20" s="46">
        <v>6</v>
      </c>
      <c r="H20" s="47">
        <v>43</v>
      </c>
      <c r="I20" s="46" t="s">
        <v>101</v>
      </c>
      <c r="J20" s="47">
        <v>8</v>
      </c>
      <c r="K20" s="47">
        <v>8</v>
      </c>
    </row>
    <row r="21" spans="2:11" hidden="1" x14ac:dyDescent="0.25">
      <c r="B21" s="47">
        <v>3014</v>
      </c>
      <c r="C21" s="47" t="s">
        <v>120</v>
      </c>
      <c r="D21" s="47">
        <v>4</v>
      </c>
      <c r="E21" s="46" t="s">
        <v>103</v>
      </c>
      <c r="F21" s="47">
        <v>2400</v>
      </c>
      <c r="G21" s="46">
        <v>120</v>
      </c>
      <c r="H21" s="47">
        <v>43</v>
      </c>
      <c r="I21" s="46" t="s">
        <v>104</v>
      </c>
      <c r="J21" s="47">
        <v>8</v>
      </c>
      <c r="K21" s="47">
        <v>8</v>
      </c>
    </row>
    <row r="22" spans="2:11" hidden="1" x14ac:dyDescent="0.25">
      <c r="B22" s="47">
        <v>3021</v>
      </c>
      <c r="C22" s="47" t="s">
        <v>121</v>
      </c>
      <c r="D22" s="47">
        <v>1</v>
      </c>
      <c r="E22" s="46" t="s">
        <v>94</v>
      </c>
      <c r="F22" s="47">
        <v>198</v>
      </c>
      <c r="G22" s="46">
        <v>10</v>
      </c>
      <c r="H22" s="47">
        <v>43</v>
      </c>
      <c r="I22" s="46" t="s">
        <v>95</v>
      </c>
      <c r="J22" s="47">
        <v>10</v>
      </c>
      <c r="K22" s="47">
        <v>10</v>
      </c>
    </row>
    <row r="23" spans="2:11" hidden="1" x14ac:dyDescent="0.25">
      <c r="B23" s="47">
        <v>3022</v>
      </c>
      <c r="C23" s="47" t="s">
        <v>122</v>
      </c>
      <c r="D23" s="47">
        <v>2</v>
      </c>
      <c r="E23" s="46" t="s">
        <v>97</v>
      </c>
      <c r="F23" s="47">
        <v>120</v>
      </c>
      <c r="G23" s="46">
        <v>6</v>
      </c>
      <c r="H23" s="47">
        <v>43</v>
      </c>
      <c r="I23" s="46" t="s">
        <v>98</v>
      </c>
      <c r="J23" s="47">
        <v>10</v>
      </c>
      <c r="K23" s="47">
        <v>10</v>
      </c>
    </row>
    <row r="24" spans="2:11" hidden="1" x14ac:dyDescent="0.25">
      <c r="B24" s="47">
        <v>3023</v>
      </c>
      <c r="C24" s="47" t="s">
        <v>123</v>
      </c>
      <c r="D24" s="47">
        <v>3</v>
      </c>
      <c r="E24" s="46" t="s">
        <v>100</v>
      </c>
      <c r="F24" s="47">
        <v>120</v>
      </c>
      <c r="G24" s="46">
        <v>6</v>
      </c>
      <c r="H24" s="47">
        <v>43</v>
      </c>
      <c r="I24" s="46" t="s">
        <v>101</v>
      </c>
      <c r="J24" s="47">
        <v>8</v>
      </c>
      <c r="K24" s="47">
        <v>8</v>
      </c>
    </row>
    <row r="25" spans="2:11" hidden="1" x14ac:dyDescent="0.25">
      <c r="B25" s="47">
        <v>3024</v>
      </c>
      <c r="C25" s="47" t="s">
        <v>124</v>
      </c>
      <c r="D25" s="47">
        <v>4</v>
      </c>
      <c r="E25" s="46" t="s">
        <v>103</v>
      </c>
      <c r="F25" s="47">
        <v>2400</v>
      </c>
      <c r="G25" s="46">
        <v>120</v>
      </c>
      <c r="H25" s="47">
        <v>43</v>
      </c>
      <c r="I25" s="46" t="s">
        <v>104</v>
      </c>
      <c r="J25" s="47">
        <v>8</v>
      </c>
      <c r="K25" s="47">
        <v>8</v>
      </c>
    </row>
    <row r="26" spans="2:11" hidden="1" x14ac:dyDescent="0.25">
      <c r="B26" s="46">
        <v>4001</v>
      </c>
      <c r="C26" s="46" t="s">
        <v>125</v>
      </c>
      <c r="D26" s="46">
        <v>1</v>
      </c>
      <c r="E26" s="46" t="s">
        <v>94</v>
      </c>
      <c r="F26" s="46">
        <v>247</v>
      </c>
      <c r="G26" s="46">
        <v>12</v>
      </c>
      <c r="H26" s="46">
        <v>68</v>
      </c>
      <c r="I26" s="46" t="s">
        <v>95</v>
      </c>
      <c r="J26" s="46">
        <v>10</v>
      </c>
      <c r="K26" s="46">
        <v>10</v>
      </c>
    </row>
    <row r="27" spans="2:11" hidden="1" x14ac:dyDescent="0.25">
      <c r="B27" s="46">
        <v>4002</v>
      </c>
      <c r="C27" s="46" t="s">
        <v>126</v>
      </c>
      <c r="D27" s="46">
        <v>2</v>
      </c>
      <c r="E27" s="46" t="s">
        <v>97</v>
      </c>
      <c r="F27" s="46">
        <v>150</v>
      </c>
      <c r="G27" s="46">
        <v>8</v>
      </c>
      <c r="H27" s="46">
        <v>68</v>
      </c>
      <c r="I27" s="46" t="s">
        <v>98</v>
      </c>
      <c r="J27" s="46">
        <v>10</v>
      </c>
      <c r="K27" s="46">
        <v>10</v>
      </c>
    </row>
    <row r="28" spans="2:11" hidden="1" x14ac:dyDescent="0.25">
      <c r="B28" s="46">
        <v>4003</v>
      </c>
      <c r="C28" s="46" t="s">
        <v>127</v>
      </c>
      <c r="D28" s="46">
        <v>3</v>
      </c>
      <c r="E28" s="46" t="s">
        <v>100</v>
      </c>
      <c r="F28" s="46">
        <v>150</v>
      </c>
      <c r="G28" s="46">
        <v>8</v>
      </c>
      <c r="H28" s="46">
        <v>68</v>
      </c>
      <c r="I28" s="46" t="s">
        <v>101</v>
      </c>
      <c r="J28" s="46">
        <v>8</v>
      </c>
      <c r="K28" s="46">
        <v>8</v>
      </c>
    </row>
    <row r="29" spans="2:11" hidden="1" x14ac:dyDescent="0.25">
      <c r="B29" s="46">
        <v>4004</v>
      </c>
      <c r="C29" s="46" t="s">
        <v>128</v>
      </c>
      <c r="D29" s="46">
        <v>4</v>
      </c>
      <c r="E29" s="46" t="s">
        <v>103</v>
      </c>
      <c r="F29" s="46">
        <v>3000</v>
      </c>
      <c r="G29" s="46">
        <v>150</v>
      </c>
      <c r="H29" s="46">
        <v>68</v>
      </c>
      <c r="I29" s="46" t="s">
        <v>104</v>
      </c>
      <c r="J29" s="46">
        <v>8</v>
      </c>
      <c r="K29" s="46">
        <v>8</v>
      </c>
    </row>
    <row r="30" spans="2:11" hidden="1" x14ac:dyDescent="0.25">
      <c r="B30" s="47">
        <v>4011</v>
      </c>
      <c r="C30" s="47" t="s">
        <v>129</v>
      </c>
      <c r="D30" s="47">
        <v>1</v>
      </c>
      <c r="E30" s="46" t="s">
        <v>94</v>
      </c>
      <c r="F30" s="47">
        <v>247</v>
      </c>
      <c r="G30" s="46">
        <v>12</v>
      </c>
      <c r="H30" s="47">
        <v>68</v>
      </c>
      <c r="I30" s="46" t="s">
        <v>95</v>
      </c>
      <c r="J30" s="47">
        <v>10</v>
      </c>
      <c r="K30" s="47">
        <v>10</v>
      </c>
    </row>
    <row r="31" spans="2:11" hidden="1" x14ac:dyDescent="0.25">
      <c r="B31" s="47">
        <v>4012</v>
      </c>
      <c r="C31" s="47" t="s">
        <v>130</v>
      </c>
      <c r="D31" s="47">
        <v>2</v>
      </c>
      <c r="E31" s="46" t="s">
        <v>97</v>
      </c>
      <c r="F31" s="47">
        <v>150</v>
      </c>
      <c r="G31" s="46">
        <v>8</v>
      </c>
      <c r="H31" s="47">
        <v>68</v>
      </c>
      <c r="I31" s="46" t="s">
        <v>98</v>
      </c>
      <c r="J31" s="47">
        <v>10</v>
      </c>
      <c r="K31" s="47">
        <v>10</v>
      </c>
    </row>
    <row r="32" spans="2:11" hidden="1" x14ac:dyDescent="0.25">
      <c r="B32" s="47">
        <v>4013</v>
      </c>
      <c r="C32" s="47" t="s">
        <v>131</v>
      </c>
      <c r="D32" s="47">
        <v>3</v>
      </c>
      <c r="E32" s="46" t="s">
        <v>100</v>
      </c>
      <c r="F32" s="47">
        <v>150</v>
      </c>
      <c r="G32" s="46">
        <v>8</v>
      </c>
      <c r="H32" s="47">
        <v>68</v>
      </c>
      <c r="I32" s="46" t="s">
        <v>101</v>
      </c>
      <c r="J32" s="47">
        <v>8</v>
      </c>
      <c r="K32" s="47">
        <v>8</v>
      </c>
    </row>
    <row r="33" spans="2:53" hidden="1" x14ac:dyDescent="0.25">
      <c r="B33" s="47">
        <v>4014</v>
      </c>
      <c r="C33" s="47" t="s">
        <v>132</v>
      </c>
      <c r="D33" s="47">
        <v>4</v>
      </c>
      <c r="E33" s="46" t="s">
        <v>103</v>
      </c>
      <c r="F33" s="47">
        <v>3000</v>
      </c>
      <c r="G33" s="46">
        <v>150</v>
      </c>
      <c r="H33" s="47">
        <v>68</v>
      </c>
      <c r="I33" s="46" t="s">
        <v>104</v>
      </c>
      <c r="J33" s="47">
        <v>8</v>
      </c>
      <c r="K33" s="47">
        <v>8</v>
      </c>
    </row>
    <row r="34" spans="2:53" hidden="1" x14ac:dyDescent="0.25">
      <c r="B34" s="47">
        <v>4021</v>
      </c>
      <c r="C34" s="47" t="s">
        <v>133</v>
      </c>
      <c r="D34" s="47">
        <v>1</v>
      </c>
      <c r="E34" s="46" t="s">
        <v>94</v>
      </c>
      <c r="F34" s="47">
        <v>247</v>
      </c>
      <c r="G34" s="46">
        <v>12</v>
      </c>
      <c r="H34" s="47">
        <v>68</v>
      </c>
      <c r="I34" s="46" t="s">
        <v>95</v>
      </c>
      <c r="J34" s="47">
        <v>10</v>
      </c>
      <c r="K34" s="47">
        <v>10</v>
      </c>
    </row>
    <row r="35" spans="2:53" hidden="1" x14ac:dyDescent="0.25">
      <c r="B35" s="47">
        <v>4022</v>
      </c>
      <c r="C35" s="47" t="s">
        <v>134</v>
      </c>
      <c r="D35" s="47">
        <v>2</v>
      </c>
      <c r="E35" s="46" t="s">
        <v>97</v>
      </c>
      <c r="F35" s="47">
        <v>150</v>
      </c>
      <c r="G35" s="46">
        <v>8</v>
      </c>
      <c r="H35" s="47">
        <v>68</v>
      </c>
      <c r="I35" s="46" t="s">
        <v>98</v>
      </c>
      <c r="J35" s="47">
        <v>10</v>
      </c>
      <c r="K35" s="47">
        <v>10</v>
      </c>
    </row>
    <row r="36" spans="2:53" hidden="1" x14ac:dyDescent="0.25">
      <c r="B36" s="47">
        <v>4023</v>
      </c>
      <c r="C36" s="47" t="s">
        <v>135</v>
      </c>
      <c r="D36" s="47">
        <v>3</v>
      </c>
      <c r="E36" s="46" t="s">
        <v>100</v>
      </c>
      <c r="F36" s="47">
        <v>150</v>
      </c>
      <c r="G36" s="46">
        <v>8</v>
      </c>
      <c r="H36" s="47">
        <v>68</v>
      </c>
      <c r="I36" s="46" t="s">
        <v>101</v>
      </c>
      <c r="J36" s="47">
        <v>8</v>
      </c>
      <c r="K36" s="47">
        <v>8</v>
      </c>
    </row>
    <row r="37" spans="2:53" hidden="1" x14ac:dyDescent="0.25">
      <c r="B37" s="47">
        <v>4024</v>
      </c>
      <c r="C37" s="47" t="s">
        <v>136</v>
      </c>
      <c r="D37" s="47">
        <v>4</v>
      </c>
      <c r="E37" s="46" t="s">
        <v>103</v>
      </c>
      <c r="F37" s="47">
        <v>3000</v>
      </c>
      <c r="G37" s="46">
        <v>150</v>
      </c>
      <c r="H37" s="47">
        <v>68</v>
      </c>
      <c r="I37" s="46" t="s">
        <v>104</v>
      </c>
      <c r="J37" s="47">
        <v>8</v>
      </c>
      <c r="K37" s="47">
        <v>8</v>
      </c>
    </row>
    <row r="38" spans="2:53" hidden="1" x14ac:dyDescent="0.25">
      <c r="B38" s="46">
        <v>5001</v>
      </c>
      <c r="C38" s="46" t="s">
        <v>137</v>
      </c>
      <c r="D38" s="46">
        <v>1</v>
      </c>
      <c r="E38" s="46" t="s">
        <v>94</v>
      </c>
      <c r="F38" s="46">
        <v>297</v>
      </c>
      <c r="G38" s="46">
        <v>15</v>
      </c>
      <c r="H38" s="46">
        <v>84</v>
      </c>
      <c r="I38" s="46" t="s">
        <v>95</v>
      </c>
      <c r="J38" s="46">
        <v>10</v>
      </c>
      <c r="K38" s="46">
        <v>10</v>
      </c>
    </row>
    <row r="39" spans="2:53" hidden="1" x14ac:dyDescent="0.25">
      <c r="B39" s="46">
        <v>5002</v>
      </c>
      <c r="C39" s="46" t="s">
        <v>138</v>
      </c>
      <c r="D39" s="46">
        <v>2</v>
      </c>
      <c r="E39" s="46" t="s">
        <v>97</v>
      </c>
      <c r="F39" s="46">
        <v>180</v>
      </c>
      <c r="G39" s="46">
        <v>9</v>
      </c>
      <c r="H39" s="46">
        <v>84</v>
      </c>
      <c r="I39" s="46" t="s">
        <v>98</v>
      </c>
      <c r="J39" s="46">
        <v>10</v>
      </c>
      <c r="K39" s="46">
        <v>10</v>
      </c>
    </row>
    <row r="40" spans="2:53" hidden="1" x14ac:dyDescent="0.25">
      <c r="B40" s="46">
        <v>5003</v>
      </c>
      <c r="C40" s="46" t="s">
        <v>139</v>
      </c>
      <c r="D40" s="46">
        <v>3</v>
      </c>
      <c r="E40" s="46" t="s">
        <v>100</v>
      </c>
      <c r="F40" s="46">
        <v>180</v>
      </c>
      <c r="G40" s="46">
        <v>9</v>
      </c>
      <c r="H40" s="46">
        <v>84</v>
      </c>
      <c r="I40" s="46" t="s">
        <v>101</v>
      </c>
      <c r="J40" s="46">
        <v>8</v>
      </c>
      <c r="K40" s="46">
        <v>8</v>
      </c>
    </row>
    <row r="41" spans="2:53" ht="15" hidden="1" customHeight="1" x14ac:dyDescent="0.25">
      <c r="B41" s="46">
        <v>5004</v>
      </c>
      <c r="C41" s="46" t="s">
        <v>140</v>
      </c>
      <c r="D41" s="46">
        <v>4</v>
      </c>
      <c r="E41" s="46" t="s">
        <v>103</v>
      </c>
      <c r="F41" s="46">
        <v>3600</v>
      </c>
      <c r="G41" s="46">
        <v>180</v>
      </c>
      <c r="H41" s="46">
        <v>84</v>
      </c>
      <c r="I41" s="46" t="s">
        <v>104</v>
      </c>
      <c r="J41" s="46">
        <v>8</v>
      </c>
      <c r="K41" s="46">
        <v>8</v>
      </c>
    </row>
    <row r="42" spans="2:53" hidden="1" x14ac:dyDescent="0.25"/>
    <row r="43" spans="2:53" x14ac:dyDescent="0.25">
      <c r="H43" s="78" t="s">
        <v>141</v>
      </c>
      <c r="I43" s="78"/>
      <c r="J43" s="78"/>
      <c r="K43" s="78"/>
      <c r="L43" s="78"/>
      <c r="M43" s="78" t="s">
        <v>142</v>
      </c>
      <c r="N43" s="78"/>
      <c r="O43" s="78"/>
      <c r="P43" s="78"/>
      <c r="Q43" s="78"/>
    </row>
    <row r="44" spans="2:53" x14ac:dyDescent="0.25">
      <c r="H44" t="s">
        <v>17</v>
      </c>
      <c r="I44" s="46" t="s">
        <v>22</v>
      </c>
      <c r="J44" t="s">
        <v>31</v>
      </c>
      <c r="K44" t="s">
        <v>48</v>
      </c>
      <c r="L44" t="s">
        <v>69</v>
      </c>
      <c r="M44" t="s">
        <v>17</v>
      </c>
      <c r="N44" s="46" t="s">
        <v>22</v>
      </c>
      <c r="O44" t="s">
        <v>31</v>
      </c>
      <c r="P44" t="s">
        <v>48</v>
      </c>
      <c r="Q44" t="s">
        <v>69</v>
      </c>
      <c r="R44" s="39" t="s">
        <v>143</v>
      </c>
      <c r="S44" s="39" t="s">
        <v>144</v>
      </c>
      <c r="T44" s="39" t="s">
        <v>145</v>
      </c>
      <c r="U44" s="39" t="s">
        <v>146</v>
      </c>
      <c r="V44" s="39" t="s">
        <v>147</v>
      </c>
      <c r="W44" s="39" t="s">
        <v>148</v>
      </c>
      <c r="X44" s="39" t="s">
        <v>149</v>
      </c>
      <c r="Y44" s="39" t="s">
        <v>150</v>
      </c>
      <c r="AE44" s="39" t="s">
        <v>143</v>
      </c>
      <c r="AF44" s="39" t="s">
        <v>144</v>
      </c>
      <c r="AG44" s="39" t="s">
        <v>145</v>
      </c>
      <c r="AH44" s="39" t="s">
        <v>146</v>
      </c>
      <c r="AI44" s="39" t="s">
        <v>147</v>
      </c>
      <c r="AJ44" s="39" t="s">
        <v>148</v>
      </c>
      <c r="AK44" s="39" t="s">
        <v>149</v>
      </c>
      <c r="AL44" s="39" t="s">
        <v>150</v>
      </c>
      <c r="AP44" t="s">
        <v>151</v>
      </c>
      <c r="AR44" t="s">
        <v>152</v>
      </c>
      <c r="AS44">
        <v>1</v>
      </c>
      <c r="AU44" t="s">
        <v>153</v>
      </c>
    </row>
    <row r="45" spans="2:53" ht="15.6" x14ac:dyDescent="0.25">
      <c r="C45" s="10" t="s">
        <v>154</v>
      </c>
      <c r="D45" s="8">
        <v>200</v>
      </c>
      <c r="E45" s="8">
        <v>8</v>
      </c>
      <c r="G45" s="46">
        <v>1</v>
      </c>
      <c r="H45">
        <f>(INT(0.27*(G45+1)^2+1)*50)*D$45/1000</f>
        <v>20</v>
      </c>
      <c r="I45">
        <f>(INT(0.27*($G45+1)^2+1)*50)*D$49/1000</f>
        <v>30</v>
      </c>
      <c r="J45">
        <f>(INT(0.27*($G45+1)^2+1)*50)*D$57/1000</f>
        <v>40</v>
      </c>
      <c r="K45">
        <f>(INT(0.27*($G45+1)^2+1)*50)*D$69/1000</f>
        <v>50</v>
      </c>
      <c r="L45">
        <f>(INT(0.27*($G45+1)^2+1)*50)*D$81/1000</f>
        <v>60</v>
      </c>
      <c r="M45">
        <f>4*INT($E$45*G45^1.5)</f>
        <v>32</v>
      </c>
      <c r="N45">
        <f>4*INT($E$49*G45^1.5)</f>
        <v>64</v>
      </c>
      <c r="O45">
        <f>4*INT($E$57*G45^1.5)</f>
        <v>172</v>
      </c>
      <c r="P45">
        <f>2*INT($E$69*G45^1.5)</f>
        <v>136</v>
      </c>
      <c r="Q45">
        <f>3*INT($E$81*G45^1.8)</f>
        <v>252</v>
      </c>
      <c r="R45" s="39">
        <v>1</v>
      </c>
      <c r="S45" s="39">
        <v>1</v>
      </c>
      <c r="T45" s="39">
        <v>1</v>
      </c>
      <c r="U45" s="39">
        <v>1</v>
      </c>
      <c r="V45" s="39">
        <v>1</v>
      </c>
      <c r="W45" s="39">
        <v>1</v>
      </c>
      <c r="X45" s="39">
        <v>1</v>
      </c>
      <c r="Y45" s="39">
        <v>1</v>
      </c>
      <c r="AA45" s="39">
        <v>3</v>
      </c>
      <c r="AB45" s="39">
        <v>30</v>
      </c>
      <c r="AC45">
        <f>SUM(J45:J59)</f>
        <v>8220</v>
      </c>
      <c r="AD45">
        <f>SUM(K45:K59)</f>
        <v>10275</v>
      </c>
      <c r="AE45">
        <f>VLOOKUP($AB45,$G$43:$Y$145,12,0)</f>
        <v>2</v>
      </c>
      <c r="AF45">
        <f>VLOOKUP($AB45,$G$43:$Y$145,13,0)</f>
        <v>2</v>
      </c>
      <c r="AG45">
        <f>VLOOKUP($AB45,$G$43:$Y$145,14,0)</f>
        <v>2</v>
      </c>
      <c r="AH45">
        <f>VLOOKUP($AB45,$G$43:$Y$145,15,0)</f>
        <v>1</v>
      </c>
      <c r="AI45">
        <f>VLOOKUP($AB45,$G$43:$Y$145,16,0)</f>
        <v>1</v>
      </c>
      <c r="AJ45">
        <f>VLOOKUP($AB45,$G$43:$Y$145,17,0)</f>
        <v>1</v>
      </c>
      <c r="AK45">
        <f>VLOOKUP($AB45,$G$43:$Y$145,18,0)</f>
        <v>1</v>
      </c>
      <c r="AL45">
        <f>VLOOKUP($AB45,$G$43:$Y$145,19,0)</f>
        <v>1</v>
      </c>
      <c r="AP45">
        <v>1</v>
      </c>
      <c r="AQ45">
        <v>15</v>
      </c>
      <c r="AR45">
        <f>AQ45*5</f>
        <v>75</v>
      </c>
      <c r="AS45">
        <f>(5+10)*AQ45</f>
        <v>225</v>
      </c>
      <c r="AU45">
        <v>50</v>
      </c>
      <c r="AW45">
        <f>AU45*2</f>
        <v>100</v>
      </c>
      <c r="AZ45" t="s">
        <v>155</v>
      </c>
      <c r="BA45" s="53">
        <v>0.26</v>
      </c>
    </row>
    <row r="46" spans="2:53" ht="15.6" x14ac:dyDescent="0.25">
      <c r="C46" s="10" t="s">
        <v>156</v>
      </c>
      <c r="D46" s="8">
        <v>200</v>
      </c>
      <c r="E46" s="8">
        <v>8</v>
      </c>
      <c r="G46" s="46">
        <v>2</v>
      </c>
      <c r="H46">
        <f t="shared" ref="H46:H109" si="0">(INT(0.27*(G46+1)^2+1)*50)*D$45/1000</f>
        <v>30</v>
      </c>
      <c r="I46">
        <f t="shared" ref="I46:I109" si="1">(INT(0.27*($G46+1)^2+1)*50)*D$49/1000</f>
        <v>45</v>
      </c>
      <c r="J46">
        <f t="shared" ref="J46:J109" si="2">(INT(0.27*($G46+1)^2+1)*50)*D$57/1000</f>
        <v>60</v>
      </c>
      <c r="K46">
        <f t="shared" ref="K46:K109" si="3">(INT(0.27*($G46+1)^2+1)*50)*D$69/1000</f>
        <v>75</v>
      </c>
      <c r="L46">
        <f t="shared" ref="L46:L109" si="4">(INT(0.27*($G46+1)^2+1)*50)*D$81/1000</f>
        <v>90</v>
      </c>
      <c r="M46">
        <f t="shared" ref="M46:M109" si="5">4*INT($E$45*G46^1.5)</f>
        <v>88</v>
      </c>
      <c r="N46">
        <f t="shared" ref="N46:N109" si="6">4*INT($E$49*G46^1.5)</f>
        <v>180</v>
      </c>
      <c r="O46">
        <f t="shared" ref="O46:O109" si="7">4*INT($E$57*G46^1.5)</f>
        <v>484</v>
      </c>
      <c r="P46">
        <f t="shared" ref="P46:P109" si="8">2*INT($E$69*G46^1.5)</f>
        <v>384</v>
      </c>
      <c r="Q46">
        <f t="shared" ref="Q46:Q109" si="9">3*INT($E$81*G46^1.8)</f>
        <v>876</v>
      </c>
      <c r="R46" s="39">
        <v>1</v>
      </c>
      <c r="S46" s="39">
        <v>1</v>
      </c>
      <c r="T46" s="39">
        <v>1</v>
      </c>
      <c r="U46" s="39">
        <v>1</v>
      </c>
      <c r="V46" s="39">
        <v>1</v>
      </c>
      <c r="W46" s="39">
        <v>1</v>
      </c>
      <c r="X46" s="39">
        <v>1</v>
      </c>
      <c r="Y46" s="39">
        <v>1</v>
      </c>
      <c r="AA46" s="39">
        <v>7</v>
      </c>
      <c r="AB46" s="39">
        <v>50</v>
      </c>
      <c r="AC46">
        <f>SUM(K45:K69)</f>
        <v>42175</v>
      </c>
      <c r="AD46">
        <f>SUM(K45:K69)</f>
        <v>42175</v>
      </c>
      <c r="AE46">
        <f>VLOOKUP($AB46,$G$43:$Y$145,12,0)</f>
        <v>14</v>
      </c>
      <c r="AF46">
        <f>VLOOKUP($AB46,$G$43:$Y$145,13,0)</f>
        <v>13</v>
      </c>
      <c r="AG46">
        <f>VLOOKUP($AB46,$G$43:$Y$145,14,0)</f>
        <v>12</v>
      </c>
      <c r="AH46">
        <f>VLOOKUP($AB46,$G$43:$Y$145,15,0)</f>
        <v>11</v>
      </c>
      <c r="AI46">
        <f>VLOOKUP($AB46,$G$43:$Y$145,16,0)</f>
        <v>10</v>
      </c>
      <c r="AJ46">
        <f>VLOOKUP($AB46,$G$43:$Y$145,17,0)</f>
        <v>9</v>
      </c>
      <c r="AK46">
        <f>VLOOKUP($AB46,$G$43:$Y$145,18,0)</f>
        <v>9</v>
      </c>
      <c r="AL46">
        <f>VLOOKUP($AB46,$G$43:$Y$145,19,0)</f>
        <v>5</v>
      </c>
      <c r="AO46">
        <v>5</v>
      </c>
      <c r="AP46">
        <v>2</v>
      </c>
      <c r="AQ46">
        <f>INT(1.3*AQ45)</f>
        <v>19</v>
      </c>
      <c r="AR46">
        <f t="shared" ref="AR46:AR57" si="10">AQ46*5</f>
        <v>95</v>
      </c>
      <c r="AS46">
        <f t="shared" ref="AS46:AS57" si="11">(5+10)*AQ46</f>
        <v>285</v>
      </c>
      <c r="AU46">
        <v>60</v>
      </c>
      <c r="AV46">
        <f>AU46-AU45</f>
        <v>10</v>
      </c>
      <c r="AW46">
        <f t="shared" ref="AW46:AW57" si="12">AU46*2</f>
        <v>120</v>
      </c>
      <c r="AZ46" t="s">
        <v>157</v>
      </c>
      <c r="BA46" s="54" t="s">
        <v>158</v>
      </c>
    </row>
    <row r="47" spans="2:53" ht="15.6" x14ac:dyDescent="0.25">
      <c r="C47" s="10" t="s">
        <v>159</v>
      </c>
      <c r="D47" s="8">
        <v>200</v>
      </c>
      <c r="E47" s="8">
        <v>8</v>
      </c>
      <c r="G47" s="46">
        <v>3</v>
      </c>
      <c r="H47">
        <f t="shared" si="0"/>
        <v>50</v>
      </c>
      <c r="I47">
        <f t="shared" si="1"/>
        <v>75</v>
      </c>
      <c r="J47">
        <f t="shared" si="2"/>
        <v>100</v>
      </c>
      <c r="K47">
        <f t="shared" si="3"/>
        <v>125</v>
      </c>
      <c r="L47">
        <f t="shared" si="4"/>
        <v>150</v>
      </c>
      <c r="M47">
        <f t="shared" si="5"/>
        <v>164</v>
      </c>
      <c r="N47">
        <f t="shared" si="6"/>
        <v>332</v>
      </c>
      <c r="O47">
        <f t="shared" si="7"/>
        <v>892</v>
      </c>
      <c r="P47">
        <f t="shared" si="8"/>
        <v>706</v>
      </c>
      <c r="Q47">
        <f t="shared" si="9"/>
        <v>1818</v>
      </c>
      <c r="R47" s="39">
        <v>1</v>
      </c>
      <c r="S47" s="39">
        <v>1</v>
      </c>
      <c r="T47" s="39">
        <v>1</v>
      </c>
      <c r="U47" s="39">
        <v>1</v>
      </c>
      <c r="V47" s="39">
        <v>1</v>
      </c>
      <c r="W47" s="39">
        <v>1</v>
      </c>
      <c r="X47" s="39">
        <v>1</v>
      </c>
      <c r="Y47" s="39">
        <v>1</v>
      </c>
      <c r="AA47" s="39">
        <v>13</v>
      </c>
      <c r="AB47" s="39">
        <v>80</v>
      </c>
      <c r="AC47">
        <f>SUM(L45:L84)</f>
        <v>193560</v>
      </c>
      <c r="AD47">
        <f>SUM(L45:L84)</f>
        <v>193560</v>
      </c>
      <c r="AE47">
        <f>VLOOKUP($AB47,$G$43:$Y$145,12,0)</f>
        <v>198</v>
      </c>
      <c r="AF47">
        <f>VLOOKUP($AB47,$G$43:$Y$145,13,0)</f>
        <v>179</v>
      </c>
      <c r="AG47">
        <f>VLOOKUP($AB47,$G$43:$Y$145,14,0)</f>
        <v>163</v>
      </c>
      <c r="AH47">
        <f>VLOOKUP($AB47,$G$43:$Y$145,15,0)</f>
        <v>150</v>
      </c>
      <c r="AI47">
        <f>VLOOKUP($AB47,$G$43:$Y$145,16,0)</f>
        <v>139</v>
      </c>
      <c r="AJ47">
        <f>VLOOKUP($AB47,$G$43:$Y$145,17,0)</f>
        <v>129</v>
      </c>
      <c r="AK47">
        <f>VLOOKUP($AB47,$G$43:$Y$145,18,0)</f>
        <v>121</v>
      </c>
      <c r="AL47">
        <f>VLOOKUP($AB47,$G$43:$Y$145,19,0)</f>
        <v>69</v>
      </c>
      <c r="AO47">
        <v>10</v>
      </c>
      <c r="AP47">
        <v>3</v>
      </c>
      <c r="AQ47">
        <f t="shared" ref="AQ47:AQ57" si="13">INT(1.3*AQ46)</f>
        <v>24</v>
      </c>
      <c r="AR47">
        <f t="shared" si="10"/>
        <v>120</v>
      </c>
      <c r="AS47">
        <f t="shared" si="11"/>
        <v>360</v>
      </c>
      <c r="AU47">
        <v>80</v>
      </c>
      <c r="AV47">
        <f t="shared" ref="AV47:AV57" si="14">AU47-AU46</f>
        <v>20</v>
      </c>
      <c r="AW47">
        <f t="shared" si="12"/>
        <v>160</v>
      </c>
      <c r="AZ47" t="s">
        <v>160</v>
      </c>
      <c r="BA47" s="53">
        <v>0.08</v>
      </c>
    </row>
    <row r="48" spans="2:53" ht="15.6" x14ac:dyDescent="0.25">
      <c r="C48" s="10" t="s">
        <v>161</v>
      </c>
      <c r="D48" s="8">
        <v>200</v>
      </c>
      <c r="E48" s="8">
        <v>8</v>
      </c>
      <c r="G48" s="46">
        <v>4</v>
      </c>
      <c r="H48">
        <f t="shared" si="0"/>
        <v>70</v>
      </c>
      <c r="I48">
        <f t="shared" si="1"/>
        <v>105</v>
      </c>
      <c r="J48">
        <f t="shared" si="2"/>
        <v>140</v>
      </c>
      <c r="K48">
        <f t="shared" si="3"/>
        <v>175</v>
      </c>
      <c r="L48">
        <f t="shared" si="4"/>
        <v>210</v>
      </c>
      <c r="M48">
        <f t="shared" si="5"/>
        <v>256</v>
      </c>
      <c r="N48">
        <f t="shared" si="6"/>
        <v>512</v>
      </c>
      <c r="O48">
        <f t="shared" si="7"/>
        <v>1376</v>
      </c>
      <c r="P48">
        <f t="shared" si="8"/>
        <v>1088</v>
      </c>
      <c r="Q48">
        <f t="shared" si="9"/>
        <v>3054</v>
      </c>
      <c r="R48" s="39">
        <v>1</v>
      </c>
      <c r="S48" s="39">
        <v>1</v>
      </c>
      <c r="T48" s="39">
        <v>1</v>
      </c>
      <c r="U48" s="39">
        <v>1</v>
      </c>
      <c r="V48" s="39">
        <v>1</v>
      </c>
      <c r="W48" s="39">
        <v>1</v>
      </c>
      <c r="X48" s="39">
        <v>1</v>
      </c>
      <c r="Y48" s="39">
        <v>1</v>
      </c>
      <c r="AG48" t="s">
        <v>162</v>
      </c>
      <c r="AO48">
        <v>15</v>
      </c>
      <c r="AP48">
        <v>4</v>
      </c>
      <c r="AQ48">
        <f t="shared" si="13"/>
        <v>31</v>
      </c>
      <c r="AR48">
        <f t="shared" si="10"/>
        <v>155</v>
      </c>
      <c r="AS48">
        <f t="shared" si="11"/>
        <v>465</v>
      </c>
      <c r="AU48">
        <v>110</v>
      </c>
      <c r="AV48">
        <f t="shared" si="14"/>
        <v>30</v>
      </c>
      <c r="AW48">
        <f t="shared" si="12"/>
        <v>220</v>
      </c>
      <c r="AZ48" t="s">
        <v>163</v>
      </c>
      <c r="BA48" s="53">
        <v>0.08</v>
      </c>
    </row>
    <row r="49" spans="3:56" ht="15.6" x14ac:dyDescent="0.25">
      <c r="C49" s="10" t="s">
        <v>164</v>
      </c>
      <c r="D49" s="8">
        <v>300</v>
      </c>
      <c r="E49" s="8">
        <v>16</v>
      </c>
      <c r="G49" s="46">
        <v>5</v>
      </c>
      <c r="H49">
        <f t="shared" si="0"/>
        <v>100</v>
      </c>
      <c r="I49">
        <f t="shared" si="1"/>
        <v>150</v>
      </c>
      <c r="J49">
        <f t="shared" si="2"/>
        <v>200</v>
      </c>
      <c r="K49">
        <f t="shared" si="3"/>
        <v>250</v>
      </c>
      <c r="L49">
        <f t="shared" si="4"/>
        <v>300</v>
      </c>
      <c r="M49">
        <f t="shared" si="5"/>
        <v>356</v>
      </c>
      <c r="N49">
        <f t="shared" si="6"/>
        <v>712</v>
      </c>
      <c r="O49">
        <f t="shared" si="7"/>
        <v>1920</v>
      </c>
      <c r="P49">
        <f t="shared" si="8"/>
        <v>1520</v>
      </c>
      <c r="Q49">
        <f t="shared" si="9"/>
        <v>4566</v>
      </c>
      <c r="R49" s="39">
        <v>1</v>
      </c>
      <c r="S49" s="39">
        <v>1</v>
      </c>
      <c r="T49" s="39">
        <v>1</v>
      </c>
      <c r="U49" s="39">
        <v>1</v>
      </c>
      <c r="V49" s="39">
        <v>1</v>
      </c>
      <c r="W49" s="39">
        <v>1</v>
      </c>
      <c r="X49" s="39">
        <v>1</v>
      </c>
      <c r="Y49" s="39">
        <v>1</v>
      </c>
      <c r="AG49" t="s">
        <v>165</v>
      </c>
      <c r="AO49">
        <v>20</v>
      </c>
      <c r="AP49">
        <v>5</v>
      </c>
      <c r="AQ49">
        <f t="shared" si="13"/>
        <v>40</v>
      </c>
      <c r="AR49">
        <f t="shared" si="10"/>
        <v>200</v>
      </c>
      <c r="AS49">
        <f t="shared" si="11"/>
        <v>600</v>
      </c>
      <c r="AU49">
        <v>150</v>
      </c>
      <c r="AV49">
        <f t="shared" si="14"/>
        <v>40</v>
      </c>
      <c r="AW49">
        <f t="shared" si="12"/>
        <v>300</v>
      </c>
      <c r="AZ49" t="s">
        <v>166</v>
      </c>
      <c r="BA49" s="53">
        <v>0.08</v>
      </c>
    </row>
    <row r="50" spans="3:56" ht="15.6" x14ac:dyDescent="0.25">
      <c r="C50" s="10" t="s">
        <v>167</v>
      </c>
      <c r="D50" s="8">
        <v>300</v>
      </c>
      <c r="E50" s="8">
        <v>16</v>
      </c>
      <c r="G50" s="46">
        <v>6</v>
      </c>
      <c r="H50">
        <f t="shared" si="0"/>
        <v>140</v>
      </c>
      <c r="I50">
        <f t="shared" si="1"/>
        <v>210</v>
      </c>
      <c r="J50">
        <f t="shared" si="2"/>
        <v>280</v>
      </c>
      <c r="K50">
        <f t="shared" si="3"/>
        <v>350</v>
      </c>
      <c r="L50">
        <f t="shared" si="4"/>
        <v>420</v>
      </c>
      <c r="M50">
        <f t="shared" si="5"/>
        <v>468</v>
      </c>
      <c r="N50">
        <f t="shared" si="6"/>
        <v>940</v>
      </c>
      <c r="O50">
        <f t="shared" si="7"/>
        <v>2524</v>
      </c>
      <c r="P50">
        <f t="shared" si="8"/>
        <v>1998</v>
      </c>
      <c r="Q50">
        <f t="shared" si="9"/>
        <v>6339</v>
      </c>
      <c r="R50" s="39">
        <v>1</v>
      </c>
      <c r="S50" s="39">
        <v>1</v>
      </c>
      <c r="T50" s="39">
        <v>1</v>
      </c>
      <c r="U50" s="39">
        <v>1</v>
      </c>
      <c r="V50" s="39">
        <v>1</v>
      </c>
      <c r="W50" s="39">
        <v>1</v>
      </c>
      <c r="X50" s="39">
        <v>1</v>
      </c>
      <c r="Y50" s="39">
        <v>1</v>
      </c>
      <c r="AG50" t="s">
        <v>168</v>
      </c>
      <c r="AJ50" t="s">
        <v>169</v>
      </c>
      <c r="AM50" t="s">
        <v>170</v>
      </c>
      <c r="AP50">
        <v>6</v>
      </c>
      <c r="AQ50">
        <f t="shared" si="13"/>
        <v>52</v>
      </c>
      <c r="AR50">
        <f t="shared" si="10"/>
        <v>260</v>
      </c>
      <c r="AS50">
        <f t="shared" si="11"/>
        <v>780</v>
      </c>
      <c r="AU50">
        <v>200</v>
      </c>
      <c r="AV50">
        <f t="shared" si="14"/>
        <v>50</v>
      </c>
      <c r="AW50">
        <f t="shared" si="12"/>
        <v>400</v>
      </c>
      <c r="AZ50" t="s">
        <v>171</v>
      </c>
      <c r="BA50" s="53">
        <v>0.08</v>
      </c>
    </row>
    <row r="51" spans="3:56" ht="15.6" x14ac:dyDescent="0.25">
      <c r="C51" s="10" t="s">
        <v>172</v>
      </c>
      <c r="D51" s="8">
        <v>300</v>
      </c>
      <c r="E51" s="8">
        <v>16</v>
      </c>
      <c r="G51" s="46">
        <v>7</v>
      </c>
      <c r="H51">
        <f t="shared" si="0"/>
        <v>180</v>
      </c>
      <c r="I51">
        <f t="shared" si="1"/>
        <v>270</v>
      </c>
      <c r="J51">
        <f t="shared" si="2"/>
        <v>360</v>
      </c>
      <c r="K51">
        <f t="shared" si="3"/>
        <v>450</v>
      </c>
      <c r="L51">
        <f t="shared" si="4"/>
        <v>540</v>
      </c>
      <c r="M51">
        <f t="shared" si="5"/>
        <v>592</v>
      </c>
      <c r="N51">
        <f t="shared" si="6"/>
        <v>1184</v>
      </c>
      <c r="O51">
        <f t="shared" si="7"/>
        <v>3184</v>
      </c>
      <c r="P51">
        <f t="shared" si="8"/>
        <v>2518</v>
      </c>
      <c r="Q51">
        <f t="shared" si="9"/>
        <v>8367</v>
      </c>
      <c r="R51" s="39">
        <v>1</v>
      </c>
      <c r="S51" s="39">
        <v>1</v>
      </c>
      <c r="T51" s="39">
        <v>1</v>
      </c>
      <c r="U51" s="39">
        <v>1</v>
      </c>
      <c r="V51" s="39">
        <v>1</v>
      </c>
      <c r="W51" s="39">
        <v>1</v>
      </c>
      <c r="X51" s="39">
        <v>1</v>
      </c>
      <c r="Y51" s="39">
        <v>1</v>
      </c>
      <c r="AA51" t="s">
        <v>173</v>
      </c>
      <c r="AB51" t="s">
        <v>174</v>
      </c>
      <c r="AC51" t="s">
        <v>175</v>
      </c>
      <c r="AG51" t="s">
        <v>176</v>
      </c>
      <c r="AJ51" t="s">
        <v>177</v>
      </c>
      <c r="AM51" t="s">
        <v>178</v>
      </c>
      <c r="AP51">
        <v>7</v>
      </c>
      <c r="AQ51">
        <f t="shared" si="13"/>
        <v>67</v>
      </c>
      <c r="AR51">
        <f t="shared" si="10"/>
        <v>335</v>
      </c>
      <c r="AS51">
        <f t="shared" si="11"/>
        <v>1005</v>
      </c>
      <c r="AU51">
        <v>250</v>
      </c>
      <c r="AV51">
        <f t="shared" si="14"/>
        <v>50</v>
      </c>
      <c r="AW51">
        <f t="shared" si="12"/>
        <v>500</v>
      </c>
    </row>
    <row r="52" spans="3:56" ht="15.6" x14ac:dyDescent="0.25">
      <c r="C52" s="10" t="s">
        <v>179</v>
      </c>
      <c r="D52" s="8">
        <v>300</v>
      </c>
      <c r="E52" s="8">
        <v>16</v>
      </c>
      <c r="G52" s="46">
        <v>8</v>
      </c>
      <c r="H52">
        <f t="shared" si="0"/>
        <v>220</v>
      </c>
      <c r="I52">
        <f t="shared" si="1"/>
        <v>330</v>
      </c>
      <c r="J52">
        <f t="shared" si="2"/>
        <v>440</v>
      </c>
      <c r="K52">
        <f t="shared" si="3"/>
        <v>550</v>
      </c>
      <c r="L52">
        <f t="shared" si="4"/>
        <v>660</v>
      </c>
      <c r="M52">
        <f t="shared" si="5"/>
        <v>724</v>
      </c>
      <c r="N52">
        <f t="shared" si="6"/>
        <v>1448</v>
      </c>
      <c r="O52">
        <f t="shared" si="7"/>
        <v>3888</v>
      </c>
      <c r="P52">
        <f t="shared" si="8"/>
        <v>3076</v>
      </c>
      <c r="Q52">
        <f t="shared" si="9"/>
        <v>10638</v>
      </c>
      <c r="R52" s="39">
        <v>1</v>
      </c>
      <c r="S52" s="39">
        <v>1</v>
      </c>
      <c r="T52" s="39">
        <v>1</v>
      </c>
      <c r="U52" s="39">
        <v>1</v>
      </c>
      <c r="V52" s="39">
        <v>1</v>
      </c>
      <c r="W52" s="39">
        <v>1</v>
      </c>
      <c r="X52" s="39">
        <v>1</v>
      </c>
      <c r="Y52" s="39">
        <v>1</v>
      </c>
      <c r="AA52" t="s">
        <v>180</v>
      </c>
      <c r="AB52" t="s">
        <v>181</v>
      </c>
      <c r="AC52" t="s">
        <v>182</v>
      </c>
      <c r="AG52" t="s">
        <v>183</v>
      </c>
      <c r="AM52" t="s">
        <v>184</v>
      </c>
      <c r="AP52">
        <v>8</v>
      </c>
      <c r="AQ52">
        <f t="shared" si="13"/>
        <v>87</v>
      </c>
      <c r="AR52">
        <f t="shared" si="10"/>
        <v>435</v>
      </c>
      <c r="AS52">
        <f t="shared" si="11"/>
        <v>1305</v>
      </c>
      <c r="AU52">
        <v>300</v>
      </c>
      <c r="AV52">
        <f t="shared" si="14"/>
        <v>50</v>
      </c>
      <c r="AW52">
        <f t="shared" si="12"/>
        <v>600</v>
      </c>
      <c r="BC52" t="s">
        <v>185</v>
      </c>
      <c r="BD52" s="53">
        <v>0.3</v>
      </c>
    </row>
    <row r="53" spans="3:56" ht="15.6" x14ac:dyDescent="0.25">
      <c r="C53" s="10" t="s">
        <v>186</v>
      </c>
      <c r="D53" s="8">
        <v>300</v>
      </c>
      <c r="E53" s="8">
        <v>16</v>
      </c>
      <c r="G53" s="46">
        <v>9</v>
      </c>
      <c r="H53">
        <f t="shared" si="0"/>
        <v>280</v>
      </c>
      <c r="I53">
        <f t="shared" si="1"/>
        <v>420</v>
      </c>
      <c r="J53">
        <f t="shared" si="2"/>
        <v>560</v>
      </c>
      <c r="K53">
        <f t="shared" si="3"/>
        <v>700</v>
      </c>
      <c r="L53">
        <f t="shared" si="4"/>
        <v>840</v>
      </c>
      <c r="M53">
        <f t="shared" si="5"/>
        <v>864</v>
      </c>
      <c r="N53">
        <f t="shared" si="6"/>
        <v>1728</v>
      </c>
      <c r="O53">
        <f t="shared" si="7"/>
        <v>4644</v>
      </c>
      <c r="P53">
        <f t="shared" si="8"/>
        <v>3672</v>
      </c>
      <c r="Q53">
        <f t="shared" si="9"/>
        <v>13152</v>
      </c>
      <c r="R53" s="39">
        <v>1</v>
      </c>
      <c r="S53" s="39">
        <v>1</v>
      </c>
      <c r="T53" s="39">
        <v>1</v>
      </c>
      <c r="U53" s="39">
        <v>1</v>
      </c>
      <c r="V53" s="39">
        <v>1</v>
      </c>
      <c r="W53" s="39">
        <v>1</v>
      </c>
      <c r="X53" s="39">
        <v>1</v>
      </c>
      <c r="Y53" s="39">
        <v>1</v>
      </c>
      <c r="Z53">
        <v>10</v>
      </c>
      <c r="AA53" t="s">
        <v>17</v>
      </c>
      <c r="AB53" t="s">
        <v>17</v>
      </c>
      <c r="AC53" t="s">
        <v>22</v>
      </c>
      <c r="AG53" t="s">
        <v>187</v>
      </c>
      <c r="AP53">
        <v>9</v>
      </c>
      <c r="AQ53">
        <f t="shared" si="13"/>
        <v>113</v>
      </c>
      <c r="AR53">
        <f t="shared" si="10"/>
        <v>565</v>
      </c>
      <c r="AS53">
        <f t="shared" si="11"/>
        <v>1695</v>
      </c>
      <c r="AU53">
        <v>350</v>
      </c>
      <c r="AV53">
        <f t="shared" si="14"/>
        <v>50</v>
      </c>
      <c r="AW53">
        <f t="shared" si="12"/>
        <v>700</v>
      </c>
      <c r="BC53" t="s">
        <v>188</v>
      </c>
      <c r="BD53" s="53">
        <v>0.5</v>
      </c>
    </row>
    <row r="54" spans="3:56" ht="15.6" x14ac:dyDescent="0.25">
      <c r="C54" s="10" t="s">
        <v>189</v>
      </c>
      <c r="D54" s="8">
        <v>300</v>
      </c>
      <c r="E54" s="8">
        <v>16</v>
      </c>
      <c r="G54" s="46">
        <v>10</v>
      </c>
      <c r="H54">
        <f t="shared" si="0"/>
        <v>330</v>
      </c>
      <c r="I54">
        <f t="shared" si="1"/>
        <v>495</v>
      </c>
      <c r="J54">
        <f t="shared" si="2"/>
        <v>660</v>
      </c>
      <c r="K54">
        <f t="shared" si="3"/>
        <v>825</v>
      </c>
      <c r="L54">
        <f t="shared" si="4"/>
        <v>990</v>
      </c>
      <c r="M54">
        <f t="shared" si="5"/>
        <v>1008</v>
      </c>
      <c r="N54">
        <f t="shared" si="6"/>
        <v>2020</v>
      </c>
      <c r="O54">
        <f t="shared" si="7"/>
        <v>5436</v>
      </c>
      <c r="P54">
        <f t="shared" si="8"/>
        <v>4300</v>
      </c>
      <c r="Q54">
        <f t="shared" si="9"/>
        <v>15900</v>
      </c>
      <c r="R54" s="39">
        <v>1</v>
      </c>
      <c r="S54" s="39">
        <v>1</v>
      </c>
      <c r="T54" s="39">
        <v>1</v>
      </c>
      <c r="U54" s="39">
        <v>1</v>
      </c>
      <c r="V54" s="39">
        <v>1</v>
      </c>
      <c r="W54" s="39">
        <v>1</v>
      </c>
      <c r="X54" s="39">
        <v>1</v>
      </c>
      <c r="Y54" s="39">
        <v>1</v>
      </c>
      <c r="Z54">
        <v>20</v>
      </c>
      <c r="AA54" t="s">
        <v>17</v>
      </c>
      <c r="AB54" t="s">
        <v>22</v>
      </c>
      <c r="AC54" t="s">
        <v>31</v>
      </c>
      <c r="AD54" s="48" t="s">
        <v>190</v>
      </c>
      <c r="AP54">
        <v>10</v>
      </c>
      <c r="AQ54">
        <f t="shared" si="13"/>
        <v>146</v>
      </c>
      <c r="AR54">
        <f t="shared" si="10"/>
        <v>730</v>
      </c>
      <c r="AS54">
        <f t="shared" si="11"/>
        <v>2190</v>
      </c>
      <c r="AU54">
        <v>400</v>
      </c>
      <c r="AV54">
        <f t="shared" si="14"/>
        <v>50</v>
      </c>
      <c r="AW54">
        <f t="shared" si="12"/>
        <v>800</v>
      </c>
      <c r="BC54" t="s">
        <v>191</v>
      </c>
      <c r="BD54" s="53">
        <v>0.75</v>
      </c>
    </row>
    <row r="55" spans="3:56" ht="15.6" x14ac:dyDescent="0.25">
      <c r="C55" s="10" t="s">
        <v>192</v>
      </c>
      <c r="D55" s="8">
        <v>300</v>
      </c>
      <c r="E55" s="8">
        <v>16</v>
      </c>
      <c r="G55" s="46">
        <v>11</v>
      </c>
      <c r="H55">
        <f t="shared" si="0"/>
        <v>390</v>
      </c>
      <c r="I55">
        <f t="shared" si="1"/>
        <v>585</v>
      </c>
      <c r="J55">
        <f t="shared" si="2"/>
        <v>780</v>
      </c>
      <c r="K55">
        <f t="shared" si="3"/>
        <v>975</v>
      </c>
      <c r="L55">
        <f t="shared" si="4"/>
        <v>1170</v>
      </c>
      <c r="M55">
        <f t="shared" si="5"/>
        <v>1164</v>
      </c>
      <c r="N55">
        <f t="shared" si="6"/>
        <v>2332</v>
      </c>
      <c r="O55">
        <f t="shared" si="7"/>
        <v>6272</v>
      </c>
      <c r="P55">
        <f t="shared" si="8"/>
        <v>4960</v>
      </c>
      <c r="Q55">
        <f t="shared" si="9"/>
        <v>18873</v>
      </c>
      <c r="R55" s="39">
        <v>1</v>
      </c>
      <c r="S55" s="39">
        <v>1</v>
      </c>
      <c r="T55" s="39">
        <v>1</v>
      </c>
      <c r="U55" s="39">
        <v>1</v>
      </c>
      <c r="V55" s="39">
        <v>1</v>
      </c>
      <c r="W55" s="39">
        <v>1</v>
      </c>
      <c r="X55" s="39">
        <v>1</v>
      </c>
      <c r="Y55" s="39">
        <v>1</v>
      </c>
      <c r="Z55" s="34">
        <v>30</v>
      </c>
      <c r="AA55" s="34" t="s">
        <v>193</v>
      </c>
      <c r="AB55" s="34" t="s">
        <v>22</v>
      </c>
      <c r="AC55" s="34" t="s">
        <v>31</v>
      </c>
      <c r="AD55" s="49" t="s">
        <v>194</v>
      </c>
      <c r="AE55" s="49" t="s">
        <v>195</v>
      </c>
      <c r="AF55" s="49" t="s">
        <v>196</v>
      </c>
      <c r="AG55" s="49" t="s">
        <v>197</v>
      </c>
      <c r="AH55" s="50"/>
      <c r="AI55" s="49" t="s">
        <v>143</v>
      </c>
      <c r="AJ55" s="49" t="s">
        <v>144</v>
      </c>
      <c r="AK55" s="52" t="s">
        <v>198</v>
      </c>
      <c r="AL55" s="52" t="s">
        <v>199</v>
      </c>
      <c r="AP55">
        <v>11</v>
      </c>
      <c r="AQ55">
        <f t="shared" si="13"/>
        <v>189</v>
      </c>
      <c r="AR55">
        <f t="shared" si="10"/>
        <v>945</v>
      </c>
      <c r="AS55">
        <f t="shared" si="11"/>
        <v>2835</v>
      </c>
      <c r="AU55">
        <v>450</v>
      </c>
      <c r="AV55">
        <f t="shared" si="14"/>
        <v>50</v>
      </c>
      <c r="AW55">
        <f t="shared" si="12"/>
        <v>900</v>
      </c>
    </row>
    <row r="56" spans="3:56" ht="15.6" x14ac:dyDescent="0.25">
      <c r="C56" s="10" t="s">
        <v>200</v>
      </c>
      <c r="D56" s="8">
        <v>300</v>
      </c>
      <c r="E56" s="8">
        <v>16</v>
      </c>
      <c r="G56" s="46">
        <v>12</v>
      </c>
      <c r="H56">
        <f t="shared" si="0"/>
        <v>460</v>
      </c>
      <c r="I56">
        <f t="shared" si="1"/>
        <v>690</v>
      </c>
      <c r="J56">
        <f t="shared" si="2"/>
        <v>920</v>
      </c>
      <c r="K56">
        <f t="shared" si="3"/>
        <v>1150</v>
      </c>
      <c r="L56">
        <f t="shared" si="4"/>
        <v>1380</v>
      </c>
      <c r="M56">
        <f t="shared" si="5"/>
        <v>1328</v>
      </c>
      <c r="N56">
        <f t="shared" si="6"/>
        <v>2660</v>
      </c>
      <c r="O56">
        <f t="shared" si="7"/>
        <v>7148</v>
      </c>
      <c r="P56">
        <f t="shared" si="8"/>
        <v>5652</v>
      </c>
      <c r="Q56">
        <f t="shared" si="9"/>
        <v>22074</v>
      </c>
      <c r="R56" s="39">
        <v>1</v>
      </c>
      <c r="S56" s="39">
        <v>1</v>
      </c>
      <c r="T56" s="39">
        <v>1</v>
      </c>
      <c r="U56" s="39">
        <v>1</v>
      </c>
      <c r="V56" s="39">
        <v>1</v>
      </c>
      <c r="W56" s="39">
        <v>1</v>
      </c>
      <c r="X56" s="39">
        <v>1</v>
      </c>
      <c r="Y56" s="39">
        <v>1</v>
      </c>
      <c r="Z56">
        <v>40</v>
      </c>
      <c r="AA56" t="s">
        <v>22</v>
      </c>
      <c r="AB56" t="s">
        <v>31</v>
      </c>
      <c r="AC56" t="s">
        <v>48</v>
      </c>
      <c r="AD56" s="49">
        <v>1</v>
      </c>
      <c r="AE56" s="49" t="s">
        <v>201</v>
      </c>
      <c r="AF56" s="50"/>
      <c r="AG56" s="50"/>
      <c r="AH56" s="50"/>
      <c r="AI56" s="50">
        <v>28</v>
      </c>
      <c r="AJ56" s="50">
        <v>29</v>
      </c>
      <c r="AK56" s="50">
        <v>31</v>
      </c>
      <c r="AL56" s="50">
        <v>35</v>
      </c>
      <c r="AP56">
        <v>12</v>
      </c>
      <c r="AQ56">
        <f t="shared" si="13"/>
        <v>245</v>
      </c>
      <c r="AR56">
        <f t="shared" si="10"/>
        <v>1225</v>
      </c>
      <c r="AS56">
        <f t="shared" si="11"/>
        <v>3675</v>
      </c>
      <c r="AU56">
        <v>500</v>
      </c>
      <c r="AV56">
        <f t="shared" si="14"/>
        <v>50</v>
      </c>
      <c r="AW56">
        <f t="shared" si="12"/>
        <v>1000</v>
      </c>
    </row>
    <row r="57" spans="3:56" ht="15.6" x14ac:dyDescent="0.25">
      <c r="C57" s="10" t="s">
        <v>202</v>
      </c>
      <c r="D57" s="8">
        <v>400</v>
      </c>
      <c r="E57" s="8">
        <v>43</v>
      </c>
      <c r="G57" s="46">
        <v>13</v>
      </c>
      <c r="H57">
        <f t="shared" si="0"/>
        <v>530</v>
      </c>
      <c r="I57">
        <f t="shared" si="1"/>
        <v>795</v>
      </c>
      <c r="J57">
        <f t="shared" si="2"/>
        <v>1060</v>
      </c>
      <c r="K57">
        <f t="shared" si="3"/>
        <v>1325</v>
      </c>
      <c r="L57">
        <f t="shared" si="4"/>
        <v>1590</v>
      </c>
      <c r="M57">
        <f t="shared" si="5"/>
        <v>1496</v>
      </c>
      <c r="N57">
        <f t="shared" si="6"/>
        <v>2996</v>
      </c>
      <c r="O57">
        <f t="shared" si="7"/>
        <v>8060</v>
      </c>
      <c r="P57">
        <f t="shared" si="8"/>
        <v>6374</v>
      </c>
      <c r="Q57">
        <f t="shared" si="9"/>
        <v>25497</v>
      </c>
      <c r="R57" s="39">
        <v>1</v>
      </c>
      <c r="S57" s="39">
        <v>1</v>
      </c>
      <c r="T57" s="39">
        <v>1</v>
      </c>
      <c r="U57" s="39">
        <v>1</v>
      </c>
      <c r="V57" s="39">
        <v>1</v>
      </c>
      <c r="W57" s="39">
        <v>1</v>
      </c>
      <c r="X57" s="39">
        <v>1</v>
      </c>
      <c r="Y57" s="39">
        <v>1</v>
      </c>
      <c r="Z57" s="34">
        <v>50</v>
      </c>
      <c r="AA57" s="34" t="s">
        <v>31</v>
      </c>
      <c r="AB57" s="34" t="s">
        <v>48</v>
      </c>
      <c r="AC57" s="34" t="s">
        <v>48</v>
      </c>
      <c r="AD57" s="49">
        <v>2</v>
      </c>
      <c r="AE57" s="49" t="s">
        <v>203</v>
      </c>
      <c r="AF57" s="49" t="s">
        <v>204</v>
      </c>
      <c r="AG57" s="49" t="s">
        <v>205</v>
      </c>
      <c r="AH57" s="50"/>
      <c r="AI57" s="50">
        <v>32</v>
      </c>
      <c r="AJ57" s="50">
        <v>33</v>
      </c>
      <c r="AK57" s="50">
        <v>36</v>
      </c>
      <c r="AL57" s="50">
        <v>41</v>
      </c>
      <c r="AP57">
        <v>13</v>
      </c>
      <c r="AQ57">
        <f t="shared" si="13"/>
        <v>318</v>
      </c>
      <c r="AR57">
        <f t="shared" si="10"/>
        <v>1590</v>
      </c>
      <c r="AS57">
        <f t="shared" si="11"/>
        <v>4770</v>
      </c>
      <c r="AU57">
        <v>550</v>
      </c>
      <c r="AV57">
        <f t="shared" si="14"/>
        <v>50</v>
      </c>
      <c r="AW57">
        <f t="shared" si="12"/>
        <v>1100</v>
      </c>
    </row>
    <row r="58" spans="3:56" ht="15.6" x14ac:dyDescent="0.25">
      <c r="C58" s="10" t="s">
        <v>206</v>
      </c>
      <c r="D58" s="8">
        <v>400</v>
      </c>
      <c r="E58" s="8">
        <v>43</v>
      </c>
      <c r="G58" s="46">
        <v>14</v>
      </c>
      <c r="H58">
        <f t="shared" si="0"/>
        <v>610</v>
      </c>
      <c r="I58">
        <f t="shared" si="1"/>
        <v>915</v>
      </c>
      <c r="J58">
        <f t="shared" si="2"/>
        <v>1220</v>
      </c>
      <c r="K58">
        <f t="shared" si="3"/>
        <v>1525</v>
      </c>
      <c r="L58">
        <f t="shared" si="4"/>
        <v>1830</v>
      </c>
      <c r="M58">
        <f t="shared" si="5"/>
        <v>1676</v>
      </c>
      <c r="N58">
        <f t="shared" si="6"/>
        <v>3352</v>
      </c>
      <c r="O58">
        <f t="shared" si="7"/>
        <v>9008</v>
      </c>
      <c r="P58">
        <f t="shared" si="8"/>
        <v>7124</v>
      </c>
      <c r="Q58">
        <f t="shared" si="9"/>
        <v>29136</v>
      </c>
      <c r="R58" s="39">
        <v>1</v>
      </c>
      <c r="S58" s="39">
        <v>1</v>
      </c>
      <c r="T58" s="39">
        <v>1</v>
      </c>
      <c r="U58" s="39">
        <v>1</v>
      </c>
      <c r="V58" s="39">
        <v>1</v>
      </c>
      <c r="W58" s="39">
        <v>1</v>
      </c>
      <c r="X58" s="39">
        <v>1</v>
      </c>
      <c r="Y58" s="39">
        <v>1</v>
      </c>
      <c r="Z58">
        <v>60</v>
      </c>
      <c r="AA58" t="s">
        <v>31</v>
      </c>
      <c r="AB58" t="s">
        <v>48</v>
      </c>
      <c r="AC58" t="s">
        <v>69</v>
      </c>
      <c r="AD58" s="49">
        <v>3</v>
      </c>
      <c r="AE58" s="49" t="s">
        <v>207</v>
      </c>
      <c r="AF58" s="49" t="s">
        <v>208</v>
      </c>
      <c r="AG58" s="51" t="s">
        <v>209</v>
      </c>
      <c r="AH58" s="50"/>
      <c r="AI58" s="50">
        <v>35</v>
      </c>
      <c r="AJ58" s="50">
        <v>36</v>
      </c>
      <c r="AK58" s="50">
        <v>40</v>
      </c>
      <c r="AL58" s="50">
        <v>45</v>
      </c>
      <c r="AR58" t="s">
        <v>210</v>
      </c>
      <c r="AS58">
        <v>5</v>
      </c>
      <c r="AT58" t="s">
        <v>211</v>
      </c>
      <c r="AU58">
        <v>6</v>
      </c>
    </row>
    <row r="59" spans="3:56" ht="15.6" x14ac:dyDescent="0.25">
      <c r="C59" s="10" t="s">
        <v>212</v>
      </c>
      <c r="D59" s="8">
        <v>400</v>
      </c>
      <c r="E59" s="8">
        <v>43</v>
      </c>
      <c r="G59" s="46">
        <v>15</v>
      </c>
      <c r="H59">
        <f t="shared" si="0"/>
        <v>700</v>
      </c>
      <c r="I59">
        <f t="shared" si="1"/>
        <v>1050</v>
      </c>
      <c r="J59">
        <f t="shared" si="2"/>
        <v>1400</v>
      </c>
      <c r="K59">
        <f t="shared" si="3"/>
        <v>1750</v>
      </c>
      <c r="L59">
        <f t="shared" si="4"/>
        <v>2100</v>
      </c>
      <c r="M59">
        <f t="shared" si="5"/>
        <v>1856</v>
      </c>
      <c r="N59">
        <f t="shared" si="6"/>
        <v>3716</v>
      </c>
      <c r="O59">
        <f t="shared" si="7"/>
        <v>9992</v>
      </c>
      <c r="P59">
        <f t="shared" si="8"/>
        <v>7900</v>
      </c>
      <c r="Q59">
        <f t="shared" si="9"/>
        <v>32988</v>
      </c>
      <c r="R59" s="39">
        <v>1</v>
      </c>
      <c r="S59" s="39">
        <v>1</v>
      </c>
      <c r="T59" s="39">
        <v>1</v>
      </c>
      <c r="U59" s="39">
        <v>1</v>
      </c>
      <c r="V59" s="39">
        <v>1</v>
      </c>
      <c r="W59" s="39">
        <v>1</v>
      </c>
      <c r="X59" s="39">
        <v>1</v>
      </c>
      <c r="Y59" s="39">
        <v>1</v>
      </c>
      <c r="Z59">
        <v>70</v>
      </c>
      <c r="AA59" s="34" t="s">
        <v>48</v>
      </c>
      <c r="AB59" t="s">
        <v>69</v>
      </c>
      <c r="AC59" t="s">
        <v>69</v>
      </c>
      <c r="AD59" s="49">
        <v>4</v>
      </c>
      <c r="AE59" s="49" t="s">
        <v>213</v>
      </c>
      <c r="AF59" s="51" t="s">
        <v>209</v>
      </c>
      <c r="AG59" s="49" t="s">
        <v>214</v>
      </c>
      <c r="AH59" s="50"/>
      <c r="AI59" s="50"/>
      <c r="AJ59" s="50"/>
      <c r="AK59" s="50"/>
      <c r="AL59" s="50"/>
      <c r="AN59" t="s">
        <v>215</v>
      </c>
      <c r="AO59" t="s">
        <v>216</v>
      </c>
      <c r="AP59" t="s">
        <v>151</v>
      </c>
      <c r="AQ59" t="s">
        <v>217</v>
      </c>
      <c r="AR59" t="s">
        <v>218</v>
      </c>
      <c r="AS59" t="s">
        <v>219</v>
      </c>
      <c r="AT59" t="s">
        <v>220</v>
      </c>
      <c r="AU59" t="s">
        <v>221</v>
      </c>
      <c r="AX59" t="s">
        <v>222</v>
      </c>
      <c r="AY59" t="s">
        <v>223</v>
      </c>
    </row>
    <row r="60" spans="3:56" ht="15.6" x14ac:dyDescent="0.25">
      <c r="C60" s="10" t="s">
        <v>224</v>
      </c>
      <c r="D60" s="8">
        <v>400</v>
      </c>
      <c r="E60" s="8">
        <v>43</v>
      </c>
      <c r="G60" s="46">
        <v>16</v>
      </c>
      <c r="H60">
        <f t="shared" si="0"/>
        <v>790</v>
      </c>
      <c r="I60">
        <f t="shared" si="1"/>
        <v>1185</v>
      </c>
      <c r="J60">
        <f t="shared" si="2"/>
        <v>1580</v>
      </c>
      <c r="K60">
        <f t="shared" si="3"/>
        <v>1975</v>
      </c>
      <c r="L60">
        <f t="shared" si="4"/>
        <v>2370</v>
      </c>
      <c r="M60">
        <f t="shared" si="5"/>
        <v>2048</v>
      </c>
      <c r="N60">
        <f t="shared" si="6"/>
        <v>4096</v>
      </c>
      <c r="O60">
        <f t="shared" si="7"/>
        <v>11008</v>
      </c>
      <c r="P60">
        <f t="shared" si="8"/>
        <v>8704</v>
      </c>
      <c r="Q60">
        <f t="shared" si="9"/>
        <v>37050</v>
      </c>
      <c r="R60" s="39">
        <v>1</v>
      </c>
      <c r="S60" s="39">
        <v>1</v>
      </c>
      <c r="T60" s="39">
        <v>1</v>
      </c>
      <c r="U60" s="39">
        <v>1</v>
      </c>
      <c r="V60" s="39">
        <v>1</v>
      </c>
      <c r="W60" s="39">
        <v>1</v>
      </c>
      <c r="X60" s="39">
        <v>1</v>
      </c>
      <c r="Y60" s="39">
        <v>1</v>
      </c>
      <c r="Z60">
        <v>80</v>
      </c>
      <c r="AA60" t="s">
        <v>48</v>
      </c>
      <c r="AB60" t="s">
        <v>69</v>
      </c>
      <c r="AC60" t="s">
        <v>69</v>
      </c>
      <c r="AD60" s="49">
        <v>7</v>
      </c>
      <c r="AE60" s="51" t="s">
        <v>209</v>
      </c>
      <c r="AF60" s="49" t="s">
        <v>225</v>
      </c>
      <c r="AG60" s="49" t="s">
        <v>226</v>
      </c>
      <c r="AH60" s="50"/>
      <c r="AI60" s="50"/>
      <c r="AJ60" s="50"/>
      <c r="AK60" s="50"/>
      <c r="AL60" s="50"/>
      <c r="AN60">
        <v>1</v>
      </c>
      <c r="AO60">
        <v>35</v>
      </c>
      <c r="AP60">
        <f>INT(AO60/5)-3</f>
        <v>4</v>
      </c>
      <c r="AQ60">
        <f>VLOOKUP(AP60,AP$45:AU$57,6,0)</f>
        <v>110</v>
      </c>
      <c r="AR60">
        <f>AQ60*$AS$58</f>
        <v>550</v>
      </c>
      <c r="AS60">
        <f>AQ60*(AS$58+AU$58)</f>
        <v>1210</v>
      </c>
      <c r="AT60">
        <f>AR60</f>
        <v>550</v>
      </c>
      <c r="AU60">
        <f>AS60+0</f>
        <v>1210</v>
      </c>
      <c r="AX60">
        <f>AD47</f>
        <v>193560</v>
      </c>
      <c r="AY60">
        <f>AX60*4*6</f>
        <v>4645440</v>
      </c>
      <c r="AZ60">
        <f>AY60*0.3</f>
        <v>1393632</v>
      </c>
    </row>
    <row r="61" spans="3:56" ht="15.6" x14ac:dyDescent="0.25">
      <c r="C61" s="10" t="s">
        <v>227</v>
      </c>
      <c r="D61" s="8">
        <v>400</v>
      </c>
      <c r="E61" s="8">
        <v>43</v>
      </c>
      <c r="G61" s="46">
        <v>17</v>
      </c>
      <c r="H61">
        <f t="shared" si="0"/>
        <v>880</v>
      </c>
      <c r="I61">
        <f t="shared" si="1"/>
        <v>1320</v>
      </c>
      <c r="J61">
        <f t="shared" si="2"/>
        <v>1760</v>
      </c>
      <c r="K61">
        <f t="shared" si="3"/>
        <v>2200</v>
      </c>
      <c r="L61">
        <f t="shared" si="4"/>
        <v>2640</v>
      </c>
      <c r="M61">
        <f t="shared" si="5"/>
        <v>2240</v>
      </c>
      <c r="N61">
        <f t="shared" si="6"/>
        <v>4484</v>
      </c>
      <c r="O61">
        <f t="shared" si="7"/>
        <v>12052</v>
      </c>
      <c r="P61">
        <f t="shared" si="8"/>
        <v>9532</v>
      </c>
      <c r="Q61">
        <f t="shared" si="9"/>
        <v>41322</v>
      </c>
      <c r="R61" s="39">
        <v>1</v>
      </c>
      <c r="S61" s="39">
        <v>1</v>
      </c>
      <c r="T61" s="39">
        <v>1</v>
      </c>
      <c r="U61" s="39">
        <v>1</v>
      </c>
      <c r="V61" s="39">
        <v>1</v>
      </c>
      <c r="W61" s="39">
        <v>1</v>
      </c>
      <c r="X61" s="39">
        <v>1</v>
      </c>
      <c r="Y61" s="39">
        <v>1</v>
      </c>
      <c r="Z61" s="34">
        <v>90</v>
      </c>
      <c r="AA61" s="34" t="s">
        <v>69</v>
      </c>
      <c r="AB61" s="34" t="s">
        <v>69</v>
      </c>
      <c r="AC61" s="34" t="s">
        <v>69</v>
      </c>
      <c r="AD61" s="49">
        <v>15</v>
      </c>
      <c r="AE61" s="49" t="s">
        <v>228</v>
      </c>
      <c r="AF61" s="51" t="s">
        <v>209</v>
      </c>
      <c r="AG61" s="49" t="s">
        <v>229</v>
      </c>
      <c r="AH61" s="50"/>
      <c r="AI61" s="50"/>
      <c r="AJ61" s="50"/>
      <c r="AK61" s="50"/>
      <c r="AL61" s="50"/>
      <c r="AN61">
        <v>2</v>
      </c>
      <c r="AO61">
        <v>41</v>
      </c>
      <c r="AP61">
        <f t="shared" ref="AP61:AP124" si="15">INT(AO61/5)-3</f>
        <v>5</v>
      </c>
      <c r="AQ61">
        <f t="shared" ref="AQ61:AQ124" si="16">VLOOKUP(AP61,AP$45:AU$57,6,0)</f>
        <v>150</v>
      </c>
      <c r="AR61">
        <f t="shared" ref="AR61:AR124" si="17">AQ61*$AS$58</f>
        <v>750</v>
      </c>
      <c r="AS61">
        <f t="shared" ref="AS61:AS124" si="18">AQ61*(AS$58+AU$58)</f>
        <v>1650</v>
      </c>
      <c r="AT61">
        <f>AR61+AT60</f>
        <v>1300</v>
      </c>
      <c r="AU61">
        <f>AS61+AU60</f>
        <v>2860</v>
      </c>
      <c r="AZ61">
        <f>AZ60*0.7</f>
        <v>975542.39999999991</v>
      </c>
    </row>
    <row r="62" spans="3:56" ht="15.6" x14ac:dyDescent="0.25">
      <c r="C62" s="10" t="s">
        <v>230</v>
      </c>
      <c r="D62" s="8">
        <v>400</v>
      </c>
      <c r="E62" s="8">
        <v>43</v>
      </c>
      <c r="G62" s="46">
        <v>18</v>
      </c>
      <c r="H62">
        <f t="shared" si="0"/>
        <v>980</v>
      </c>
      <c r="I62">
        <f t="shared" si="1"/>
        <v>1470</v>
      </c>
      <c r="J62">
        <f t="shared" si="2"/>
        <v>1960</v>
      </c>
      <c r="K62">
        <f t="shared" si="3"/>
        <v>2450</v>
      </c>
      <c r="L62">
        <f t="shared" si="4"/>
        <v>2940</v>
      </c>
      <c r="M62">
        <f t="shared" si="5"/>
        <v>2440</v>
      </c>
      <c r="N62">
        <f t="shared" si="6"/>
        <v>4884</v>
      </c>
      <c r="O62">
        <f t="shared" si="7"/>
        <v>13132</v>
      </c>
      <c r="P62">
        <f t="shared" si="8"/>
        <v>10384</v>
      </c>
      <c r="Q62">
        <f t="shared" si="9"/>
        <v>45801</v>
      </c>
      <c r="R62" s="39">
        <v>1</v>
      </c>
      <c r="S62" s="39">
        <v>1</v>
      </c>
      <c r="T62" s="39">
        <v>1</v>
      </c>
      <c r="U62" s="39">
        <v>1</v>
      </c>
      <c r="V62" s="39">
        <v>1</v>
      </c>
      <c r="W62" s="39">
        <v>1</v>
      </c>
      <c r="X62" s="39">
        <v>1</v>
      </c>
      <c r="Y62" s="39">
        <v>1</v>
      </c>
      <c r="AD62" s="49">
        <v>20</v>
      </c>
      <c r="AE62" s="51" t="s">
        <v>209</v>
      </c>
      <c r="AF62" s="51" t="s">
        <v>209</v>
      </c>
      <c r="AG62" s="51" t="s">
        <v>209</v>
      </c>
      <c r="AH62" s="50"/>
      <c r="AI62" s="50"/>
      <c r="AJ62" s="50"/>
      <c r="AK62" s="50"/>
      <c r="AL62" s="50"/>
      <c r="AN62">
        <v>3</v>
      </c>
      <c r="AO62">
        <v>45</v>
      </c>
      <c r="AP62">
        <f t="shared" si="15"/>
        <v>6</v>
      </c>
      <c r="AQ62">
        <f t="shared" si="16"/>
        <v>200</v>
      </c>
      <c r="AR62">
        <f t="shared" si="17"/>
        <v>1000</v>
      </c>
      <c r="AS62">
        <f t="shared" si="18"/>
        <v>2200</v>
      </c>
      <c r="AT62">
        <f t="shared" ref="AT62:AT125" si="19">AR62+AT61</f>
        <v>2300</v>
      </c>
      <c r="AU62">
        <f t="shared" ref="AU62:AU125" si="20">AS62+AU61</f>
        <v>5060</v>
      </c>
    </row>
    <row r="63" spans="3:56" ht="15.6" x14ac:dyDescent="0.25">
      <c r="C63" s="10" t="s">
        <v>231</v>
      </c>
      <c r="D63" s="8">
        <v>400</v>
      </c>
      <c r="E63" s="8">
        <v>43</v>
      </c>
      <c r="G63" s="46">
        <v>19</v>
      </c>
      <c r="H63">
        <f t="shared" si="0"/>
        <v>1090</v>
      </c>
      <c r="I63">
        <f t="shared" si="1"/>
        <v>1635</v>
      </c>
      <c r="J63">
        <f t="shared" si="2"/>
        <v>2180</v>
      </c>
      <c r="K63">
        <f t="shared" si="3"/>
        <v>2725</v>
      </c>
      <c r="L63">
        <f t="shared" si="4"/>
        <v>3270</v>
      </c>
      <c r="M63">
        <f t="shared" si="5"/>
        <v>2648</v>
      </c>
      <c r="N63">
        <f t="shared" si="6"/>
        <v>5300</v>
      </c>
      <c r="O63">
        <f t="shared" si="7"/>
        <v>14244</v>
      </c>
      <c r="P63">
        <f t="shared" si="8"/>
        <v>11262</v>
      </c>
      <c r="Q63">
        <f t="shared" si="9"/>
        <v>50484</v>
      </c>
      <c r="R63" s="39">
        <v>1</v>
      </c>
      <c r="S63" s="39">
        <v>1</v>
      </c>
      <c r="T63" s="39">
        <v>1</v>
      </c>
      <c r="U63" s="39">
        <v>1</v>
      </c>
      <c r="V63" s="39">
        <v>1</v>
      </c>
      <c r="W63" s="39">
        <v>1</v>
      </c>
      <c r="X63" s="39">
        <v>1</v>
      </c>
      <c r="Y63" s="39">
        <v>1</v>
      </c>
      <c r="AN63">
        <v>4</v>
      </c>
      <c r="AO63">
        <v>48</v>
      </c>
      <c r="AP63">
        <f t="shared" si="15"/>
        <v>6</v>
      </c>
      <c r="AQ63">
        <f t="shared" si="16"/>
        <v>200</v>
      </c>
      <c r="AR63">
        <f t="shared" si="17"/>
        <v>1000</v>
      </c>
      <c r="AS63">
        <f t="shared" si="18"/>
        <v>2200</v>
      </c>
      <c r="AT63">
        <f t="shared" si="19"/>
        <v>3300</v>
      </c>
      <c r="AU63">
        <f t="shared" si="20"/>
        <v>7260</v>
      </c>
    </row>
    <row r="64" spans="3:56" ht="15.6" x14ac:dyDescent="0.25">
      <c r="C64" s="10" t="s">
        <v>232</v>
      </c>
      <c r="D64" s="8">
        <v>400</v>
      </c>
      <c r="E64" s="8">
        <v>43</v>
      </c>
      <c r="G64" s="46">
        <v>20</v>
      </c>
      <c r="H64">
        <f t="shared" si="0"/>
        <v>1200</v>
      </c>
      <c r="I64">
        <f t="shared" si="1"/>
        <v>1800</v>
      </c>
      <c r="J64">
        <f t="shared" si="2"/>
        <v>2400</v>
      </c>
      <c r="K64">
        <f t="shared" si="3"/>
        <v>3000</v>
      </c>
      <c r="L64">
        <f t="shared" si="4"/>
        <v>3600</v>
      </c>
      <c r="M64">
        <f t="shared" si="5"/>
        <v>2860</v>
      </c>
      <c r="N64">
        <f t="shared" si="6"/>
        <v>5724</v>
      </c>
      <c r="O64">
        <f t="shared" si="7"/>
        <v>15384</v>
      </c>
      <c r="P64">
        <f t="shared" si="8"/>
        <v>12164</v>
      </c>
      <c r="Q64">
        <f t="shared" si="9"/>
        <v>55365</v>
      </c>
      <c r="R64" s="39">
        <v>1</v>
      </c>
      <c r="S64" s="39">
        <v>1</v>
      </c>
      <c r="T64" s="39">
        <v>1</v>
      </c>
      <c r="U64" s="39">
        <v>1</v>
      </c>
      <c r="V64" s="39">
        <v>1</v>
      </c>
      <c r="W64" s="39">
        <v>1</v>
      </c>
      <c r="X64" s="39">
        <v>1</v>
      </c>
      <c r="Y64" s="39">
        <v>1</v>
      </c>
      <c r="AN64">
        <v>5</v>
      </c>
      <c r="AO64">
        <v>50</v>
      </c>
      <c r="AP64">
        <f t="shared" si="15"/>
        <v>7</v>
      </c>
      <c r="AQ64">
        <f t="shared" si="16"/>
        <v>250</v>
      </c>
      <c r="AR64">
        <f t="shared" si="17"/>
        <v>1250</v>
      </c>
      <c r="AS64">
        <f t="shared" si="18"/>
        <v>2750</v>
      </c>
      <c r="AT64">
        <f t="shared" si="19"/>
        <v>4550</v>
      </c>
      <c r="AU64">
        <f t="shared" si="20"/>
        <v>10010</v>
      </c>
    </row>
    <row r="65" spans="3:47" ht="15.6" x14ac:dyDescent="0.25">
      <c r="C65" s="10" t="s">
        <v>233</v>
      </c>
      <c r="D65" s="8">
        <v>400</v>
      </c>
      <c r="E65" s="8">
        <v>43</v>
      </c>
      <c r="G65" s="46">
        <v>21</v>
      </c>
      <c r="H65">
        <f t="shared" si="0"/>
        <v>1310</v>
      </c>
      <c r="I65">
        <f t="shared" si="1"/>
        <v>1965</v>
      </c>
      <c r="J65">
        <f t="shared" si="2"/>
        <v>2620</v>
      </c>
      <c r="K65">
        <f t="shared" si="3"/>
        <v>3275</v>
      </c>
      <c r="L65">
        <f t="shared" si="4"/>
        <v>3930</v>
      </c>
      <c r="M65">
        <f t="shared" si="5"/>
        <v>3076</v>
      </c>
      <c r="N65">
        <f t="shared" si="6"/>
        <v>6156</v>
      </c>
      <c r="O65">
        <f t="shared" si="7"/>
        <v>16552</v>
      </c>
      <c r="P65">
        <f t="shared" si="8"/>
        <v>13086</v>
      </c>
      <c r="Q65">
        <f t="shared" si="9"/>
        <v>60447</v>
      </c>
      <c r="R65" s="39">
        <v>1</v>
      </c>
      <c r="S65" s="39">
        <v>1</v>
      </c>
      <c r="T65" s="39">
        <v>1</v>
      </c>
      <c r="U65" s="39">
        <v>1</v>
      </c>
      <c r="V65" s="39">
        <v>1</v>
      </c>
      <c r="W65" s="39">
        <v>1</v>
      </c>
      <c r="X65" s="39">
        <v>1</v>
      </c>
      <c r="Y65" s="39">
        <v>1</v>
      </c>
      <c r="AN65">
        <v>6</v>
      </c>
      <c r="AO65">
        <v>52</v>
      </c>
      <c r="AP65">
        <f t="shared" si="15"/>
        <v>7</v>
      </c>
      <c r="AQ65">
        <f t="shared" si="16"/>
        <v>250</v>
      </c>
      <c r="AR65">
        <f t="shared" si="17"/>
        <v>1250</v>
      </c>
      <c r="AS65">
        <f t="shared" si="18"/>
        <v>2750</v>
      </c>
      <c r="AT65">
        <f t="shared" si="19"/>
        <v>5800</v>
      </c>
      <c r="AU65">
        <f t="shared" si="20"/>
        <v>12760</v>
      </c>
    </row>
    <row r="66" spans="3:47" ht="15.6" x14ac:dyDescent="0.25">
      <c r="C66" s="10" t="s">
        <v>234</v>
      </c>
      <c r="D66" s="8">
        <v>400</v>
      </c>
      <c r="E66" s="8">
        <v>43</v>
      </c>
      <c r="G66" s="46">
        <v>22</v>
      </c>
      <c r="H66">
        <f t="shared" si="0"/>
        <v>1430</v>
      </c>
      <c r="I66">
        <f t="shared" si="1"/>
        <v>2145</v>
      </c>
      <c r="J66">
        <f t="shared" si="2"/>
        <v>2860</v>
      </c>
      <c r="K66">
        <f t="shared" si="3"/>
        <v>3575</v>
      </c>
      <c r="L66">
        <f t="shared" si="4"/>
        <v>4290</v>
      </c>
      <c r="M66">
        <f t="shared" si="5"/>
        <v>3300</v>
      </c>
      <c r="N66">
        <f t="shared" si="6"/>
        <v>6604</v>
      </c>
      <c r="O66">
        <f t="shared" si="7"/>
        <v>17748</v>
      </c>
      <c r="P66">
        <f t="shared" si="8"/>
        <v>14032</v>
      </c>
      <c r="Q66">
        <f t="shared" si="9"/>
        <v>65727</v>
      </c>
      <c r="R66" s="39">
        <v>1</v>
      </c>
      <c r="S66" s="39">
        <v>1</v>
      </c>
      <c r="T66" s="39">
        <v>1</v>
      </c>
      <c r="U66" s="39">
        <v>1</v>
      </c>
      <c r="V66" s="39">
        <v>1</v>
      </c>
      <c r="W66" s="39">
        <v>1</v>
      </c>
      <c r="X66" s="39">
        <v>1</v>
      </c>
      <c r="Y66" s="39">
        <v>1</v>
      </c>
      <c r="AN66">
        <v>7</v>
      </c>
      <c r="AO66">
        <v>53</v>
      </c>
      <c r="AP66">
        <f t="shared" si="15"/>
        <v>7</v>
      </c>
      <c r="AQ66">
        <f t="shared" si="16"/>
        <v>250</v>
      </c>
      <c r="AR66">
        <f t="shared" si="17"/>
        <v>1250</v>
      </c>
      <c r="AS66">
        <f t="shared" si="18"/>
        <v>2750</v>
      </c>
      <c r="AT66">
        <f t="shared" si="19"/>
        <v>7050</v>
      </c>
      <c r="AU66">
        <f t="shared" si="20"/>
        <v>15510</v>
      </c>
    </row>
    <row r="67" spans="3:47" ht="15.6" x14ac:dyDescent="0.25">
      <c r="C67" s="10" t="s">
        <v>235</v>
      </c>
      <c r="D67" s="8">
        <v>400</v>
      </c>
      <c r="E67" s="8">
        <v>43</v>
      </c>
      <c r="G67" s="46">
        <v>23</v>
      </c>
      <c r="H67">
        <f t="shared" si="0"/>
        <v>1560</v>
      </c>
      <c r="I67">
        <f t="shared" si="1"/>
        <v>2340</v>
      </c>
      <c r="J67">
        <f t="shared" si="2"/>
        <v>3120</v>
      </c>
      <c r="K67">
        <f t="shared" si="3"/>
        <v>3900</v>
      </c>
      <c r="L67">
        <f t="shared" si="4"/>
        <v>4680</v>
      </c>
      <c r="M67">
        <f t="shared" si="5"/>
        <v>3528</v>
      </c>
      <c r="N67">
        <f t="shared" si="6"/>
        <v>7056</v>
      </c>
      <c r="O67">
        <f t="shared" si="7"/>
        <v>18972</v>
      </c>
      <c r="P67">
        <f t="shared" si="8"/>
        <v>15000</v>
      </c>
      <c r="Q67">
        <f t="shared" si="9"/>
        <v>71205</v>
      </c>
      <c r="R67" s="39">
        <v>1</v>
      </c>
      <c r="S67" s="39">
        <v>1</v>
      </c>
      <c r="T67" s="39">
        <v>1</v>
      </c>
      <c r="U67" s="39">
        <v>1</v>
      </c>
      <c r="V67" s="39">
        <v>1</v>
      </c>
      <c r="W67" s="39">
        <v>1</v>
      </c>
      <c r="X67" s="39">
        <v>1</v>
      </c>
      <c r="Y67" s="39">
        <v>1</v>
      </c>
      <c r="AN67">
        <v>8</v>
      </c>
      <c r="AO67">
        <v>54</v>
      </c>
      <c r="AP67">
        <f t="shared" si="15"/>
        <v>7</v>
      </c>
      <c r="AQ67">
        <f t="shared" si="16"/>
        <v>250</v>
      </c>
      <c r="AR67">
        <f t="shared" si="17"/>
        <v>1250</v>
      </c>
      <c r="AS67">
        <f t="shared" si="18"/>
        <v>2750</v>
      </c>
      <c r="AT67">
        <f t="shared" si="19"/>
        <v>8300</v>
      </c>
      <c r="AU67">
        <f t="shared" si="20"/>
        <v>18260</v>
      </c>
    </row>
    <row r="68" spans="3:47" ht="15.6" x14ac:dyDescent="0.25">
      <c r="C68" s="10" t="s">
        <v>236</v>
      </c>
      <c r="D68" s="8">
        <v>400</v>
      </c>
      <c r="E68" s="8">
        <v>43</v>
      </c>
      <c r="G68" s="46">
        <v>24</v>
      </c>
      <c r="H68">
        <f t="shared" si="0"/>
        <v>1690</v>
      </c>
      <c r="I68">
        <f t="shared" si="1"/>
        <v>2535</v>
      </c>
      <c r="J68">
        <f t="shared" si="2"/>
        <v>3380</v>
      </c>
      <c r="K68">
        <f t="shared" si="3"/>
        <v>4225</v>
      </c>
      <c r="L68">
        <f t="shared" si="4"/>
        <v>5070</v>
      </c>
      <c r="M68">
        <f t="shared" si="5"/>
        <v>3760</v>
      </c>
      <c r="N68">
        <f t="shared" si="6"/>
        <v>7524</v>
      </c>
      <c r="O68">
        <f t="shared" si="7"/>
        <v>20220</v>
      </c>
      <c r="P68">
        <f t="shared" si="8"/>
        <v>15990</v>
      </c>
      <c r="Q68">
        <f t="shared" si="9"/>
        <v>76872</v>
      </c>
      <c r="R68" s="39">
        <v>1</v>
      </c>
      <c r="S68" s="39">
        <v>1</v>
      </c>
      <c r="T68" s="39">
        <v>1</v>
      </c>
      <c r="U68" s="39">
        <v>1</v>
      </c>
      <c r="V68" s="39">
        <v>1</v>
      </c>
      <c r="W68" s="39">
        <v>1</v>
      </c>
      <c r="X68" s="39">
        <v>1</v>
      </c>
      <c r="Y68" s="39">
        <v>1</v>
      </c>
      <c r="AN68">
        <v>9</v>
      </c>
      <c r="AO68">
        <v>56</v>
      </c>
      <c r="AP68">
        <f t="shared" si="15"/>
        <v>8</v>
      </c>
      <c r="AQ68">
        <f t="shared" si="16"/>
        <v>300</v>
      </c>
      <c r="AR68">
        <f t="shared" si="17"/>
        <v>1500</v>
      </c>
      <c r="AS68">
        <f t="shared" si="18"/>
        <v>3300</v>
      </c>
      <c r="AT68">
        <f t="shared" si="19"/>
        <v>9800</v>
      </c>
      <c r="AU68">
        <f t="shared" si="20"/>
        <v>21560</v>
      </c>
    </row>
    <row r="69" spans="3:47" ht="15.6" x14ac:dyDescent="0.25">
      <c r="C69" s="10" t="s">
        <v>237</v>
      </c>
      <c r="D69" s="8">
        <v>500</v>
      </c>
      <c r="E69" s="8">
        <v>68</v>
      </c>
      <c r="G69" s="46">
        <v>25</v>
      </c>
      <c r="H69">
        <f t="shared" si="0"/>
        <v>1830</v>
      </c>
      <c r="I69">
        <f t="shared" si="1"/>
        <v>2745</v>
      </c>
      <c r="J69">
        <f t="shared" si="2"/>
        <v>3660</v>
      </c>
      <c r="K69">
        <f t="shared" si="3"/>
        <v>4575</v>
      </c>
      <c r="L69">
        <f t="shared" si="4"/>
        <v>5490</v>
      </c>
      <c r="M69">
        <f t="shared" si="5"/>
        <v>4000</v>
      </c>
      <c r="N69">
        <f t="shared" si="6"/>
        <v>8000</v>
      </c>
      <c r="O69">
        <f t="shared" si="7"/>
        <v>21500</v>
      </c>
      <c r="P69">
        <f t="shared" si="8"/>
        <v>17000</v>
      </c>
      <c r="Q69">
        <f t="shared" si="9"/>
        <v>82734</v>
      </c>
      <c r="R69" s="39">
        <v>1</v>
      </c>
      <c r="S69" s="39">
        <v>1</v>
      </c>
      <c r="T69" s="39">
        <v>1</v>
      </c>
      <c r="U69" s="39">
        <v>1</v>
      </c>
      <c r="V69" s="39">
        <v>1</v>
      </c>
      <c r="W69" s="39">
        <v>1</v>
      </c>
      <c r="X69" s="39">
        <v>1</v>
      </c>
      <c r="Y69" s="39">
        <v>1</v>
      </c>
      <c r="AN69">
        <v>10</v>
      </c>
      <c r="AO69">
        <v>57</v>
      </c>
      <c r="AP69">
        <f t="shared" si="15"/>
        <v>8</v>
      </c>
      <c r="AQ69">
        <f t="shared" si="16"/>
        <v>300</v>
      </c>
      <c r="AR69">
        <f t="shared" si="17"/>
        <v>1500</v>
      </c>
      <c r="AS69">
        <f t="shared" si="18"/>
        <v>3300</v>
      </c>
      <c r="AT69">
        <f t="shared" si="19"/>
        <v>11300</v>
      </c>
      <c r="AU69">
        <f t="shared" si="20"/>
        <v>24860</v>
      </c>
    </row>
    <row r="70" spans="3:47" ht="15.6" x14ac:dyDescent="0.25">
      <c r="C70" s="10" t="s">
        <v>238</v>
      </c>
      <c r="D70" s="8">
        <v>500</v>
      </c>
      <c r="E70" s="8">
        <v>68</v>
      </c>
      <c r="G70" s="46">
        <v>26</v>
      </c>
      <c r="H70">
        <f t="shared" si="0"/>
        <v>1970</v>
      </c>
      <c r="I70">
        <f t="shared" si="1"/>
        <v>2955</v>
      </c>
      <c r="J70">
        <f t="shared" si="2"/>
        <v>3940</v>
      </c>
      <c r="K70">
        <f t="shared" si="3"/>
        <v>4925</v>
      </c>
      <c r="L70">
        <f t="shared" si="4"/>
        <v>5910</v>
      </c>
      <c r="M70">
        <f t="shared" si="5"/>
        <v>4240</v>
      </c>
      <c r="N70">
        <f t="shared" si="6"/>
        <v>8484</v>
      </c>
      <c r="O70">
        <f t="shared" si="7"/>
        <v>22800</v>
      </c>
      <c r="P70">
        <f t="shared" si="8"/>
        <v>18030</v>
      </c>
      <c r="Q70">
        <f t="shared" si="9"/>
        <v>88785</v>
      </c>
      <c r="R70" s="39">
        <v>1</v>
      </c>
      <c r="S70" s="39">
        <v>1</v>
      </c>
      <c r="T70" s="39">
        <v>1</v>
      </c>
      <c r="U70" s="39">
        <v>1</v>
      </c>
      <c r="V70" s="39">
        <v>1</v>
      </c>
      <c r="W70" s="39">
        <v>1</v>
      </c>
      <c r="X70" s="39">
        <v>1</v>
      </c>
      <c r="Y70" s="39">
        <v>1</v>
      </c>
      <c r="AN70">
        <v>11</v>
      </c>
      <c r="AO70">
        <v>58</v>
      </c>
      <c r="AP70">
        <f t="shared" si="15"/>
        <v>8</v>
      </c>
      <c r="AQ70">
        <f t="shared" si="16"/>
        <v>300</v>
      </c>
      <c r="AR70">
        <f t="shared" si="17"/>
        <v>1500</v>
      </c>
      <c r="AS70">
        <f t="shared" si="18"/>
        <v>3300</v>
      </c>
      <c r="AT70">
        <f t="shared" si="19"/>
        <v>12800</v>
      </c>
      <c r="AU70">
        <f t="shared" si="20"/>
        <v>28160</v>
      </c>
    </row>
    <row r="71" spans="3:47" ht="15.6" x14ac:dyDescent="0.25">
      <c r="C71" s="10" t="s">
        <v>239</v>
      </c>
      <c r="D71" s="8">
        <v>500</v>
      </c>
      <c r="E71" s="8">
        <v>68</v>
      </c>
      <c r="G71" s="46">
        <v>27</v>
      </c>
      <c r="H71">
        <f t="shared" si="0"/>
        <v>2120</v>
      </c>
      <c r="I71">
        <f t="shared" si="1"/>
        <v>3180</v>
      </c>
      <c r="J71">
        <f t="shared" si="2"/>
        <v>4240</v>
      </c>
      <c r="K71">
        <f t="shared" si="3"/>
        <v>5300</v>
      </c>
      <c r="L71">
        <f t="shared" si="4"/>
        <v>6360</v>
      </c>
      <c r="M71">
        <f t="shared" si="5"/>
        <v>4488</v>
      </c>
      <c r="N71">
        <f t="shared" si="6"/>
        <v>8976</v>
      </c>
      <c r="O71">
        <f t="shared" si="7"/>
        <v>24128</v>
      </c>
      <c r="P71">
        <f t="shared" si="8"/>
        <v>19080</v>
      </c>
      <c r="Q71">
        <f t="shared" si="9"/>
        <v>95028</v>
      </c>
      <c r="R71" s="39">
        <v>1</v>
      </c>
      <c r="S71" s="39">
        <v>1</v>
      </c>
      <c r="T71" s="39">
        <v>1</v>
      </c>
      <c r="U71" s="39">
        <v>1</v>
      </c>
      <c r="V71" s="39">
        <v>1</v>
      </c>
      <c r="W71" s="39">
        <v>1</v>
      </c>
      <c r="X71" s="39">
        <v>1</v>
      </c>
      <c r="Y71" s="39">
        <v>1</v>
      </c>
      <c r="AN71">
        <v>12</v>
      </c>
      <c r="AO71">
        <v>58</v>
      </c>
      <c r="AP71">
        <f t="shared" si="15"/>
        <v>8</v>
      </c>
      <c r="AQ71">
        <f t="shared" si="16"/>
        <v>300</v>
      </c>
      <c r="AR71">
        <f t="shared" si="17"/>
        <v>1500</v>
      </c>
      <c r="AS71">
        <f t="shared" si="18"/>
        <v>3300</v>
      </c>
      <c r="AT71">
        <f t="shared" si="19"/>
        <v>14300</v>
      </c>
      <c r="AU71">
        <f t="shared" si="20"/>
        <v>31460</v>
      </c>
    </row>
    <row r="72" spans="3:47" ht="15.6" x14ac:dyDescent="0.25">
      <c r="C72" s="10" t="s">
        <v>240</v>
      </c>
      <c r="D72" s="8">
        <v>500</v>
      </c>
      <c r="E72" s="8">
        <v>68</v>
      </c>
      <c r="G72" s="46">
        <v>28</v>
      </c>
      <c r="H72">
        <f t="shared" si="0"/>
        <v>2280</v>
      </c>
      <c r="I72">
        <f t="shared" si="1"/>
        <v>3420</v>
      </c>
      <c r="J72">
        <f t="shared" si="2"/>
        <v>4560</v>
      </c>
      <c r="K72">
        <f t="shared" si="3"/>
        <v>5700</v>
      </c>
      <c r="L72">
        <f t="shared" si="4"/>
        <v>6840</v>
      </c>
      <c r="M72">
        <f t="shared" si="5"/>
        <v>4740</v>
      </c>
      <c r="N72">
        <f t="shared" si="6"/>
        <v>9480</v>
      </c>
      <c r="O72">
        <f t="shared" si="7"/>
        <v>25480</v>
      </c>
      <c r="P72">
        <f t="shared" si="8"/>
        <v>20150</v>
      </c>
      <c r="Q72">
        <f t="shared" si="9"/>
        <v>101457</v>
      </c>
      <c r="R72" s="39">
        <v>1</v>
      </c>
      <c r="S72" s="39">
        <v>1</v>
      </c>
      <c r="T72" s="39">
        <v>1</v>
      </c>
      <c r="U72" s="39">
        <v>1</v>
      </c>
      <c r="V72" s="39">
        <v>1</v>
      </c>
      <c r="W72" s="39">
        <v>1</v>
      </c>
      <c r="X72" s="39">
        <v>1</v>
      </c>
      <c r="Y72" s="39">
        <v>1</v>
      </c>
      <c r="AN72">
        <v>13</v>
      </c>
      <c r="AO72">
        <v>59</v>
      </c>
      <c r="AP72">
        <f t="shared" si="15"/>
        <v>8</v>
      </c>
      <c r="AQ72">
        <f t="shared" si="16"/>
        <v>300</v>
      </c>
      <c r="AR72">
        <f t="shared" si="17"/>
        <v>1500</v>
      </c>
      <c r="AS72">
        <f t="shared" si="18"/>
        <v>3300</v>
      </c>
      <c r="AT72">
        <f t="shared" si="19"/>
        <v>15800</v>
      </c>
      <c r="AU72">
        <f t="shared" si="20"/>
        <v>34760</v>
      </c>
    </row>
    <row r="73" spans="3:47" ht="15.6" x14ac:dyDescent="0.25">
      <c r="C73" s="10" t="s">
        <v>241</v>
      </c>
      <c r="D73" s="8">
        <v>500</v>
      </c>
      <c r="E73" s="8">
        <v>68</v>
      </c>
      <c r="G73" s="46">
        <v>29</v>
      </c>
      <c r="H73">
        <f t="shared" si="0"/>
        <v>2440</v>
      </c>
      <c r="I73">
        <f t="shared" si="1"/>
        <v>3660</v>
      </c>
      <c r="J73">
        <f t="shared" si="2"/>
        <v>4880</v>
      </c>
      <c r="K73">
        <f t="shared" si="3"/>
        <v>6100</v>
      </c>
      <c r="L73">
        <f t="shared" si="4"/>
        <v>7320</v>
      </c>
      <c r="M73">
        <f t="shared" si="5"/>
        <v>4996</v>
      </c>
      <c r="N73">
        <f t="shared" si="6"/>
        <v>9992</v>
      </c>
      <c r="O73">
        <f t="shared" si="7"/>
        <v>26860</v>
      </c>
      <c r="P73">
        <f t="shared" si="8"/>
        <v>21238</v>
      </c>
      <c r="Q73">
        <f t="shared" si="9"/>
        <v>108072</v>
      </c>
      <c r="R73" s="39">
        <v>2</v>
      </c>
      <c r="S73" s="39">
        <v>1</v>
      </c>
      <c r="T73" s="39">
        <v>1</v>
      </c>
      <c r="U73" s="39">
        <v>1</v>
      </c>
      <c r="V73" s="39">
        <v>1</v>
      </c>
      <c r="W73" s="39">
        <v>1</v>
      </c>
      <c r="X73" s="39">
        <v>1</v>
      </c>
      <c r="Y73" s="39">
        <v>1</v>
      </c>
      <c r="AN73">
        <v>14</v>
      </c>
      <c r="AO73">
        <v>60</v>
      </c>
      <c r="AP73">
        <f t="shared" si="15"/>
        <v>9</v>
      </c>
      <c r="AQ73">
        <f t="shared" si="16"/>
        <v>350</v>
      </c>
      <c r="AR73">
        <f t="shared" si="17"/>
        <v>1750</v>
      </c>
      <c r="AS73">
        <f t="shared" si="18"/>
        <v>3850</v>
      </c>
      <c r="AT73">
        <f t="shared" si="19"/>
        <v>17550</v>
      </c>
      <c r="AU73">
        <f t="shared" si="20"/>
        <v>38610</v>
      </c>
    </row>
    <row r="74" spans="3:47" ht="15.6" x14ac:dyDescent="0.25">
      <c r="C74" s="10" t="s">
        <v>242</v>
      </c>
      <c r="D74" s="8">
        <v>500</v>
      </c>
      <c r="E74" s="8">
        <v>68</v>
      </c>
      <c r="G74" s="46">
        <v>30</v>
      </c>
      <c r="H74">
        <f t="shared" si="0"/>
        <v>2600</v>
      </c>
      <c r="I74">
        <f t="shared" si="1"/>
        <v>3900</v>
      </c>
      <c r="J74">
        <f t="shared" si="2"/>
        <v>5200</v>
      </c>
      <c r="K74">
        <f t="shared" si="3"/>
        <v>6500</v>
      </c>
      <c r="L74">
        <f t="shared" si="4"/>
        <v>7800</v>
      </c>
      <c r="M74">
        <f t="shared" si="5"/>
        <v>5256</v>
      </c>
      <c r="N74">
        <f t="shared" si="6"/>
        <v>10516</v>
      </c>
      <c r="O74">
        <f t="shared" si="7"/>
        <v>28260</v>
      </c>
      <c r="P74">
        <f t="shared" si="8"/>
        <v>22346</v>
      </c>
      <c r="Q74">
        <f t="shared" si="9"/>
        <v>114873</v>
      </c>
      <c r="R74" s="39">
        <v>2</v>
      </c>
      <c r="S74" s="39">
        <v>2</v>
      </c>
      <c r="T74" s="39">
        <v>2</v>
      </c>
      <c r="U74" s="39">
        <v>1</v>
      </c>
      <c r="V74" s="39">
        <v>1</v>
      </c>
      <c r="W74" s="39">
        <v>1</v>
      </c>
      <c r="X74" s="39">
        <v>1</v>
      </c>
      <c r="Y74" s="39">
        <v>1</v>
      </c>
      <c r="AN74">
        <v>15</v>
      </c>
      <c r="AO74">
        <v>61</v>
      </c>
      <c r="AP74">
        <f t="shared" si="15"/>
        <v>9</v>
      </c>
      <c r="AQ74">
        <f t="shared" si="16"/>
        <v>350</v>
      </c>
      <c r="AR74">
        <f t="shared" si="17"/>
        <v>1750</v>
      </c>
      <c r="AS74">
        <f t="shared" si="18"/>
        <v>3850</v>
      </c>
      <c r="AT74">
        <f t="shared" si="19"/>
        <v>19300</v>
      </c>
      <c r="AU74">
        <f t="shared" si="20"/>
        <v>42460</v>
      </c>
    </row>
    <row r="75" spans="3:47" ht="15.6" x14ac:dyDescent="0.25">
      <c r="C75" s="10" t="s">
        <v>243</v>
      </c>
      <c r="D75" s="8">
        <v>500</v>
      </c>
      <c r="E75" s="8">
        <v>68</v>
      </c>
      <c r="G75" s="46">
        <v>31</v>
      </c>
      <c r="H75">
        <f t="shared" si="0"/>
        <v>2770</v>
      </c>
      <c r="I75">
        <f t="shared" si="1"/>
        <v>4155</v>
      </c>
      <c r="J75">
        <f t="shared" si="2"/>
        <v>5540</v>
      </c>
      <c r="K75">
        <f t="shared" si="3"/>
        <v>6925</v>
      </c>
      <c r="L75">
        <f t="shared" si="4"/>
        <v>8310</v>
      </c>
      <c r="M75">
        <f t="shared" si="5"/>
        <v>5520</v>
      </c>
      <c r="N75">
        <f t="shared" si="6"/>
        <v>11044</v>
      </c>
      <c r="O75">
        <f t="shared" si="7"/>
        <v>29684</v>
      </c>
      <c r="P75">
        <f t="shared" si="8"/>
        <v>23472</v>
      </c>
      <c r="Q75">
        <f t="shared" si="9"/>
        <v>121857</v>
      </c>
      <c r="R75" s="39">
        <v>2</v>
      </c>
      <c r="S75" s="39">
        <v>2</v>
      </c>
      <c r="T75" s="39">
        <v>2</v>
      </c>
      <c r="U75" s="39">
        <v>2</v>
      </c>
      <c r="V75" s="39">
        <v>2</v>
      </c>
      <c r="W75" s="39">
        <v>2</v>
      </c>
      <c r="X75" s="39">
        <v>1</v>
      </c>
      <c r="Y75" s="39">
        <v>1</v>
      </c>
      <c r="AN75">
        <v>16</v>
      </c>
      <c r="AO75">
        <v>61</v>
      </c>
      <c r="AP75">
        <f t="shared" si="15"/>
        <v>9</v>
      </c>
      <c r="AQ75">
        <f t="shared" si="16"/>
        <v>350</v>
      </c>
      <c r="AR75">
        <f t="shared" si="17"/>
        <v>1750</v>
      </c>
      <c r="AS75">
        <f t="shared" si="18"/>
        <v>3850</v>
      </c>
      <c r="AT75">
        <f t="shared" si="19"/>
        <v>21050</v>
      </c>
      <c r="AU75">
        <f t="shared" si="20"/>
        <v>46310</v>
      </c>
    </row>
    <row r="76" spans="3:47" ht="15.6" x14ac:dyDescent="0.25">
      <c r="C76" s="10" t="s">
        <v>244</v>
      </c>
      <c r="D76" s="8">
        <v>500</v>
      </c>
      <c r="E76" s="8">
        <v>68</v>
      </c>
      <c r="G76" s="46">
        <v>32</v>
      </c>
      <c r="H76">
        <f t="shared" si="0"/>
        <v>2950</v>
      </c>
      <c r="I76">
        <f t="shared" si="1"/>
        <v>4425</v>
      </c>
      <c r="J76">
        <f t="shared" si="2"/>
        <v>5900</v>
      </c>
      <c r="K76">
        <f t="shared" si="3"/>
        <v>7375</v>
      </c>
      <c r="L76">
        <f t="shared" si="4"/>
        <v>8850</v>
      </c>
      <c r="M76">
        <f t="shared" si="5"/>
        <v>5792</v>
      </c>
      <c r="N76">
        <f t="shared" si="6"/>
        <v>11584</v>
      </c>
      <c r="O76">
        <f t="shared" si="7"/>
        <v>31132</v>
      </c>
      <c r="P76">
        <f t="shared" si="8"/>
        <v>24618</v>
      </c>
      <c r="Q76">
        <f t="shared" si="9"/>
        <v>129024</v>
      </c>
      <c r="R76" s="39">
        <v>2</v>
      </c>
      <c r="S76" s="39">
        <v>2</v>
      </c>
      <c r="T76" s="39">
        <v>2</v>
      </c>
      <c r="U76" s="39">
        <v>2</v>
      </c>
      <c r="V76" s="39">
        <v>2</v>
      </c>
      <c r="W76" s="39">
        <v>2</v>
      </c>
      <c r="X76" s="39">
        <v>2</v>
      </c>
      <c r="Y76" s="39">
        <v>1</v>
      </c>
      <c r="AN76">
        <v>17</v>
      </c>
      <c r="AO76">
        <v>62</v>
      </c>
      <c r="AP76">
        <f t="shared" si="15"/>
        <v>9</v>
      </c>
      <c r="AQ76">
        <f t="shared" si="16"/>
        <v>350</v>
      </c>
      <c r="AR76">
        <f t="shared" si="17"/>
        <v>1750</v>
      </c>
      <c r="AS76">
        <f t="shared" si="18"/>
        <v>3850</v>
      </c>
      <c r="AT76">
        <f t="shared" si="19"/>
        <v>22800</v>
      </c>
      <c r="AU76">
        <f t="shared" si="20"/>
        <v>50160</v>
      </c>
    </row>
    <row r="77" spans="3:47" ht="15.6" x14ac:dyDescent="0.25">
      <c r="C77" s="10" t="s">
        <v>245</v>
      </c>
      <c r="D77" s="8">
        <v>500</v>
      </c>
      <c r="E77" s="8">
        <v>68</v>
      </c>
      <c r="G77" s="46">
        <v>33</v>
      </c>
      <c r="H77">
        <f t="shared" si="0"/>
        <v>3130</v>
      </c>
      <c r="I77">
        <f t="shared" si="1"/>
        <v>4695</v>
      </c>
      <c r="J77">
        <f t="shared" si="2"/>
        <v>6260</v>
      </c>
      <c r="K77">
        <f t="shared" si="3"/>
        <v>7825</v>
      </c>
      <c r="L77">
        <f t="shared" si="4"/>
        <v>9390</v>
      </c>
      <c r="M77">
        <f t="shared" si="5"/>
        <v>6064</v>
      </c>
      <c r="N77">
        <f t="shared" si="6"/>
        <v>12132</v>
      </c>
      <c r="O77">
        <f t="shared" si="7"/>
        <v>32604</v>
      </c>
      <c r="P77">
        <f t="shared" si="8"/>
        <v>25780</v>
      </c>
      <c r="Q77">
        <f t="shared" si="9"/>
        <v>136371</v>
      </c>
      <c r="R77" s="39">
        <v>3</v>
      </c>
      <c r="S77" s="39">
        <v>2</v>
      </c>
      <c r="T77" s="39">
        <v>2</v>
      </c>
      <c r="U77" s="39">
        <v>2</v>
      </c>
      <c r="V77" s="39">
        <v>2</v>
      </c>
      <c r="W77" s="39">
        <v>2</v>
      </c>
      <c r="X77" s="39">
        <v>2</v>
      </c>
      <c r="Y77" s="39">
        <v>1</v>
      </c>
      <c r="AN77">
        <v>18</v>
      </c>
      <c r="AO77">
        <v>62</v>
      </c>
      <c r="AP77">
        <f t="shared" si="15"/>
        <v>9</v>
      </c>
      <c r="AQ77">
        <f t="shared" si="16"/>
        <v>350</v>
      </c>
      <c r="AR77">
        <f t="shared" si="17"/>
        <v>1750</v>
      </c>
      <c r="AS77">
        <f t="shared" si="18"/>
        <v>3850</v>
      </c>
      <c r="AT77">
        <f t="shared" si="19"/>
        <v>24550</v>
      </c>
      <c r="AU77">
        <f t="shared" si="20"/>
        <v>54010</v>
      </c>
    </row>
    <row r="78" spans="3:47" ht="15.6" x14ac:dyDescent="0.25">
      <c r="C78" s="10" t="s">
        <v>246</v>
      </c>
      <c r="D78" s="8">
        <v>500</v>
      </c>
      <c r="E78" s="8">
        <v>68</v>
      </c>
      <c r="G78" s="46">
        <v>34</v>
      </c>
      <c r="H78">
        <f t="shared" si="0"/>
        <v>3310</v>
      </c>
      <c r="I78">
        <f t="shared" si="1"/>
        <v>4965</v>
      </c>
      <c r="J78">
        <f t="shared" si="2"/>
        <v>6620</v>
      </c>
      <c r="K78">
        <f t="shared" si="3"/>
        <v>8275</v>
      </c>
      <c r="L78">
        <f t="shared" si="4"/>
        <v>9930</v>
      </c>
      <c r="M78">
        <f t="shared" si="5"/>
        <v>6344</v>
      </c>
      <c r="N78">
        <f t="shared" si="6"/>
        <v>12688</v>
      </c>
      <c r="O78">
        <f t="shared" si="7"/>
        <v>34096</v>
      </c>
      <c r="P78">
        <f t="shared" si="8"/>
        <v>26962</v>
      </c>
      <c r="Q78">
        <f t="shared" si="9"/>
        <v>143898</v>
      </c>
      <c r="R78" s="39">
        <v>3</v>
      </c>
      <c r="S78" s="39">
        <v>3</v>
      </c>
      <c r="T78" s="39">
        <v>2</v>
      </c>
      <c r="U78" s="39">
        <v>2</v>
      </c>
      <c r="V78" s="39">
        <v>2</v>
      </c>
      <c r="W78" s="39">
        <v>2</v>
      </c>
      <c r="X78" s="39">
        <v>2</v>
      </c>
      <c r="Y78" s="39">
        <v>1</v>
      </c>
      <c r="AN78">
        <v>19</v>
      </c>
      <c r="AO78">
        <v>63</v>
      </c>
      <c r="AP78">
        <f t="shared" si="15"/>
        <v>9</v>
      </c>
      <c r="AQ78">
        <f t="shared" si="16"/>
        <v>350</v>
      </c>
      <c r="AR78">
        <f t="shared" si="17"/>
        <v>1750</v>
      </c>
      <c r="AS78">
        <f t="shared" si="18"/>
        <v>3850</v>
      </c>
      <c r="AT78">
        <f t="shared" si="19"/>
        <v>26300</v>
      </c>
      <c r="AU78">
        <f t="shared" si="20"/>
        <v>57860</v>
      </c>
    </row>
    <row r="79" spans="3:47" ht="15.6" x14ac:dyDescent="0.25">
      <c r="C79" s="10" t="s">
        <v>247</v>
      </c>
      <c r="D79" s="8">
        <v>500</v>
      </c>
      <c r="E79" s="8">
        <v>68</v>
      </c>
      <c r="G79" s="46">
        <v>35</v>
      </c>
      <c r="H79">
        <f t="shared" si="0"/>
        <v>3500</v>
      </c>
      <c r="I79">
        <f t="shared" si="1"/>
        <v>5250</v>
      </c>
      <c r="J79">
        <f t="shared" si="2"/>
        <v>7000</v>
      </c>
      <c r="K79">
        <f t="shared" si="3"/>
        <v>8750</v>
      </c>
      <c r="L79">
        <f t="shared" si="4"/>
        <v>10500</v>
      </c>
      <c r="M79">
        <f t="shared" si="5"/>
        <v>6624</v>
      </c>
      <c r="N79">
        <f t="shared" si="6"/>
        <v>13252</v>
      </c>
      <c r="O79">
        <f t="shared" si="7"/>
        <v>35612</v>
      </c>
      <c r="P79">
        <f t="shared" si="8"/>
        <v>28160</v>
      </c>
      <c r="Q79">
        <f t="shared" si="9"/>
        <v>151608</v>
      </c>
      <c r="R79" s="39">
        <v>3</v>
      </c>
      <c r="S79" s="39">
        <v>3</v>
      </c>
      <c r="T79" s="39">
        <v>3</v>
      </c>
      <c r="U79" s="39">
        <v>3</v>
      </c>
      <c r="V79" s="39">
        <v>2</v>
      </c>
      <c r="W79" s="39">
        <v>2</v>
      </c>
      <c r="X79" s="39">
        <v>2</v>
      </c>
      <c r="Y79" s="39">
        <v>1</v>
      </c>
      <c r="AN79">
        <v>20</v>
      </c>
      <c r="AO79">
        <v>64</v>
      </c>
      <c r="AP79">
        <f t="shared" si="15"/>
        <v>9</v>
      </c>
      <c r="AQ79">
        <f t="shared" si="16"/>
        <v>350</v>
      </c>
      <c r="AR79">
        <f t="shared" si="17"/>
        <v>1750</v>
      </c>
      <c r="AS79">
        <f t="shared" si="18"/>
        <v>3850</v>
      </c>
      <c r="AT79">
        <f t="shared" si="19"/>
        <v>28050</v>
      </c>
      <c r="AU79">
        <f t="shared" si="20"/>
        <v>61710</v>
      </c>
    </row>
    <row r="80" spans="3:47" ht="15.6" x14ac:dyDescent="0.25">
      <c r="C80" s="10" t="s">
        <v>248</v>
      </c>
      <c r="D80" s="8">
        <v>500</v>
      </c>
      <c r="E80" s="8">
        <v>68</v>
      </c>
      <c r="G80" s="46">
        <v>36</v>
      </c>
      <c r="H80">
        <f t="shared" si="0"/>
        <v>3700</v>
      </c>
      <c r="I80">
        <f t="shared" si="1"/>
        <v>5550</v>
      </c>
      <c r="J80">
        <f t="shared" si="2"/>
        <v>7400</v>
      </c>
      <c r="K80">
        <f t="shared" si="3"/>
        <v>9250</v>
      </c>
      <c r="L80">
        <f t="shared" si="4"/>
        <v>11100</v>
      </c>
      <c r="M80">
        <f t="shared" si="5"/>
        <v>6912</v>
      </c>
      <c r="N80">
        <f t="shared" si="6"/>
        <v>13824</v>
      </c>
      <c r="O80">
        <f t="shared" si="7"/>
        <v>37152</v>
      </c>
      <c r="P80">
        <f t="shared" si="8"/>
        <v>29376</v>
      </c>
      <c r="Q80">
        <f t="shared" si="9"/>
        <v>159492</v>
      </c>
      <c r="R80" s="39">
        <v>4</v>
      </c>
      <c r="S80" s="39">
        <v>3</v>
      </c>
      <c r="T80" s="39">
        <v>3</v>
      </c>
      <c r="U80" s="39">
        <v>3</v>
      </c>
      <c r="V80" s="39">
        <v>3</v>
      </c>
      <c r="W80" s="39">
        <v>2</v>
      </c>
      <c r="X80" s="39">
        <v>2</v>
      </c>
      <c r="Y80" s="39">
        <v>2</v>
      </c>
      <c r="AN80">
        <v>21</v>
      </c>
      <c r="AO80">
        <v>64</v>
      </c>
      <c r="AP80">
        <f t="shared" si="15"/>
        <v>9</v>
      </c>
      <c r="AQ80">
        <f t="shared" si="16"/>
        <v>350</v>
      </c>
      <c r="AR80">
        <f t="shared" si="17"/>
        <v>1750</v>
      </c>
      <c r="AS80">
        <f t="shared" si="18"/>
        <v>3850</v>
      </c>
      <c r="AT80">
        <f t="shared" si="19"/>
        <v>29800</v>
      </c>
      <c r="AU80">
        <f t="shared" si="20"/>
        <v>65560</v>
      </c>
    </row>
    <row r="81" spans="3:47" ht="15.6" x14ac:dyDescent="0.25">
      <c r="C81" s="10" t="s">
        <v>249</v>
      </c>
      <c r="D81" s="8">
        <v>600</v>
      </c>
      <c r="E81" s="55">
        <v>84</v>
      </c>
      <c r="G81" s="46">
        <v>37</v>
      </c>
      <c r="H81">
        <f t="shared" si="0"/>
        <v>3900</v>
      </c>
      <c r="I81">
        <f t="shared" si="1"/>
        <v>5850</v>
      </c>
      <c r="J81">
        <f t="shared" si="2"/>
        <v>7800</v>
      </c>
      <c r="K81">
        <f t="shared" si="3"/>
        <v>9750</v>
      </c>
      <c r="L81">
        <f t="shared" si="4"/>
        <v>11700</v>
      </c>
      <c r="M81">
        <f t="shared" si="5"/>
        <v>7200</v>
      </c>
      <c r="N81">
        <f t="shared" si="6"/>
        <v>14400</v>
      </c>
      <c r="O81">
        <f t="shared" si="7"/>
        <v>38708</v>
      </c>
      <c r="P81">
        <f t="shared" si="8"/>
        <v>30608</v>
      </c>
      <c r="Q81">
        <f t="shared" si="9"/>
        <v>167556</v>
      </c>
      <c r="R81" s="39">
        <v>4</v>
      </c>
      <c r="S81" s="39">
        <v>4</v>
      </c>
      <c r="T81" s="39">
        <v>3</v>
      </c>
      <c r="U81" s="39">
        <v>3</v>
      </c>
      <c r="V81" s="39">
        <v>3</v>
      </c>
      <c r="W81" s="39">
        <v>3</v>
      </c>
      <c r="X81" s="39">
        <v>3</v>
      </c>
      <c r="Y81" s="39">
        <v>2</v>
      </c>
      <c r="AN81">
        <v>22</v>
      </c>
      <c r="AO81">
        <v>65</v>
      </c>
      <c r="AP81">
        <f t="shared" si="15"/>
        <v>10</v>
      </c>
      <c r="AQ81">
        <f t="shared" si="16"/>
        <v>400</v>
      </c>
      <c r="AR81">
        <f t="shared" si="17"/>
        <v>2000</v>
      </c>
      <c r="AS81">
        <f t="shared" si="18"/>
        <v>4400</v>
      </c>
      <c r="AT81">
        <f t="shared" si="19"/>
        <v>31800</v>
      </c>
      <c r="AU81">
        <f t="shared" si="20"/>
        <v>69960</v>
      </c>
    </row>
    <row r="82" spans="3:47" ht="15.6" x14ac:dyDescent="0.25">
      <c r="C82" s="10" t="s">
        <v>250</v>
      </c>
      <c r="D82" s="8">
        <v>600</v>
      </c>
      <c r="E82" s="55">
        <v>84</v>
      </c>
      <c r="G82" s="46">
        <v>38</v>
      </c>
      <c r="H82">
        <f t="shared" si="0"/>
        <v>4110</v>
      </c>
      <c r="I82">
        <f t="shared" si="1"/>
        <v>6165</v>
      </c>
      <c r="J82">
        <f t="shared" si="2"/>
        <v>8220</v>
      </c>
      <c r="K82">
        <f t="shared" si="3"/>
        <v>10275</v>
      </c>
      <c r="L82">
        <f t="shared" si="4"/>
        <v>12330</v>
      </c>
      <c r="M82">
        <f t="shared" si="5"/>
        <v>7492</v>
      </c>
      <c r="N82">
        <f t="shared" si="6"/>
        <v>14988</v>
      </c>
      <c r="O82">
        <f t="shared" si="7"/>
        <v>40288</v>
      </c>
      <c r="P82">
        <f t="shared" si="8"/>
        <v>31856</v>
      </c>
      <c r="Q82">
        <f t="shared" si="9"/>
        <v>175794</v>
      </c>
      <c r="R82" s="39">
        <v>4</v>
      </c>
      <c r="S82" s="39">
        <v>4</v>
      </c>
      <c r="T82" s="39">
        <v>4</v>
      </c>
      <c r="U82" s="39">
        <v>3</v>
      </c>
      <c r="V82" s="39">
        <v>3</v>
      </c>
      <c r="W82" s="39">
        <v>3</v>
      </c>
      <c r="X82" s="39">
        <v>3</v>
      </c>
      <c r="Y82" s="39">
        <v>2</v>
      </c>
      <c r="AN82">
        <v>23</v>
      </c>
      <c r="AO82">
        <v>65</v>
      </c>
      <c r="AP82">
        <f t="shared" si="15"/>
        <v>10</v>
      </c>
      <c r="AQ82">
        <f t="shared" si="16"/>
        <v>400</v>
      </c>
      <c r="AR82">
        <f t="shared" si="17"/>
        <v>2000</v>
      </c>
      <c r="AS82">
        <f t="shared" si="18"/>
        <v>4400</v>
      </c>
      <c r="AT82">
        <f t="shared" si="19"/>
        <v>33800</v>
      </c>
      <c r="AU82">
        <f t="shared" si="20"/>
        <v>74360</v>
      </c>
    </row>
    <row r="83" spans="3:47" ht="15.6" x14ac:dyDescent="0.25">
      <c r="C83" s="10" t="s">
        <v>251</v>
      </c>
      <c r="D83" s="8">
        <v>600</v>
      </c>
      <c r="E83" s="55">
        <v>84</v>
      </c>
      <c r="G83" s="46">
        <v>39</v>
      </c>
      <c r="H83">
        <f t="shared" si="0"/>
        <v>4330</v>
      </c>
      <c r="I83">
        <f t="shared" si="1"/>
        <v>6495</v>
      </c>
      <c r="J83">
        <f t="shared" si="2"/>
        <v>8660</v>
      </c>
      <c r="K83">
        <f t="shared" si="3"/>
        <v>10825</v>
      </c>
      <c r="L83">
        <f t="shared" si="4"/>
        <v>12990</v>
      </c>
      <c r="M83">
        <f t="shared" si="5"/>
        <v>7792</v>
      </c>
      <c r="N83">
        <f t="shared" si="6"/>
        <v>15584</v>
      </c>
      <c r="O83">
        <f t="shared" si="7"/>
        <v>41888</v>
      </c>
      <c r="P83">
        <f t="shared" si="8"/>
        <v>33122</v>
      </c>
      <c r="Q83">
        <f t="shared" si="9"/>
        <v>184209</v>
      </c>
      <c r="R83" s="39">
        <v>5</v>
      </c>
      <c r="S83" s="39">
        <v>4</v>
      </c>
      <c r="T83" s="39">
        <v>4</v>
      </c>
      <c r="U83" s="39">
        <v>4</v>
      </c>
      <c r="V83" s="39">
        <v>3</v>
      </c>
      <c r="W83" s="39">
        <v>3</v>
      </c>
      <c r="X83" s="39">
        <v>3</v>
      </c>
      <c r="Y83" s="39">
        <v>2</v>
      </c>
      <c r="AN83">
        <v>24</v>
      </c>
      <c r="AO83">
        <v>66</v>
      </c>
      <c r="AP83">
        <f t="shared" si="15"/>
        <v>10</v>
      </c>
      <c r="AQ83">
        <f t="shared" si="16"/>
        <v>400</v>
      </c>
      <c r="AR83">
        <f t="shared" si="17"/>
        <v>2000</v>
      </c>
      <c r="AS83">
        <f t="shared" si="18"/>
        <v>4400</v>
      </c>
      <c r="AT83">
        <f t="shared" si="19"/>
        <v>35800</v>
      </c>
      <c r="AU83">
        <f t="shared" si="20"/>
        <v>78760</v>
      </c>
    </row>
    <row r="84" spans="3:47" ht="15.6" x14ac:dyDescent="0.25">
      <c r="C84" s="10" t="s">
        <v>252</v>
      </c>
      <c r="D84" s="8">
        <v>600</v>
      </c>
      <c r="E84" s="55">
        <v>84</v>
      </c>
      <c r="G84" s="46">
        <v>40</v>
      </c>
      <c r="H84">
        <f t="shared" si="0"/>
        <v>4540</v>
      </c>
      <c r="I84">
        <f t="shared" si="1"/>
        <v>6810</v>
      </c>
      <c r="J84">
        <f t="shared" si="2"/>
        <v>9080</v>
      </c>
      <c r="K84">
        <f t="shared" si="3"/>
        <v>11350</v>
      </c>
      <c r="L84">
        <f t="shared" si="4"/>
        <v>13620</v>
      </c>
      <c r="M84">
        <f t="shared" si="5"/>
        <v>8092</v>
      </c>
      <c r="N84">
        <f t="shared" si="6"/>
        <v>16188</v>
      </c>
      <c r="O84">
        <f t="shared" si="7"/>
        <v>43512</v>
      </c>
      <c r="P84">
        <f t="shared" si="8"/>
        <v>34404</v>
      </c>
      <c r="Q84">
        <f t="shared" si="9"/>
        <v>192798</v>
      </c>
      <c r="R84" s="39">
        <v>5</v>
      </c>
      <c r="S84" s="39">
        <v>5</v>
      </c>
      <c r="T84" s="39">
        <v>4</v>
      </c>
      <c r="U84" s="39">
        <v>4</v>
      </c>
      <c r="V84" s="39">
        <v>4</v>
      </c>
      <c r="W84" s="39">
        <v>4</v>
      </c>
      <c r="X84" s="39">
        <v>3</v>
      </c>
      <c r="Y84" s="39">
        <v>2</v>
      </c>
      <c r="AN84">
        <v>25</v>
      </c>
      <c r="AO84">
        <v>66</v>
      </c>
      <c r="AP84">
        <f t="shared" si="15"/>
        <v>10</v>
      </c>
      <c r="AQ84">
        <f t="shared" si="16"/>
        <v>400</v>
      </c>
      <c r="AR84">
        <f t="shared" si="17"/>
        <v>2000</v>
      </c>
      <c r="AS84">
        <f t="shared" si="18"/>
        <v>4400</v>
      </c>
      <c r="AT84">
        <f t="shared" si="19"/>
        <v>37800</v>
      </c>
      <c r="AU84">
        <f t="shared" si="20"/>
        <v>83160</v>
      </c>
    </row>
    <row r="85" spans="3:47" x14ac:dyDescent="0.25">
      <c r="G85" s="46">
        <v>41</v>
      </c>
      <c r="H85">
        <f t="shared" si="0"/>
        <v>4770</v>
      </c>
      <c r="I85">
        <f t="shared" si="1"/>
        <v>7155</v>
      </c>
      <c r="J85">
        <f t="shared" si="2"/>
        <v>9540</v>
      </c>
      <c r="K85">
        <f t="shared" si="3"/>
        <v>11925</v>
      </c>
      <c r="L85">
        <f t="shared" si="4"/>
        <v>14310</v>
      </c>
      <c r="M85">
        <f t="shared" si="5"/>
        <v>8400</v>
      </c>
      <c r="N85">
        <f t="shared" si="6"/>
        <v>16800</v>
      </c>
      <c r="O85">
        <f t="shared" si="7"/>
        <v>45152</v>
      </c>
      <c r="P85">
        <f t="shared" si="8"/>
        <v>35702</v>
      </c>
      <c r="Q85">
        <f t="shared" si="9"/>
        <v>201561</v>
      </c>
      <c r="R85" s="39">
        <v>6</v>
      </c>
      <c r="S85" s="39">
        <v>5</v>
      </c>
      <c r="T85" s="39">
        <v>5</v>
      </c>
      <c r="U85" s="39">
        <v>5</v>
      </c>
      <c r="V85" s="39">
        <v>4</v>
      </c>
      <c r="W85" s="39">
        <v>4</v>
      </c>
      <c r="X85" s="39">
        <v>4</v>
      </c>
      <c r="Y85" s="39">
        <v>2</v>
      </c>
      <c r="AN85">
        <v>26</v>
      </c>
      <c r="AO85">
        <v>67</v>
      </c>
      <c r="AP85">
        <f t="shared" si="15"/>
        <v>10</v>
      </c>
      <c r="AQ85">
        <f t="shared" si="16"/>
        <v>400</v>
      </c>
      <c r="AR85">
        <f t="shared" si="17"/>
        <v>2000</v>
      </c>
      <c r="AS85">
        <f t="shared" si="18"/>
        <v>4400</v>
      </c>
      <c r="AT85">
        <f t="shared" si="19"/>
        <v>39800</v>
      </c>
      <c r="AU85">
        <f t="shared" si="20"/>
        <v>87560</v>
      </c>
    </row>
    <row r="86" spans="3:47" x14ac:dyDescent="0.25">
      <c r="G86" s="46">
        <v>42</v>
      </c>
      <c r="H86">
        <f t="shared" si="0"/>
        <v>5000</v>
      </c>
      <c r="I86">
        <f t="shared" si="1"/>
        <v>7500</v>
      </c>
      <c r="J86">
        <f t="shared" si="2"/>
        <v>10000</v>
      </c>
      <c r="K86">
        <f t="shared" si="3"/>
        <v>12500</v>
      </c>
      <c r="L86">
        <f t="shared" si="4"/>
        <v>15000</v>
      </c>
      <c r="M86">
        <f t="shared" si="5"/>
        <v>8708</v>
      </c>
      <c r="N86">
        <f t="shared" si="6"/>
        <v>17420</v>
      </c>
      <c r="O86">
        <f t="shared" si="7"/>
        <v>46816</v>
      </c>
      <c r="P86">
        <f t="shared" si="8"/>
        <v>37016</v>
      </c>
      <c r="Q86">
        <f t="shared" si="9"/>
        <v>210498</v>
      </c>
      <c r="R86" s="39">
        <v>7</v>
      </c>
      <c r="S86" s="39">
        <v>6</v>
      </c>
      <c r="T86" s="39">
        <v>5</v>
      </c>
      <c r="U86" s="39">
        <v>5</v>
      </c>
      <c r="V86" s="39">
        <v>5</v>
      </c>
      <c r="W86" s="39">
        <v>4</v>
      </c>
      <c r="X86" s="39">
        <v>4</v>
      </c>
      <c r="Y86" s="39">
        <v>3</v>
      </c>
      <c r="AN86">
        <v>27</v>
      </c>
      <c r="AO86">
        <v>67</v>
      </c>
      <c r="AP86">
        <f t="shared" si="15"/>
        <v>10</v>
      </c>
      <c r="AQ86">
        <f t="shared" si="16"/>
        <v>400</v>
      </c>
      <c r="AR86">
        <f t="shared" si="17"/>
        <v>2000</v>
      </c>
      <c r="AS86">
        <f t="shared" si="18"/>
        <v>4400</v>
      </c>
      <c r="AT86">
        <f t="shared" si="19"/>
        <v>41800</v>
      </c>
      <c r="AU86">
        <f t="shared" si="20"/>
        <v>91960</v>
      </c>
    </row>
    <row r="87" spans="3:47" x14ac:dyDescent="0.25">
      <c r="G87" s="46">
        <v>43</v>
      </c>
      <c r="H87">
        <f t="shared" si="0"/>
        <v>5230</v>
      </c>
      <c r="I87">
        <f t="shared" si="1"/>
        <v>7845</v>
      </c>
      <c r="J87">
        <f t="shared" si="2"/>
        <v>10460</v>
      </c>
      <c r="K87">
        <f t="shared" si="3"/>
        <v>13075</v>
      </c>
      <c r="L87">
        <f t="shared" si="4"/>
        <v>15690</v>
      </c>
      <c r="M87">
        <f t="shared" si="5"/>
        <v>9020</v>
      </c>
      <c r="N87">
        <f t="shared" si="6"/>
        <v>18044</v>
      </c>
      <c r="O87">
        <f t="shared" si="7"/>
        <v>48496</v>
      </c>
      <c r="P87">
        <f t="shared" si="8"/>
        <v>38346</v>
      </c>
      <c r="Q87">
        <f t="shared" si="9"/>
        <v>219603</v>
      </c>
      <c r="R87" s="39">
        <v>7</v>
      </c>
      <c r="S87" s="39">
        <v>7</v>
      </c>
      <c r="T87" s="39">
        <v>6</v>
      </c>
      <c r="U87" s="39">
        <v>6</v>
      </c>
      <c r="V87" s="39">
        <v>5</v>
      </c>
      <c r="W87" s="39">
        <v>5</v>
      </c>
      <c r="X87" s="39">
        <v>5</v>
      </c>
      <c r="Y87" s="39">
        <v>3</v>
      </c>
      <c r="AN87">
        <v>28</v>
      </c>
      <c r="AO87">
        <v>68</v>
      </c>
      <c r="AP87">
        <f t="shared" si="15"/>
        <v>10</v>
      </c>
      <c r="AQ87">
        <f t="shared" si="16"/>
        <v>400</v>
      </c>
      <c r="AR87">
        <f t="shared" si="17"/>
        <v>2000</v>
      </c>
      <c r="AS87">
        <f t="shared" si="18"/>
        <v>4400</v>
      </c>
      <c r="AT87">
        <f t="shared" si="19"/>
        <v>43800</v>
      </c>
      <c r="AU87">
        <f t="shared" si="20"/>
        <v>96360</v>
      </c>
    </row>
    <row r="88" spans="3:47" x14ac:dyDescent="0.25">
      <c r="G88" s="46">
        <v>44</v>
      </c>
      <c r="H88">
        <f t="shared" si="0"/>
        <v>5470</v>
      </c>
      <c r="I88">
        <f t="shared" si="1"/>
        <v>8205</v>
      </c>
      <c r="J88">
        <f t="shared" si="2"/>
        <v>10940</v>
      </c>
      <c r="K88">
        <f t="shared" si="3"/>
        <v>13675</v>
      </c>
      <c r="L88">
        <f t="shared" si="4"/>
        <v>16410</v>
      </c>
      <c r="M88">
        <f t="shared" si="5"/>
        <v>9336</v>
      </c>
      <c r="N88">
        <f t="shared" si="6"/>
        <v>18676</v>
      </c>
      <c r="O88">
        <f t="shared" si="7"/>
        <v>50200</v>
      </c>
      <c r="P88">
        <f t="shared" si="8"/>
        <v>39692</v>
      </c>
      <c r="Q88">
        <f t="shared" si="9"/>
        <v>228882</v>
      </c>
      <c r="R88" s="39">
        <v>8</v>
      </c>
      <c r="S88" s="39">
        <v>7</v>
      </c>
      <c r="T88" s="39">
        <v>7</v>
      </c>
      <c r="U88" s="39">
        <v>6</v>
      </c>
      <c r="V88" s="39">
        <v>6</v>
      </c>
      <c r="W88" s="39">
        <v>5</v>
      </c>
      <c r="X88" s="39">
        <v>5</v>
      </c>
      <c r="Y88" s="39">
        <v>3</v>
      </c>
      <c r="AN88">
        <v>29</v>
      </c>
      <c r="AO88">
        <v>68</v>
      </c>
      <c r="AP88">
        <f t="shared" si="15"/>
        <v>10</v>
      </c>
      <c r="AQ88">
        <f t="shared" si="16"/>
        <v>400</v>
      </c>
      <c r="AR88">
        <f t="shared" si="17"/>
        <v>2000</v>
      </c>
      <c r="AS88">
        <f t="shared" si="18"/>
        <v>4400</v>
      </c>
      <c r="AT88">
        <f t="shared" si="19"/>
        <v>45800</v>
      </c>
      <c r="AU88">
        <f t="shared" si="20"/>
        <v>100760</v>
      </c>
    </row>
    <row r="89" spans="3:47" x14ac:dyDescent="0.25">
      <c r="G89" s="46">
        <v>45</v>
      </c>
      <c r="H89">
        <f t="shared" si="0"/>
        <v>5720</v>
      </c>
      <c r="I89">
        <f t="shared" si="1"/>
        <v>8580</v>
      </c>
      <c r="J89">
        <f t="shared" si="2"/>
        <v>11440</v>
      </c>
      <c r="K89">
        <f t="shared" si="3"/>
        <v>14300</v>
      </c>
      <c r="L89">
        <f t="shared" si="4"/>
        <v>17160</v>
      </c>
      <c r="M89">
        <f t="shared" si="5"/>
        <v>9656</v>
      </c>
      <c r="N89">
        <f t="shared" si="6"/>
        <v>19316</v>
      </c>
      <c r="O89">
        <f t="shared" si="7"/>
        <v>51920</v>
      </c>
      <c r="P89">
        <f t="shared" si="8"/>
        <v>41054</v>
      </c>
      <c r="Q89">
        <f t="shared" si="9"/>
        <v>238332</v>
      </c>
      <c r="R89" s="39">
        <v>9</v>
      </c>
      <c r="S89" s="39">
        <v>8</v>
      </c>
      <c r="T89" s="39">
        <v>7</v>
      </c>
      <c r="U89" s="39">
        <v>7</v>
      </c>
      <c r="V89" s="39">
        <v>6</v>
      </c>
      <c r="W89" s="39">
        <v>6</v>
      </c>
      <c r="X89" s="39">
        <v>6</v>
      </c>
      <c r="Y89" s="39">
        <v>3</v>
      </c>
      <c r="AN89">
        <v>30</v>
      </c>
      <c r="AO89">
        <v>68</v>
      </c>
      <c r="AP89">
        <f t="shared" si="15"/>
        <v>10</v>
      </c>
      <c r="AQ89">
        <f t="shared" si="16"/>
        <v>400</v>
      </c>
      <c r="AR89">
        <f t="shared" si="17"/>
        <v>2000</v>
      </c>
      <c r="AS89">
        <f t="shared" si="18"/>
        <v>4400</v>
      </c>
      <c r="AT89">
        <f t="shared" si="19"/>
        <v>47800</v>
      </c>
      <c r="AU89">
        <f t="shared" si="20"/>
        <v>105160</v>
      </c>
    </row>
    <row r="90" spans="3:47" x14ac:dyDescent="0.25">
      <c r="G90" s="46">
        <v>46</v>
      </c>
      <c r="H90">
        <f t="shared" si="0"/>
        <v>5970</v>
      </c>
      <c r="I90">
        <f t="shared" si="1"/>
        <v>8955</v>
      </c>
      <c r="J90">
        <f t="shared" si="2"/>
        <v>11940</v>
      </c>
      <c r="K90">
        <f t="shared" si="3"/>
        <v>14925</v>
      </c>
      <c r="L90">
        <f t="shared" si="4"/>
        <v>17910</v>
      </c>
      <c r="M90">
        <f t="shared" si="5"/>
        <v>9980</v>
      </c>
      <c r="N90">
        <f t="shared" si="6"/>
        <v>19964</v>
      </c>
      <c r="O90">
        <f t="shared" si="7"/>
        <v>53660</v>
      </c>
      <c r="P90">
        <f t="shared" si="8"/>
        <v>42430</v>
      </c>
      <c r="Q90">
        <f t="shared" si="9"/>
        <v>247950</v>
      </c>
      <c r="R90" s="39">
        <v>10</v>
      </c>
      <c r="S90" s="39">
        <v>9</v>
      </c>
      <c r="T90" s="39">
        <v>8</v>
      </c>
      <c r="U90" s="39">
        <v>8</v>
      </c>
      <c r="V90" s="39">
        <v>7</v>
      </c>
      <c r="W90" s="39">
        <v>7</v>
      </c>
      <c r="X90" s="39">
        <v>6</v>
      </c>
      <c r="Y90" s="39">
        <v>4</v>
      </c>
      <c r="AN90">
        <v>31</v>
      </c>
      <c r="AO90">
        <v>69</v>
      </c>
      <c r="AP90">
        <f t="shared" si="15"/>
        <v>10</v>
      </c>
      <c r="AQ90">
        <f t="shared" si="16"/>
        <v>400</v>
      </c>
      <c r="AR90">
        <f t="shared" si="17"/>
        <v>2000</v>
      </c>
      <c r="AS90">
        <f t="shared" si="18"/>
        <v>4400</v>
      </c>
      <c r="AT90">
        <f t="shared" si="19"/>
        <v>49800</v>
      </c>
      <c r="AU90">
        <f t="shared" si="20"/>
        <v>109560</v>
      </c>
    </row>
    <row r="91" spans="3:47" x14ac:dyDescent="0.25">
      <c r="G91" s="46">
        <v>47</v>
      </c>
      <c r="H91">
        <f t="shared" si="0"/>
        <v>6230</v>
      </c>
      <c r="I91">
        <f t="shared" si="1"/>
        <v>9345</v>
      </c>
      <c r="J91">
        <f t="shared" si="2"/>
        <v>12460</v>
      </c>
      <c r="K91">
        <f t="shared" si="3"/>
        <v>15575</v>
      </c>
      <c r="L91">
        <f t="shared" si="4"/>
        <v>18690</v>
      </c>
      <c r="M91">
        <f t="shared" si="5"/>
        <v>10308</v>
      </c>
      <c r="N91">
        <f t="shared" si="6"/>
        <v>20620</v>
      </c>
      <c r="O91">
        <f t="shared" si="7"/>
        <v>55420</v>
      </c>
      <c r="P91">
        <f t="shared" si="8"/>
        <v>43820</v>
      </c>
      <c r="Q91">
        <f t="shared" si="9"/>
        <v>257736</v>
      </c>
      <c r="R91" s="39">
        <v>11</v>
      </c>
      <c r="S91" s="39">
        <v>10</v>
      </c>
      <c r="T91" s="39">
        <v>9</v>
      </c>
      <c r="U91" s="39">
        <v>8</v>
      </c>
      <c r="V91" s="39">
        <v>8</v>
      </c>
      <c r="W91" s="39">
        <v>7</v>
      </c>
      <c r="X91" s="39">
        <v>7</v>
      </c>
      <c r="Y91" s="39">
        <v>4</v>
      </c>
      <c r="AN91">
        <v>32</v>
      </c>
      <c r="AO91">
        <v>69</v>
      </c>
      <c r="AP91">
        <f t="shared" si="15"/>
        <v>10</v>
      </c>
      <c r="AQ91">
        <f t="shared" si="16"/>
        <v>400</v>
      </c>
      <c r="AR91">
        <f t="shared" si="17"/>
        <v>2000</v>
      </c>
      <c r="AS91">
        <f t="shared" si="18"/>
        <v>4400</v>
      </c>
      <c r="AT91">
        <f t="shared" si="19"/>
        <v>51800</v>
      </c>
      <c r="AU91">
        <f t="shared" si="20"/>
        <v>113960</v>
      </c>
    </row>
    <row r="92" spans="3:47" x14ac:dyDescent="0.25">
      <c r="G92" s="46">
        <v>48</v>
      </c>
      <c r="H92">
        <f t="shared" si="0"/>
        <v>6490</v>
      </c>
      <c r="I92">
        <f t="shared" si="1"/>
        <v>9735</v>
      </c>
      <c r="J92">
        <f t="shared" si="2"/>
        <v>12980</v>
      </c>
      <c r="K92">
        <f t="shared" si="3"/>
        <v>16225</v>
      </c>
      <c r="L92">
        <f t="shared" si="4"/>
        <v>19470</v>
      </c>
      <c r="M92">
        <f t="shared" si="5"/>
        <v>10640</v>
      </c>
      <c r="N92">
        <f t="shared" si="6"/>
        <v>21280</v>
      </c>
      <c r="O92">
        <f t="shared" si="7"/>
        <v>57196</v>
      </c>
      <c r="P92">
        <f t="shared" si="8"/>
        <v>45226</v>
      </c>
      <c r="Q92">
        <f t="shared" si="9"/>
        <v>267690</v>
      </c>
      <c r="R92" s="39">
        <v>12</v>
      </c>
      <c r="S92" s="39">
        <v>11</v>
      </c>
      <c r="T92" s="39">
        <v>10</v>
      </c>
      <c r="U92" s="39">
        <v>9</v>
      </c>
      <c r="V92" s="39">
        <v>8</v>
      </c>
      <c r="W92" s="39">
        <v>8</v>
      </c>
      <c r="X92" s="39">
        <v>7</v>
      </c>
      <c r="Y92" s="39">
        <v>4</v>
      </c>
      <c r="AN92">
        <v>33</v>
      </c>
      <c r="AO92">
        <v>70</v>
      </c>
      <c r="AP92">
        <f t="shared" si="15"/>
        <v>11</v>
      </c>
      <c r="AQ92">
        <f t="shared" si="16"/>
        <v>450</v>
      </c>
      <c r="AR92">
        <f t="shared" si="17"/>
        <v>2250</v>
      </c>
      <c r="AS92">
        <f t="shared" si="18"/>
        <v>4950</v>
      </c>
      <c r="AT92">
        <f t="shared" si="19"/>
        <v>54050</v>
      </c>
      <c r="AU92">
        <f t="shared" si="20"/>
        <v>118910</v>
      </c>
    </row>
    <row r="93" spans="3:47" x14ac:dyDescent="0.25">
      <c r="G93" s="46">
        <v>49</v>
      </c>
      <c r="H93">
        <f t="shared" si="0"/>
        <v>6760</v>
      </c>
      <c r="I93">
        <f t="shared" si="1"/>
        <v>10140</v>
      </c>
      <c r="J93">
        <f t="shared" si="2"/>
        <v>13520</v>
      </c>
      <c r="K93">
        <f t="shared" si="3"/>
        <v>16900</v>
      </c>
      <c r="L93">
        <f t="shared" si="4"/>
        <v>20280</v>
      </c>
      <c r="M93">
        <f t="shared" si="5"/>
        <v>10976</v>
      </c>
      <c r="N93">
        <f t="shared" si="6"/>
        <v>21952</v>
      </c>
      <c r="O93">
        <f t="shared" si="7"/>
        <v>58996</v>
      </c>
      <c r="P93">
        <f t="shared" si="8"/>
        <v>46648</v>
      </c>
      <c r="Q93">
        <f t="shared" si="9"/>
        <v>277812</v>
      </c>
      <c r="R93" s="39">
        <v>13</v>
      </c>
      <c r="S93" s="39">
        <v>12</v>
      </c>
      <c r="T93" s="39">
        <v>11</v>
      </c>
      <c r="U93" s="39">
        <v>10</v>
      </c>
      <c r="V93" s="39">
        <v>9</v>
      </c>
      <c r="W93" s="39">
        <v>9</v>
      </c>
      <c r="X93" s="39">
        <v>8</v>
      </c>
      <c r="Y93" s="39">
        <v>5</v>
      </c>
      <c r="AN93">
        <v>34</v>
      </c>
      <c r="AO93">
        <v>70</v>
      </c>
      <c r="AP93">
        <f t="shared" si="15"/>
        <v>11</v>
      </c>
      <c r="AQ93">
        <f t="shared" si="16"/>
        <v>450</v>
      </c>
      <c r="AR93">
        <f t="shared" si="17"/>
        <v>2250</v>
      </c>
      <c r="AS93">
        <f t="shared" si="18"/>
        <v>4950</v>
      </c>
      <c r="AT93">
        <f t="shared" si="19"/>
        <v>56300</v>
      </c>
      <c r="AU93">
        <f t="shared" si="20"/>
        <v>123860</v>
      </c>
    </row>
    <row r="94" spans="3:47" x14ac:dyDescent="0.25">
      <c r="G94" s="46">
        <v>50</v>
      </c>
      <c r="H94">
        <f t="shared" si="0"/>
        <v>7030</v>
      </c>
      <c r="I94">
        <f t="shared" si="1"/>
        <v>10545</v>
      </c>
      <c r="J94">
        <f t="shared" si="2"/>
        <v>14060</v>
      </c>
      <c r="K94">
        <f t="shared" si="3"/>
        <v>17575</v>
      </c>
      <c r="L94">
        <f t="shared" si="4"/>
        <v>21090</v>
      </c>
      <c r="M94">
        <f t="shared" si="5"/>
        <v>11312</v>
      </c>
      <c r="N94">
        <f t="shared" si="6"/>
        <v>22624</v>
      </c>
      <c r="O94">
        <f t="shared" si="7"/>
        <v>60808</v>
      </c>
      <c r="P94">
        <f t="shared" si="8"/>
        <v>48082</v>
      </c>
      <c r="Q94">
        <f t="shared" si="9"/>
        <v>288102</v>
      </c>
      <c r="R94" s="39">
        <v>14</v>
      </c>
      <c r="S94" s="39">
        <v>13</v>
      </c>
      <c r="T94" s="39">
        <v>12</v>
      </c>
      <c r="U94" s="39">
        <v>11</v>
      </c>
      <c r="V94" s="39">
        <v>10</v>
      </c>
      <c r="W94" s="39">
        <v>9</v>
      </c>
      <c r="X94" s="39">
        <v>9</v>
      </c>
      <c r="Y94" s="39">
        <v>5</v>
      </c>
      <c r="AN94">
        <v>35</v>
      </c>
      <c r="AO94">
        <v>70</v>
      </c>
      <c r="AP94">
        <f t="shared" si="15"/>
        <v>11</v>
      </c>
      <c r="AQ94">
        <f t="shared" si="16"/>
        <v>450</v>
      </c>
      <c r="AR94">
        <f t="shared" si="17"/>
        <v>2250</v>
      </c>
      <c r="AS94">
        <f t="shared" si="18"/>
        <v>4950</v>
      </c>
      <c r="AT94">
        <f t="shared" si="19"/>
        <v>58550</v>
      </c>
      <c r="AU94">
        <f t="shared" si="20"/>
        <v>128810</v>
      </c>
    </row>
    <row r="95" spans="3:47" x14ac:dyDescent="0.25">
      <c r="G95" s="46">
        <v>51</v>
      </c>
      <c r="H95">
        <f t="shared" si="0"/>
        <v>7310</v>
      </c>
      <c r="I95">
        <f t="shared" si="1"/>
        <v>10965</v>
      </c>
      <c r="J95">
        <f t="shared" si="2"/>
        <v>14620</v>
      </c>
      <c r="K95">
        <f t="shared" si="3"/>
        <v>18275</v>
      </c>
      <c r="L95">
        <f t="shared" si="4"/>
        <v>21930</v>
      </c>
      <c r="M95">
        <f t="shared" si="5"/>
        <v>11652</v>
      </c>
      <c r="N95">
        <f t="shared" si="6"/>
        <v>23308</v>
      </c>
      <c r="O95">
        <f t="shared" si="7"/>
        <v>62644</v>
      </c>
      <c r="P95">
        <f t="shared" si="8"/>
        <v>49532</v>
      </c>
      <c r="Q95">
        <f t="shared" si="9"/>
        <v>298554</v>
      </c>
      <c r="R95" s="39">
        <v>16</v>
      </c>
      <c r="S95" s="39">
        <v>14</v>
      </c>
      <c r="T95" s="39">
        <v>13</v>
      </c>
      <c r="U95" s="39">
        <v>12</v>
      </c>
      <c r="V95" s="39">
        <v>11</v>
      </c>
      <c r="W95" s="39">
        <v>10</v>
      </c>
      <c r="X95" s="39">
        <v>10</v>
      </c>
      <c r="Y95" s="39">
        <v>6</v>
      </c>
      <c r="AN95">
        <v>36</v>
      </c>
      <c r="AO95">
        <v>71</v>
      </c>
      <c r="AP95">
        <f t="shared" si="15"/>
        <v>11</v>
      </c>
      <c r="AQ95">
        <f t="shared" si="16"/>
        <v>450</v>
      </c>
      <c r="AR95">
        <f t="shared" si="17"/>
        <v>2250</v>
      </c>
      <c r="AS95">
        <f t="shared" si="18"/>
        <v>4950</v>
      </c>
      <c r="AT95">
        <f t="shared" si="19"/>
        <v>60800</v>
      </c>
      <c r="AU95">
        <f t="shared" si="20"/>
        <v>133760</v>
      </c>
    </row>
    <row r="96" spans="3:47" x14ac:dyDescent="0.25">
      <c r="G96" s="46">
        <v>52</v>
      </c>
      <c r="H96">
        <f t="shared" si="0"/>
        <v>7590</v>
      </c>
      <c r="I96">
        <f t="shared" si="1"/>
        <v>11385</v>
      </c>
      <c r="J96">
        <f t="shared" si="2"/>
        <v>15180</v>
      </c>
      <c r="K96">
        <f t="shared" si="3"/>
        <v>18975</v>
      </c>
      <c r="L96">
        <f t="shared" si="4"/>
        <v>22770</v>
      </c>
      <c r="M96">
        <f t="shared" si="5"/>
        <v>11996</v>
      </c>
      <c r="N96">
        <f t="shared" si="6"/>
        <v>23996</v>
      </c>
      <c r="O96">
        <f t="shared" si="7"/>
        <v>64496</v>
      </c>
      <c r="P96">
        <f t="shared" si="8"/>
        <v>50996</v>
      </c>
      <c r="Q96">
        <f t="shared" si="9"/>
        <v>309174</v>
      </c>
      <c r="R96" s="39">
        <v>18</v>
      </c>
      <c r="S96" s="39">
        <v>16</v>
      </c>
      <c r="T96" s="39">
        <v>15</v>
      </c>
      <c r="U96" s="39">
        <v>13</v>
      </c>
      <c r="V96" s="39">
        <v>12</v>
      </c>
      <c r="W96" s="39">
        <v>12</v>
      </c>
      <c r="X96" s="39">
        <v>11</v>
      </c>
      <c r="Y96" s="39">
        <v>6</v>
      </c>
      <c r="AN96">
        <v>37</v>
      </c>
      <c r="AO96">
        <v>71</v>
      </c>
      <c r="AP96">
        <f t="shared" si="15"/>
        <v>11</v>
      </c>
      <c r="AQ96">
        <f t="shared" si="16"/>
        <v>450</v>
      </c>
      <c r="AR96">
        <f t="shared" si="17"/>
        <v>2250</v>
      </c>
      <c r="AS96">
        <f t="shared" si="18"/>
        <v>4950</v>
      </c>
      <c r="AT96">
        <f t="shared" si="19"/>
        <v>63050</v>
      </c>
      <c r="AU96">
        <f t="shared" si="20"/>
        <v>138710</v>
      </c>
    </row>
    <row r="97" spans="7:47" x14ac:dyDescent="0.25">
      <c r="G97" s="46">
        <v>53</v>
      </c>
      <c r="H97">
        <f t="shared" si="0"/>
        <v>7880</v>
      </c>
      <c r="I97">
        <f t="shared" si="1"/>
        <v>11820</v>
      </c>
      <c r="J97">
        <f t="shared" si="2"/>
        <v>15760</v>
      </c>
      <c r="K97">
        <f t="shared" si="3"/>
        <v>19700</v>
      </c>
      <c r="L97">
        <f t="shared" si="4"/>
        <v>23640</v>
      </c>
      <c r="M97">
        <f t="shared" si="5"/>
        <v>12344</v>
      </c>
      <c r="N97">
        <f t="shared" si="6"/>
        <v>24692</v>
      </c>
      <c r="O97">
        <f t="shared" si="7"/>
        <v>66364</v>
      </c>
      <c r="P97">
        <f t="shared" si="8"/>
        <v>52474</v>
      </c>
      <c r="Q97">
        <f t="shared" si="9"/>
        <v>319959</v>
      </c>
      <c r="R97" s="39">
        <v>19</v>
      </c>
      <c r="S97" s="39">
        <v>18</v>
      </c>
      <c r="T97" s="39">
        <v>16</v>
      </c>
      <c r="U97" s="39">
        <v>15</v>
      </c>
      <c r="V97" s="39">
        <v>14</v>
      </c>
      <c r="W97" s="39">
        <v>13</v>
      </c>
      <c r="X97" s="39">
        <v>12</v>
      </c>
      <c r="Y97" s="39">
        <v>7</v>
      </c>
      <c r="AN97">
        <v>38</v>
      </c>
      <c r="AO97">
        <v>71</v>
      </c>
      <c r="AP97">
        <f t="shared" si="15"/>
        <v>11</v>
      </c>
      <c r="AQ97">
        <f t="shared" si="16"/>
        <v>450</v>
      </c>
      <c r="AR97">
        <f t="shared" si="17"/>
        <v>2250</v>
      </c>
      <c r="AS97">
        <f t="shared" si="18"/>
        <v>4950</v>
      </c>
      <c r="AT97">
        <f t="shared" si="19"/>
        <v>65300</v>
      </c>
      <c r="AU97">
        <f t="shared" si="20"/>
        <v>143660</v>
      </c>
    </row>
    <row r="98" spans="7:47" x14ac:dyDescent="0.25">
      <c r="G98" s="46">
        <v>54</v>
      </c>
      <c r="H98">
        <f t="shared" si="0"/>
        <v>8170</v>
      </c>
      <c r="I98">
        <f t="shared" si="1"/>
        <v>12255</v>
      </c>
      <c r="J98">
        <f t="shared" si="2"/>
        <v>16340</v>
      </c>
      <c r="K98">
        <f t="shared" si="3"/>
        <v>20425</v>
      </c>
      <c r="L98">
        <f t="shared" si="4"/>
        <v>24510</v>
      </c>
      <c r="M98">
        <f t="shared" si="5"/>
        <v>12696</v>
      </c>
      <c r="N98">
        <f t="shared" si="6"/>
        <v>25396</v>
      </c>
      <c r="O98">
        <f t="shared" si="7"/>
        <v>68252</v>
      </c>
      <c r="P98">
        <f t="shared" si="8"/>
        <v>53966</v>
      </c>
      <c r="Q98">
        <f t="shared" si="9"/>
        <v>330909</v>
      </c>
      <c r="R98" s="39">
        <v>22</v>
      </c>
      <c r="S98" s="39">
        <v>19</v>
      </c>
      <c r="T98" s="39">
        <v>18</v>
      </c>
      <c r="U98" s="39">
        <v>16</v>
      </c>
      <c r="V98" s="39">
        <v>15</v>
      </c>
      <c r="W98" s="39">
        <v>14</v>
      </c>
      <c r="X98" s="39">
        <v>13</v>
      </c>
      <c r="Y98" s="39">
        <v>8</v>
      </c>
      <c r="AN98">
        <v>39</v>
      </c>
      <c r="AO98">
        <v>72</v>
      </c>
      <c r="AP98">
        <f t="shared" si="15"/>
        <v>11</v>
      </c>
      <c r="AQ98">
        <f t="shared" si="16"/>
        <v>450</v>
      </c>
      <c r="AR98">
        <f t="shared" si="17"/>
        <v>2250</v>
      </c>
      <c r="AS98">
        <f t="shared" si="18"/>
        <v>4950</v>
      </c>
      <c r="AT98">
        <f t="shared" si="19"/>
        <v>67550</v>
      </c>
      <c r="AU98">
        <f t="shared" si="20"/>
        <v>148610</v>
      </c>
    </row>
    <row r="99" spans="7:47" x14ac:dyDescent="0.25">
      <c r="G99" s="46">
        <v>55</v>
      </c>
      <c r="H99">
        <f t="shared" si="0"/>
        <v>8470</v>
      </c>
      <c r="I99">
        <f t="shared" si="1"/>
        <v>12705</v>
      </c>
      <c r="J99">
        <f t="shared" si="2"/>
        <v>16940</v>
      </c>
      <c r="K99">
        <f t="shared" si="3"/>
        <v>21175</v>
      </c>
      <c r="L99">
        <f t="shared" si="4"/>
        <v>25410</v>
      </c>
      <c r="M99">
        <f t="shared" si="5"/>
        <v>13052</v>
      </c>
      <c r="N99">
        <f t="shared" si="6"/>
        <v>26104</v>
      </c>
      <c r="O99">
        <f t="shared" si="7"/>
        <v>70156</v>
      </c>
      <c r="P99">
        <f t="shared" si="8"/>
        <v>55472</v>
      </c>
      <c r="Q99">
        <f t="shared" si="9"/>
        <v>342021</v>
      </c>
      <c r="R99" s="39">
        <v>24</v>
      </c>
      <c r="S99" s="39">
        <v>22</v>
      </c>
      <c r="T99" s="39">
        <v>20</v>
      </c>
      <c r="U99" s="39">
        <v>18</v>
      </c>
      <c r="V99" s="39">
        <v>17</v>
      </c>
      <c r="W99" s="39">
        <v>16</v>
      </c>
      <c r="X99" s="39">
        <v>15</v>
      </c>
      <c r="Y99" s="39">
        <v>9</v>
      </c>
      <c r="AN99">
        <v>40</v>
      </c>
      <c r="AO99">
        <v>72</v>
      </c>
      <c r="AP99">
        <f t="shared" si="15"/>
        <v>11</v>
      </c>
      <c r="AQ99">
        <f t="shared" si="16"/>
        <v>450</v>
      </c>
      <c r="AR99">
        <f t="shared" si="17"/>
        <v>2250</v>
      </c>
      <c r="AS99">
        <f t="shared" si="18"/>
        <v>4950</v>
      </c>
      <c r="AT99">
        <f t="shared" si="19"/>
        <v>69800</v>
      </c>
      <c r="AU99">
        <f t="shared" si="20"/>
        <v>153560</v>
      </c>
    </row>
    <row r="100" spans="7:47" x14ac:dyDescent="0.25">
      <c r="G100" s="46">
        <v>56</v>
      </c>
      <c r="H100">
        <f t="shared" si="0"/>
        <v>8780</v>
      </c>
      <c r="I100">
        <f t="shared" si="1"/>
        <v>13170</v>
      </c>
      <c r="J100">
        <f t="shared" si="2"/>
        <v>17560</v>
      </c>
      <c r="K100">
        <f t="shared" si="3"/>
        <v>21950</v>
      </c>
      <c r="L100">
        <f t="shared" si="4"/>
        <v>26340</v>
      </c>
      <c r="M100">
        <f t="shared" si="5"/>
        <v>13408</v>
      </c>
      <c r="N100">
        <f t="shared" si="6"/>
        <v>26820</v>
      </c>
      <c r="O100">
        <f t="shared" si="7"/>
        <v>72076</v>
      </c>
      <c r="P100">
        <f t="shared" si="8"/>
        <v>56992</v>
      </c>
      <c r="Q100">
        <f t="shared" si="9"/>
        <v>353295</v>
      </c>
      <c r="R100" s="39">
        <v>26</v>
      </c>
      <c r="S100" s="39">
        <v>24</v>
      </c>
      <c r="T100" s="39">
        <v>22</v>
      </c>
      <c r="U100" s="39">
        <v>20</v>
      </c>
      <c r="V100" s="39">
        <v>19</v>
      </c>
      <c r="W100" s="39">
        <v>17</v>
      </c>
      <c r="X100" s="39">
        <v>16</v>
      </c>
      <c r="Y100" s="39">
        <v>9</v>
      </c>
      <c r="AN100">
        <v>41</v>
      </c>
      <c r="AO100">
        <v>72</v>
      </c>
      <c r="AP100">
        <f t="shared" si="15"/>
        <v>11</v>
      </c>
      <c r="AQ100">
        <f t="shared" si="16"/>
        <v>450</v>
      </c>
      <c r="AR100">
        <f t="shared" si="17"/>
        <v>2250</v>
      </c>
      <c r="AS100">
        <f t="shared" si="18"/>
        <v>4950</v>
      </c>
      <c r="AT100">
        <f t="shared" si="19"/>
        <v>72050</v>
      </c>
      <c r="AU100">
        <f t="shared" si="20"/>
        <v>158510</v>
      </c>
    </row>
    <row r="101" spans="7:47" x14ac:dyDescent="0.25">
      <c r="G101" s="46">
        <v>57</v>
      </c>
      <c r="H101">
        <f t="shared" si="0"/>
        <v>9090</v>
      </c>
      <c r="I101">
        <f t="shared" si="1"/>
        <v>13635</v>
      </c>
      <c r="J101">
        <f t="shared" si="2"/>
        <v>18180</v>
      </c>
      <c r="K101">
        <f t="shared" si="3"/>
        <v>22725</v>
      </c>
      <c r="L101">
        <f t="shared" si="4"/>
        <v>27270</v>
      </c>
      <c r="M101">
        <f t="shared" si="5"/>
        <v>13768</v>
      </c>
      <c r="N101">
        <f t="shared" si="6"/>
        <v>27540</v>
      </c>
      <c r="O101">
        <f t="shared" si="7"/>
        <v>74016</v>
      </c>
      <c r="P101">
        <f t="shared" si="8"/>
        <v>58526</v>
      </c>
      <c r="Q101">
        <f t="shared" si="9"/>
        <v>364731</v>
      </c>
      <c r="R101" s="39">
        <v>29</v>
      </c>
      <c r="S101" s="39">
        <v>26</v>
      </c>
      <c r="T101" s="39">
        <v>24</v>
      </c>
      <c r="U101" s="39">
        <v>22</v>
      </c>
      <c r="V101" s="39">
        <v>20</v>
      </c>
      <c r="W101" s="39">
        <v>19</v>
      </c>
      <c r="X101" s="39">
        <v>18</v>
      </c>
      <c r="Y101" s="39">
        <v>10</v>
      </c>
      <c r="AN101">
        <v>42</v>
      </c>
      <c r="AO101">
        <v>73</v>
      </c>
      <c r="AP101">
        <f t="shared" si="15"/>
        <v>11</v>
      </c>
      <c r="AQ101">
        <f t="shared" si="16"/>
        <v>450</v>
      </c>
      <c r="AR101">
        <f t="shared" si="17"/>
        <v>2250</v>
      </c>
      <c r="AS101">
        <f t="shared" si="18"/>
        <v>4950</v>
      </c>
      <c r="AT101">
        <f t="shared" si="19"/>
        <v>74300</v>
      </c>
      <c r="AU101">
        <f t="shared" si="20"/>
        <v>163460</v>
      </c>
    </row>
    <row r="102" spans="7:47" x14ac:dyDescent="0.25">
      <c r="G102" s="46">
        <v>58</v>
      </c>
      <c r="H102">
        <f t="shared" si="0"/>
        <v>9400</v>
      </c>
      <c r="I102">
        <f t="shared" si="1"/>
        <v>14100</v>
      </c>
      <c r="J102">
        <f t="shared" si="2"/>
        <v>18800</v>
      </c>
      <c r="K102">
        <f t="shared" si="3"/>
        <v>23500</v>
      </c>
      <c r="L102">
        <f t="shared" si="4"/>
        <v>28200</v>
      </c>
      <c r="M102">
        <f t="shared" si="5"/>
        <v>14132</v>
      </c>
      <c r="N102">
        <f t="shared" si="6"/>
        <v>28268</v>
      </c>
      <c r="O102">
        <f t="shared" si="7"/>
        <v>75972</v>
      </c>
      <c r="P102">
        <f t="shared" si="8"/>
        <v>60072</v>
      </c>
      <c r="Q102">
        <f t="shared" si="9"/>
        <v>376329</v>
      </c>
      <c r="R102" s="39">
        <v>32</v>
      </c>
      <c r="S102" s="39">
        <v>29</v>
      </c>
      <c r="T102" s="39">
        <v>26</v>
      </c>
      <c r="U102" s="39">
        <v>24</v>
      </c>
      <c r="V102" s="39">
        <v>23</v>
      </c>
      <c r="W102" s="39">
        <v>21</v>
      </c>
      <c r="X102" s="39">
        <v>20</v>
      </c>
      <c r="Y102" s="39">
        <v>11</v>
      </c>
      <c r="AN102">
        <v>43</v>
      </c>
      <c r="AO102">
        <v>73</v>
      </c>
      <c r="AP102">
        <f t="shared" si="15"/>
        <v>11</v>
      </c>
      <c r="AQ102">
        <f t="shared" si="16"/>
        <v>450</v>
      </c>
      <c r="AR102">
        <f t="shared" si="17"/>
        <v>2250</v>
      </c>
      <c r="AS102">
        <f t="shared" si="18"/>
        <v>4950</v>
      </c>
      <c r="AT102">
        <f t="shared" si="19"/>
        <v>76550</v>
      </c>
      <c r="AU102">
        <f t="shared" si="20"/>
        <v>168410</v>
      </c>
    </row>
    <row r="103" spans="7:47" x14ac:dyDescent="0.25">
      <c r="G103" s="46">
        <v>59</v>
      </c>
      <c r="H103">
        <f t="shared" si="0"/>
        <v>9730</v>
      </c>
      <c r="I103">
        <f t="shared" si="1"/>
        <v>14595</v>
      </c>
      <c r="J103">
        <f t="shared" si="2"/>
        <v>19460</v>
      </c>
      <c r="K103">
        <f t="shared" si="3"/>
        <v>24325</v>
      </c>
      <c r="L103">
        <f t="shared" si="4"/>
        <v>29190</v>
      </c>
      <c r="M103">
        <f t="shared" si="5"/>
        <v>14500</v>
      </c>
      <c r="N103">
        <f t="shared" si="6"/>
        <v>29004</v>
      </c>
      <c r="O103">
        <f t="shared" si="7"/>
        <v>77948</v>
      </c>
      <c r="P103">
        <f t="shared" si="8"/>
        <v>61632</v>
      </c>
      <c r="Q103">
        <f t="shared" si="9"/>
        <v>388089</v>
      </c>
      <c r="R103" s="39">
        <v>35</v>
      </c>
      <c r="S103" s="39">
        <v>32</v>
      </c>
      <c r="T103" s="39">
        <v>29</v>
      </c>
      <c r="U103" s="39">
        <v>27</v>
      </c>
      <c r="V103" s="39">
        <v>25</v>
      </c>
      <c r="W103" s="39">
        <v>23</v>
      </c>
      <c r="X103" s="39">
        <v>22</v>
      </c>
      <c r="Y103" s="39">
        <v>13</v>
      </c>
      <c r="AN103">
        <v>44</v>
      </c>
      <c r="AO103">
        <v>73</v>
      </c>
      <c r="AP103">
        <f t="shared" si="15"/>
        <v>11</v>
      </c>
      <c r="AQ103">
        <f t="shared" si="16"/>
        <v>450</v>
      </c>
      <c r="AR103">
        <f t="shared" si="17"/>
        <v>2250</v>
      </c>
      <c r="AS103">
        <f t="shared" si="18"/>
        <v>4950</v>
      </c>
      <c r="AT103">
        <f t="shared" si="19"/>
        <v>78800</v>
      </c>
      <c r="AU103">
        <f t="shared" si="20"/>
        <v>173360</v>
      </c>
    </row>
    <row r="104" spans="7:47" x14ac:dyDescent="0.25">
      <c r="G104" s="46">
        <v>60</v>
      </c>
      <c r="H104">
        <f t="shared" si="0"/>
        <v>10050</v>
      </c>
      <c r="I104">
        <f t="shared" si="1"/>
        <v>15075</v>
      </c>
      <c r="J104">
        <f t="shared" si="2"/>
        <v>20100</v>
      </c>
      <c r="K104">
        <f t="shared" si="3"/>
        <v>25125</v>
      </c>
      <c r="L104">
        <f t="shared" si="4"/>
        <v>30150</v>
      </c>
      <c r="M104">
        <f t="shared" si="5"/>
        <v>14872</v>
      </c>
      <c r="N104">
        <f t="shared" si="6"/>
        <v>29744</v>
      </c>
      <c r="O104">
        <f t="shared" si="7"/>
        <v>79936</v>
      </c>
      <c r="P104">
        <f t="shared" si="8"/>
        <v>63206</v>
      </c>
      <c r="Q104">
        <f t="shared" si="9"/>
        <v>400011</v>
      </c>
      <c r="R104" s="39">
        <v>39</v>
      </c>
      <c r="S104" s="39">
        <v>35</v>
      </c>
      <c r="T104" s="39">
        <v>32</v>
      </c>
      <c r="U104" s="39">
        <v>30</v>
      </c>
      <c r="V104" s="39">
        <v>28</v>
      </c>
      <c r="W104" s="39">
        <v>26</v>
      </c>
      <c r="X104" s="39">
        <v>24</v>
      </c>
      <c r="Y104" s="39">
        <v>14</v>
      </c>
      <c r="AN104">
        <v>45</v>
      </c>
      <c r="AO104">
        <v>74</v>
      </c>
      <c r="AP104">
        <f t="shared" si="15"/>
        <v>11</v>
      </c>
      <c r="AQ104">
        <f t="shared" si="16"/>
        <v>450</v>
      </c>
      <c r="AR104">
        <f t="shared" si="17"/>
        <v>2250</v>
      </c>
      <c r="AS104">
        <f t="shared" si="18"/>
        <v>4950</v>
      </c>
      <c r="AT104">
        <f t="shared" si="19"/>
        <v>81050</v>
      </c>
      <c r="AU104">
        <f t="shared" si="20"/>
        <v>178310</v>
      </c>
    </row>
    <row r="105" spans="7:47" x14ac:dyDescent="0.25">
      <c r="G105" s="46">
        <v>61</v>
      </c>
      <c r="H105">
        <f t="shared" si="0"/>
        <v>10380</v>
      </c>
      <c r="I105">
        <f t="shared" si="1"/>
        <v>15570</v>
      </c>
      <c r="J105">
        <f t="shared" si="2"/>
        <v>20760</v>
      </c>
      <c r="K105">
        <f t="shared" si="3"/>
        <v>25950</v>
      </c>
      <c r="L105">
        <f t="shared" si="4"/>
        <v>31140</v>
      </c>
      <c r="M105">
        <f t="shared" si="5"/>
        <v>15244</v>
      </c>
      <c r="N105">
        <f t="shared" si="6"/>
        <v>30488</v>
      </c>
      <c r="O105">
        <f t="shared" si="7"/>
        <v>81944</v>
      </c>
      <c r="P105">
        <f t="shared" si="8"/>
        <v>64792</v>
      </c>
      <c r="Q105">
        <f t="shared" si="9"/>
        <v>412092</v>
      </c>
      <c r="R105" s="39">
        <v>43</v>
      </c>
      <c r="S105" s="39">
        <v>39</v>
      </c>
      <c r="T105" s="39">
        <v>36</v>
      </c>
      <c r="U105" s="39">
        <v>33</v>
      </c>
      <c r="V105" s="39">
        <v>31</v>
      </c>
      <c r="W105" s="39">
        <v>28</v>
      </c>
      <c r="X105" s="39">
        <v>27</v>
      </c>
      <c r="Y105" s="39">
        <v>15</v>
      </c>
      <c r="AN105">
        <v>46</v>
      </c>
      <c r="AO105">
        <v>74</v>
      </c>
      <c r="AP105">
        <f t="shared" si="15"/>
        <v>11</v>
      </c>
      <c r="AQ105">
        <f t="shared" si="16"/>
        <v>450</v>
      </c>
      <c r="AR105">
        <f t="shared" si="17"/>
        <v>2250</v>
      </c>
      <c r="AS105">
        <f t="shared" si="18"/>
        <v>4950</v>
      </c>
      <c r="AT105">
        <f t="shared" si="19"/>
        <v>83300</v>
      </c>
      <c r="AU105">
        <f t="shared" si="20"/>
        <v>183260</v>
      </c>
    </row>
    <row r="106" spans="7:47" x14ac:dyDescent="0.25">
      <c r="G106" s="46">
        <v>62</v>
      </c>
      <c r="H106">
        <f t="shared" si="0"/>
        <v>10720</v>
      </c>
      <c r="I106">
        <f t="shared" si="1"/>
        <v>16080</v>
      </c>
      <c r="J106">
        <f t="shared" si="2"/>
        <v>21440</v>
      </c>
      <c r="K106">
        <f t="shared" si="3"/>
        <v>26800</v>
      </c>
      <c r="L106">
        <f t="shared" si="4"/>
        <v>32160</v>
      </c>
      <c r="M106">
        <f t="shared" si="5"/>
        <v>15620</v>
      </c>
      <c r="N106">
        <f t="shared" si="6"/>
        <v>31244</v>
      </c>
      <c r="O106">
        <f t="shared" si="7"/>
        <v>83968</v>
      </c>
      <c r="P106">
        <f t="shared" si="8"/>
        <v>66392</v>
      </c>
      <c r="Q106">
        <f t="shared" si="9"/>
        <v>424329</v>
      </c>
      <c r="R106" s="39">
        <v>48</v>
      </c>
      <c r="S106" s="39">
        <v>43</v>
      </c>
      <c r="T106" s="39">
        <v>40</v>
      </c>
      <c r="U106" s="39">
        <v>36</v>
      </c>
      <c r="V106" s="39">
        <v>34</v>
      </c>
      <c r="W106" s="39">
        <v>31</v>
      </c>
      <c r="X106" s="39">
        <v>29</v>
      </c>
      <c r="Y106" s="39">
        <v>17</v>
      </c>
      <c r="AN106">
        <v>47</v>
      </c>
      <c r="AO106">
        <v>74</v>
      </c>
      <c r="AP106">
        <f t="shared" si="15"/>
        <v>11</v>
      </c>
      <c r="AQ106">
        <f t="shared" si="16"/>
        <v>450</v>
      </c>
      <c r="AR106">
        <f t="shared" si="17"/>
        <v>2250</v>
      </c>
      <c r="AS106">
        <f t="shared" si="18"/>
        <v>4950</v>
      </c>
      <c r="AT106">
        <f t="shared" si="19"/>
        <v>85550</v>
      </c>
      <c r="AU106">
        <f t="shared" si="20"/>
        <v>188210</v>
      </c>
    </row>
    <row r="107" spans="7:47" x14ac:dyDescent="0.25">
      <c r="G107" s="46">
        <v>63</v>
      </c>
      <c r="H107">
        <f t="shared" si="0"/>
        <v>11060</v>
      </c>
      <c r="I107">
        <f t="shared" si="1"/>
        <v>16590</v>
      </c>
      <c r="J107">
        <f t="shared" si="2"/>
        <v>22120</v>
      </c>
      <c r="K107">
        <f t="shared" si="3"/>
        <v>27650</v>
      </c>
      <c r="L107">
        <f t="shared" si="4"/>
        <v>33180</v>
      </c>
      <c r="M107">
        <f t="shared" si="5"/>
        <v>16000</v>
      </c>
      <c r="N107">
        <f t="shared" si="6"/>
        <v>32000</v>
      </c>
      <c r="O107">
        <f t="shared" si="7"/>
        <v>86008</v>
      </c>
      <c r="P107">
        <f t="shared" si="8"/>
        <v>68006</v>
      </c>
      <c r="Q107">
        <f t="shared" si="9"/>
        <v>436728</v>
      </c>
      <c r="R107" s="39">
        <v>53</v>
      </c>
      <c r="S107" s="39">
        <v>48</v>
      </c>
      <c r="T107" s="39">
        <v>43</v>
      </c>
      <c r="U107" s="39">
        <v>40</v>
      </c>
      <c r="V107" s="39">
        <v>37</v>
      </c>
      <c r="W107" s="39">
        <v>34</v>
      </c>
      <c r="X107" s="39">
        <v>32</v>
      </c>
      <c r="Y107" s="39">
        <v>19</v>
      </c>
      <c r="AN107">
        <v>48</v>
      </c>
      <c r="AO107">
        <v>74</v>
      </c>
      <c r="AP107">
        <f t="shared" si="15"/>
        <v>11</v>
      </c>
      <c r="AQ107">
        <f t="shared" si="16"/>
        <v>450</v>
      </c>
      <c r="AR107">
        <f t="shared" si="17"/>
        <v>2250</v>
      </c>
      <c r="AS107">
        <f t="shared" si="18"/>
        <v>4950</v>
      </c>
      <c r="AT107">
        <f t="shared" si="19"/>
        <v>87800</v>
      </c>
      <c r="AU107">
        <f t="shared" si="20"/>
        <v>193160</v>
      </c>
    </row>
    <row r="108" spans="7:47" x14ac:dyDescent="0.25">
      <c r="G108" s="46">
        <v>64</v>
      </c>
      <c r="H108">
        <f t="shared" si="0"/>
        <v>11410</v>
      </c>
      <c r="I108">
        <f t="shared" si="1"/>
        <v>17115</v>
      </c>
      <c r="J108">
        <f t="shared" si="2"/>
        <v>22820</v>
      </c>
      <c r="K108">
        <f t="shared" si="3"/>
        <v>28525</v>
      </c>
      <c r="L108">
        <f t="shared" si="4"/>
        <v>34230</v>
      </c>
      <c r="M108">
        <f t="shared" si="5"/>
        <v>16384</v>
      </c>
      <c r="N108">
        <f t="shared" si="6"/>
        <v>32764</v>
      </c>
      <c r="O108">
        <f t="shared" si="7"/>
        <v>88064</v>
      </c>
      <c r="P108">
        <f t="shared" si="8"/>
        <v>69632</v>
      </c>
      <c r="Q108">
        <f t="shared" si="9"/>
        <v>449286</v>
      </c>
      <c r="R108" s="39">
        <v>58</v>
      </c>
      <c r="S108" s="39">
        <v>52</v>
      </c>
      <c r="T108" s="39">
        <v>48</v>
      </c>
      <c r="U108" s="39">
        <v>44</v>
      </c>
      <c r="V108" s="39">
        <v>40</v>
      </c>
      <c r="W108" s="39">
        <v>38</v>
      </c>
      <c r="X108" s="39">
        <v>35</v>
      </c>
      <c r="Y108" s="39">
        <v>20</v>
      </c>
      <c r="AN108">
        <v>49</v>
      </c>
      <c r="AO108">
        <v>75</v>
      </c>
      <c r="AP108">
        <f t="shared" si="15"/>
        <v>12</v>
      </c>
      <c r="AQ108">
        <f t="shared" si="16"/>
        <v>500</v>
      </c>
      <c r="AR108">
        <f t="shared" si="17"/>
        <v>2500</v>
      </c>
      <c r="AS108">
        <f t="shared" si="18"/>
        <v>5500</v>
      </c>
      <c r="AT108">
        <f t="shared" si="19"/>
        <v>90300</v>
      </c>
      <c r="AU108">
        <f t="shared" si="20"/>
        <v>198660</v>
      </c>
    </row>
    <row r="109" spans="7:47" x14ac:dyDescent="0.25">
      <c r="G109" s="46">
        <v>65</v>
      </c>
      <c r="H109">
        <f t="shared" si="0"/>
        <v>11770</v>
      </c>
      <c r="I109">
        <f t="shared" si="1"/>
        <v>17655</v>
      </c>
      <c r="J109">
        <f t="shared" si="2"/>
        <v>23540</v>
      </c>
      <c r="K109">
        <f t="shared" si="3"/>
        <v>29425</v>
      </c>
      <c r="L109">
        <f t="shared" si="4"/>
        <v>35310</v>
      </c>
      <c r="M109">
        <f t="shared" si="5"/>
        <v>16768</v>
      </c>
      <c r="N109">
        <f t="shared" si="6"/>
        <v>33536</v>
      </c>
      <c r="O109">
        <f t="shared" si="7"/>
        <v>90136</v>
      </c>
      <c r="P109">
        <f t="shared" si="8"/>
        <v>71270</v>
      </c>
      <c r="Q109">
        <f t="shared" si="9"/>
        <v>462000</v>
      </c>
      <c r="R109" s="39">
        <v>63</v>
      </c>
      <c r="S109" s="39">
        <v>57</v>
      </c>
      <c r="T109" s="39">
        <v>52</v>
      </c>
      <c r="U109" s="39">
        <v>48</v>
      </c>
      <c r="V109" s="39">
        <v>44</v>
      </c>
      <c r="W109" s="39">
        <v>41</v>
      </c>
      <c r="X109" s="39">
        <v>38</v>
      </c>
      <c r="Y109" s="39">
        <v>22</v>
      </c>
      <c r="AN109">
        <v>50</v>
      </c>
      <c r="AO109">
        <v>75</v>
      </c>
      <c r="AP109">
        <f t="shared" si="15"/>
        <v>12</v>
      </c>
      <c r="AQ109">
        <f t="shared" si="16"/>
        <v>500</v>
      </c>
      <c r="AR109">
        <f t="shared" si="17"/>
        <v>2500</v>
      </c>
      <c r="AS109">
        <f t="shared" si="18"/>
        <v>5500</v>
      </c>
      <c r="AT109">
        <f t="shared" si="19"/>
        <v>92800</v>
      </c>
      <c r="AU109">
        <f t="shared" si="20"/>
        <v>204160</v>
      </c>
    </row>
    <row r="110" spans="7:47" x14ac:dyDescent="0.25">
      <c r="G110" s="46">
        <v>66</v>
      </c>
      <c r="H110">
        <f t="shared" ref="H110:H145" si="21">(INT(0.27*(G110+1)^2+1)*50)*D$45/1000</f>
        <v>12130</v>
      </c>
      <c r="I110">
        <f t="shared" ref="I110:I145" si="22">(INT(0.27*($G110+1)^2+1)*50)*D$49/1000</f>
        <v>18195</v>
      </c>
      <c r="J110">
        <f t="shared" ref="J110:J145" si="23">(INT(0.27*($G110+1)^2+1)*50)*D$57/1000</f>
        <v>24260</v>
      </c>
      <c r="K110">
        <f t="shared" ref="K110:K145" si="24">(INT(0.27*($G110+1)^2+1)*50)*D$69/1000</f>
        <v>30325</v>
      </c>
      <c r="L110">
        <f t="shared" ref="L110:L145" si="25">(INT(0.27*($G110+1)^2+1)*50)*D$81/1000</f>
        <v>36390</v>
      </c>
      <c r="M110">
        <f t="shared" ref="M110:M127" si="26">4*INT($E$45*G110^1.5)</f>
        <v>17156</v>
      </c>
      <c r="N110">
        <f t="shared" ref="N110:N127" si="27">4*INT($E$49*G110^1.5)</f>
        <v>34312</v>
      </c>
      <c r="O110">
        <f t="shared" ref="O110:O127" si="28">4*INT($E$57*G110^1.5)</f>
        <v>92224</v>
      </c>
      <c r="P110">
        <f t="shared" ref="P110:P145" si="29">2*INT($E$69*G110^1.5)</f>
        <v>72920</v>
      </c>
      <c r="Q110">
        <f t="shared" ref="Q110:Q124" si="30">3*INT($E$81*G110^1.8)</f>
        <v>474873</v>
      </c>
      <c r="R110" s="39">
        <v>69</v>
      </c>
      <c r="S110" s="39">
        <v>62</v>
      </c>
      <c r="T110" s="39">
        <v>56</v>
      </c>
      <c r="U110" s="39">
        <v>52</v>
      </c>
      <c r="V110" s="39">
        <v>48</v>
      </c>
      <c r="W110" s="39">
        <v>45</v>
      </c>
      <c r="X110" s="39">
        <v>42</v>
      </c>
      <c r="Y110" s="39">
        <v>24</v>
      </c>
      <c r="AN110">
        <v>51</v>
      </c>
      <c r="AO110">
        <v>75</v>
      </c>
      <c r="AP110">
        <f t="shared" si="15"/>
        <v>12</v>
      </c>
      <c r="AQ110">
        <f t="shared" si="16"/>
        <v>500</v>
      </c>
      <c r="AR110">
        <f t="shared" si="17"/>
        <v>2500</v>
      </c>
      <c r="AS110">
        <f t="shared" si="18"/>
        <v>5500</v>
      </c>
      <c r="AT110">
        <f t="shared" si="19"/>
        <v>95300</v>
      </c>
      <c r="AU110">
        <f t="shared" si="20"/>
        <v>209660</v>
      </c>
    </row>
    <row r="111" spans="7:47" x14ac:dyDescent="0.25">
      <c r="G111" s="46">
        <v>67</v>
      </c>
      <c r="H111">
        <f t="shared" si="21"/>
        <v>12490</v>
      </c>
      <c r="I111">
        <f t="shared" si="22"/>
        <v>18735</v>
      </c>
      <c r="J111">
        <f t="shared" si="23"/>
        <v>24980</v>
      </c>
      <c r="K111">
        <f t="shared" si="24"/>
        <v>31225</v>
      </c>
      <c r="L111">
        <f t="shared" si="25"/>
        <v>37470</v>
      </c>
      <c r="M111">
        <f t="shared" si="26"/>
        <v>17548</v>
      </c>
      <c r="N111">
        <f t="shared" si="27"/>
        <v>35096</v>
      </c>
      <c r="O111">
        <f t="shared" si="28"/>
        <v>94328</v>
      </c>
      <c r="P111">
        <f t="shared" si="29"/>
        <v>74584</v>
      </c>
      <c r="Q111">
        <f t="shared" si="30"/>
        <v>487902</v>
      </c>
      <c r="R111" s="39">
        <v>74</v>
      </c>
      <c r="S111" s="39">
        <v>67</v>
      </c>
      <c r="T111" s="39">
        <v>61</v>
      </c>
      <c r="U111" s="39">
        <v>56</v>
      </c>
      <c r="V111" s="39">
        <v>52</v>
      </c>
      <c r="W111" s="39">
        <v>49</v>
      </c>
      <c r="X111" s="39">
        <v>45</v>
      </c>
      <c r="Y111" s="39">
        <v>26</v>
      </c>
      <c r="AN111">
        <v>52</v>
      </c>
      <c r="AO111">
        <v>75</v>
      </c>
      <c r="AP111">
        <f t="shared" si="15"/>
        <v>12</v>
      </c>
      <c r="AQ111">
        <f t="shared" si="16"/>
        <v>500</v>
      </c>
      <c r="AR111">
        <f t="shared" si="17"/>
        <v>2500</v>
      </c>
      <c r="AS111">
        <f t="shared" si="18"/>
        <v>5500</v>
      </c>
      <c r="AT111">
        <f t="shared" si="19"/>
        <v>97800</v>
      </c>
      <c r="AU111">
        <f t="shared" si="20"/>
        <v>215160</v>
      </c>
    </row>
    <row r="112" spans="7:47" x14ac:dyDescent="0.25">
      <c r="G112" s="46">
        <v>68</v>
      </c>
      <c r="H112">
        <f t="shared" si="21"/>
        <v>12860</v>
      </c>
      <c r="I112">
        <f t="shared" si="22"/>
        <v>19290</v>
      </c>
      <c r="J112">
        <f t="shared" si="23"/>
        <v>25720</v>
      </c>
      <c r="K112">
        <f t="shared" si="24"/>
        <v>32150</v>
      </c>
      <c r="L112">
        <f t="shared" si="25"/>
        <v>38580</v>
      </c>
      <c r="M112">
        <f t="shared" si="26"/>
        <v>17940</v>
      </c>
      <c r="N112">
        <f t="shared" si="27"/>
        <v>35884</v>
      </c>
      <c r="O112">
        <f t="shared" si="28"/>
        <v>96444</v>
      </c>
      <c r="P112">
        <f t="shared" si="29"/>
        <v>76260</v>
      </c>
      <c r="Q112">
        <f t="shared" si="30"/>
        <v>501090</v>
      </c>
      <c r="R112" s="39">
        <v>81</v>
      </c>
      <c r="S112" s="39">
        <v>73</v>
      </c>
      <c r="T112" s="39">
        <v>66</v>
      </c>
      <c r="U112" s="39">
        <v>61</v>
      </c>
      <c r="V112" s="39">
        <v>57</v>
      </c>
      <c r="W112" s="39">
        <v>53</v>
      </c>
      <c r="X112" s="39">
        <v>49</v>
      </c>
      <c r="Y112" s="39">
        <v>28</v>
      </c>
      <c r="AN112">
        <v>53</v>
      </c>
      <c r="AO112">
        <v>76</v>
      </c>
      <c r="AP112">
        <f t="shared" si="15"/>
        <v>12</v>
      </c>
      <c r="AQ112">
        <f t="shared" si="16"/>
        <v>500</v>
      </c>
      <c r="AR112">
        <f t="shared" si="17"/>
        <v>2500</v>
      </c>
      <c r="AS112">
        <f t="shared" si="18"/>
        <v>5500</v>
      </c>
      <c r="AT112">
        <f t="shared" si="19"/>
        <v>100300</v>
      </c>
      <c r="AU112">
        <f t="shared" si="20"/>
        <v>220660</v>
      </c>
    </row>
    <row r="113" spans="7:67" x14ac:dyDescent="0.25">
      <c r="G113" s="46">
        <v>69</v>
      </c>
      <c r="H113">
        <f t="shared" si="21"/>
        <v>13240</v>
      </c>
      <c r="I113">
        <f t="shared" si="22"/>
        <v>19860</v>
      </c>
      <c r="J113">
        <f t="shared" si="23"/>
        <v>26480</v>
      </c>
      <c r="K113">
        <f t="shared" si="24"/>
        <v>33100</v>
      </c>
      <c r="L113">
        <f t="shared" si="25"/>
        <v>39720</v>
      </c>
      <c r="M113">
        <f t="shared" si="26"/>
        <v>18340</v>
      </c>
      <c r="N113">
        <f t="shared" si="27"/>
        <v>36680</v>
      </c>
      <c r="O113">
        <f t="shared" si="28"/>
        <v>98580</v>
      </c>
      <c r="P113">
        <f t="shared" si="29"/>
        <v>77948</v>
      </c>
      <c r="Q113">
        <f t="shared" si="30"/>
        <v>514431</v>
      </c>
      <c r="R113" s="39">
        <v>87</v>
      </c>
      <c r="S113" s="39">
        <v>79</v>
      </c>
      <c r="T113" s="39">
        <v>72</v>
      </c>
      <c r="U113" s="39">
        <v>66</v>
      </c>
      <c r="V113" s="39">
        <v>61</v>
      </c>
      <c r="W113" s="39">
        <v>57</v>
      </c>
      <c r="X113" s="39">
        <v>53</v>
      </c>
      <c r="Y113" s="39">
        <v>31</v>
      </c>
      <c r="AN113">
        <v>54</v>
      </c>
      <c r="AO113">
        <v>76</v>
      </c>
      <c r="AP113">
        <f t="shared" si="15"/>
        <v>12</v>
      </c>
      <c r="AQ113">
        <f t="shared" si="16"/>
        <v>500</v>
      </c>
      <c r="AR113">
        <f t="shared" si="17"/>
        <v>2500</v>
      </c>
      <c r="AS113">
        <f t="shared" si="18"/>
        <v>5500</v>
      </c>
      <c r="AT113">
        <f t="shared" si="19"/>
        <v>102800</v>
      </c>
      <c r="AU113">
        <f t="shared" si="20"/>
        <v>226160</v>
      </c>
    </row>
    <row r="114" spans="7:67" x14ac:dyDescent="0.25">
      <c r="G114" s="46">
        <v>70</v>
      </c>
      <c r="H114">
        <f t="shared" si="21"/>
        <v>13620</v>
      </c>
      <c r="I114">
        <f t="shared" si="22"/>
        <v>20430</v>
      </c>
      <c r="J114">
        <f t="shared" si="23"/>
        <v>27240</v>
      </c>
      <c r="K114">
        <f t="shared" si="24"/>
        <v>34050</v>
      </c>
      <c r="L114">
        <f t="shared" si="25"/>
        <v>40860</v>
      </c>
      <c r="M114">
        <f t="shared" si="26"/>
        <v>18740</v>
      </c>
      <c r="N114">
        <f t="shared" si="27"/>
        <v>37480</v>
      </c>
      <c r="O114">
        <f t="shared" si="28"/>
        <v>100732</v>
      </c>
      <c r="P114">
        <f t="shared" si="29"/>
        <v>79650</v>
      </c>
      <c r="Q114">
        <f t="shared" si="30"/>
        <v>527928</v>
      </c>
      <c r="R114" s="39">
        <v>95</v>
      </c>
      <c r="S114" s="39">
        <v>85</v>
      </c>
      <c r="T114" s="39">
        <v>78</v>
      </c>
      <c r="U114" s="39">
        <v>72</v>
      </c>
      <c r="V114" s="39">
        <v>66</v>
      </c>
      <c r="W114" s="39">
        <v>62</v>
      </c>
      <c r="X114" s="39">
        <v>58</v>
      </c>
      <c r="Y114" s="39">
        <v>33</v>
      </c>
      <c r="AN114">
        <v>55</v>
      </c>
      <c r="AO114">
        <v>76</v>
      </c>
      <c r="AP114">
        <f t="shared" si="15"/>
        <v>12</v>
      </c>
      <c r="AQ114">
        <f t="shared" si="16"/>
        <v>500</v>
      </c>
      <c r="AR114">
        <f t="shared" si="17"/>
        <v>2500</v>
      </c>
      <c r="AS114">
        <f t="shared" si="18"/>
        <v>5500</v>
      </c>
      <c r="AT114">
        <f t="shared" si="19"/>
        <v>105300</v>
      </c>
      <c r="AU114">
        <f t="shared" si="20"/>
        <v>231660</v>
      </c>
    </row>
    <row r="115" spans="7:67" x14ac:dyDescent="0.25">
      <c r="G115" s="46">
        <v>71</v>
      </c>
      <c r="H115">
        <f t="shared" si="21"/>
        <v>14000</v>
      </c>
      <c r="I115">
        <f t="shared" si="22"/>
        <v>21000</v>
      </c>
      <c r="J115">
        <f t="shared" si="23"/>
        <v>28000</v>
      </c>
      <c r="K115">
        <f t="shared" si="24"/>
        <v>35000</v>
      </c>
      <c r="L115">
        <f t="shared" si="25"/>
        <v>42000</v>
      </c>
      <c r="M115">
        <f t="shared" si="26"/>
        <v>19144</v>
      </c>
      <c r="N115">
        <f t="shared" si="27"/>
        <v>38288</v>
      </c>
      <c r="O115">
        <f t="shared" si="28"/>
        <v>102900</v>
      </c>
      <c r="P115">
        <f t="shared" si="29"/>
        <v>81362</v>
      </c>
      <c r="Q115">
        <f t="shared" si="30"/>
        <v>541581</v>
      </c>
      <c r="R115" s="39">
        <v>103</v>
      </c>
      <c r="S115" s="39">
        <v>93</v>
      </c>
      <c r="T115" s="39">
        <v>85</v>
      </c>
      <c r="U115" s="39">
        <v>78</v>
      </c>
      <c r="V115" s="39">
        <v>72</v>
      </c>
      <c r="W115" s="39">
        <v>67</v>
      </c>
      <c r="X115" s="39">
        <v>63</v>
      </c>
      <c r="Y115" s="39">
        <v>36</v>
      </c>
      <c r="AN115">
        <v>56</v>
      </c>
      <c r="AO115">
        <v>77</v>
      </c>
      <c r="AP115">
        <f t="shared" si="15"/>
        <v>12</v>
      </c>
      <c r="AQ115">
        <f t="shared" si="16"/>
        <v>500</v>
      </c>
      <c r="AR115">
        <f t="shared" si="17"/>
        <v>2500</v>
      </c>
      <c r="AS115">
        <f t="shared" si="18"/>
        <v>5500</v>
      </c>
      <c r="AT115">
        <f t="shared" si="19"/>
        <v>107800</v>
      </c>
      <c r="AU115">
        <f t="shared" si="20"/>
        <v>237160</v>
      </c>
    </row>
    <row r="116" spans="7:67" x14ac:dyDescent="0.25">
      <c r="G116" s="46">
        <v>72</v>
      </c>
      <c r="H116">
        <f t="shared" si="21"/>
        <v>14390</v>
      </c>
      <c r="I116">
        <f t="shared" si="22"/>
        <v>21585</v>
      </c>
      <c r="J116">
        <f t="shared" si="23"/>
        <v>28780</v>
      </c>
      <c r="K116">
        <f t="shared" si="24"/>
        <v>35975</v>
      </c>
      <c r="L116">
        <f t="shared" si="25"/>
        <v>43170</v>
      </c>
      <c r="M116">
        <f t="shared" si="26"/>
        <v>19548</v>
      </c>
      <c r="N116">
        <f t="shared" si="27"/>
        <v>39100</v>
      </c>
      <c r="O116">
        <f t="shared" si="28"/>
        <v>105080</v>
      </c>
      <c r="P116">
        <f t="shared" si="29"/>
        <v>83086</v>
      </c>
      <c r="Q116">
        <f t="shared" si="30"/>
        <v>555390</v>
      </c>
      <c r="R116" s="39">
        <v>111</v>
      </c>
      <c r="S116" s="39">
        <v>100</v>
      </c>
      <c r="T116" s="39">
        <v>92</v>
      </c>
      <c r="U116" s="39">
        <v>84</v>
      </c>
      <c r="V116" s="39">
        <v>78</v>
      </c>
      <c r="W116" s="39">
        <v>72</v>
      </c>
      <c r="X116" s="39">
        <v>68</v>
      </c>
      <c r="Y116" s="39">
        <v>39</v>
      </c>
      <c r="AN116">
        <v>57</v>
      </c>
      <c r="AO116">
        <v>77</v>
      </c>
      <c r="AP116">
        <f t="shared" si="15"/>
        <v>12</v>
      </c>
      <c r="AQ116">
        <f t="shared" si="16"/>
        <v>500</v>
      </c>
      <c r="AR116">
        <f t="shared" si="17"/>
        <v>2500</v>
      </c>
      <c r="AS116">
        <f t="shared" si="18"/>
        <v>5500</v>
      </c>
      <c r="AT116">
        <f t="shared" si="19"/>
        <v>110300</v>
      </c>
      <c r="AU116">
        <f t="shared" si="20"/>
        <v>242660</v>
      </c>
    </row>
    <row r="117" spans="7:67" x14ac:dyDescent="0.25">
      <c r="G117" s="46">
        <v>73</v>
      </c>
      <c r="H117">
        <f t="shared" si="21"/>
        <v>14790</v>
      </c>
      <c r="I117">
        <f t="shared" si="22"/>
        <v>22185</v>
      </c>
      <c r="J117">
        <f t="shared" si="23"/>
        <v>29580</v>
      </c>
      <c r="K117">
        <f t="shared" si="24"/>
        <v>36975</v>
      </c>
      <c r="L117">
        <f t="shared" si="25"/>
        <v>44370</v>
      </c>
      <c r="M117">
        <f t="shared" si="26"/>
        <v>19956</v>
      </c>
      <c r="N117">
        <f t="shared" si="27"/>
        <v>39916</v>
      </c>
      <c r="O117">
        <f t="shared" si="28"/>
        <v>107276</v>
      </c>
      <c r="P117">
        <f t="shared" si="29"/>
        <v>84824</v>
      </c>
      <c r="Q117">
        <f t="shared" si="30"/>
        <v>569352</v>
      </c>
      <c r="R117" s="39">
        <v>120</v>
      </c>
      <c r="S117" s="39">
        <v>109</v>
      </c>
      <c r="T117" s="39">
        <v>99</v>
      </c>
      <c r="U117" s="39">
        <v>91</v>
      </c>
      <c r="V117" s="39">
        <v>84</v>
      </c>
      <c r="W117" s="39">
        <v>78</v>
      </c>
      <c r="X117" s="39">
        <v>73</v>
      </c>
      <c r="Y117" s="39">
        <v>42</v>
      </c>
      <c r="AN117">
        <v>58</v>
      </c>
      <c r="AO117">
        <v>77</v>
      </c>
      <c r="AP117">
        <f t="shared" si="15"/>
        <v>12</v>
      </c>
      <c r="AQ117">
        <f t="shared" si="16"/>
        <v>500</v>
      </c>
      <c r="AR117">
        <f t="shared" si="17"/>
        <v>2500</v>
      </c>
      <c r="AS117">
        <f t="shared" si="18"/>
        <v>5500</v>
      </c>
      <c r="AT117">
        <f t="shared" si="19"/>
        <v>112800</v>
      </c>
      <c r="AU117">
        <f t="shared" si="20"/>
        <v>248160</v>
      </c>
    </row>
    <row r="118" spans="7:67" x14ac:dyDescent="0.25">
      <c r="G118" s="46">
        <v>74</v>
      </c>
      <c r="H118">
        <f t="shared" si="21"/>
        <v>15190</v>
      </c>
      <c r="I118">
        <f t="shared" si="22"/>
        <v>22785</v>
      </c>
      <c r="J118">
        <f t="shared" si="23"/>
        <v>30380</v>
      </c>
      <c r="K118">
        <f t="shared" si="24"/>
        <v>37975</v>
      </c>
      <c r="L118">
        <f t="shared" si="25"/>
        <v>45570</v>
      </c>
      <c r="M118">
        <f t="shared" si="26"/>
        <v>20368</v>
      </c>
      <c r="N118">
        <f t="shared" si="27"/>
        <v>40740</v>
      </c>
      <c r="O118">
        <f t="shared" si="28"/>
        <v>109488</v>
      </c>
      <c r="P118">
        <f t="shared" si="29"/>
        <v>86572</v>
      </c>
      <c r="Q118">
        <f t="shared" si="30"/>
        <v>583467</v>
      </c>
      <c r="R118" s="39">
        <v>130</v>
      </c>
      <c r="S118" s="39">
        <v>117</v>
      </c>
      <c r="T118" s="39">
        <v>107</v>
      </c>
      <c r="U118" s="39">
        <v>98</v>
      </c>
      <c r="V118" s="39">
        <v>91</v>
      </c>
      <c r="W118" s="39">
        <v>85</v>
      </c>
      <c r="X118" s="39">
        <v>79</v>
      </c>
      <c r="Y118" s="39">
        <v>45</v>
      </c>
      <c r="AN118">
        <v>59</v>
      </c>
      <c r="AO118">
        <v>77</v>
      </c>
      <c r="AP118">
        <f t="shared" si="15"/>
        <v>12</v>
      </c>
      <c r="AQ118">
        <f t="shared" si="16"/>
        <v>500</v>
      </c>
      <c r="AR118">
        <f t="shared" si="17"/>
        <v>2500</v>
      </c>
      <c r="AS118">
        <f t="shared" si="18"/>
        <v>5500</v>
      </c>
      <c r="AT118">
        <f t="shared" si="19"/>
        <v>115300</v>
      </c>
      <c r="AU118">
        <f t="shared" si="20"/>
        <v>253660</v>
      </c>
    </row>
    <row r="119" spans="7:67" x14ac:dyDescent="0.25">
      <c r="G119" s="46">
        <v>75</v>
      </c>
      <c r="H119">
        <f t="shared" si="21"/>
        <v>15600</v>
      </c>
      <c r="I119">
        <f t="shared" si="22"/>
        <v>23400</v>
      </c>
      <c r="J119">
        <f t="shared" si="23"/>
        <v>31200</v>
      </c>
      <c r="K119">
        <f t="shared" si="24"/>
        <v>39000</v>
      </c>
      <c r="L119">
        <f t="shared" si="25"/>
        <v>46800</v>
      </c>
      <c r="M119">
        <f t="shared" si="26"/>
        <v>20784</v>
      </c>
      <c r="N119">
        <f t="shared" si="27"/>
        <v>41568</v>
      </c>
      <c r="O119">
        <f t="shared" si="28"/>
        <v>111716</v>
      </c>
      <c r="P119">
        <f t="shared" si="29"/>
        <v>88334</v>
      </c>
      <c r="Q119">
        <f t="shared" si="30"/>
        <v>597735</v>
      </c>
      <c r="R119" s="39">
        <v>140</v>
      </c>
      <c r="S119" s="39">
        <v>126</v>
      </c>
      <c r="T119" s="39">
        <v>115</v>
      </c>
      <c r="U119" s="39">
        <v>106</v>
      </c>
      <c r="V119" s="39">
        <v>98</v>
      </c>
      <c r="W119" s="39">
        <v>91</v>
      </c>
      <c r="X119" s="39">
        <v>85</v>
      </c>
      <c r="Y119" s="39">
        <v>49</v>
      </c>
      <c r="AN119">
        <v>60</v>
      </c>
      <c r="AO119">
        <v>78</v>
      </c>
      <c r="AP119">
        <f t="shared" si="15"/>
        <v>12</v>
      </c>
      <c r="AQ119">
        <f t="shared" si="16"/>
        <v>500</v>
      </c>
      <c r="AR119">
        <f t="shared" si="17"/>
        <v>2500</v>
      </c>
      <c r="AS119">
        <f t="shared" si="18"/>
        <v>5500</v>
      </c>
      <c r="AT119">
        <f t="shared" si="19"/>
        <v>117800</v>
      </c>
      <c r="AU119">
        <f t="shared" si="20"/>
        <v>259160</v>
      </c>
    </row>
    <row r="120" spans="7:67" x14ac:dyDescent="0.25">
      <c r="G120" s="46">
        <v>76</v>
      </c>
      <c r="H120">
        <f t="shared" si="21"/>
        <v>16010</v>
      </c>
      <c r="I120">
        <f t="shared" si="22"/>
        <v>24015</v>
      </c>
      <c r="J120">
        <f t="shared" si="23"/>
        <v>32020</v>
      </c>
      <c r="K120">
        <f t="shared" si="24"/>
        <v>40025</v>
      </c>
      <c r="L120">
        <f t="shared" si="25"/>
        <v>48030</v>
      </c>
      <c r="M120">
        <f t="shared" si="26"/>
        <v>21200</v>
      </c>
      <c r="N120">
        <f t="shared" si="27"/>
        <v>42400</v>
      </c>
      <c r="O120">
        <f t="shared" si="28"/>
        <v>113956</v>
      </c>
      <c r="P120">
        <f t="shared" si="29"/>
        <v>90106</v>
      </c>
      <c r="Q120">
        <f t="shared" si="30"/>
        <v>612159</v>
      </c>
      <c r="R120" s="39">
        <v>150</v>
      </c>
      <c r="S120" s="39">
        <v>136</v>
      </c>
      <c r="T120" s="39">
        <v>124</v>
      </c>
      <c r="U120" s="39">
        <v>114</v>
      </c>
      <c r="V120" s="39">
        <v>105</v>
      </c>
      <c r="W120" s="39">
        <v>98</v>
      </c>
      <c r="X120" s="39">
        <v>92</v>
      </c>
      <c r="Y120" s="39">
        <v>53</v>
      </c>
      <c r="AN120">
        <v>61</v>
      </c>
      <c r="AO120">
        <v>78</v>
      </c>
      <c r="AP120">
        <f t="shared" si="15"/>
        <v>12</v>
      </c>
      <c r="AQ120">
        <f t="shared" si="16"/>
        <v>500</v>
      </c>
      <c r="AR120">
        <f t="shared" si="17"/>
        <v>2500</v>
      </c>
      <c r="AS120">
        <f t="shared" si="18"/>
        <v>5500</v>
      </c>
      <c r="AT120">
        <f t="shared" si="19"/>
        <v>120300</v>
      </c>
      <c r="AU120">
        <f t="shared" si="20"/>
        <v>264660</v>
      </c>
    </row>
    <row r="121" spans="7:67" x14ac:dyDescent="0.25">
      <c r="G121" s="46">
        <v>77</v>
      </c>
      <c r="H121">
        <f t="shared" si="21"/>
        <v>16430</v>
      </c>
      <c r="I121">
        <f t="shared" si="22"/>
        <v>24645</v>
      </c>
      <c r="J121">
        <f t="shared" si="23"/>
        <v>32860</v>
      </c>
      <c r="K121">
        <f t="shared" si="24"/>
        <v>41075</v>
      </c>
      <c r="L121">
        <f t="shared" si="25"/>
        <v>49290</v>
      </c>
      <c r="M121">
        <f t="shared" si="26"/>
        <v>21620</v>
      </c>
      <c r="N121">
        <f t="shared" si="27"/>
        <v>43240</v>
      </c>
      <c r="O121">
        <f t="shared" si="28"/>
        <v>116212</v>
      </c>
      <c r="P121">
        <f t="shared" si="29"/>
        <v>91890</v>
      </c>
      <c r="Q121">
        <f t="shared" si="30"/>
        <v>626733</v>
      </c>
      <c r="R121" s="39">
        <v>162</v>
      </c>
      <c r="S121" s="39">
        <v>146</v>
      </c>
      <c r="T121" s="39">
        <v>133</v>
      </c>
      <c r="U121" s="39">
        <v>122</v>
      </c>
      <c r="V121" s="39">
        <v>113</v>
      </c>
      <c r="W121" s="39">
        <v>105</v>
      </c>
      <c r="X121" s="39">
        <v>98</v>
      </c>
      <c r="Y121" s="39">
        <v>56</v>
      </c>
      <c r="AN121">
        <v>62</v>
      </c>
      <c r="AO121">
        <v>78</v>
      </c>
      <c r="AP121">
        <f t="shared" si="15"/>
        <v>12</v>
      </c>
      <c r="AQ121">
        <f t="shared" si="16"/>
        <v>500</v>
      </c>
      <c r="AR121">
        <f t="shared" si="17"/>
        <v>2500</v>
      </c>
      <c r="AS121">
        <f t="shared" si="18"/>
        <v>5500</v>
      </c>
      <c r="AT121">
        <f t="shared" si="19"/>
        <v>122800</v>
      </c>
      <c r="AU121">
        <f t="shared" si="20"/>
        <v>270160</v>
      </c>
    </row>
    <row r="122" spans="7:67" x14ac:dyDescent="0.25">
      <c r="G122" s="46">
        <v>78</v>
      </c>
      <c r="H122">
        <f t="shared" si="21"/>
        <v>16860</v>
      </c>
      <c r="I122">
        <f t="shared" si="22"/>
        <v>25290</v>
      </c>
      <c r="J122">
        <f t="shared" si="23"/>
        <v>33720</v>
      </c>
      <c r="K122">
        <f t="shared" si="24"/>
        <v>42150</v>
      </c>
      <c r="L122">
        <f t="shared" si="25"/>
        <v>50580</v>
      </c>
      <c r="M122">
        <f t="shared" si="26"/>
        <v>22044</v>
      </c>
      <c r="N122">
        <f t="shared" si="27"/>
        <v>44088</v>
      </c>
      <c r="O122">
        <f t="shared" si="28"/>
        <v>118484</v>
      </c>
      <c r="P122">
        <f t="shared" si="29"/>
        <v>93686</v>
      </c>
      <c r="Q122">
        <f t="shared" si="30"/>
        <v>641460</v>
      </c>
      <c r="R122" s="39">
        <v>173</v>
      </c>
      <c r="S122" s="39">
        <v>157</v>
      </c>
      <c r="T122" s="39">
        <v>143</v>
      </c>
      <c r="U122" s="39">
        <v>131</v>
      </c>
      <c r="V122" s="39">
        <v>121</v>
      </c>
      <c r="W122" s="39">
        <v>113</v>
      </c>
      <c r="X122" s="39">
        <v>106</v>
      </c>
      <c r="Y122" s="39">
        <v>60</v>
      </c>
      <c r="AN122">
        <v>63</v>
      </c>
      <c r="AO122">
        <v>78</v>
      </c>
      <c r="AP122">
        <f t="shared" si="15"/>
        <v>12</v>
      </c>
      <c r="AQ122">
        <f t="shared" si="16"/>
        <v>500</v>
      </c>
      <c r="AR122">
        <f t="shared" si="17"/>
        <v>2500</v>
      </c>
      <c r="AS122">
        <f t="shared" si="18"/>
        <v>5500</v>
      </c>
      <c r="AT122">
        <f t="shared" si="19"/>
        <v>125300</v>
      </c>
      <c r="AU122">
        <f t="shared" si="20"/>
        <v>275660</v>
      </c>
    </row>
    <row r="123" spans="7:67" x14ac:dyDescent="0.25">
      <c r="G123" s="46">
        <v>79</v>
      </c>
      <c r="H123">
        <f t="shared" si="21"/>
        <v>17290</v>
      </c>
      <c r="I123">
        <f t="shared" si="22"/>
        <v>25935</v>
      </c>
      <c r="J123">
        <f t="shared" si="23"/>
        <v>34580</v>
      </c>
      <c r="K123">
        <f t="shared" si="24"/>
        <v>43225</v>
      </c>
      <c r="L123">
        <f t="shared" si="25"/>
        <v>51870</v>
      </c>
      <c r="M123">
        <f t="shared" si="26"/>
        <v>22468</v>
      </c>
      <c r="N123">
        <f t="shared" si="27"/>
        <v>44936</v>
      </c>
      <c r="O123">
        <f t="shared" si="28"/>
        <v>120772</v>
      </c>
      <c r="P123">
        <f t="shared" si="29"/>
        <v>95494</v>
      </c>
      <c r="Q123">
        <f t="shared" si="30"/>
        <v>656340</v>
      </c>
      <c r="R123" s="39">
        <v>186</v>
      </c>
      <c r="S123" s="39">
        <v>168</v>
      </c>
      <c r="T123" s="39">
        <v>153</v>
      </c>
      <c r="U123" s="39">
        <v>140</v>
      </c>
      <c r="V123" s="39">
        <v>130</v>
      </c>
      <c r="W123" s="39">
        <v>121</v>
      </c>
      <c r="X123" s="39">
        <v>113</v>
      </c>
      <c r="Y123" s="39">
        <v>65</v>
      </c>
      <c r="AN123">
        <v>64</v>
      </c>
      <c r="AO123">
        <v>78</v>
      </c>
      <c r="AP123">
        <f t="shared" si="15"/>
        <v>12</v>
      </c>
      <c r="AQ123">
        <f t="shared" si="16"/>
        <v>500</v>
      </c>
      <c r="AR123">
        <f t="shared" si="17"/>
        <v>2500</v>
      </c>
      <c r="AS123">
        <f t="shared" si="18"/>
        <v>5500</v>
      </c>
      <c r="AT123">
        <f t="shared" si="19"/>
        <v>127800</v>
      </c>
      <c r="AU123">
        <f t="shared" si="20"/>
        <v>281160</v>
      </c>
    </row>
    <row r="124" spans="7:67" x14ac:dyDescent="0.25">
      <c r="G124" s="46">
        <v>80</v>
      </c>
      <c r="H124">
        <f t="shared" si="21"/>
        <v>17720</v>
      </c>
      <c r="I124">
        <f t="shared" si="22"/>
        <v>26580</v>
      </c>
      <c r="J124">
        <f t="shared" si="23"/>
        <v>35440</v>
      </c>
      <c r="K124">
        <f t="shared" si="24"/>
        <v>44300</v>
      </c>
      <c r="L124">
        <f t="shared" si="25"/>
        <v>53160</v>
      </c>
      <c r="M124">
        <f t="shared" si="26"/>
        <v>22896</v>
      </c>
      <c r="N124">
        <f t="shared" si="27"/>
        <v>45792</v>
      </c>
      <c r="O124">
        <f t="shared" si="28"/>
        <v>123072</v>
      </c>
      <c r="P124">
        <f t="shared" si="29"/>
        <v>97312</v>
      </c>
      <c r="Q124">
        <f t="shared" si="30"/>
        <v>671370</v>
      </c>
      <c r="R124" s="39">
        <v>198</v>
      </c>
      <c r="S124" s="39">
        <v>179</v>
      </c>
      <c r="T124" s="39">
        <v>163</v>
      </c>
      <c r="U124" s="39">
        <v>150</v>
      </c>
      <c r="V124" s="39">
        <v>139</v>
      </c>
      <c r="W124" s="39">
        <v>129</v>
      </c>
      <c r="X124" s="39">
        <v>121</v>
      </c>
      <c r="Y124" s="39">
        <v>69</v>
      </c>
      <c r="AN124">
        <v>65</v>
      </c>
      <c r="AO124">
        <v>79</v>
      </c>
      <c r="AP124">
        <f t="shared" si="15"/>
        <v>12</v>
      </c>
      <c r="AQ124">
        <f t="shared" si="16"/>
        <v>500</v>
      </c>
      <c r="AR124">
        <f t="shared" si="17"/>
        <v>2500</v>
      </c>
      <c r="AS124">
        <f t="shared" si="18"/>
        <v>5500</v>
      </c>
      <c r="AT124">
        <f t="shared" si="19"/>
        <v>130300</v>
      </c>
      <c r="AU124">
        <f t="shared" si="20"/>
        <v>286660</v>
      </c>
      <c r="BB124">
        <v>1408480</v>
      </c>
    </row>
    <row r="125" spans="7:67" x14ac:dyDescent="0.25">
      <c r="G125" s="46">
        <v>81</v>
      </c>
      <c r="H125">
        <f t="shared" si="21"/>
        <v>18160</v>
      </c>
      <c r="I125">
        <f t="shared" si="22"/>
        <v>27240</v>
      </c>
      <c r="J125">
        <f t="shared" si="23"/>
        <v>36320</v>
      </c>
      <c r="K125">
        <f t="shared" si="24"/>
        <v>45400</v>
      </c>
      <c r="L125">
        <f t="shared" si="25"/>
        <v>54480</v>
      </c>
      <c r="M125">
        <f t="shared" si="26"/>
        <v>23328</v>
      </c>
      <c r="N125">
        <f t="shared" si="27"/>
        <v>46656</v>
      </c>
      <c r="O125">
        <f t="shared" si="28"/>
        <v>125388</v>
      </c>
      <c r="P125">
        <f t="shared" si="29"/>
        <v>99144</v>
      </c>
      <c r="Q125">
        <f t="shared" ref="Q125:Q173" si="31">2*INT($E$81*G125^1.5)</f>
        <v>122472</v>
      </c>
      <c r="R125">
        <f>SUM(Q45:Q124)</f>
        <v>19518843</v>
      </c>
      <c r="AN125">
        <v>66</v>
      </c>
      <c r="AO125">
        <v>79</v>
      </c>
      <c r="AP125">
        <f t="shared" ref="AP125:AP146" si="32">INT(AO125/5)-3</f>
        <v>12</v>
      </c>
      <c r="AQ125">
        <f t="shared" ref="AQ125:AQ128" si="33">VLOOKUP(AP125,AP$45:AU$57,6,0)</f>
        <v>500</v>
      </c>
      <c r="AR125">
        <f t="shared" ref="AR125:AR128" si="34">AQ125*$AS$58</f>
        <v>2500</v>
      </c>
      <c r="AS125">
        <f t="shared" ref="AS125:AS130" si="35">AQ125*(AS$58+AU$58)</f>
        <v>5500</v>
      </c>
      <c r="AT125">
        <f t="shared" si="19"/>
        <v>132800</v>
      </c>
      <c r="AU125">
        <f t="shared" si="20"/>
        <v>292160</v>
      </c>
    </row>
    <row r="126" spans="7:67" x14ac:dyDescent="0.25">
      <c r="G126" s="46">
        <v>82</v>
      </c>
      <c r="H126">
        <f t="shared" si="21"/>
        <v>18610</v>
      </c>
      <c r="I126">
        <f t="shared" si="22"/>
        <v>27915</v>
      </c>
      <c r="J126">
        <f t="shared" si="23"/>
        <v>37220</v>
      </c>
      <c r="K126">
        <f t="shared" si="24"/>
        <v>46525</v>
      </c>
      <c r="L126">
        <f t="shared" si="25"/>
        <v>55830</v>
      </c>
      <c r="M126">
        <f t="shared" si="26"/>
        <v>23760</v>
      </c>
      <c r="N126">
        <f t="shared" si="27"/>
        <v>47520</v>
      </c>
      <c r="O126">
        <f t="shared" si="28"/>
        <v>127716</v>
      </c>
      <c r="P126">
        <f t="shared" si="29"/>
        <v>100984</v>
      </c>
      <c r="Q126">
        <f t="shared" si="31"/>
        <v>124746</v>
      </c>
      <c r="R126" s="39">
        <v>21930632</v>
      </c>
      <c r="AN126">
        <v>67</v>
      </c>
      <c r="AO126">
        <v>79</v>
      </c>
      <c r="AP126">
        <f t="shared" si="32"/>
        <v>12</v>
      </c>
      <c r="AQ126">
        <f t="shared" si="33"/>
        <v>500</v>
      </c>
      <c r="AR126">
        <f t="shared" si="34"/>
        <v>2500</v>
      </c>
      <c r="AS126">
        <f t="shared" si="35"/>
        <v>5500</v>
      </c>
      <c r="AT126">
        <f t="shared" ref="AT126:AT128" si="36">AR126+AT125</f>
        <v>135300</v>
      </c>
      <c r="AU126">
        <f t="shared" ref="AU126:AU128" si="37">AS126+AU125</f>
        <v>297660</v>
      </c>
      <c r="BB126">
        <v>880300</v>
      </c>
      <c r="BC126">
        <f>BB124*0.7</f>
        <v>985935.99999999988</v>
      </c>
    </row>
    <row r="127" spans="7:67" x14ac:dyDescent="0.25">
      <c r="G127" s="46">
        <v>83</v>
      </c>
      <c r="H127">
        <f t="shared" si="21"/>
        <v>19060</v>
      </c>
      <c r="I127">
        <f t="shared" si="22"/>
        <v>28590</v>
      </c>
      <c r="J127">
        <f t="shared" si="23"/>
        <v>38120</v>
      </c>
      <c r="K127">
        <f t="shared" si="24"/>
        <v>47650</v>
      </c>
      <c r="L127">
        <f t="shared" si="25"/>
        <v>57180</v>
      </c>
      <c r="M127">
        <f t="shared" si="26"/>
        <v>24196</v>
      </c>
      <c r="N127">
        <f t="shared" si="27"/>
        <v>48392</v>
      </c>
      <c r="O127">
        <f t="shared" si="28"/>
        <v>130060</v>
      </c>
      <c r="P127">
        <f t="shared" si="29"/>
        <v>102838</v>
      </c>
      <c r="Q127">
        <f t="shared" si="31"/>
        <v>127034</v>
      </c>
      <c r="AN127">
        <v>68</v>
      </c>
      <c r="AO127">
        <v>79</v>
      </c>
      <c r="AP127">
        <f t="shared" si="32"/>
        <v>12</v>
      </c>
      <c r="AQ127">
        <f t="shared" si="33"/>
        <v>500</v>
      </c>
      <c r="AR127">
        <f t="shared" si="34"/>
        <v>2500</v>
      </c>
      <c r="AS127">
        <f t="shared" si="35"/>
        <v>5500</v>
      </c>
      <c r="AT127">
        <f t="shared" si="36"/>
        <v>137800</v>
      </c>
      <c r="AU127">
        <f t="shared" si="37"/>
        <v>303160</v>
      </c>
    </row>
    <row r="128" spans="7:67" x14ac:dyDescent="0.25">
      <c r="G128" s="46">
        <v>84</v>
      </c>
      <c r="H128">
        <f t="shared" si="21"/>
        <v>19510</v>
      </c>
      <c r="I128">
        <f t="shared" si="22"/>
        <v>29265</v>
      </c>
      <c r="J128">
        <f t="shared" si="23"/>
        <v>39020</v>
      </c>
      <c r="K128">
        <f t="shared" si="24"/>
        <v>48775</v>
      </c>
      <c r="L128">
        <f t="shared" si="25"/>
        <v>58530</v>
      </c>
      <c r="M128">
        <f t="shared" ref="M128:M145" si="38">2*INT($E$45*G128^1.5)</f>
        <v>12316</v>
      </c>
      <c r="N128">
        <f t="shared" ref="N128:N145" si="39">2*INT($E$49*G128^1.5)</f>
        <v>24634</v>
      </c>
      <c r="O128">
        <f t="shared" ref="O128:O145" si="40">2*INT($E$57*G128^1.5)</f>
        <v>66208</v>
      </c>
      <c r="P128">
        <f t="shared" si="29"/>
        <v>104702</v>
      </c>
      <c r="Q128">
        <f t="shared" si="31"/>
        <v>129338</v>
      </c>
      <c r="AN128">
        <v>69</v>
      </c>
      <c r="AO128">
        <v>80</v>
      </c>
      <c r="AP128">
        <f t="shared" si="32"/>
        <v>13</v>
      </c>
      <c r="AQ128">
        <f t="shared" si="33"/>
        <v>550</v>
      </c>
      <c r="AR128">
        <f t="shared" si="34"/>
        <v>2750</v>
      </c>
      <c r="AS128">
        <f t="shared" si="35"/>
        <v>6050</v>
      </c>
      <c r="AT128">
        <f t="shared" si="36"/>
        <v>140550</v>
      </c>
      <c r="AU128">
        <f t="shared" si="37"/>
        <v>309210</v>
      </c>
      <c r="BA128" t="s">
        <v>253</v>
      </c>
      <c r="BK128" t="s">
        <v>254</v>
      </c>
      <c r="BL128" t="s">
        <v>155</v>
      </c>
      <c r="BM128" t="s">
        <v>157</v>
      </c>
      <c r="BN128" t="s">
        <v>255</v>
      </c>
      <c r="BO128" t="s">
        <v>256</v>
      </c>
    </row>
    <row r="129" spans="7:68" x14ac:dyDescent="0.25">
      <c r="G129" s="46">
        <v>85</v>
      </c>
      <c r="H129">
        <f t="shared" si="21"/>
        <v>19970</v>
      </c>
      <c r="I129">
        <f t="shared" si="22"/>
        <v>29955</v>
      </c>
      <c r="J129">
        <f t="shared" si="23"/>
        <v>39940</v>
      </c>
      <c r="K129">
        <f t="shared" si="24"/>
        <v>49925</v>
      </c>
      <c r="L129">
        <f t="shared" si="25"/>
        <v>59910</v>
      </c>
      <c r="M129">
        <f t="shared" si="38"/>
        <v>12538</v>
      </c>
      <c r="N129">
        <f t="shared" si="39"/>
        <v>25076</v>
      </c>
      <c r="O129">
        <f t="shared" si="40"/>
        <v>67394</v>
      </c>
      <c r="P129">
        <f t="shared" si="29"/>
        <v>106576</v>
      </c>
      <c r="Q129">
        <f t="shared" si="31"/>
        <v>131654</v>
      </c>
      <c r="AN129">
        <v>365</v>
      </c>
      <c r="AO129">
        <v>80</v>
      </c>
      <c r="AP129">
        <f t="shared" si="32"/>
        <v>13</v>
      </c>
      <c r="AQ129">
        <f>AQ127*(AN129-AN127)</f>
        <v>148500</v>
      </c>
      <c r="AR129">
        <f>AQ129*AS$58</f>
        <v>742500</v>
      </c>
      <c r="AS129">
        <f t="shared" si="35"/>
        <v>1633500</v>
      </c>
      <c r="AT129">
        <f>AR129+AT127</f>
        <v>880300</v>
      </c>
      <c r="AU129">
        <f>AS129+AU127</f>
        <v>1936660</v>
      </c>
      <c r="AW129" s="56">
        <f>AU129/AU131</f>
        <v>0.41689484742026589</v>
      </c>
      <c r="AX129" s="56"/>
      <c r="BA129" t="s">
        <v>155</v>
      </c>
      <c r="BB129">
        <f>AT129/0.7</f>
        <v>1257571.4285714286</v>
      </c>
      <c r="BC129" s="56">
        <f>BB129/BB133</f>
        <v>0.27071093988328954</v>
      </c>
      <c r="BK129">
        <f>30*BI132+30*BI133+9*BI134</f>
        <v>96582</v>
      </c>
      <c r="BL129">
        <f>AT128/0.7</f>
        <v>200785.71428571429</v>
      </c>
      <c r="BM129">
        <f>BL129/BC129*0.18</f>
        <v>133505.60781551743</v>
      </c>
      <c r="BN129">
        <f>AU128-AT128</f>
        <v>168660</v>
      </c>
      <c r="BO129">
        <f>BK129+BL129+BN129+BM129</f>
        <v>599533.32210123178</v>
      </c>
      <c r="BP129" s="56">
        <f>BO129/BB133</f>
        <v>0.12905845777821515</v>
      </c>
    </row>
    <row r="130" spans="7:68" x14ac:dyDescent="0.25">
      <c r="G130" s="46">
        <v>86</v>
      </c>
      <c r="H130">
        <f t="shared" si="21"/>
        <v>20440</v>
      </c>
      <c r="I130">
        <f t="shared" si="22"/>
        <v>30660</v>
      </c>
      <c r="J130">
        <f t="shared" si="23"/>
        <v>40880</v>
      </c>
      <c r="K130">
        <f t="shared" si="24"/>
        <v>51100</v>
      </c>
      <c r="L130">
        <f t="shared" si="25"/>
        <v>61320</v>
      </c>
      <c r="M130">
        <f t="shared" si="38"/>
        <v>12760</v>
      </c>
      <c r="N130">
        <f t="shared" si="39"/>
        <v>25520</v>
      </c>
      <c r="O130">
        <f t="shared" si="40"/>
        <v>68586</v>
      </c>
      <c r="P130">
        <f t="shared" si="29"/>
        <v>108464</v>
      </c>
      <c r="Q130">
        <f t="shared" si="31"/>
        <v>133984</v>
      </c>
      <c r="AN130">
        <v>621</v>
      </c>
      <c r="AO130">
        <v>80</v>
      </c>
      <c r="AP130">
        <f t="shared" si="32"/>
        <v>13</v>
      </c>
      <c r="AQ130">
        <f>AQ128*(AN130-AN128)</f>
        <v>303600</v>
      </c>
      <c r="AR130">
        <f>AQ130*AS$58</f>
        <v>1518000</v>
      </c>
      <c r="AS130">
        <f t="shared" si="35"/>
        <v>3339600</v>
      </c>
      <c r="AT130">
        <f>AR130+AT128</f>
        <v>1658550</v>
      </c>
      <c r="AU130">
        <f>AS130+AU128</f>
        <v>3648810</v>
      </c>
      <c r="AV130" t="s">
        <v>257</v>
      </c>
      <c r="AW130" s="56"/>
      <c r="AX130" s="56">
        <f>AT130/AU130</f>
        <v>0.45454545454545453</v>
      </c>
      <c r="BA130" t="s">
        <v>255</v>
      </c>
      <c r="BB130">
        <f>AU129-AT129</f>
        <v>1056360</v>
      </c>
      <c r="BC130" s="56">
        <f>BB130/BB$133</f>
        <v>0.22739718950196322</v>
      </c>
      <c r="BM130">
        <f>BL129/BC129*0.1</f>
        <v>74169.782119731914</v>
      </c>
      <c r="BO130">
        <f>BK129+BL129+BM130+BN129</f>
        <v>540197.4964054462</v>
      </c>
      <c r="BP130" s="56">
        <f>BO130/BB133</f>
        <v>0.11628553945491626</v>
      </c>
    </row>
    <row r="131" spans="7:68" x14ac:dyDescent="0.25">
      <c r="G131" s="46">
        <v>87</v>
      </c>
      <c r="H131">
        <f t="shared" si="21"/>
        <v>20910</v>
      </c>
      <c r="I131">
        <f t="shared" si="22"/>
        <v>31365</v>
      </c>
      <c r="J131">
        <f t="shared" si="23"/>
        <v>41820</v>
      </c>
      <c r="K131">
        <f t="shared" si="24"/>
        <v>52275</v>
      </c>
      <c r="L131">
        <f t="shared" si="25"/>
        <v>62730</v>
      </c>
      <c r="M131">
        <f t="shared" si="38"/>
        <v>12982</v>
      </c>
      <c r="N131">
        <f t="shared" si="39"/>
        <v>25966</v>
      </c>
      <c r="O131">
        <f t="shared" si="40"/>
        <v>69786</v>
      </c>
      <c r="P131">
        <f t="shared" si="29"/>
        <v>110360</v>
      </c>
      <c r="Q131">
        <f t="shared" si="31"/>
        <v>136328</v>
      </c>
      <c r="AP131">
        <f t="shared" si="32"/>
        <v>-3</v>
      </c>
      <c r="AR131">
        <f t="shared" ref="AR131:AR146" si="41">AQ131*5</f>
        <v>0</v>
      </c>
      <c r="AS131">
        <f t="shared" ref="AS131:AS146" si="42">AQ131*(5+8)</f>
        <v>0</v>
      </c>
      <c r="AU131">
        <f>AY60</f>
        <v>4645440</v>
      </c>
      <c r="AV131" t="s">
        <v>223</v>
      </c>
      <c r="AW131" s="56">
        <f>AU130/AU131</f>
        <v>0.78546058069849145</v>
      </c>
      <c r="AX131" s="56">
        <f>30/(30+24)</f>
        <v>0.55555555555555558</v>
      </c>
      <c r="BA131" t="s">
        <v>160</v>
      </c>
      <c r="BB131">
        <f>BB133*0.08</f>
        <v>371635.20000000001</v>
      </c>
      <c r="BC131" s="56">
        <f>BB131/BB$133</f>
        <v>0.08</v>
      </c>
      <c r="BD131" t="s">
        <v>258</v>
      </c>
      <c r="BG131" t="s">
        <v>259</v>
      </c>
      <c r="BH131">
        <f>BB131/365</f>
        <v>1018.1786301369864</v>
      </c>
    </row>
    <row r="132" spans="7:68" x14ac:dyDescent="0.25">
      <c r="G132" s="46">
        <v>88</v>
      </c>
      <c r="H132">
        <f t="shared" si="21"/>
        <v>21390</v>
      </c>
      <c r="I132">
        <f t="shared" si="22"/>
        <v>32085</v>
      </c>
      <c r="J132">
        <f t="shared" si="23"/>
        <v>42780</v>
      </c>
      <c r="K132">
        <f t="shared" si="24"/>
        <v>53475</v>
      </c>
      <c r="L132">
        <f t="shared" si="25"/>
        <v>64170</v>
      </c>
      <c r="M132">
        <f t="shared" si="38"/>
        <v>13208</v>
      </c>
      <c r="N132">
        <f t="shared" si="39"/>
        <v>26416</v>
      </c>
      <c r="O132">
        <f t="shared" si="40"/>
        <v>70994</v>
      </c>
      <c r="P132">
        <f t="shared" si="29"/>
        <v>112268</v>
      </c>
      <c r="Q132">
        <f t="shared" si="31"/>
        <v>138686</v>
      </c>
      <c r="AP132">
        <f t="shared" si="32"/>
        <v>-3</v>
      </c>
      <c r="AR132">
        <f t="shared" si="41"/>
        <v>0</v>
      </c>
      <c r="AS132">
        <f t="shared" si="42"/>
        <v>0</v>
      </c>
      <c r="BG132">
        <v>12</v>
      </c>
      <c r="BH132" s="56">
        <f>BG132/BG$144</f>
        <v>0.12</v>
      </c>
      <c r="BI132">
        <f>INT(BB$131*BH132/30)</f>
        <v>1486</v>
      </c>
    </row>
    <row r="133" spans="7:68" x14ac:dyDescent="0.25">
      <c r="G133" s="46">
        <v>89</v>
      </c>
      <c r="H133">
        <f t="shared" si="21"/>
        <v>21880</v>
      </c>
      <c r="I133">
        <f t="shared" si="22"/>
        <v>32820</v>
      </c>
      <c r="J133">
        <f t="shared" si="23"/>
        <v>43760</v>
      </c>
      <c r="K133">
        <f t="shared" si="24"/>
        <v>54700</v>
      </c>
      <c r="L133">
        <f t="shared" si="25"/>
        <v>65640</v>
      </c>
      <c r="M133">
        <f t="shared" si="38"/>
        <v>13432</v>
      </c>
      <c r="N133">
        <f t="shared" si="39"/>
        <v>26866</v>
      </c>
      <c r="O133">
        <f t="shared" si="40"/>
        <v>72206</v>
      </c>
      <c r="P133">
        <f t="shared" si="29"/>
        <v>114188</v>
      </c>
      <c r="Q133">
        <f t="shared" si="31"/>
        <v>141056</v>
      </c>
      <c r="AP133">
        <f t="shared" si="32"/>
        <v>-3</v>
      </c>
      <c r="AR133">
        <f t="shared" si="41"/>
        <v>0</v>
      </c>
      <c r="AS133">
        <f t="shared" si="42"/>
        <v>0</v>
      </c>
      <c r="BA133" t="s">
        <v>223</v>
      </c>
      <c r="BB133">
        <f>AU131</f>
        <v>4645440</v>
      </c>
      <c r="BG133">
        <v>11</v>
      </c>
      <c r="BH133" s="56">
        <f t="shared" ref="BH133:BH143" si="43">BG133/BG$144</f>
        <v>0.11</v>
      </c>
      <c r="BI133">
        <f t="shared" ref="BI133:BI143" si="44">INT(BB$131*BH133/30)</f>
        <v>1362</v>
      </c>
    </row>
    <row r="134" spans="7:68" x14ac:dyDescent="0.25">
      <c r="G134" s="46">
        <v>90</v>
      </c>
      <c r="H134">
        <f t="shared" si="21"/>
        <v>22360</v>
      </c>
      <c r="I134">
        <f t="shared" si="22"/>
        <v>33540</v>
      </c>
      <c r="J134">
        <f t="shared" si="23"/>
        <v>44720</v>
      </c>
      <c r="K134">
        <f t="shared" si="24"/>
        <v>55900</v>
      </c>
      <c r="L134">
        <f t="shared" si="25"/>
        <v>67080</v>
      </c>
      <c r="M134">
        <f t="shared" si="38"/>
        <v>13660</v>
      </c>
      <c r="N134">
        <f t="shared" si="39"/>
        <v>27322</v>
      </c>
      <c r="O134">
        <f t="shared" si="40"/>
        <v>73428</v>
      </c>
      <c r="P134">
        <f t="shared" si="29"/>
        <v>116118</v>
      </c>
      <c r="Q134">
        <f t="shared" si="31"/>
        <v>143440</v>
      </c>
      <c r="AP134">
        <f t="shared" si="32"/>
        <v>-3</v>
      </c>
      <c r="AR134">
        <f t="shared" si="41"/>
        <v>0</v>
      </c>
      <c r="AS134">
        <f t="shared" si="42"/>
        <v>0</v>
      </c>
      <c r="BG134">
        <v>10</v>
      </c>
      <c r="BH134" s="56">
        <f t="shared" si="43"/>
        <v>0.1</v>
      </c>
      <c r="BI134">
        <f t="shared" si="44"/>
        <v>1238</v>
      </c>
      <c r="BL134" t="s">
        <v>260</v>
      </c>
      <c r="BM134">
        <f>BM129/69</f>
        <v>1934.8638813843106</v>
      </c>
      <c r="BN134">
        <v>2000</v>
      </c>
      <c r="BO134" t="s">
        <v>261</v>
      </c>
    </row>
    <row r="135" spans="7:68" x14ac:dyDescent="0.25">
      <c r="G135" s="46">
        <v>91</v>
      </c>
      <c r="H135">
        <f t="shared" si="21"/>
        <v>22860</v>
      </c>
      <c r="I135">
        <f t="shared" si="22"/>
        <v>34290</v>
      </c>
      <c r="J135">
        <f t="shared" si="23"/>
        <v>45720</v>
      </c>
      <c r="K135">
        <f t="shared" si="24"/>
        <v>57150</v>
      </c>
      <c r="L135">
        <f t="shared" si="25"/>
        <v>68580</v>
      </c>
      <c r="M135">
        <f t="shared" si="38"/>
        <v>13888</v>
      </c>
      <c r="N135">
        <f t="shared" si="39"/>
        <v>27778</v>
      </c>
      <c r="O135">
        <f t="shared" si="40"/>
        <v>74654</v>
      </c>
      <c r="P135">
        <f t="shared" si="29"/>
        <v>118058</v>
      </c>
      <c r="Q135">
        <f t="shared" si="31"/>
        <v>145838</v>
      </c>
      <c r="AP135">
        <f t="shared" si="32"/>
        <v>-3</v>
      </c>
      <c r="AR135">
        <f t="shared" si="41"/>
        <v>0</v>
      </c>
      <c r="AS135">
        <f t="shared" si="42"/>
        <v>0</v>
      </c>
      <c r="BG135">
        <v>10</v>
      </c>
      <c r="BH135" s="56">
        <f t="shared" si="43"/>
        <v>0.1</v>
      </c>
      <c r="BI135">
        <f t="shared" si="44"/>
        <v>1238</v>
      </c>
      <c r="BL135" t="s">
        <v>262</v>
      </c>
      <c r="BM135">
        <f>BM130/69</f>
        <v>1074.9243785468393</v>
      </c>
      <c r="BN135">
        <v>1000</v>
      </c>
      <c r="BO135" t="s">
        <v>263</v>
      </c>
    </row>
    <row r="136" spans="7:68" x14ac:dyDescent="0.25">
      <c r="G136" s="46">
        <v>92</v>
      </c>
      <c r="H136">
        <f t="shared" si="21"/>
        <v>23360</v>
      </c>
      <c r="I136">
        <f t="shared" si="22"/>
        <v>35040</v>
      </c>
      <c r="J136">
        <f t="shared" si="23"/>
        <v>46720</v>
      </c>
      <c r="K136">
        <f t="shared" si="24"/>
        <v>58400</v>
      </c>
      <c r="L136">
        <f t="shared" si="25"/>
        <v>70080</v>
      </c>
      <c r="M136">
        <f t="shared" si="38"/>
        <v>14118</v>
      </c>
      <c r="N136">
        <f t="shared" si="39"/>
        <v>28236</v>
      </c>
      <c r="O136">
        <f t="shared" si="40"/>
        <v>75888</v>
      </c>
      <c r="P136">
        <f t="shared" si="29"/>
        <v>120010</v>
      </c>
      <c r="Q136">
        <f t="shared" si="31"/>
        <v>148248</v>
      </c>
      <c r="AP136">
        <f t="shared" si="32"/>
        <v>-3</v>
      </c>
      <c r="AR136">
        <f t="shared" si="41"/>
        <v>0</v>
      </c>
      <c r="AS136">
        <f t="shared" si="42"/>
        <v>0</v>
      </c>
      <c r="BG136">
        <v>9</v>
      </c>
      <c r="BH136" s="56">
        <f t="shared" si="43"/>
        <v>0.09</v>
      </c>
      <c r="BI136">
        <f t="shared" si="44"/>
        <v>1114</v>
      </c>
    </row>
    <row r="137" spans="7:68" x14ac:dyDescent="0.25">
      <c r="G137" s="46">
        <v>93</v>
      </c>
      <c r="H137">
        <f t="shared" si="21"/>
        <v>23860</v>
      </c>
      <c r="I137">
        <f t="shared" si="22"/>
        <v>35790</v>
      </c>
      <c r="J137">
        <f t="shared" si="23"/>
        <v>47720</v>
      </c>
      <c r="K137">
        <f t="shared" si="24"/>
        <v>59650</v>
      </c>
      <c r="L137">
        <f t="shared" si="25"/>
        <v>71580</v>
      </c>
      <c r="M137">
        <f t="shared" si="38"/>
        <v>14348</v>
      </c>
      <c r="N137">
        <f t="shared" si="39"/>
        <v>28698</v>
      </c>
      <c r="O137">
        <f t="shared" si="40"/>
        <v>77128</v>
      </c>
      <c r="P137">
        <f t="shared" si="29"/>
        <v>121972</v>
      </c>
      <c r="Q137">
        <f t="shared" si="31"/>
        <v>150672</v>
      </c>
      <c r="AP137">
        <f t="shared" si="32"/>
        <v>-3</v>
      </c>
      <c r="AR137">
        <f t="shared" si="41"/>
        <v>0</v>
      </c>
      <c r="AS137">
        <f t="shared" si="42"/>
        <v>0</v>
      </c>
      <c r="BG137">
        <v>9</v>
      </c>
      <c r="BH137" s="56">
        <f t="shared" si="43"/>
        <v>0.09</v>
      </c>
      <c r="BI137">
        <f t="shared" si="44"/>
        <v>1114</v>
      </c>
    </row>
    <row r="138" spans="7:68" x14ac:dyDescent="0.25">
      <c r="G138" s="46">
        <v>94</v>
      </c>
      <c r="H138">
        <f t="shared" si="21"/>
        <v>24370</v>
      </c>
      <c r="I138">
        <f t="shared" si="22"/>
        <v>36555</v>
      </c>
      <c r="J138">
        <f t="shared" si="23"/>
        <v>48740</v>
      </c>
      <c r="K138">
        <f t="shared" si="24"/>
        <v>60925</v>
      </c>
      <c r="L138">
        <f t="shared" si="25"/>
        <v>73110</v>
      </c>
      <c r="M138">
        <f t="shared" si="38"/>
        <v>14580</v>
      </c>
      <c r="N138">
        <f t="shared" si="39"/>
        <v>29162</v>
      </c>
      <c r="O138">
        <f t="shared" si="40"/>
        <v>78376</v>
      </c>
      <c r="P138">
        <f t="shared" si="29"/>
        <v>123944</v>
      </c>
      <c r="Q138">
        <f t="shared" si="31"/>
        <v>153108</v>
      </c>
      <c r="AP138">
        <f t="shared" si="32"/>
        <v>-3</v>
      </c>
      <c r="AR138">
        <f t="shared" si="41"/>
        <v>0</v>
      </c>
      <c r="AS138">
        <f t="shared" si="42"/>
        <v>0</v>
      </c>
      <c r="BG138">
        <v>8</v>
      </c>
      <c r="BH138" s="56">
        <f t="shared" si="43"/>
        <v>0.08</v>
      </c>
      <c r="BI138">
        <f t="shared" si="44"/>
        <v>991</v>
      </c>
    </row>
    <row r="139" spans="7:68" x14ac:dyDescent="0.25">
      <c r="G139" s="46">
        <v>95</v>
      </c>
      <c r="H139">
        <f t="shared" si="21"/>
        <v>24890</v>
      </c>
      <c r="I139">
        <f t="shared" si="22"/>
        <v>37335</v>
      </c>
      <c r="J139">
        <f t="shared" si="23"/>
        <v>49780</v>
      </c>
      <c r="K139">
        <f t="shared" si="24"/>
        <v>62225</v>
      </c>
      <c r="L139">
        <f t="shared" si="25"/>
        <v>74670</v>
      </c>
      <c r="M139">
        <f t="shared" si="38"/>
        <v>14814</v>
      </c>
      <c r="N139">
        <f t="shared" si="39"/>
        <v>29630</v>
      </c>
      <c r="O139">
        <f t="shared" si="40"/>
        <v>79630</v>
      </c>
      <c r="P139">
        <f t="shared" si="29"/>
        <v>125928</v>
      </c>
      <c r="Q139">
        <f t="shared" si="31"/>
        <v>155558</v>
      </c>
      <c r="AP139">
        <f t="shared" si="32"/>
        <v>-3</v>
      </c>
      <c r="AR139">
        <f t="shared" si="41"/>
        <v>0</v>
      </c>
      <c r="AS139">
        <f t="shared" si="42"/>
        <v>0</v>
      </c>
      <c r="BG139">
        <v>8</v>
      </c>
      <c r="BH139" s="56">
        <f t="shared" si="43"/>
        <v>0.08</v>
      </c>
      <c r="BI139">
        <f t="shared" si="44"/>
        <v>991</v>
      </c>
    </row>
    <row r="140" spans="7:68" x14ac:dyDescent="0.25">
      <c r="G140" s="46">
        <v>96</v>
      </c>
      <c r="H140">
        <f t="shared" si="21"/>
        <v>25410</v>
      </c>
      <c r="I140">
        <f t="shared" si="22"/>
        <v>38115</v>
      </c>
      <c r="J140">
        <f t="shared" si="23"/>
        <v>50820</v>
      </c>
      <c r="K140">
        <f t="shared" si="24"/>
        <v>63525</v>
      </c>
      <c r="L140">
        <f t="shared" si="25"/>
        <v>76230</v>
      </c>
      <c r="M140">
        <f t="shared" si="38"/>
        <v>15048</v>
      </c>
      <c r="N140">
        <f t="shared" si="39"/>
        <v>30098</v>
      </c>
      <c r="O140">
        <f t="shared" si="40"/>
        <v>80890</v>
      </c>
      <c r="P140">
        <f t="shared" si="29"/>
        <v>127922</v>
      </c>
      <c r="Q140">
        <f t="shared" si="31"/>
        <v>158020</v>
      </c>
      <c r="AP140">
        <f t="shared" si="32"/>
        <v>-3</v>
      </c>
      <c r="AR140">
        <f t="shared" si="41"/>
        <v>0</v>
      </c>
      <c r="AS140">
        <f t="shared" si="42"/>
        <v>0</v>
      </c>
      <c r="BG140">
        <v>7</v>
      </c>
      <c r="BH140" s="56">
        <f t="shared" si="43"/>
        <v>7.0000000000000007E-2</v>
      </c>
      <c r="BI140">
        <f t="shared" si="44"/>
        <v>867</v>
      </c>
    </row>
    <row r="141" spans="7:68" x14ac:dyDescent="0.25">
      <c r="G141" s="46">
        <v>97</v>
      </c>
      <c r="H141">
        <f t="shared" si="21"/>
        <v>25940</v>
      </c>
      <c r="I141">
        <f t="shared" si="22"/>
        <v>38910</v>
      </c>
      <c r="J141">
        <f t="shared" si="23"/>
        <v>51880</v>
      </c>
      <c r="K141">
        <f t="shared" si="24"/>
        <v>64850</v>
      </c>
      <c r="L141">
        <f t="shared" si="25"/>
        <v>77820</v>
      </c>
      <c r="M141">
        <f t="shared" si="38"/>
        <v>15284</v>
      </c>
      <c r="N141">
        <f t="shared" si="39"/>
        <v>30570</v>
      </c>
      <c r="O141">
        <f t="shared" si="40"/>
        <v>82158</v>
      </c>
      <c r="P141">
        <f t="shared" si="29"/>
        <v>129926</v>
      </c>
      <c r="Q141">
        <f t="shared" si="31"/>
        <v>160496</v>
      </c>
      <c r="AP141">
        <f t="shared" si="32"/>
        <v>-3</v>
      </c>
      <c r="AR141">
        <f t="shared" si="41"/>
        <v>0</v>
      </c>
      <c r="AS141">
        <f t="shared" si="42"/>
        <v>0</v>
      </c>
      <c r="BG141">
        <v>6</v>
      </c>
      <c r="BH141" s="56">
        <f t="shared" si="43"/>
        <v>0.06</v>
      </c>
      <c r="BI141">
        <f t="shared" si="44"/>
        <v>743</v>
      </c>
    </row>
    <row r="142" spans="7:68" x14ac:dyDescent="0.25">
      <c r="G142" s="46">
        <v>98</v>
      </c>
      <c r="H142">
        <f t="shared" si="21"/>
        <v>26470</v>
      </c>
      <c r="I142">
        <f t="shared" si="22"/>
        <v>39705</v>
      </c>
      <c r="J142">
        <f t="shared" si="23"/>
        <v>52940</v>
      </c>
      <c r="K142">
        <f t="shared" si="24"/>
        <v>66175</v>
      </c>
      <c r="L142">
        <f t="shared" si="25"/>
        <v>79410</v>
      </c>
      <c r="M142">
        <f t="shared" si="38"/>
        <v>15522</v>
      </c>
      <c r="N142">
        <f t="shared" si="39"/>
        <v>31044</v>
      </c>
      <c r="O142">
        <f t="shared" si="40"/>
        <v>83432</v>
      </c>
      <c r="P142">
        <f t="shared" si="29"/>
        <v>131940</v>
      </c>
      <c r="Q142">
        <f t="shared" si="31"/>
        <v>162984</v>
      </c>
      <c r="AP142">
        <f t="shared" si="32"/>
        <v>-3</v>
      </c>
      <c r="AR142">
        <f t="shared" si="41"/>
        <v>0</v>
      </c>
      <c r="AS142">
        <f t="shared" si="42"/>
        <v>0</v>
      </c>
      <c r="BG142">
        <v>5</v>
      </c>
      <c r="BH142" s="56">
        <f t="shared" si="43"/>
        <v>0.05</v>
      </c>
      <c r="BI142">
        <f t="shared" si="44"/>
        <v>619</v>
      </c>
    </row>
    <row r="143" spans="7:68" x14ac:dyDescent="0.25">
      <c r="G143" s="46">
        <v>99</v>
      </c>
      <c r="H143">
        <f t="shared" si="21"/>
        <v>27010</v>
      </c>
      <c r="I143">
        <f t="shared" si="22"/>
        <v>40515</v>
      </c>
      <c r="J143">
        <f t="shared" si="23"/>
        <v>54020</v>
      </c>
      <c r="K143">
        <f t="shared" si="24"/>
        <v>67525</v>
      </c>
      <c r="L143">
        <f t="shared" si="25"/>
        <v>81030</v>
      </c>
      <c r="M143">
        <f t="shared" si="38"/>
        <v>15760</v>
      </c>
      <c r="N143">
        <f t="shared" si="39"/>
        <v>31520</v>
      </c>
      <c r="O143">
        <f t="shared" si="40"/>
        <v>84712</v>
      </c>
      <c r="P143">
        <f t="shared" si="29"/>
        <v>133964</v>
      </c>
      <c r="Q143">
        <f t="shared" si="31"/>
        <v>165486</v>
      </c>
      <c r="AP143">
        <f t="shared" si="32"/>
        <v>-3</v>
      </c>
      <c r="AR143">
        <f t="shared" si="41"/>
        <v>0</v>
      </c>
      <c r="AS143">
        <f t="shared" si="42"/>
        <v>0</v>
      </c>
      <c r="BG143">
        <v>5</v>
      </c>
      <c r="BH143" s="56">
        <f t="shared" si="43"/>
        <v>0.05</v>
      </c>
      <c r="BI143">
        <f t="shared" si="44"/>
        <v>619</v>
      </c>
    </row>
    <row r="144" spans="7:68" x14ac:dyDescent="0.25">
      <c r="G144" s="46">
        <v>100</v>
      </c>
      <c r="H144">
        <f t="shared" si="21"/>
        <v>27550</v>
      </c>
      <c r="I144">
        <f t="shared" si="22"/>
        <v>41325</v>
      </c>
      <c r="J144">
        <f t="shared" si="23"/>
        <v>55100</v>
      </c>
      <c r="K144">
        <f t="shared" si="24"/>
        <v>68875</v>
      </c>
      <c r="L144">
        <f t="shared" si="25"/>
        <v>82650</v>
      </c>
      <c r="M144">
        <f t="shared" si="38"/>
        <v>16000</v>
      </c>
      <c r="N144">
        <f t="shared" si="39"/>
        <v>32000</v>
      </c>
      <c r="O144">
        <f t="shared" si="40"/>
        <v>86000</v>
      </c>
      <c r="P144">
        <f t="shared" si="29"/>
        <v>136000</v>
      </c>
      <c r="Q144">
        <f t="shared" si="31"/>
        <v>168000</v>
      </c>
      <c r="AP144">
        <f t="shared" si="32"/>
        <v>-3</v>
      </c>
      <c r="AR144">
        <f t="shared" si="41"/>
        <v>0</v>
      </c>
      <c r="AS144">
        <f t="shared" si="42"/>
        <v>0</v>
      </c>
      <c r="BG144">
        <f>SUM(BG132:BG143)</f>
        <v>100</v>
      </c>
    </row>
    <row r="145" spans="7:45" x14ac:dyDescent="0.25">
      <c r="G145" s="46">
        <v>101</v>
      </c>
      <c r="H145">
        <f t="shared" si="21"/>
        <v>28100</v>
      </c>
      <c r="I145">
        <f t="shared" si="22"/>
        <v>42150</v>
      </c>
      <c r="J145">
        <f t="shared" si="23"/>
        <v>56200</v>
      </c>
      <c r="K145">
        <f t="shared" si="24"/>
        <v>70250</v>
      </c>
      <c r="L145">
        <f t="shared" si="25"/>
        <v>84300</v>
      </c>
      <c r="M145">
        <f t="shared" si="38"/>
        <v>16240</v>
      </c>
      <c r="N145">
        <f t="shared" si="39"/>
        <v>32480</v>
      </c>
      <c r="O145">
        <f t="shared" si="40"/>
        <v>87292</v>
      </c>
      <c r="P145">
        <f t="shared" si="29"/>
        <v>138044</v>
      </c>
      <c r="Q145">
        <f t="shared" si="31"/>
        <v>170526</v>
      </c>
      <c r="AP145">
        <f t="shared" si="32"/>
        <v>-3</v>
      </c>
      <c r="AR145">
        <f t="shared" si="41"/>
        <v>0</v>
      </c>
      <c r="AS145">
        <f t="shared" si="42"/>
        <v>0</v>
      </c>
    </row>
    <row r="146" spans="7:45" x14ac:dyDescent="0.25">
      <c r="G146" s="46">
        <v>102</v>
      </c>
      <c r="Q146">
        <f t="shared" si="31"/>
        <v>173064</v>
      </c>
      <c r="AP146">
        <f t="shared" si="32"/>
        <v>-3</v>
      </c>
      <c r="AR146">
        <f t="shared" si="41"/>
        <v>0</v>
      </c>
      <c r="AS146">
        <f t="shared" si="42"/>
        <v>0</v>
      </c>
    </row>
    <row r="147" spans="7:45" x14ac:dyDescent="0.25">
      <c r="G147" s="46">
        <v>103</v>
      </c>
      <c r="Q147">
        <f t="shared" si="31"/>
        <v>175616</v>
      </c>
    </row>
    <row r="148" spans="7:45" x14ac:dyDescent="0.25">
      <c r="G148" s="46">
        <v>104</v>
      </c>
      <c r="Q148">
        <f t="shared" si="31"/>
        <v>178180</v>
      </c>
    </row>
    <row r="149" spans="7:45" x14ac:dyDescent="0.25">
      <c r="G149" s="46">
        <v>105</v>
      </c>
      <c r="Q149">
        <f t="shared" si="31"/>
        <v>180756</v>
      </c>
    </row>
    <row r="150" spans="7:45" x14ac:dyDescent="0.25">
      <c r="G150" s="46">
        <v>106</v>
      </c>
      <c r="Q150">
        <f t="shared" si="31"/>
        <v>183344</v>
      </c>
    </row>
    <row r="151" spans="7:45" x14ac:dyDescent="0.25">
      <c r="G151" s="46">
        <v>107</v>
      </c>
      <c r="Q151">
        <f t="shared" si="31"/>
        <v>185944</v>
      </c>
    </row>
    <row r="152" spans="7:45" x14ac:dyDescent="0.25">
      <c r="G152" s="46">
        <v>108</v>
      </c>
      <c r="Q152">
        <f t="shared" si="31"/>
        <v>188556</v>
      </c>
    </row>
    <row r="153" spans="7:45" x14ac:dyDescent="0.25">
      <c r="G153" s="46">
        <v>109</v>
      </c>
      <c r="Q153">
        <f t="shared" si="31"/>
        <v>191182</v>
      </c>
    </row>
    <row r="154" spans="7:45" x14ac:dyDescent="0.25">
      <c r="G154" s="46">
        <v>110</v>
      </c>
      <c r="Q154">
        <f t="shared" si="31"/>
        <v>193818</v>
      </c>
    </row>
    <row r="155" spans="7:45" x14ac:dyDescent="0.25">
      <c r="G155" s="46">
        <v>111</v>
      </c>
      <c r="Q155">
        <f t="shared" si="31"/>
        <v>196468</v>
      </c>
    </row>
    <row r="156" spans="7:45" x14ac:dyDescent="0.25">
      <c r="G156" s="46">
        <v>112</v>
      </c>
      <c r="Q156">
        <f t="shared" si="31"/>
        <v>199128</v>
      </c>
    </row>
    <row r="157" spans="7:45" x14ac:dyDescent="0.25">
      <c r="G157" s="46">
        <v>113</v>
      </c>
      <c r="Q157">
        <f t="shared" si="31"/>
        <v>201802</v>
      </c>
    </row>
    <row r="158" spans="7:45" x14ac:dyDescent="0.25">
      <c r="G158" s="46">
        <v>114</v>
      </c>
      <c r="Q158">
        <f t="shared" si="31"/>
        <v>204486</v>
      </c>
    </row>
    <row r="159" spans="7:45" x14ac:dyDescent="0.25">
      <c r="G159" s="46">
        <v>115</v>
      </c>
      <c r="Q159">
        <f t="shared" si="31"/>
        <v>207182</v>
      </c>
    </row>
    <row r="160" spans="7:45" x14ac:dyDescent="0.25">
      <c r="G160" s="46">
        <v>116</v>
      </c>
      <c r="Q160">
        <f t="shared" si="31"/>
        <v>209892</v>
      </c>
    </row>
    <row r="161" spans="7:17" x14ac:dyDescent="0.25">
      <c r="G161" s="46">
        <v>117</v>
      </c>
      <c r="Q161">
        <f t="shared" si="31"/>
        <v>212612</v>
      </c>
    </row>
    <row r="162" spans="7:17" x14ac:dyDescent="0.25">
      <c r="G162" s="46">
        <v>118</v>
      </c>
      <c r="Q162">
        <f t="shared" si="31"/>
        <v>215342</v>
      </c>
    </row>
    <row r="163" spans="7:17" x14ac:dyDescent="0.25">
      <c r="G163" s="46">
        <v>119</v>
      </c>
      <c r="Q163">
        <f t="shared" si="31"/>
        <v>218086</v>
      </c>
    </row>
    <row r="164" spans="7:17" x14ac:dyDescent="0.25">
      <c r="G164" s="46">
        <v>120</v>
      </c>
      <c r="Q164">
        <f t="shared" si="31"/>
        <v>220840</v>
      </c>
    </row>
    <row r="165" spans="7:17" x14ac:dyDescent="0.25">
      <c r="G165" s="46">
        <v>121</v>
      </c>
      <c r="Q165">
        <f t="shared" si="31"/>
        <v>223608</v>
      </c>
    </row>
    <row r="166" spans="7:17" x14ac:dyDescent="0.25">
      <c r="G166" s="46">
        <v>122</v>
      </c>
      <c r="Q166">
        <f t="shared" si="31"/>
        <v>226384</v>
      </c>
    </row>
    <row r="167" spans="7:17" x14ac:dyDescent="0.25">
      <c r="G167" s="46">
        <v>123</v>
      </c>
      <c r="Q167">
        <f t="shared" si="31"/>
        <v>229174</v>
      </c>
    </row>
    <row r="168" spans="7:17" x14ac:dyDescent="0.25">
      <c r="G168" s="46">
        <v>124</v>
      </c>
      <c r="Q168">
        <f t="shared" si="31"/>
        <v>231974</v>
      </c>
    </row>
    <row r="169" spans="7:17" x14ac:dyDescent="0.25">
      <c r="G169" s="46">
        <v>125</v>
      </c>
      <c r="Q169">
        <f t="shared" si="31"/>
        <v>234786</v>
      </c>
    </row>
    <row r="170" spans="7:17" x14ac:dyDescent="0.25">
      <c r="G170" s="46">
        <v>126</v>
      </c>
      <c r="Q170">
        <f t="shared" si="31"/>
        <v>237610</v>
      </c>
    </row>
    <row r="171" spans="7:17" x14ac:dyDescent="0.25">
      <c r="G171" s="46">
        <v>127</v>
      </c>
      <c r="Q171">
        <f t="shared" si="31"/>
        <v>240444</v>
      </c>
    </row>
    <row r="172" spans="7:17" x14ac:dyDescent="0.25">
      <c r="G172" s="46">
        <v>128</v>
      </c>
      <c r="Q172">
        <f t="shared" si="31"/>
        <v>243288</v>
      </c>
    </row>
    <row r="173" spans="7:17" x14ac:dyDescent="0.25">
      <c r="G173" s="46">
        <v>129</v>
      </c>
      <c r="Q173">
        <f t="shared" si="31"/>
        <v>246146</v>
      </c>
    </row>
    <row r="174" spans="7:17" x14ac:dyDescent="0.25">
      <c r="G174" s="46">
        <v>130</v>
      </c>
      <c r="Q174">
        <f t="shared" ref="Q174:Q175" si="45">2*INT($E$81*G174^1.5)</f>
        <v>249014</v>
      </c>
    </row>
    <row r="175" spans="7:17" x14ac:dyDescent="0.25">
      <c r="G175" s="46">
        <v>131</v>
      </c>
      <c r="Q175">
        <f t="shared" si="45"/>
        <v>251892</v>
      </c>
    </row>
    <row r="176" spans="7:17" x14ac:dyDescent="0.25">
      <c r="G176" s="46">
        <v>132</v>
      </c>
      <c r="Q176">
        <f t="shared" ref="Q176:Q191" si="46">2*INT($E$81*G176^1.5)</f>
        <v>254782</v>
      </c>
    </row>
    <row r="177" spans="7:17" x14ac:dyDescent="0.25">
      <c r="G177" s="46">
        <v>133</v>
      </c>
      <c r="Q177">
        <f t="shared" si="46"/>
        <v>257682</v>
      </c>
    </row>
    <row r="178" spans="7:17" x14ac:dyDescent="0.25">
      <c r="G178" s="46">
        <v>134</v>
      </c>
      <c r="Q178">
        <f t="shared" si="46"/>
        <v>260594</v>
      </c>
    </row>
    <row r="179" spans="7:17" x14ac:dyDescent="0.25">
      <c r="G179" s="46">
        <v>135</v>
      </c>
      <c r="Q179">
        <f t="shared" si="46"/>
        <v>263516</v>
      </c>
    </row>
    <row r="180" spans="7:17" x14ac:dyDescent="0.25">
      <c r="G180" s="46">
        <v>136</v>
      </c>
      <c r="Q180">
        <f t="shared" si="46"/>
        <v>266450</v>
      </c>
    </row>
    <row r="181" spans="7:17" x14ac:dyDescent="0.25">
      <c r="G181" s="46">
        <v>137</v>
      </c>
      <c r="Q181">
        <f t="shared" si="46"/>
        <v>269394</v>
      </c>
    </row>
    <row r="182" spans="7:17" x14ac:dyDescent="0.25">
      <c r="G182" s="46">
        <v>138</v>
      </c>
      <c r="Q182">
        <f t="shared" si="46"/>
        <v>272350</v>
      </c>
    </row>
    <row r="183" spans="7:17" x14ac:dyDescent="0.25">
      <c r="G183" s="46">
        <v>139</v>
      </c>
      <c r="Q183">
        <f t="shared" si="46"/>
        <v>275316</v>
      </c>
    </row>
    <row r="184" spans="7:17" x14ac:dyDescent="0.25">
      <c r="G184" s="46">
        <v>140</v>
      </c>
      <c r="Q184">
        <f t="shared" si="46"/>
        <v>278292</v>
      </c>
    </row>
    <row r="185" spans="7:17" x14ac:dyDescent="0.25">
      <c r="G185" s="46">
        <v>141</v>
      </c>
      <c r="Q185">
        <f t="shared" si="46"/>
        <v>281278</v>
      </c>
    </row>
    <row r="186" spans="7:17" x14ac:dyDescent="0.25">
      <c r="G186" s="46">
        <v>142</v>
      </c>
      <c r="Q186">
        <f t="shared" si="46"/>
        <v>284276</v>
      </c>
    </row>
    <row r="187" spans="7:17" x14ac:dyDescent="0.25">
      <c r="G187" s="46">
        <v>143</v>
      </c>
      <c r="Q187">
        <f t="shared" si="46"/>
        <v>287284</v>
      </c>
    </row>
    <row r="188" spans="7:17" x14ac:dyDescent="0.25">
      <c r="G188" s="46">
        <v>144</v>
      </c>
      <c r="Q188">
        <f t="shared" si="46"/>
        <v>290304</v>
      </c>
    </row>
    <row r="189" spans="7:17" x14ac:dyDescent="0.25">
      <c r="G189" s="46">
        <v>145</v>
      </c>
      <c r="Q189">
        <f t="shared" si="46"/>
        <v>293332</v>
      </c>
    </row>
    <row r="190" spans="7:17" x14ac:dyDescent="0.25">
      <c r="G190" s="46">
        <v>146</v>
      </c>
      <c r="Q190">
        <f t="shared" si="46"/>
        <v>296372</v>
      </c>
    </row>
    <row r="191" spans="7:17" x14ac:dyDescent="0.25">
      <c r="G191" s="46">
        <v>147</v>
      </c>
      <c r="Q191">
        <f t="shared" si="46"/>
        <v>299422</v>
      </c>
    </row>
    <row r="192" spans="7:17" x14ac:dyDescent="0.25">
      <c r="G192" s="46">
        <v>148</v>
      </c>
      <c r="Q192">
        <f t="shared" ref="Q192:Q255" si="47">2*INT($E$81*G192^1.5)</f>
        <v>302482</v>
      </c>
    </row>
    <row r="193" spans="7:17" x14ac:dyDescent="0.25">
      <c r="G193" s="46">
        <v>149</v>
      </c>
      <c r="Q193">
        <f t="shared" si="47"/>
        <v>305554</v>
      </c>
    </row>
    <row r="194" spans="7:17" x14ac:dyDescent="0.25">
      <c r="G194" s="46">
        <v>150</v>
      </c>
      <c r="Q194">
        <f t="shared" si="47"/>
        <v>308634</v>
      </c>
    </row>
    <row r="195" spans="7:17" x14ac:dyDescent="0.25">
      <c r="G195" s="46">
        <v>151</v>
      </c>
      <c r="Q195">
        <f t="shared" si="47"/>
        <v>311726</v>
      </c>
    </row>
    <row r="196" spans="7:17" x14ac:dyDescent="0.25">
      <c r="G196" s="46">
        <v>152</v>
      </c>
      <c r="Q196">
        <f t="shared" si="47"/>
        <v>314828</v>
      </c>
    </row>
    <row r="197" spans="7:17" x14ac:dyDescent="0.25">
      <c r="G197" s="46">
        <v>153</v>
      </c>
      <c r="Q197">
        <f t="shared" si="47"/>
        <v>317940</v>
      </c>
    </row>
    <row r="198" spans="7:17" x14ac:dyDescent="0.25">
      <c r="G198" s="46">
        <v>154</v>
      </c>
      <c r="Q198">
        <f t="shared" si="47"/>
        <v>321062</v>
      </c>
    </row>
    <row r="199" spans="7:17" x14ac:dyDescent="0.25">
      <c r="G199" s="46">
        <v>155</v>
      </c>
      <c r="Q199">
        <f t="shared" si="47"/>
        <v>324194</v>
      </c>
    </row>
    <row r="200" spans="7:17" x14ac:dyDescent="0.25">
      <c r="G200" s="46">
        <v>156</v>
      </c>
      <c r="Q200">
        <f t="shared" si="47"/>
        <v>327336</v>
      </c>
    </row>
    <row r="201" spans="7:17" x14ac:dyDescent="0.25">
      <c r="G201" s="46">
        <v>157</v>
      </c>
      <c r="Q201">
        <f t="shared" si="47"/>
        <v>330490</v>
      </c>
    </row>
    <row r="202" spans="7:17" x14ac:dyDescent="0.25">
      <c r="G202" s="46">
        <v>158</v>
      </c>
      <c r="Q202">
        <f t="shared" si="47"/>
        <v>333652</v>
      </c>
    </row>
    <row r="203" spans="7:17" x14ac:dyDescent="0.25">
      <c r="G203" s="46">
        <v>159</v>
      </c>
      <c r="Q203">
        <f t="shared" si="47"/>
        <v>336824</v>
      </c>
    </row>
    <row r="204" spans="7:17" x14ac:dyDescent="0.25">
      <c r="G204" s="46">
        <v>160</v>
      </c>
      <c r="Q204">
        <f t="shared" si="47"/>
        <v>340008</v>
      </c>
    </row>
    <row r="205" spans="7:17" x14ac:dyDescent="0.25">
      <c r="G205" s="46">
        <v>161</v>
      </c>
      <c r="Q205">
        <f t="shared" si="47"/>
        <v>343200</v>
      </c>
    </row>
    <row r="206" spans="7:17" x14ac:dyDescent="0.25">
      <c r="G206" s="46">
        <v>162</v>
      </c>
      <c r="Q206">
        <f t="shared" si="47"/>
        <v>346402</v>
      </c>
    </row>
    <row r="207" spans="7:17" x14ac:dyDescent="0.25">
      <c r="G207" s="46">
        <v>163</v>
      </c>
      <c r="Q207">
        <f t="shared" si="47"/>
        <v>349614</v>
      </c>
    </row>
    <row r="208" spans="7:17" x14ac:dyDescent="0.25">
      <c r="G208" s="46">
        <v>164</v>
      </c>
      <c r="Q208">
        <f t="shared" si="47"/>
        <v>352836</v>
      </c>
    </row>
    <row r="209" spans="7:17" x14ac:dyDescent="0.25">
      <c r="G209" s="46">
        <v>165</v>
      </c>
      <c r="Q209">
        <f t="shared" si="47"/>
        <v>356068</v>
      </c>
    </row>
    <row r="210" spans="7:17" x14ac:dyDescent="0.25">
      <c r="G210" s="46">
        <v>166</v>
      </c>
      <c r="Q210">
        <f t="shared" si="47"/>
        <v>359310</v>
      </c>
    </row>
    <row r="211" spans="7:17" x14ac:dyDescent="0.25">
      <c r="G211" s="46">
        <v>167</v>
      </c>
      <c r="Q211">
        <f t="shared" si="47"/>
        <v>362562</v>
      </c>
    </row>
    <row r="212" spans="7:17" x14ac:dyDescent="0.25">
      <c r="G212" s="46">
        <v>168</v>
      </c>
      <c r="Q212">
        <f t="shared" si="47"/>
        <v>365824</v>
      </c>
    </row>
    <row r="213" spans="7:17" x14ac:dyDescent="0.25">
      <c r="G213" s="46">
        <v>169</v>
      </c>
      <c r="Q213">
        <f t="shared" si="47"/>
        <v>369096</v>
      </c>
    </row>
    <row r="214" spans="7:17" x14ac:dyDescent="0.25">
      <c r="G214" s="46">
        <v>170</v>
      </c>
      <c r="Q214">
        <f t="shared" si="47"/>
        <v>372376</v>
      </c>
    </row>
    <row r="215" spans="7:17" x14ac:dyDescent="0.25">
      <c r="G215" s="46">
        <v>171</v>
      </c>
      <c r="Q215">
        <f t="shared" si="47"/>
        <v>375666</v>
      </c>
    </row>
    <row r="216" spans="7:17" x14ac:dyDescent="0.25">
      <c r="G216" s="46">
        <v>172</v>
      </c>
      <c r="Q216">
        <f t="shared" si="47"/>
        <v>378966</v>
      </c>
    </row>
    <row r="217" spans="7:17" x14ac:dyDescent="0.25">
      <c r="G217" s="46">
        <v>173</v>
      </c>
      <c r="Q217">
        <f t="shared" si="47"/>
        <v>382276</v>
      </c>
    </row>
    <row r="218" spans="7:17" x14ac:dyDescent="0.25">
      <c r="G218" s="46">
        <v>174</v>
      </c>
      <c r="Q218">
        <f t="shared" si="47"/>
        <v>385596</v>
      </c>
    </row>
    <row r="219" spans="7:17" x14ac:dyDescent="0.25">
      <c r="G219" s="46">
        <v>175</v>
      </c>
      <c r="Q219">
        <f t="shared" si="47"/>
        <v>388924</v>
      </c>
    </row>
    <row r="220" spans="7:17" x14ac:dyDescent="0.25">
      <c r="G220" s="46">
        <v>176</v>
      </c>
      <c r="Q220">
        <f t="shared" si="47"/>
        <v>392262</v>
      </c>
    </row>
    <row r="221" spans="7:17" x14ac:dyDescent="0.25">
      <c r="G221" s="46">
        <v>177</v>
      </c>
      <c r="Q221">
        <f t="shared" si="47"/>
        <v>395610</v>
      </c>
    </row>
    <row r="222" spans="7:17" x14ac:dyDescent="0.25">
      <c r="G222" s="46">
        <v>178</v>
      </c>
      <c r="Q222">
        <f t="shared" si="47"/>
        <v>398968</v>
      </c>
    </row>
    <row r="223" spans="7:17" x14ac:dyDescent="0.25">
      <c r="G223" s="46">
        <v>179</v>
      </c>
      <c r="Q223">
        <f t="shared" si="47"/>
        <v>402334</v>
      </c>
    </row>
    <row r="224" spans="7:17" x14ac:dyDescent="0.25">
      <c r="G224" s="46">
        <v>180</v>
      </c>
      <c r="Q224">
        <f t="shared" si="47"/>
        <v>405712</v>
      </c>
    </row>
    <row r="225" spans="7:17" x14ac:dyDescent="0.25">
      <c r="G225" s="46">
        <v>181</v>
      </c>
      <c r="Q225">
        <f t="shared" si="47"/>
        <v>409096</v>
      </c>
    </row>
    <row r="226" spans="7:17" x14ac:dyDescent="0.25">
      <c r="G226" s="46">
        <v>182</v>
      </c>
      <c r="Q226">
        <f t="shared" si="47"/>
        <v>412492</v>
      </c>
    </row>
    <row r="227" spans="7:17" x14ac:dyDescent="0.25">
      <c r="G227" s="46">
        <v>183</v>
      </c>
      <c r="Q227">
        <f t="shared" si="47"/>
        <v>415896</v>
      </c>
    </row>
    <row r="228" spans="7:17" x14ac:dyDescent="0.25">
      <c r="G228" s="46">
        <v>184</v>
      </c>
      <c r="Q228">
        <f t="shared" si="47"/>
        <v>419310</v>
      </c>
    </row>
    <row r="229" spans="7:17" x14ac:dyDescent="0.25">
      <c r="G229" s="46">
        <v>185</v>
      </c>
      <c r="Q229">
        <f t="shared" si="47"/>
        <v>422732</v>
      </c>
    </row>
    <row r="230" spans="7:17" x14ac:dyDescent="0.25">
      <c r="G230" s="46">
        <v>186</v>
      </c>
      <c r="Q230">
        <f t="shared" si="47"/>
        <v>426164</v>
      </c>
    </row>
    <row r="231" spans="7:17" x14ac:dyDescent="0.25">
      <c r="G231" s="46">
        <v>187</v>
      </c>
      <c r="Q231">
        <f t="shared" si="47"/>
        <v>429606</v>
      </c>
    </row>
    <row r="232" spans="7:17" x14ac:dyDescent="0.25">
      <c r="G232" s="46">
        <v>188</v>
      </c>
      <c r="Q232">
        <f t="shared" si="47"/>
        <v>433056</v>
      </c>
    </row>
    <row r="233" spans="7:17" x14ac:dyDescent="0.25">
      <c r="G233" s="46">
        <v>189</v>
      </c>
      <c r="Q233">
        <f t="shared" si="47"/>
        <v>436516</v>
      </c>
    </row>
    <row r="234" spans="7:17" x14ac:dyDescent="0.25">
      <c r="G234" s="46">
        <v>190</v>
      </c>
      <c r="Q234">
        <f t="shared" si="47"/>
        <v>439986</v>
      </c>
    </row>
    <row r="235" spans="7:17" x14ac:dyDescent="0.25">
      <c r="G235" s="46">
        <v>191</v>
      </c>
      <c r="Q235">
        <f t="shared" si="47"/>
        <v>443464</v>
      </c>
    </row>
    <row r="236" spans="7:17" x14ac:dyDescent="0.25">
      <c r="G236" s="46">
        <v>192</v>
      </c>
      <c r="Q236">
        <f t="shared" si="47"/>
        <v>446952</v>
      </c>
    </row>
    <row r="237" spans="7:17" x14ac:dyDescent="0.25">
      <c r="G237" s="46">
        <v>193</v>
      </c>
      <c r="Q237">
        <f t="shared" si="47"/>
        <v>450448</v>
      </c>
    </row>
    <row r="238" spans="7:17" x14ac:dyDescent="0.25">
      <c r="G238" s="46">
        <v>194</v>
      </c>
      <c r="Q238">
        <f t="shared" si="47"/>
        <v>453954</v>
      </c>
    </row>
    <row r="239" spans="7:17" x14ac:dyDescent="0.25">
      <c r="G239" s="46">
        <v>195</v>
      </c>
      <c r="Q239">
        <f t="shared" si="47"/>
        <v>457468</v>
      </c>
    </row>
    <row r="240" spans="7:17" x14ac:dyDescent="0.25">
      <c r="G240" s="46">
        <v>196</v>
      </c>
      <c r="Q240">
        <f t="shared" si="47"/>
        <v>460992</v>
      </c>
    </row>
    <row r="241" spans="7:17" x14ac:dyDescent="0.25">
      <c r="G241" s="46">
        <v>197</v>
      </c>
      <c r="Q241">
        <f t="shared" si="47"/>
        <v>464524</v>
      </c>
    </row>
    <row r="242" spans="7:17" x14ac:dyDescent="0.25">
      <c r="G242" s="46">
        <v>198</v>
      </c>
      <c r="Q242">
        <f t="shared" si="47"/>
        <v>468064</v>
      </c>
    </row>
    <row r="243" spans="7:17" x14ac:dyDescent="0.25">
      <c r="G243" s="46">
        <v>199</v>
      </c>
      <c r="Q243">
        <f t="shared" si="47"/>
        <v>471616</v>
      </c>
    </row>
    <row r="244" spans="7:17" x14ac:dyDescent="0.25">
      <c r="G244" s="46">
        <v>200</v>
      </c>
      <c r="Q244">
        <f t="shared" si="47"/>
        <v>475174</v>
      </c>
    </row>
    <row r="245" spans="7:17" x14ac:dyDescent="0.25">
      <c r="G245" s="46">
        <v>201</v>
      </c>
      <c r="Q245">
        <f t="shared" si="47"/>
        <v>478744</v>
      </c>
    </row>
    <row r="246" spans="7:17" x14ac:dyDescent="0.25">
      <c r="G246" s="46">
        <v>202</v>
      </c>
      <c r="Q246">
        <f t="shared" si="47"/>
        <v>482320</v>
      </c>
    </row>
    <row r="247" spans="7:17" x14ac:dyDescent="0.25">
      <c r="G247" s="46">
        <v>203</v>
      </c>
      <c r="Q247">
        <f t="shared" si="47"/>
        <v>485906</v>
      </c>
    </row>
    <row r="248" spans="7:17" x14ac:dyDescent="0.25">
      <c r="G248" s="46">
        <v>204</v>
      </c>
      <c r="Q248">
        <f t="shared" si="47"/>
        <v>489502</v>
      </c>
    </row>
    <row r="249" spans="7:17" x14ac:dyDescent="0.25">
      <c r="G249" s="46">
        <v>205</v>
      </c>
      <c r="Q249">
        <f t="shared" si="47"/>
        <v>493104</v>
      </c>
    </row>
    <row r="250" spans="7:17" x14ac:dyDescent="0.25">
      <c r="G250" s="46">
        <v>206</v>
      </c>
      <c r="Q250">
        <f t="shared" si="47"/>
        <v>496718</v>
      </c>
    </row>
    <row r="251" spans="7:17" x14ac:dyDescent="0.25">
      <c r="G251" s="46">
        <v>207</v>
      </c>
      <c r="Q251">
        <f t="shared" si="47"/>
        <v>500338</v>
      </c>
    </row>
    <row r="252" spans="7:17" x14ac:dyDescent="0.25">
      <c r="G252" s="46">
        <v>208</v>
      </c>
      <c r="Q252">
        <f t="shared" si="47"/>
        <v>503968</v>
      </c>
    </row>
    <row r="253" spans="7:17" x14ac:dyDescent="0.25">
      <c r="G253" s="46">
        <v>209</v>
      </c>
      <c r="Q253">
        <f t="shared" si="47"/>
        <v>507608</v>
      </c>
    </row>
    <row r="254" spans="7:17" x14ac:dyDescent="0.25">
      <c r="G254" s="46">
        <v>210</v>
      </c>
      <c r="Q254">
        <f t="shared" si="47"/>
        <v>511254</v>
      </c>
    </row>
    <row r="255" spans="7:17" x14ac:dyDescent="0.25">
      <c r="G255" s="46">
        <v>211</v>
      </c>
      <c r="Q255">
        <f t="shared" si="47"/>
        <v>514910</v>
      </c>
    </row>
    <row r="256" spans="7:17" x14ac:dyDescent="0.25">
      <c r="G256" s="46">
        <v>212</v>
      </c>
      <c r="Q256">
        <f t="shared" ref="Q256:Q280" si="48">2*INT($E$81*G256^1.5)</f>
        <v>518576</v>
      </c>
    </row>
    <row r="257" spans="7:17" x14ac:dyDescent="0.25">
      <c r="G257" s="46">
        <v>213</v>
      </c>
      <c r="Q257">
        <f t="shared" si="48"/>
        <v>522250</v>
      </c>
    </row>
    <row r="258" spans="7:17" x14ac:dyDescent="0.25">
      <c r="G258" s="46">
        <v>214</v>
      </c>
      <c r="Q258">
        <f t="shared" si="48"/>
        <v>525932</v>
      </c>
    </row>
    <row r="259" spans="7:17" x14ac:dyDescent="0.25">
      <c r="G259" s="46">
        <v>215</v>
      </c>
      <c r="Q259">
        <f t="shared" si="48"/>
        <v>529622</v>
      </c>
    </row>
    <row r="260" spans="7:17" x14ac:dyDescent="0.25">
      <c r="G260" s="46">
        <v>216</v>
      </c>
      <c r="Q260">
        <f t="shared" si="48"/>
        <v>533322</v>
      </c>
    </row>
    <row r="261" spans="7:17" x14ac:dyDescent="0.25">
      <c r="G261" s="46">
        <v>217</v>
      </c>
      <c r="Q261">
        <f t="shared" si="48"/>
        <v>537030</v>
      </c>
    </row>
    <row r="262" spans="7:17" x14ac:dyDescent="0.25">
      <c r="G262" s="46">
        <v>218</v>
      </c>
      <c r="Q262">
        <f t="shared" si="48"/>
        <v>540746</v>
      </c>
    </row>
    <row r="263" spans="7:17" x14ac:dyDescent="0.25">
      <c r="G263" s="46">
        <v>219</v>
      </c>
      <c r="Q263">
        <f t="shared" si="48"/>
        <v>544470</v>
      </c>
    </row>
    <row r="264" spans="7:17" x14ac:dyDescent="0.25">
      <c r="G264" s="46">
        <v>220</v>
      </c>
      <c r="Q264">
        <f t="shared" si="48"/>
        <v>548204</v>
      </c>
    </row>
    <row r="265" spans="7:17" x14ac:dyDescent="0.25">
      <c r="G265" s="46">
        <v>221</v>
      </c>
      <c r="Q265">
        <f t="shared" si="48"/>
        <v>551946</v>
      </c>
    </row>
    <row r="266" spans="7:17" x14ac:dyDescent="0.25">
      <c r="G266" s="46">
        <v>222</v>
      </c>
      <c r="Q266">
        <f t="shared" si="48"/>
        <v>555696</v>
      </c>
    </row>
    <row r="267" spans="7:17" x14ac:dyDescent="0.25">
      <c r="G267" s="46">
        <v>223</v>
      </c>
      <c r="Q267">
        <f t="shared" si="48"/>
        <v>559456</v>
      </c>
    </row>
    <row r="268" spans="7:17" x14ac:dyDescent="0.25">
      <c r="G268" s="46">
        <v>224</v>
      </c>
      <c r="Q268">
        <f t="shared" si="48"/>
        <v>563224</v>
      </c>
    </row>
    <row r="269" spans="7:17" x14ac:dyDescent="0.25">
      <c r="G269" s="46">
        <v>225</v>
      </c>
      <c r="Q269">
        <f t="shared" si="48"/>
        <v>567000</v>
      </c>
    </row>
    <row r="270" spans="7:17" x14ac:dyDescent="0.25">
      <c r="G270" s="46">
        <v>226</v>
      </c>
      <c r="Q270">
        <f t="shared" si="48"/>
        <v>570784</v>
      </c>
    </row>
    <row r="271" spans="7:17" x14ac:dyDescent="0.25">
      <c r="G271" s="46">
        <v>227</v>
      </c>
      <c r="Q271">
        <f t="shared" si="48"/>
        <v>574576</v>
      </c>
    </row>
    <row r="272" spans="7:17" x14ac:dyDescent="0.25">
      <c r="G272" s="46">
        <v>228</v>
      </c>
      <c r="Q272">
        <f t="shared" si="48"/>
        <v>578376</v>
      </c>
    </row>
    <row r="273" spans="7:17" x14ac:dyDescent="0.25">
      <c r="G273" s="46">
        <v>229</v>
      </c>
      <c r="Q273">
        <f t="shared" si="48"/>
        <v>582186</v>
      </c>
    </row>
    <row r="274" spans="7:17" x14ac:dyDescent="0.25">
      <c r="G274" s="46">
        <v>230</v>
      </c>
      <c r="Q274">
        <f t="shared" si="48"/>
        <v>586004</v>
      </c>
    </row>
    <row r="275" spans="7:17" x14ac:dyDescent="0.25">
      <c r="G275" s="46">
        <v>231</v>
      </c>
      <c r="Q275">
        <f t="shared" si="48"/>
        <v>589830</v>
      </c>
    </row>
    <row r="276" spans="7:17" x14ac:dyDescent="0.25">
      <c r="G276" s="46">
        <v>232</v>
      </c>
      <c r="Q276">
        <f t="shared" si="48"/>
        <v>593664</v>
      </c>
    </row>
    <row r="277" spans="7:17" x14ac:dyDescent="0.25">
      <c r="G277" s="46">
        <v>233</v>
      </c>
      <c r="Q277">
        <f t="shared" si="48"/>
        <v>597506</v>
      </c>
    </row>
    <row r="278" spans="7:17" x14ac:dyDescent="0.25">
      <c r="G278" s="46">
        <v>234</v>
      </c>
      <c r="Q278">
        <f t="shared" si="48"/>
        <v>601356</v>
      </c>
    </row>
    <row r="279" spans="7:17" x14ac:dyDescent="0.25">
      <c r="G279" s="46">
        <v>235</v>
      </c>
      <c r="Q279">
        <f t="shared" si="48"/>
        <v>605216</v>
      </c>
    </row>
    <row r="280" spans="7:17" x14ac:dyDescent="0.25">
      <c r="G280" s="46">
        <v>236</v>
      </c>
      <c r="Q280">
        <f t="shared" si="48"/>
        <v>609084</v>
      </c>
    </row>
  </sheetData>
  <mergeCells count="2">
    <mergeCell ref="H43:L43"/>
    <mergeCell ref="M43:Q43"/>
  </mergeCells>
  <phoneticPr fontId="23"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25"/>
  <sheetViews>
    <sheetView workbookViewId="0">
      <pane xSplit="11" ySplit="1" topLeftCell="L2" activePane="bottomRight" state="frozen"/>
      <selection pane="topRight"/>
      <selection pane="bottomLeft"/>
      <selection pane="bottomRight" activeCell="AG20" sqref="AG20"/>
    </sheetView>
  </sheetViews>
  <sheetFormatPr defaultColWidth="9" defaultRowHeight="13.8" x14ac:dyDescent="0.25"/>
  <cols>
    <col min="2" max="3" width="9" hidden="1" customWidth="1"/>
    <col min="18" max="27" width="8.88671875" customWidth="1"/>
  </cols>
  <sheetData>
    <row r="1" spans="1:50" x14ac:dyDescent="0.25">
      <c r="M1" s="78" t="s">
        <v>94</v>
      </c>
      <c r="N1" s="78"/>
      <c r="O1" s="78"/>
      <c r="P1" s="78"/>
      <c r="Q1" s="78"/>
      <c r="R1" s="78" t="s">
        <v>264</v>
      </c>
      <c r="S1" s="78"/>
      <c r="T1" s="78"/>
      <c r="U1" s="78"/>
      <c r="V1" s="78"/>
      <c r="W1" s="78" t="s">
        <v>103</v>
      </c>
      <c r="X1" s="78"/>
      <c r="Y1" s="78"/>
      <c r="Z1" s="78"/>
      <c r="AA1" s="78"/>
    </row>
    <row r="2" spans="1:50" x14ac:dyDescent="0.25">
      <c r="E2" t="s">
        <v>94</v>
      </c>
      <c r="F2">
        <v>0.5</v>
      </c>
      <c r="G2" t="s">
        <v>264</v>
      </c>
      <c r="H2">
        <v>0.66700000000000004</v>
      </c>
      <c r="I2" t="s">
        <v>103</v>
      </c>
      <c r="J2">
        <v>0.6</v>
      </c>
      <c r="M2" s="39" t="s">
        <v>17</v>
      </c>
      <c r="N2" s="39" t="s">
        <v>22</v>
      </c>
      <c r="O2" s="39" t="s">
        <v>31</v>
      </c>
      <c r="P2" s="39" t="s">
        <v>48</v>
      </c>
      <c r="Q2" s="39" t="s">
        <v>69</v>
      </c>
      <c r="R2" s="39" t="s">
        <v>17</v>
      </c>
      <c r="S2" s="39" t="s">
        <v>22</v>
      </c>
      <c r="T2" s="39" t="s">
        <v>31</v>
      </c>
      <c r="U2" s="39" t="s">
        <v>48</v>
      </c>
      <c r="V2" s="39"/>
      <c r="W2" s="39" t="s">
        <v>17</v>
      </c>
      <c r="X2" s="39" t="s">
        <v>22</v>
      </c>
      <c r="Y2" s="39" t="s">
        <v>31</v>
      </c>
      <c r="Z2" s="39" t="s">
        <v>48</v>
      </c>
      <c r="AA2" s="39" t="s">
        <v>69</v>
      </c>
      <c r="AG2" t="s">
        <v>265</v>
      </c>
      <c r="AJ2" t="s">
        <v>94</v>
      </c>
      <c r="AO2" t="s">
        <v>264</v>
      </c>
      <c r="AT2" t="s">
        <v>103</v>
      </c>
    </row>
    <row r="3" spans="1:50" ht="15.6" x14ac:dyDescent="0.25">
      <c r="A3" s="10" t="s">
        <v>154</v>
      </c>
      <c r="B3" s="8">
        <v>8</v>
      </c>
      <c r="C3" s="8">
        <v>2</v>
      </c>
      <c r="D3" s="38">
        <v>99</v>
      </c>
      <c r="E3" s="38">
        <v>4</v>
      </c>
      <c r="F3" s="12"/>
      <c r="G3" s="38"/>
      <c r="H3" s="38"/>
      <c r="I3" s="24">
        <v>5</v>
      </c>
      <c r="J3" s="12">
        <v>20</v>
      </c>
      <c r="K3" s="12">
        <v>1</v>
      </c>
      <c r="L3" s="40">
        <v>1</v>
      </c>
      <c r="M3" s="39">
        <f>$D$3+(L3-1)*$E$3</f>
        <v>99</v>
      </c>
      <c r="N3" s="39">
        <f t="shared" ref="N3:N34" si="0">$D$7+($L3-1)*$E$7</f>
        <v>172</v>
      </c>
      <c r="O3" s="39">
        <f t="shared" ref="O3:O34" si="1">$D$15+($L3-1)*$E$15</f>
        <v>297</v>
      </c>
      <c r="P3" s="39">
        <f t="shared" ref="P3:P34" si="2">$D$27+($L3-1)*$E$27</f>
        <v>370</v>
      </c>
      <c r="Q3" s="39">
        <f>$D$39+(L3-1)*$E$39</f>
        <v>448</v>
      </c>
      <c r="R3" s="39">
        <f>$D$5+(L3-1)*$E$5+$D$6+(L3-1)*$E$6</f>
        <v>52</v>
      </c>
      <c r="S3" s="39">
        <f>$D$9+(L3-1)*$E$9+$D$10+(L3-1)*$E$10</f>
        <v>92</v>
      </c>
      <c r="T3" s="39">
        <f>$D$17+(L3-1)*$E$17+$D$18+(L3-1)*$E$18</f>
        <v>160</v>
      </c>
      <c r="U3" s="39">
        <f>$D$29+(L3-1)*$E$29+$D$30+(L3-1)*$E$30</f>
        <v>200</v>
      </c>
      <c r="V3" s="39">
        <f>$D$41+(L3-1)*$E$41+$D$42+(L3-1)*$E$42</f>
        <v>240</v>
      </c>
      <c r="W3" s="39">
        <f>$D$4+(L3-1)*$E$4+$G$5+(L3-1)*$H$5+$G$6+(L3-1)*$H$6</f>
        <v>1280</v>
      </c>
      <c r="X3" s="39">
        <f>$D$8+(L3-1)*$E$8+$G$9+(L3-1)*$H$9+$G$10+(L3-1)*$H$10</f>
        <v>2240</v>
      </c>
      <c r="Y3" s="39">
        <f>$D$16+(L3-1)*$E$16+$G$17+(L3-1)*$H$17+$G$18+(L3-1)*$H18</f>
        <v>3840</v>
      </c>
      <c r="Z3" s="39">
        <f>D$28+(L3-1)*E$28+$G29+(L3-1)*H$29+G$30+(L3-1)*H$30</f>
        <v>4800</v>
      </c>
      <c r="AA3" s="39">
        <f>D$40+(L3-1)*E$40+G$41+(L3-1)*H$41+G$42+(L3-1)*H$42</f>
        <v>5760</v>
      </c>
      <c r="AB3">
        <f>M3/R3</f>
        <v>1.9038461538461537</v>
      </c>
      <c r="AC3">
        <f>W3/R3</f>
        <v>24.615384615384617</v>
      </c>
      <c r="AD3" t="s">
        <v>17</v>
      </c>
      <c r="AG3">
        <v>10</v>
      </c>
      <c r="AH3" t="s">
        <v>17</v>
      </c>
      <c r="AI3" t="s">
        <v>22</v>
      </c>
      <c r="AJ3">
        <f>M12</f>
        <v>135</v>
      </c>
      <c r="AK3">
        <f>N12</f>
        <v>253</v>
      </c>
      <c r="AL3">
        <f>AK3/2</f>
        <v>126.5</v>
      </c>
      <c r="AM3" s="34">
        <f>[1]属性值!E3</f>
        <v>423</v>
      </c>
      <c r="AN3" s="34">
        <f>[1]属性值!F3</f>
        <v>0</v>
      </c>
      <c r="AO3">
        <f>R12</f>
        <v>70</v>
      </c>
      <c r="AP3">
        <f>S12</f>
        <v>128</v>
      </c>
      <c r="AQ3">
        <f>AP3*0.667</f>
        <v>85.376000000000005</v>
      </c>
      <c r="AR3" s="34">
        <f>[1]属性值!$E18</f>
        <v>130</v>
      </c>
      <c r="AS3" s="34">
        <f>[1]属性值!$F18</f>
        <v>0</v>
      </c>
      <c r="AT3">
        <f>W12</f>
        <v>1730</v>
      </c>
      <c r="AU3">
        <f>X12</f>
        <v>3041</v>
      </c>
      <c r="AV3">
        <f>AU3*0.6</f>
        <v>1824.6</v>
      </c>
      <c r="AW3" s="34">
        <f>[1]属性值!$E33</f>
        <v>4166</v>
      </c>
      <c r="AX3" s="34">
        <f>[1]属性值!$F33</f>
        <v>0</v>
      </c>
    </row>
    <row r="4" spans="1:50" ht="15.6" x14ac:dyDescent="0.25">
      <c r="A4" s="10" t="s">
        <v>156</v>
      </c>
      <c r="B4" s="8">
        <v>8</v>
      </c>
      <c r="C4" s="8">
        <v>1</v>
      </c>
      <c r="D4" s="38">
        <v>768</v>
      </c>
      <c r="E4" s="38">
        <v>38</v>
      </c>
      <c r="F4" s="12"/>
      <c r="G4" s="38"/>
      <c r="H4" s="38"/>
      <c r="I4" s="12">
        <v>6</v>
      </c>
      <c r="J4" s="12">
        <v>20</v>
      </c>
      <c r="K4" s="12">
        <v>1</v>
      </c>
      <c r="L4" s="40">
        <v>2</v>
      </c>
      <c r="M4" s="39">
        <f t="shared" ref="M4:M67" si="3">$D$3+(L4-1)*$E$3</f>
        <v>103</v>
      </c>
      <c r="N4" s="39">
        <f t="shared" si="0"/>
        <v>181</v>
      </c>
      <c r="O4" s="39">
        <f t="shared" si="1"/>
        <v>312</v>
      </c>
      <c r="P4" s="39">
        <f t="shared" si="2"/>
        <v>388</v>
      </c>
      <c r="Q4" s="39">
        <f t="shared" ref="Q4:Q67" si="4">$D$39+(L4-1)*$E$39</f>
        <v>470</v>
      </c>
      <c r="R4" s="39">
        <f t="shared" ref="R4:R67" si="5">$D$5+(L4-1)*$E$5+$D$6+(L4-1)*$E$6</f>
        <v>54</v>
      </c>
      <c r="S4" s="39">
        <f t="shared" ref="S4:S67" si="6">$D$9+(L4-1)*$E$9+$D$10+(L4-1)*$E$10</f>
        <v>96</v>
      </c>
      <c r="T4" s="39">
        <f t="shared" ref="T4:T67" si="7">$D$17+(L4-1)*$E$17+$D$18+(L4-1)*$E$18</f>
        <v>168</v>
      </c>
      <c r="U4" s="39">
        <f t="shared" ref="U4:U67" si="8">$D$29+(L4-1)*$E$29+$D$30+(L4-1)*$E$30</f>
        <v>210</v>
      </c>
      <c r="V4" s="39">
        <f t="shared" ref="V4:V67" si="9">$D$41+(L4-1)*$E$41+$D$42+(L4-1)*$E$42</f>
        <v>252</v>
      </c>
      <c r="W4" s="39">
        <f t="shared" ref="W4:W67" si="10">$D$4+(L4-1)*$E$4+$G$5+(L4-1)*$H$5+$G$6+(L4-1)*$H$6</f>
        <v>1330</v>
      </c>
      <c r="X4" s="39">
        <f t="shared" ref="X4:X67" si="11">$D$8+(L4-1)*$E$8+$G$9+(L4-1)*$H$9+$G$10+(L4-1)*$H$10</f>
        <v>2329</v>
      </c>
      <c r="Y4" s="39">
        <f t="shared" ref="Y4:Y67" si="12">$D$16+(L4-1)*$E$16+$G$17+(L4-1)*$H$17+$G$18+(L4-1)*$H19</f>
        <v>3974</v>
      </c>
      <c r="Z4" s="39">
        <f t="shared" ref="Z4:Z67" si="13">D$28+(L4-1)*E$28+$G30+(L4-1)*H$29+G$30+(L4-1)*H$30</f>
        <v>4992</v>
      </c>
      <c r="AA4" s="39">
        <f t="shared" ref="AA4:AA67" si="14">D$40+(L4-1)*E$40+G$41+(L4-1)*H$41+G$42+(L4-1)*H$42</f>
        <v>5988</v>
      </c>
      <c r="AB4">
        <f>N3/S3</f>
        <v>1.8695652173913044</v>
      </c>
      <c r="AC4">
        <f>X3/S3</f>
        <v>24.347826086956523</v>
      </c>
      <c r="AD4" t="s">
        <v>22</v>
      </c>
      <c r="AG4">
        <v>20</v>
      </c>
      <c r="AH4" t="s">
        <v>22</v>
      </c>
      <c r="AI4" t="s">
        <v>31</v>
      </c>
      <c r="AJ4">
        <f>N22</f>
        <v>343</v>
      </c>
      <c r="AK4">
        <f>O22</f>
        <v>582</v>
      </c>
      <c r="AL4">
        <f t="shared" ref="AL4:AL11" si="15">AK4/2</f>
        <v>291</v>
      </c>
      <c r="AM4" s="34">
        <f>[1]属性值!E4</f>
        <v>514</v>
      </c>
      <c r="AN4" s="34">
        <f>[1]属性值!F4</f>
        <v>1028</v>
      </c>
      <c r="AO4">
        <f>S22</f>
        <v>168</v>
      </c>
      <c r="AP4">
        <f>T22</f>
        <v>312</v>
      </c>
      <c r="AQ4">
        <f t="shared" ref="AQ4:AQ11" si="16">AP4*0.667</f>
        <v>208.10400000000001</v>
      </c>
      <c r="AR4" s="34">
        <f>[1]属性值!$E19</f>
        <v>200</v>
      </c>
      <c r="AS4" s="34">
        <f>[1]属性值!$F19</f>
        <v>400</v>
      </c>
      <c r="AT4">
        <f>X22</f>
        <v>3931</v>
      </c>
      <c r="AU4">
        <f>Y22</f>
        <v>6842</v>
      </c>
      <c r="AV4">
        <f t="shared" ref="AV4:AV11" si="17">AU4*0.6</f>
        <v>4105.2</v>
      </c>
      <c r="AW4" s="34">
        <f>[1]属性值!$E34</f>
        <v>4337</v>
      </c>
      <c r="AX4" s="34">
        <f>[1]属性值!$F34</f>
        <v>8674</v>
      </c>
    </row>
    <row r="5" spans="1:50" ht="15.6" x14ac:dyDescent="0.25">
      <c r="A5" s="10" t="s">
        <v>159</v>
      </c>
      <c r="B5" s="8">
        <v>8</v>
      </c>
      <c r="C5" s="8">
        <v>3</v>
      </c>
      <c r="D5" s="38">
        <v>26</v>
      </c>
      <c r="E5" s="38">
        <v>1</v>
      </c>
      <c r="F5" s="12"/>
      <c r="G5" s="38">
        <v>256</v>
      </c>
      <c r="H5" s="38">
        <v>6</v>
      </c>
      <c r="I5" s="12">
        <v>4</v>
      </c>
      <c r="J5" s="12">
        <v>20</v>
      </c>
      <c r="K5" s="12">
        <v>1</v>
      </c>
      <c r="L5" s="40">
        <v>3</v>
      </c>
      <c r="M5" s="39">
        <f t="shared" si="3"/>
        <v>107</v>
      </c>
      <c r="N5" s="39">
        <f t="shared" si="0"/>
        <v>190</v>
      </c>
      <c r="O5" s="39">
        <f t="shared" si="1"/>
        <v>327</v>
      </c>
      <c r="P5" s="39">
        <f t="shared" si="2"/>
        <v>406</v>
      </c>
      <c r="Q5" s="39">
        <f t="shared" si="4"/>
        <v>492</v>
      </c>
      <c r="R5" s="39">
        <f t="shared" si="5"/>
        <v>56</v>
      </c>
      <c r="S5" s="39">
        <f t="shared" si="6"/>
        <v>100</v>
      </c>
      <c r="T5" s="39">
        <f t="shared" si="7"/>
        <v>176</v>
      </c>
      <c r="U5" s="39">
        <f t="shared" si="8"/>
        <v>220</v>
      </c>
      <c r="V5" s="39">
        <f t="shared" si="9"/>
        <v>264</v>
      </c>
      <c r="W5" s="39">
        <f t="shared" si="10"/>
        <v>1380</v>
      </c>
      <c r="X5" s="39">
        <f t="shared" si="11"/>
        <v>2418</v>
      </c>
      <c r="Y5" s="39">
        <f t="shared" si="12"/>
        <v>4108</v>
      </c>
      <c r="Z5" s="39">
        <f t="shared" si="13"/>
        <v>4224</v>
      </c>
      <c r="AA5" s="39">
        <f t="shared" si="14"/>
        <v>6216</v>
      </c>
      <c r="AB5">
        <f>O3/T3</f>
        <v>1.85625</v>
      </c>
      <c r="AC5">
        <f>Y3/T3</f>
        <v>24</v>
      </c>
      <c r="AD5" t="s">
        <v>31</v>
      </c>
      <c r="AG5">
        <v>30</v>
      </c>
      <c r="AH5" t="s">
        <v>22</v>
      </c>
      <c r="AI5" t="s">
        <v>31</v>
      </c>
      <c r="AJ5">
        <f>N32</f>
        <v>433</v>
      </c>
      <c r="AK5">
        <f>O32</f>
        <v>732</v>
      </c>
      <c r="AL5">
        <f t="shared" si="15"/>
        <v>366</v>
      </c>
      <c r="AM5" s="34">
        <f>[1]属性值!E5</f>
        <v>840</v>
      </c>
      <c r="AN5" s="34">
        <f>[1]属性值!F5</f>
        <v>1680</v>
      </c>
      <c r="AO5">
        <f>S32</f>
        <v>208</v>
      </c>
      <c r="AP5">
        <f>T32</f>
        <v>392</v>
      </c>
      <c r="AQ5">
        <f t="shared" si="16"/>
        <v>261.464</v>
      </c>
      <c r="AR5" s="34">
        <f>[1]属性值!$E20</f>
        <v>375</v>
      </c>
      <c r="AS5" s="34">
        <f>[1]属性值!$F20</f>
        <v>750</v>
      </c>
      <c r="AT5">
        <f>X32</f>
        <v>4821</v>
      </c>
      <c r="AU5">
        <f>Y32</f>
        <v>7726</v>
      </c>
      <c r="AV5">
        <f t="shared" si="17"/>
        <v>4635.5999999999995</v>
      </c>
      <c r="AW5" s="34">
        <f>[1]属性值!$E35</f>
        <v>8118</v>
      </c>
      <c r="AX5" s="34">
        <f>[1]属性值!$F35</f>
        <v>16237</v>
      </c>
    </row>
    <row r="6" spans="1:50" ht="15.6" x14ac:dyDescent="0.25">
      <c r="A6" s="10" t="s">
        <v>161</v>
      </c>
      <c r="B6" s="8">
        <v>8</v>
      </c>
      <c r="C6" s="8">
        <v>3</v>
      </c>
      <c r="D6" s="38">
        <v>26</v>
      </c>
      <c r="E6" s="38">
        <v>1</v>
      </c>
      <c r="F6" s="12"/>
      <c r="G6" s="38">
        <v>256</v>
      </c>
      <c r="H6" s="38">
        <v>6</v>
      </c>
      <c r="I6" s="12">
        <v>10</v>
      </c>
      <c r="J6" s="12">
        <v>40</v>
      </c>
      <c r="K6" s="12">
        <v>2</v>
      </c>
      <c r="L6" s="40">
        <v>4</v>
      </c>
      <c r="M6" s="39">
        <f t="shared" si="3"/>
        <v>111</v>
      </c>
      <c r="N6" s="39">
        <f t="shared" si="0"/>
        <v>199</v>
      </c>
      <c r="O6" s="39">
        <f t="shared" si="1"/>
        <v>342</v>
      </c>
      <c r="P6" s="39">
        <f t="shared" si="2"/>
        <v>424</v>
      </c>
      <c r="Q6" s="39">
        <f t="shared" si="4"/>
        <v>514</v>
      </c>
      <c r="R6" s="39">
        <f t="shared" si="5"/>
        <v>58</v>
      </c>
      <c r="S6" s="39">
        <f t="shared" si="6"/>
        <v>104</v>
      </c>
      <c r="T6" s="39">
        <f t="shared" si="7"/>
        <v>184</v>
      </c>
      <c r="U6" s="39">
        <f t="shared" si="8"/>
        <v>230</v>
      </c>
      <c r="V6" s="39">
        <f t="shared" si="9"/>
        <v>276</v>
      </c>
      <c r="W6" s="39">
        <f t="shared" si="10"/>
        <v>1430</v>
      </c>
      <c r="X6" s="39">
        <f t="shared" si="11"/>
        <v>2507</v>
      </c>
      <c r="Y6" s="39">
        <f t="shared" si="12"/>
        <v>4299</v>
      </c>
      <c r="Z6" s="39">
        <f t="shared" si="13"/>
        <v>4416</v>
      </c>
      <c r="AA6" s="39">
        <f t="shared" si="14"/>
        <v>6444</v>
      </c>
      <c r="AB6">
        <f>P3/U3</f>
        <v>1.85</v>
      </c>
      <c r="AC6">
        <f>Z3/U3</f>
        <v>24</v>
      </c>
      <c r="AD6" t="s">
        <v>48</v>
      </c>
      <c r="AG6">
        <v>40</v>
      </c>
      <c r="AH6" t="s">
        <v>31</v>
      </c>
      <c r="AI6" t="s">
        <v>48</v>
      </c>
      <c r="AJ6">
        <f>O42</f>
        <v>882</v>
      </c>
      <c r="AK6">
        <f>P42</f>
        <v>1072</v>
      </c>
      <c r="AL6">
        <f t="shared" si="15"/>
        <v>536</v>
      </c>
      <c r="AM6" s="34">
        <f>[1]属性值!E6</f>
        <v>836</v>
      </c>
      <c r="AN6" s="34">
        <f>[1]属性值!F6</f>
        <v>2230</v>
      </c>
      <c r="AO6">
        <f>T42</f>
        <v>472</v>
      </c>
      <c r="AP6">
        <f>U42</f>
        <v>590</v>
      </c>
      <c r="AQ6">
        <f t="shared" si="16"/>
        <v>393.53000000000003</v>
      </c>
      <c r="AR6" s="34">
        <f>[1]属性值!$E21</f>
        <v>407</v>
      </c>
      <c r="AS6" s="34">
        <f>[1]属性值!$F21</f>
        <v>1085</v>
      </c>
      <c r="AT6">
        <f>Y42</f>
        <v>9066</v>
      </c>
      <c r="AU6">
        <f>Z42</f>
        <v>11328</v>
      </c>
      <c r="AV6">
        <f t="shared" si="17"/>
        <v>6796.8</v>
      </c>
      <c r="AW6" s="34">
        <f>[1]属性值!$E36</f>
        <v>8664</v>
      </c>
      <c r="AX6" s="34">
        <f>[1]属性值!$F36</f>
        <v>23106</v>
      </c>
    </row>
    <row r="7" spans="1:50" ht="15.6" x14ac:dyDescent="0.25">
      <c r="A7" s="10" t="s">
        <v>164</v>
      </c>
      <c r="B7" s="8">
        <v>16</v>
      </c>
      <c r="C7" s="8">
        <v>2</v>
      </c>
      <c r="D7" s="38">
        <v>172</v>
      </c>
      <c r="E7" s="38">
        <v>9</v>
      </c>
      <c r="F7" s="14"/>
      <c r="G7" s="38"/>
      <c r="H7" s="38"/>
      <c r="I7" s="14">
        <v>5</v>
      </c>
      <c r="J7" s="14">
        <v>20</v>
      </c>
      <c r="K7" s="14">
        <v>1</v>
      </c>
      <c r="L7" s="40">
        <v>5</v>
      </c>
      <c r="M7" s="39">
        <f t="shared" si="3"/>
        <v>115</v>
      </c>
      <c r="N7" s="39">
        <f t="shared" si="0"/>
        <v>208</v>
      </c>
      <c r="O7" s="39">
        <f t="shared" si="1"/>
        <v>357</v>
      </c>
      <c r="P7" s="39">
        <f t="shared" si="2"/>
        <v>442</v>
      </c>
      <c r="Q7" s="39">
        <f t="shared" si="4"/>
        <v>536</v>
      </c>
      <c r="R7" s="39">
        <f t="shared" si="5"/>
        <v>60</v>
      </c>
      <c r="S7" s="39">
        <f t="shared" si="6"/>
        <v>108</v>
      </c>
      <c r="T7" s="39">
        <f t="shared" si="7"/>
        <v>192</v>
      </c>
      <c r="U7" s="39">
        <f t="shared" si="8"/>
        <v>240</v>
      </c>
      <c r="V7" s="39">
        <f t="shared" si="9"/>
        <v>288</v>
      </c>
      <c r="W7" s="39">
        <f t="shared" si="10"/>
        <v>1480</v>
      </c>
      <c r="X7" s="39">
        <f t="shared" si="11"/>
        <v>2596</v>
      </c>
      <c r="Y7" s="39">
        <f t="shared" si="12"/>
        <v>4452</v>
      </c>
      <c r="Z7" s="39">
        <f t="shared" si="13"/>
        <v>5568</v>
      </c>
      <c r="AA7" s="39">
        <f t="shared" si="14"/>
        <v>6672</v>
      </c>
      <c r="AB7">
        <f>Q3/V3</f>
        <v>1.8666666666666667</v>
      </c>
      <c r="AC7">
        <f>AA3/V3</f>
        <v>24</v>
      </c>
      <c r="AD7" t="s">
        <v>69</v>
      </c>
      <c r="AG7">
        <v>50</v>
      </c>
      <c r="AH7" t="s">
        <v>48</v>
      </c>
      <c r="AI7" t="s">
        <v>48</v>
      </c>
      <c r="AJ7">
        <f>O52</f>
        <v>1032</v>
      </c>
      <c r="AK7">
        <f>P52</f>
        <v>1252</v>
      </c>
      <c r="AL7">
        <f t="shared" si="15"/>
        <v>626</v>
      </c>
      <c r="AM7" s="34">
        <f>[1]属性值!E7</f>
        <v>1255</v>
      </c>
      <c r="AN7" s="34">
        <f>[1]属性值!F7</f>
        <v>2789</v>
      </c>
      <c r="AO7">
        <f>T52</f>
        <v>552</v>
      </c>
      <c r="AP7">
        <f>U52</f>
        <v>690</v>
      </c>
      <c r="AQ7">
        <f t="shared" si="16"/>
        <v>460.23</v>
      </c>
      <c r="AR7" s="34">
        <f>[1]属性值!$E22</f>
        <v>737</v>
      </c>
      <c r="AS7" s="34">
        <f>[1]属性值!$F22</f>
        <v>1639</v>
      </c>
      <c r="AT7">
        <f>Y52</f>
        <v>10406</v>
      </c>
      <c r="AU7">
        <f>Z52</f>
        <v>13248</v>
      </c>
      <c r="AV7">
        <f t="shared" si="17"/>
        <v>7948.7999999999993</v>
      </c>
      <c r="AW7" s="34">
        <f>[1]属性值!$E37</f>
        <v>12880</v>
      </c>
      <c r="AX7" s="34">
        <f>[1]属性值!$F37</f>
        <v>28624</v>
      </c>
    </row>
    <row r="8" spans="1:50" ht="15.6" x14ac:dyDescent="0.25">
      <c r="A8" s="10" t="s">
        <v>167</v>
      </c>
      <c r="B8" s="8">
        <v>16</v>
      </c>
      <c r="C8" s="8">
        <v>1</v>
      </c>
      <c r="D8" s="38">
        <v>1344</v>
      </c>
      <c r="E8" s="38">
        <v>67</v>
      </c>
      <c r="F8" s="14"/>
      <c r="G8" s="38"/>
      <c r="H8" s="38"/>
      <c r="I8" s="14">
        <v>6</v>
      </c>
      <c r="J8" s="14">
        <v>20</v>
      </c>
      <c r="K8" s="14">
        <v>1</v>
      </c>
      <c r="L8" s="40">
        <v>6</v>
      </c>
      <c r="M8" s="39">
        <f t="shared" si="3"/>
        <v>119</v>
      </c>
      <c r="N8" s="39">
        <f t="shared" si="0"/>
        <v>217</v>
      </c>
      <c r="O8" s="39">
        <f t="shared" si="1"/>
        <v>372</v>
      </c>
      <c r="P8" s="39">
        <f t="shared" si="2"/>
        <v>460</v>
      </c>
      <c r="Q8" s="39">
        <f t="shared" si="4"/>
        <v>558</v>
      </c>
      <c r="R8" s="39">
        <f t="shared" si="5"/>
        <v>62</v>
      </c>
      <c r="S8" s="39">
        <f t="shared" si="6"/>
        <v>112</v>
      </c>
      <c r="T8" s="39">
        <f t="shared" si="7"/>
        <v>200</v>
      </c>
      <c r="U8" s="39">
        <f t="shared" si="8"/>
        <v>250</v>
      </c>
      <c r="V8" s="39">
        <f t="shared" si="9"/>
        <v>300</v>
      </c>
      <c r="W8" s="39">
        <f t="shared" si="10"/>
        <v>1530</v>
      </c>
      <c r="X8" s="39">
        <f t="shared" si="11"/>
        <v>2685</v>
      </c>
      <c r="Y8" s="39">
        <f t="shared" si="12"/>
        <v>4510</v>
      </c>
      <c r="Z8" s="39">
        <f t="shared" si="13"/>
        <v>5760</v>
      </c>
      <c r="AA8" s="39">
        <f t="shared" si="14"/>
        <v>6900</v>
      </c>
      <c r="AG8">
        <v>60</v>
      </c>
      <c r="AH8" t="s">
        <v>48</v>
      </c>
      <c r="AI8" t="s">
        <v>69</v>
      </c>
      <c r="AJ8">
        <f>P62</f>
        <v>1432</v>
      </c>
      <c r="AK8">
        <f>Q62</f>
        <v>1746</v>
      </c>
      <c r="AL8">
        <f t="shared" si="15"/>
        <v>873</v>
      </c>
      <c r="AM8" s="34">
        <f>[1]属性值!E8</f>
        <v>1729</v>
      </c>
      <c r="AN8" s="34">
        <f>[1]属性值!F8</f>
        <v>3842</v>
      </c>
      <c r="AO8">
        <f>U62</f>
        <v>790</v>
      </c>
      <c r="AP8">
        <f>V62</f>
        <v>948</v>
      </c>
      <c r="AQ8">
        <f t="shared" si="16"/>
        <v>632.31600000000003</v>
      </c>
      <c r="AR8" s="34">
        <f>[1]属性值!$E23</f>
        <v>798</v>
      </c>
      <c r="AS8" s="34">
        <f>[1]属性值!$F23</f>
        <v>1773</v>
      </c>
      <c r="AT8">
        <f>Z62</f>
        <v>15168</v>
      </c>
      <c r="AU8">
        <f>AA62</f>
        <v>19212</v>
      </c>
      <c r="AV8">
        <f t="shared" si="17"/>
        <v>11527.199999999999</v>
      </c>
      <c r="AW8" s="34">
        <f>[1]属性值!$E38</f>
        <v>17016</v>
      </c>
      <c r="AX8" s="34">
        <f>[1]属性值!$F38</f>
        <v>37815</v>
      </c>
    </row>
    <row r="9" spans="1:50" ht="15.6" x14ac:dyDescent="0.25">
      <c r="A9" s="10" t="s">
        <v>172</v>
      </c>
      <c r="B9" s="8">
        <v>16</v>
      </c>
      <c r="C9" s="8">
        <v>3</v>
      </c>
      <c r="D9" s="38">
        <v>46</v>
      </c>
      <c r="E9" s="38">
        <v>2</v>
      </c>
      <c r="F9" s="14"/>
      <c r="G9" s="38">
        <v>448</v>
      </c>
      <c r="H9" s="38">
        <v>11</v>
      </c>
      <c r="I9" s="14">
        <v>4</v>
      </c>
      <c r="J9" s="14">
        <v>20</v>
      </c>
      <c r="K9" s="14">
        <v>1</v>
      </c>
      <c r="L9" s="40">
        <v>7</v>
      </c>
      <c r="M9" s="39">
        <f t="shared" si="3"/>
        <v>123</v>
      </c>
      <c r="N9" s="39">
        <f t="shared" si="0"/>
        <v>226</v>
      </c>
      <c r="O9" s="39">
        <f t="shared" si="1"/>
        <v>387</v>
      </c>
      <c r="P9" s="39">
        <f t="shared" si="2"/>
        <v>478</v>
      </c>
      <c r="Q9" s="39">
        <f t="shared" si="4"/>
        <v>580</v>
      </c>
      <c r="R9" s="39">
        <f t="shared" si="5"/>
        <v>64</v>
      </c>
      <c r="S9" s="39">
        <f t="shared" si="6"/>
        <v>116</v>
      </c>
      <c r="T9" s="39">
        <f t="shared" si="7"/>
        <v>208</v>
      </c>
      <c r="U9" s="39">
        <f t="shared" si="8"/>
        <v>260</v>
      </c>
      <c r="V9" s="39">
        <f t="shared" si="9"/>
        <v>312</v>
      </c>
      <c r="W9" s="39">
        <f t="shared" si="10"/>
        <v>1580</v>
      </c>
      <c r="X9" s="39">
        <f t="shared" si="11"/>
        <v>2774</v>
      </c>
      <c r="Y9" s="39">
        <f t="shared" si="12"/>
        <v>4644</v>
      </c>
      <c r="Z9" s="39">
        <f t="shared" si="13"/>
        <v>4992</v>
      </c>
      <c r="AA9" s="39">
        <f t="shared" si="14"/>
        <v>7128</v>
      </c>
      <c r="AG9">
        <v>70</v>
      </c>
      <c r="AH9" t="s">
        <v>69</v>
      </c>
      <c r="AI9" t="s">
        <v>69</v>
      </c>
      <c r="AJ9">
        <f>Q72</f>
        <v>1966</v>
      </c>
      <c r="AK9">
        <f>Q72</f>
        <v>1966</v>
      </c>
      <c r="AL9">
        <f t="shared" si="15"/>
        <v>983</v>
      </c>
      <c r="AM9" s="34">
        <f>[1]属性值!E9</f>
        <v>1885</v>
      </c>
      <c r="AN9" s="34">
        <f>[1]属性值!F9</f>
        <v>4713</v>
      </c>
      <c r="AO9">
        <f>V72</f>
        <v>1068</v>
      </c>
      <c r="AP9">
        <f>V72</f>
        <v>1068</v>
      </c>
      <c r="AQ9">
        <f t="shared" si="16"/>
        <v>712.35599999999999</v>
      </c>
      <c r="AR9" s="34">
        <f>[1]属性值!$E24</f>
        <v>978</v>
      </c>
      <c r="AS9" s="34">
        <f>[1]属性值!$F24</f>
        <v>2445</v>
      </c>
      <c r="AT9">
        <f>AA72</f>
        <v>21492</v>
      </c>
      <c r="AU9">
        <f>AA72</f>
        <v>21492</v>
      </c>
      <c r="AV9">
        <f t="shared" si="17"/>
        <v>12895.199999999999</v>
      </c>
      <c r="AW9" s="34">
        <f>[1]属性值!$E39</f>
        <v>21844</v>
      </c>
      <c r="AX9" s="34">
        <f>[1]属性值!$F39</f>
        <v>54611</v>
      </c>
    </row>
    <row r="10" spans="1:50" ht="15.6" x14ac:dyDescent="0.25">
      <c r="A10" s="10" t="s">
        <v>179</v>
      </c>
      <c r="B10" s="8">
        <v>16</v>
      </c>
      <c r="C10" s="8">
        <v>3</v>
      </c>
      <c r="D10" s="38">
        <v>46</v>
      </c>
      <c r="E10" s="38">
        <v>2</v>
      </c>
      <c r="F10" s="14"/>
      <c r="G10" s="38">
        <v>448</v>
      </c>
      <c r="H10" s="38">
        <v>11</v>
      </c>
      <c r="I10" s="14">
        <v>9</v>
      </c>
      <c r="J10" s="14">
        <v>40</v>
      </c>
      <c r="K10" s="14">
        <v>2</v>
      </c>
      <c r="L10" s="40">
        <v>8</v>
      </c>
      <c r="M10" s="39">
        <f t="shared" si="3"/>
        <v>127</v>
      </c>
      <c r="N10" s="39">
        <f t="shared" si="0"/>
        <v>235</v>
      </c>
      <c r="O10" s="39">
        <f t="shared" si="1"/>
        <v>402</v>
      </c>
      <c r="P10" s="39">
        <f t="shared" si="2"/>
        <v>496</v>
      </c>
      <c r="Q10" s="39">
        <f t="shared" si="4"/>
        <v>602</v>
      </c>
      <c r="R10" s="39">
        <f t="shared" si="5"/>
        <v>66</v>
      </c>
      <c r="S10" s="39">
        <f t="shared" si="6"/>
        <v>120</v>
      </c>
      <c r="T10" s="39">
        <f t="shared" si="7"/>
        <v>216</v>
      </c>
      <c r="U10" s="39">
        <f t="shared" si="8"/>
        <v>270</v>
      </c>
      <c r="V10" s="39">
        <f t="shared" si="9"/>
        <v>324</v>
      </c>
      <c r="W10" s="39">
        <f t="shared" si="10"/>
        <v>1630</v>
      </c>
      <c r="X10" s="39">
        <f t="shared" si="11"/>
        <v>2863</v>
      </c>
      <c r="Y10" s="39">
        <f t="shared" si="12"/>
        <v>4911</v>
      </c>
      <c r="Z10" s="39">
        <f t="shared" si="13"/>
        <v>5184</v>
      </c>
      <c r="AA10" s="39">
        <f t="shared" si="14"/>
        <v>7356</v>
      </c>
      <c r="AG10">
        <v>80</v>
      </c>
      <c r="AH10" t="s">
        <v>69</v>
      </c>
      <c r="AI10" t="s">
        <v>69</v>
      </c>
      <c r="AJ10">
        <f>Q82</f>
        <v>2186</v>
      </c>
      <c r="AK10">
        <f>Q82</f>
        <v>2186</v>
      </c>
      <c r="AL10">
        <f t="shared" si="15"/>
        <v>1093</v>
      </c>
      <c r="AM10" s="34">
        <f>[1]属性值!E10</f>
        <v>2569</v>
      </c>
      <c r="AN10" s="34">
        <f>[1]属性值!F10</f>
        <v>6423</v>
      </c>
      <c r="AO10">
        <f>V82</f>
        <v>1188</v>
      </c>
      <c r="AP10">
        <f>V82</f>
        <v>1188</v>
      </c>
      <c r="AQ10">
        <f t="shared" si="16"/>
        <v>792.39600000000007</v>
      </c>
      <c r="AR10" s="34">
        <f>[1]属性值!$E25</f>
        <v>1233</v>
      </c>
      <c r="AS10" s="34">
        <f>[1]属性值!$F25</f>
        <v>3083</v>
      </c>
      <c r="AT10">
        <f>AA82</f>
        <v>23772</v>
      </c>
      <c r="AU10">
        <f>AA82</f>
        <v>23772</v>
      </c>
      <c r="AV10">
        <f t="shared" si="17"/>
        <v>14263.199999999999</v>
      </c>
      <c r="AW10" s="34">
        <f>[1]属性值!$E40</f>
        <v>27286</v>
      </c>
      <c r="AX10" s="34">
        <f>[1]属性值!$F40</f>
        <v>68215</v>
      </c>
    </row>
    <row r="11" spans="1:50" ht="15.6" x14ac:dyDescent="0.25">
      <c r="A11" s="10" t="s">
        <v>186</v>
      </c>
      <c r="B11" s="8">
        <v>16</v>
      </c>
      <c r="C11" s="8">
        <v>2</v>
      </c>
      <c r="D11" s="38">
        <v>172</v>
      </c>
      <c r="E11" s="38">
        <v>9</v>
      </c>
      <c r="F11" s="14"/>
      <c r="G11" s="38"/>
      <c r="H11" s="38"/>
      <c r="I11" s="14">
        <v>13</v>
      </c>
      <c r="J11" s="14">
        <v>40</v>
      </c>
      <c r="K11" s="14">
        <v>2</v>
      </c>
      <c r="L11" s="40">
        <v>9</v>
      </c>
      <c r="M11" s="39">
        <f t="shared" si="3"/>
        <v>131</v>
      </c>
      <c r="N11" s="39">
        <f t="shared" si="0"/>
        <v>244</v>
      </c>
      <c r="O11" s="39">
        <f t="shared" si="1"/>
        <v>417</v>
      </c>
      <c r="P11" s="39">
        <f t="shared" si="2"/>
        <v>514</v>
      </c>
      <c r="Q11" s="39">
        <f t="shared" si="4"/>
        <v>624</v>
      </c>
      <c r="R11" s="39">
        <f t="shared" si="5"/>
        <v>68</v>
      </c>
      <c r="S11" s="39">
        <f t="shared" si="6"/>
        <v>124</v>
      </c>
      <c r="T11" s="39">
        <f t="shared" si="7"/>
        <v>224</v>
      </c>
      <c r="U11" s="39">
        <f t="shared" si="8"/>
        <v>280</v>
      </c>
      <c r="V11" s="39">
        <f t="shared" si="9"/>
        <v>336</v>
      </c>
      <c r="W11" s="39">
        <f t="shared" si="10"/>
        <v>1680</v>
      </c>
      <c r="X11" s="39">
        <f t="shared" si="11"/>
        <v>2952</v>
      </c>
      <c r="Y11" s="39">
        <f t="shared" si="12"/>
        <v>5064</v>
      </c>
      <c r="Z11" s="39">
        <f t="shared" si="13"/>
        <v>6336</v>
      </c>
      <c r="AA11" s="39">
        <f t="shared" si="14"/>
        <v>7584</v>
      </c>
      <c r="AG11">
        <v>90</v>
      </c>
      <c r="AH11" t="s">
        <v>69</v>
      </c>
      <c r="AI11" t="s">
        <v>69</v>
      </c>
      <c r="AJ11">
        <f>Q92</f>
        <v>2406</v>
      </c>
      <c r="AK11">
        <f>AJ11</f>
        <v>2406</v>
      </c>
      <c r="AL11">
        <f t="shared" si="15"/>
        <v>1203</v>
      </c>
      <c r="AM11" s="34">
        <f>[1]属性值!E11</f>
        <v>2984</v>
      </c>
      <c r="AN11" s="34">
        <f>[1]属性值!F11</f>
        <v>7460</v>
      </c>
      <c r="AO11">
        <f>V92</f>
        <v>1308</v>
      </c>
      <c r="AP11">
        <f>AO11</f>
        <v>1308</v>
      </c>
      <c r="AQ11">
        <f t="shared" si="16"/>
        <v>872.43600000000004</v>
      </c>
      <c r="AR11" s="34">
        <f>[1]属性值!$E26</f>
        <v>1492</v>
      </c>
      <c r="AS11" s="34">
        <f>[1]属性值!$F26</f>
        <v>3730</v>
      </c>
      <c r="AT11">
        <f>AA92</f>
        <v>26052</v>
      </c>
      <c r="AU11">
        <f>AT11</f>
        <v>26052</v>
      </c>
      <c r="AV11">
        <f t="shared" si="17"/>
        <v>15631.199999999999</v>
      </c>
      <c r="AW11" s="34">
        <f>[1]属性值!$E41</f>
        <v>38842</v>
      </c>
      <c r="AX11" s="34">
        <f>[1]属性值!$F41</f>
        <v>97107</v>
      </c>
    </row>
    <row r="12" spans="1:50" ht="15.6" x14ac:dyDescent="0.25">
      <c r="A12" s="10" t="s">
        <v>189</v>
      </c>
      <c r="B12" s="8">
        <v>16</v>
      </c>
      <c r="C12" s="8">
        <v>1</v>
      </c>
      <c r="D12" s="38">
        <v>1344</v>
      </c>
      <c r="E12" s="38">
        <v>67</v>
      </c>
      <c r="F12" s="14"/>
      <c r="G12" s="38"/>
      <c r="H12" s="38"/>
      <c r="I12" s="14">
        <v>8</v>
      </c>
      <c r="J12" s="14">
        <v>20</v>
      </c>
      <c r="K12" s="14">
        <v>1</v>
      </c>
      <c r="L12" s="40">
        <v>10</v>
      </c>
      <c r="M12" s="39">
        <f t="shared" si="3"/>
        <v>135</v>
      </c>
      <c r="N12" s="39">
        <f t="shared" si="0"/>
        <v>253</v>
      </c>
      <c r="O12" s="39">
        <f t="shared" si="1"/>
        <v>432</v>
      </c>
      <c r="P12" s="39">
        <f t="shared" si="2"/>
        <v>532</v>
      </c>
      <c r="Q12" s="39">
        <f t="shared" si="4"/>
        <v>646</v>
      </c>
      <c r="R12" s="39">
        <f t="shared" si="5"/>
        <v>70</v>
      </c>
      <c r="S12" s="39">
        <f t="shared" si="6"/>
        <v>128</v>
      </c>
      <c r="T12" s="39">
        <f t="shared" si="7"/>
        <v>232</v>
      </c>
      <c r="U12" s="39">
        <f t="shared" si="8"/>
        <v>290</v>
      </c>
      <c r="V12" s="39">
        <f t="shared" si="9"/>
        <v>348</v>
      </c>
      <c r="W12" s="39">
        <f t="shared" si="10"/>
        <v>1730</v>
      </c>
      <c r="X12" s="39">
        <f t="shared" si="11"/>
        <v>3041</v>
      </c>
      <c r="Y12" s="39">
        <f t="shared" si="12"/>
        <v>5046</v>
      </c>
      <c r="Z12" s="39">
        <f t="shared" si="13"/>
        <v>6528</v>
      </c>
      <c r="AA12" s="39">
        <f t="shared" si="14"/>
        <v>7812</v>
      </c>
    </row>
    <row r="13" spans="1:50" ht="15.6" x14ac:dyDescent="0.25">
      <c r="A13" s="10" t="s">
        <v>192</v>
      </c>
      <c r="B13" s="8">
        <v>16</v>
      </c>
      <c r="C13" s="8">
        <v>3</v>
      </c>
      <c r="D13" s="38">
        <v>46</v>
      </c>
      <c r="E13" s="38">
        <v>2</v>
      </c>
      <c r="F13" s="14"/>
      <c r="G13" s="38">
        <v>448</v>
      </c>
      <c r="H13" s="38">
        <v>11</v>
      </c>
      <c r="I13" s="14">
        <v>4</v>
      </c>
      <c r="J13" s="14">
        <v>20</v>
      </c>
      <c r="K13" s="14">
        <v>1</v>
      </c>
      <c r="L13" s="40">
        <v>11</v>
      </c>
      <c r="M13" s="39">
        <f t="shared" si="3"/>
        <v>139</v>
      </c>
      <c r="N13" s="39">
        <f t="shared" si="0"/>
        <v>262</v>
      </c>
      <c r="O13" s="39">
        <f t="shared" si="1"/>
        <v>447</v>
      </c>
      <c r="P13" s="39">
        <f t="shared" si="2"/>
        <v>550</v>
      </c>
      <c r="Q13" s="39">
        <f t="shared" si="4"/>
        <v>668</v>
      </c>
      <c r="R13" s="39">
        <f t="shared" si="5"/>
        <v>72</v>
      </c>
      <c r="S13" s="39">
        <f t="shared" si="6"/>
        <v>132</v>
      </c>
      <c r="T13" s="39">
        <f t="shared" si="7"/>
        <v>240</v>
      </c>
      <c r="U13" s="39">
        <f t="shared" si="8"/>
        <v>300</v>
      </c>
      <c r="V13" s="39">
        <f t="shared" si="9"/>
        <v>360</v>
      </c>
      <c r="W13" s="39">
        <f t="shared" si="10"/>
        <v>1780</v>
      </c>
      <c r="X13" s="39">
        <f t="shared" si="11"/>
        <v>3130</v>
      </c>
      <c r="Y13" s="39">
        <f t="shared" si="12"/>
        <v>5180</v>
      </c>
      <c r="Z13" s="39">
        <f t="shared" si="13"/>
        <v>5760</v>
      </c>
      <c r="AA13" s="39">
        <f t="shared" si="14"/>
        <v>8040</v>
      </c>
    </row>
    <row r="14" spans="1:50" ht="15.6" x14ac:dyDescent="0.25">
      <c r="A14" s="10" t="s">
        <v>200</v>
      </c>
      <c r="B14" s="8">
        <v>16</v>
      </c>
      <c r="C14" s="8">
        <v>3</v>
      </c>
      <c r="D14" s="38">
        <v>46</v>
      </c>
      <c r="E14" s="38">
        <v>2</v>
      </c>
      <c r="F14" s="14"/>
      <c r="G14" s="38">
        <v>448</v>
      </c>
      <c r="H14" s="38">
        <v>11</v>
      </c>
      <c r="I14" s="14">
        <v>7</v>
      </c>
      <c r="J14" s="14">
        <v>20</v>
      </c>
      <c r="K14" s="14">
        <v>1</v>
      </c>
      <c r="L14" s="40">
        <v>12</v>
      </c>
      <c r="M14" s="39">
        <f t="shared" si="3"/>
        <v>143</v>
      </c>
      <c r="N14" s="39">
        <f t="shared" si="0"/>
        <v>271</v>
      </c>
      <c r="O14" s="39">
        <f t="shared" si="1"/>
        <v>462</v>
      </c>
      <c r="P14" s="39">
        <f t="shared" si="2"/>
        <v>568</v>
      </c>
      <c r="Q14" s="39">
        <f t="shared" si="4"/>
        <v>690</v>
      </c>
      <c r="R14" s="39">
        <f t="shared" si="5"/>
        <v>74</v>
      </c>
      <c r="S14" s="39">
        <f t="shared" si="6"/>
        <v>136</v>
      </c>
      <c r="T14" s="39">
        <f t="shared" si="7"/>
        <v>248</v>
      </c>
      <c r="U14" s="39">
        <f t="shared" si="8"/>
        <v>310</v>
      </c>
      <c r="V14" s="39">
        <f t="shared" si="9"/>
        <v>372</v>
      </c>
      <c r="W14" s="39">
        <f t="shared" si="10"/>
        <v>1830</v>
      </c>
      <c r="X14" s="39">
        <f t="shared" si="11"/>
        <v>3219</v>
      </c>
      <c r="Y14" s="39">
        <f t="shared" si="12"/>
        <v>5578</v>
      </c>
      <c r="Z14" s="39">
        <f t="shared" si="13"/>
        <v>5952</v>
      </c>
      <c r="AA14" s="39">
        <f t="shared" si="14"/>
        <v>8268</v>
      </c>
      <c r="AK14" t="s">
        <v>266</v>
      </c>
      <c r="AL14" t="s">
        <v>267</v>
      </c>
      <c r="AM14" t="s">
        <v>268</v>
      </c>
      <c r="AQ14" t="s">
        <v>266</v>
      </c>
      <c r="AR14" t="s">
        <v>267</v>
      </c>
      <c r="AS14" t="s">
        <v>268</v>
      </c>
      <c r="AV14" t="s">
        <v>266</v>
      </c>
      <c r="AW14" t="s">
        <v>267</v>
      </c>
      <c r="AX14" t="s">
        <v>268</v>
      </c>
    </row>
    <row r="15" spans="1:50" ht="15.6" x14ac:dyDescent="0.25">
      <c r="A15" s="10" t="s">
        <v>202</v>
      </c>
      <c r="B15" s="8">
        <v>43</v>
      </c>
      <c r="C15" s="8">
        <v>2</v>
      </c>
      <c r="D15" s="38">
        <v>297</v>
      </c>
      <c r="E15" s="38">
        <v>15</v>
      </c>
      <c r="F15" s="16"/>
      <c r="G15" s="38"/>
      <c r="H15" s="38"/>
      <c r="I15" s="16">
        <v>5</v>
      </c>
      <c r="J15" s="16">
        <v>20</v>
      </c>
      <c r="K15" s="16">
        <v>1</v>
      </c>
      <c r="L15" s="40">
        <v>13</v>
      </c>
      <c r="M15" s="39">
        <f t="shared" si="3"/>
        <v>147</v>
      </c>
      <c r="N15" s="39">
        <f t="shared" si="0"/>
        <v>280</v>
      </c>
      <c r="O15" s="39">
        <f t="shared" si="1"/>
        <v>477</v>
      </c>
      <c r="P15" s="39">
        <f t="shared" si="2"/>
        <v>586</v>
      </c>
      <c r="Q15" s="39">
        <f t="shared" si="4"/>
        <v>712</v>
      </c>
      <c r="R15" s="39">
        <f t="shared" si="5"/>
        <v>76</v>
      </c>
      <c r="S15" s="39">
        <f t="shared" si="6"/>
        <v>140</v>
      </c>
      <c r="T15" s="39">
        <f t="shared" si="7"/>
        <v>256</v>
      </c>
      <c r="U15" s="39">
        <f t="shared" si="8"/>
        <v>320</v>
      </c>
      <c r="V15" s="39">
        <f t="shared" si="9"/>
        <v>384</v>
      </c>
      <c r="W15" s="39">
        <f t="shared" si="10"/>
        <v>1880</v>
      </c>
      <c r="X15" s="39">
        <f t="shared" si="11"/>
        <v>3308</v>
      </c>
      <c r="Y15" s="39">
        <f t="shared" si="12"/>
        <v>5736</v>
      </c>
      <c r="Z15" s="39">
        <f t="shared" si="13"/>
        <v>7296</v>
      </c>
      <c r="AA15" s="39">
        <f t="shared" si="14"/>
        <v>8496</v>
      </c>
      <c r="AH15">
        <v>1000</v>
      </c>
      <c r="AI15">
        <v>300</v>
      </c>
      <c r="AJ15">
        <f t="shared" ref="AJ15:AJ23" si="18">AK3/AJ3</f>
        <v>1.874074074074074</v>
      </c>
    </row>
    <row r="16" spans="1:50" ht="15.6" x14ac:dyDescent="0.25">
      <c r="A16" s="10" t="s">
        <v>206</v>
      </c>
      <c r="B16" s="8">
        <v>43</v>
      </c>
      <c r="C16" s="8">
        <v>1</v>
      </c>
      <c r="D16" s="38">
        <v>2304</v>
      </c>
      <c r="E16" s="38">
        <v>115</v>
      </c>
      <c r="F16" s="16"/>
      <c r="G16" s="38"/>
      <c r="H16" s="38"/>
      <c r="I16" s="16">
        <v>6</v>
      </c>
      <c r="J16" s="16">
        <v>20</v>
      </c>
      <c r="K16" s="16">
        <v>1</v>
      </c>
      <c r="L16" s="40">
        <v>14</v>
      </c>
      <c r="M16" s="39">
        <f t="shared" si="3"/>
        <v>151</v>
      </c>
      <c r="N16" s="39">
        <f t="shared" si="0"/>
        <v>289</v>
      </c>
      <c r="O16" s="39">
        <f t="shared" si="1"/>
        <v>492</v>
      </c>
      <c r="P16" s="39">
        <f t="shared" si="2"/>
        <v>604</v>
      </c>
      <c r="Q16" s="39">
        <f t="shared" si="4"/>
        <v>734</v>
      </c>
      <c r="R16" s="39">
        <f t="shared" si="5"/>
        <v>78</v>
      </c>
      <c r="S16" s="39">
        <f t="shared" si="6"/>
        <v>144</v>
      </c>
      <c r="T16" s="39">
        <f t="shared" si="7"/>
        <v>264</v>
      </c>
      <c r="U16" s="39">
        <f t="shared" si="8"/>
        <v>330</v>
      </c>
      <c r="V16" s="39">
        <f t="shared" si="9"/>
        <v>396</v>
      </c>
      <c r="W16" s="39">
        <f t="shared" si="10"/>
        <v>1930</v>
      </c>
      <c r="X16" s="39">
        <f t="shared" si="11"/>
        <v>3397</v>
      </c>
      <c r="Y16" s="39">
        <f t="shared" si="12"/>
        <v>5582</v>
      </c>
      <c r="Z16" s="39">
        <f t="shared" si="13"/>
        <v>7488</v>
      </c>
      <c r="AA16" s="39">
        <f t="shared" si="14"/>
        <v>8724</v>
      </c>
      <c r="AH16">
        <v>100</v>
      </c>
      <c r="AI16">
        <v>30</v>
      </c>
      <c r="AJ16">
        <f t="shared" si="18"/>
        <v>1.6967930029154519</v>
      </c>
      <c r="AK16">
        <f>$AG$4/2</f>
        <v>10</v>
      </c>
      <c r="AL16">
        <v>3</v>
      </c>
      <c r="AM16">
        <f>(AH$16+AI$16*(AK16-1))*AL16</f>
        <v>1110</v>
      </c>
      <c r="AQ16">
        <v>10</v>
      </c>
      <c r="AR16">
        <v>3</v>
      </c>
      <c r="AS16">
        <f>(AH$17+AI$17*(AQ16-1))*AR16</f>
        <v>525</v>
      </c>
      <c r="AV16">
        <v>10</v>
      </c>
      <c r="AW16">
        <v>3</v>
      </c>
      <c r="AX16">
        <f>(AH$15+AI$15*(AV16-1))*AW16</f>
        <v>11100</v>
      </c>
    </row>
    <row r="17" spans="1:50" ht="15.6" x14ac:dyDescent="0.25">
      <c r="A17" s="10" t="s">
        <v>212</v>
      </c>
      <c r="B17" s="8">
        <v>43</v>
      </c>
      <c r="C17" s="8">
        <v>3</v>
      </c>
      <c r="D17" s="38">
        <v>80</v>
      </c>
      <c r="E17" s="38">
        <v>4</v>
      </c>
      <c r="F17" s="16"/>
      <c r="G17" s="38">
        <v>768</v>
      </c>
      <c r="H17" s="38">
        <v>19</v>
      </c>
      <c r="I17" s="16">
        <v>4</v>
      </c>
      <c r="J17" s="16">
        <v>20</v>
      </c>
      <c r="K17" s="16">
        <v>1</v>
      </c>
      <c r="L17" s="40">
        <v>15</v>
      </c>
      <c r="M17" s="39">
        <f t="shared" si="3"/>
        <v>155</v>
      </c>
      <c r="N17" s="39">
        <f t="shared" si="0"/>
        <v>298</v>
      </c>
      <c r="O17" s="39">
        <f t="shared" si="1"/>
        <v>507</v>
      </c>
      <c r="P17" s="39">
        <f t="shared" si="2"/>
        <v>622</v>
      </c>
      <c r="Q17" s="39">
        <f t="shared" si="4"/>
        <v>756</v>
      </c>
      <c r="R17" s="39">
        <f t="shared" si="5"/>
        <v>80</v>
      </c>
      <c r="S17" s="39">
        <f t="shared" si="6"/>
        <v>148</v>
      </c>
      <c r="T17" s="39">
        <f t="shared" si="7"/>
        <v>272</v>
      </c>
      <c r="U17" s="39">
        <f t="shared" si="8"/>
        <v>340</v>
      </c>
      <c r="V17" s="39">
        <f t="shared" si="9"/>
        <v>408</v>
      </c>
      <c r="W17" s="39">
        <f t="shared" si="10"/>
        <v>1980</v>
      </c>
      <c r="X17" s="39">
        <f t="shared" si="11"/>
        <v>3486</v>
      </c>
      <c r="Y17" s="39">
        <f t="shared" si="12"/>
        <v>5716</v>
      </c>
      <c r="Z17" s="39">
        <f t="shared" si="13"/>
        <v>6528</v>
      </c>
      <c r="AA17" s="39">
        <f t="shared" si="14"/>
        <v>8952</v>
      </c>
      <c r="AH17">
        <v>40</v>
      </c>
      <c r="AI17">
        <v>15</v>
      </c>
      <c r="AJ17">
        <f t="shared" si="18"/>
        <v>1.6905311778290992</v>
      </c>
      <c r="AK17">
        <f>$AG$5/2</f>
        <v>15</v>
      </c>
      <c r="AL17">
        <v>3</v>
      </c>
      <c r="AM17">
        <f t="shared" ref="AM17:AM23" si="19">(AH$16+AI$16*(AK17-1))*AL17</f>
        <v>1560</v>
      </c>
      <c r="AQ17">
        <v>15</v>
      </c>
      <c r="AR17">
        <v>3</v>
      </c>
      <c r="AS17">
        <f t="shared" ref="AS17:AS23" si="20">(AH$17+AI$17*(AQ17-1))*AR17</f>
        <v>750</v>
      </c>
      <c r="AV17">
        <v>15</v>
      </c>
      <c r="AW17">
        <v>3</v>
      </c>
      <c r="AX17">
        <f t="shared" ref="AX17:AX23" si="21">(AH$15+AI$15*(AV17-1))*AW17</f>
        <v>15600</v>
      </c>
    </row>
    <row r="18" spans="1:50" ht="15.6" x14ac:dyDescent="0.25">
      <c r="A18" s="10" t="s">
        <v>224</v>
      </c>
      <c r="B18" s="8">
        <v>43</v>
      </c>
      <c r="C18" s="8">
        <v>3</v>
      </c>
      <c r="D18" s="38">
        <v>80</v>
      </c>
      <c r="E18" s="38">
        <v>4</v>
      </c>
      <c r="F18" s="16"/>
      <c r="G18" s="38">
        <v>768</v>
      </c>
      <c r="H18" s="38">
        <v>19</v>
      </c>
      <c r="I18" s="16">
        <v>10</v>
      </c>
      <c r="J18" s="16">
        <v>40</v>
      </c>
      <c r="K18" s="16">
        <v>2</v>
      </c>
      <c r="L18" s="40">
        <v>16</v>
      </c>
      <c r="M18" s="39">
        <f t="shared" si="3"/>
        <v>159</v>
      </c>
      <c r="N18" s="39">
        <f t="shared" si="0"/>
        <v>307</v>
      </c>
      <c r="O18" s="39">
        <f t="shared" si="1"/>
        <v>522</v>
      </c>
      <c r="P18" s="39">
        <f t="shared" si="2"/>
        <v>640</v>
      </c>
      <c r="Q18" s="39">
        <f t="shared" si="4"/>
        <v>778</v>
      </c>
      <c r="R18" s="39">
        <f t="shared" si="5"/>
        <v>82</v>
      </c>
      <c r="S18" s="39">
        <f t="shared" si="6"/>
        <v>152</v>
      </c>
      <c r="T18" s="39">
        <f t="shared" si="7"/>
        <v>280</v>
      </c>
      <c r="U18" s="39">
        <f t="shared" si="8"/>
        <v>350</v>
      </c>
      <c r="V18" s="39">
        <f t="shared" si="9"/>
        <v>420</v>
      </c>
      <c r="W18" s="39">
        <f t="shared" si="10"/>
        <v>2030</v>
      </c>
      <c r="X18" s="39">
        <f t="shared" si="11"/>
        <v>3575</v>
      </c>
      <c r="Y18" s="39">
        <f t="shared" si="12"/>
        <v>6210</v>
      </c>
      <c r="Z18" s="39">
        <f t="shared" si="13"/>
        <v>6720</v>
      </c>
      <c r="AA18" s="39">
        <f t="shared" si="14"/>
        <v>9180</v>
      </c>
      <c r="AJ18">
        <f t="shared" si="18"/>
        <v>1.2154195011337869</v>
      </c>
      <c r="AK18">
        <f>$AG$6/2</f>
        <v>20</v>
      </c>
      <c r="AL18">
        <v>4</v>
      </c>
      <c r="AM18">
        <f t="shared" si="19"/>
        <v>2680</v>
      </c>
      <c r="AQ18">
        <v>20</v>
      </c>
      <c r="AR18">
        <v>4</v>
      </c>
      <c r="AS18">
        <f t="shared" si="20"/>
        <v>1300</v>
      </c>
      <c r="AV18">
        <v>20</v>
      </c>
      <c r="AW18">
        <v>4</v>
      </c>
      <c r="AX18">
        <f t="shared" si="21"/>
        <v>26800</v>
      </c>
    </row>
    <row r="19" spans="1:50" ht="15.6" x14ac:dyDescent="0.25">
      <c r="A19" s="10" t="s">
        <v>227</v>
      </c>
      <c r="B19" s="8">
        <v>43</v>
      </c>
      <c r="C19" s="8">
        <v>2</v>
      </c>
      <c r="D19" s="38">
        <v>297</v>
      </c>
      <c r="E19" s="38">
        <v>15</v>
      </c>
      <c r="F19" s="16"/>
      <c r="G19" s="38"/>
      <c r="H19" s="38"/>
      <c r="I19" s="16">
        <v>13</v>
      </c>
      <c r="J19" s="16">
        <v>40</v>
      </c>
      <c r="K19" s="16">
        <v>2</v>
      </c>
      <c r="L19" s="40">
        <v>17</v>
      </c>
      <c r="M19" s="39">
        <f t="shared" si="3"/>
        <v>163</v>
      </c>
      <c r="N19" s="39">
        <f t="shared" si="0"/>
        <v>316</v>
      </c>
      <c r="O19" s="39">
        <f t="shared" si="1"/>
        <v>537</v>
      </c>
      <c r="P19" s="39">
        <f t="shared" si="2"/>
        <v>658</v>
      </c>
      <c r="Q19" s="39">
        <f t="shared" si="4"/>
        <v>800</v>
      </c>
      <c r="R19" s="39">
        <f t="shared" si="5"/>
        <v>84</v>
      </c>
      <c r="S19" s="39">
        <f t="shared" si="6"/>
        <v>156</v>
      </c>
      <c r="T19" s="39">
        <f t="shared" si="7"/>
        <v>288</v>
      </c>
      <c r="U19" s="39">
        <f t="shared" si="8"/>
        <v>360</v>
      </c>
      <c r="V19" s="39">
        <f t="shared" si="9"/>
        <v>432</v>
      </c>
      <c r="W19" s="39">
        <f t="shared" si="10"/>
        <v>2080</v>
      </c>
      <c r="X19" s="39">
        <f t="shared" si="11"/>
        <v>3664</v>
      </c>
      <c r="Y19" s="39">
        <f t="shared" si="12"/>
        <v>6368</v>
      </c>
      <c r="Z19" s="39">
        <f t="shared" si="13"/>
        <v>6912</v>
      </c>
      <c r="AA19" s="39">
        <f t="shared" si="14"/>
        <v>9408</v>
      </c>
      <c r="AJ19">
        <f t="shared" si="18"/>
        <v>1.2131782945736433</v>
      </c>
      <c r="AK19">
        <f>AG7/2</f>
        <v>25</v>
      </c>
      <c r="AL19">
        <v>4</v>
      </c>
      <c r="AM19">
        <f t="shared" si="19"/>
        <v>3280</v>
      </c>
      <c r="AQ19">
        <v>25</v>
      </c>
      <c r="AR19">
        <v>4</v>
      </c>
      <c r="AS19">
        <f t="shared" si="20"/>
        <v>1600</v>
      </c>
      <c r="AV19">
        <v>25</v>
      </c>
      <c r="AW19">
        <v>4</v>
      </c>
      <c r="AX19">
        <f t="shared" si="21"/>
        <v>32800</v>
      </c>
    </row>
    <row r="20" spans="1:50" ht="15.6" x14ac:dyDescent="0.25">
      <c r="A20" s="10" t="s">
        <v>230</v>
      </c>
      <c r="B20" s="8">
        <v>43</v>
      </c>
      <c r="C20" s="8">
        <v>1</v>
      </c>
      <c r="D20" s="38">
        <v>2304</v>
      </c>
      <c r="E20" s="38">
        <v>115</v>
      </c>
      <c r="F20" s="16"/>
      <c r="G20" s="38"/>
      <c r="H20" s="38"/>
      <c r="I20" s="16">
        <v>8</v>
      </c>
      <c r="J20" s="16">
        <v>20</v>
      </c>
      <c r="K20" s="16">
        <v>1</v>
      </c>
      <c r="L20" s="40">
        <v>18</v>
      </c>
      <c r="M20" s="39">
        <f t="shared" si="3"/>
        <v>167</v>
      </c>
      <c r="N20" s="39">
        <f t="shared" si="0"/>
        <v>325</v>
      </c>
      <c r="O20" s="39">
        <f t="shared" si="1"/>
        <v>552</v>
      </c>
      <c r="P20" s="39">
        <f t="shared" si="2"/>
        <v>676</v>
      </c>
      <c r="Q20" s="39">
        <f t="shared" si="4"/>
        <v>822</v>
      </c>
      <c r="R20" s="39">
        <f t="shared" si="5"/>
        <v>86</v>
      </c>
      <c r="S20" s="39">
        <f t="shared" si="6"/>
        <v>160</v>
      </c>
      <c r="T20" s="39">
        <f t="shared" si="7"/>
        <v>296</v>
      </c>
      <c r="U20" s="39">
        <f t="shared" si="8"/>
        <v>370</v>
      </c>
      <c r="V20" s="39">
        <f t="shared" si="9"/>
        <v>444</v>
      </c>
      <c r="W20" s="39">
        <f t="shared" si="10"/>
        <v>2130</v>
      </c>
      <c r="X20" s="39">
        <f t="shared" si="11"/>
        <v>3753</v>
      </c>
      <c r="Y20" s="39">
        <f t="shared" si="12"/>
        <v>6118</v>
      </c>
      <c r="Z20" s="39">
        <f t="shared" si="13"/>
        <v>7104</v>
      </c>
      <c r="AA20" s="39">
        <f t="shared" si="14"/>
        <v>9636</v>
      </c>
      <c r="AJ20">
        <f t="shared" si="18"/>
        <v>1.2192737430167597</v>
      </c>
      <c r="AK20">
        <f>AG8/2</f>
        <v>30</v>
      </c>
      <c r="AL20">
        <v>4</v>
      </c>
      <c r="AM20">
        <f t="shared" si="19"/>
        <v>3880</v>
      </c>
      <c r="AQ20">
        <v>30</v>
      </c>
      <c r="AR20">
        <v>4</v>
      </c>
      <c r="AS20">
        <f t="shared" si="20"/>
        <v>1900</v>
      </c>
      <c r="AV20">
        <v>30</v>
      </c>
      <c r="AW20">
        <v>4</v>
      </c>
      <c r="AX20">
        <f t="shared" si="21"/>
        <v>38800</v>
      </c>
    </row>
    <row r="21" spans="1:50" ht="15.6" x14ac:dyDescent="0.25">
      <c r="A21" s="10" t="s">
        <v>231</v>
      </c>
      <c r="B21" s="8">
        <v>43</v>
      </c>
      <c r="C21" s="8">
        <v>3</v>
      </c>
      <c r="D21" s="38">
        <v>80</v>
      </c>
      <c r="E21" s="38">
        <v>4</v>
      </c>
      <c r="F21" s="16"/>
      <c r="G21" s="38">
        <v>768</v>
      </c>
      <c r="H21" s="38">
        <v>19</v>
      </c>
      <c r="I21" s="16">
        <v>4</v>
      </c>
      <c r="J21" s="16">
        <v>20</v>
      </c>
      <c r="K21" s="16">
        <v>1</v>
      </c>
      <c r="L21" s="40">
        <v>19</v>
      </c>
      <c r="M21" s="39">
        <f t="shared" si="3"/>
        <v>171</v>
      </c>
      <c r="N21" s="39">
        <f t="shared" si="0"/>
        <v>334</v>
      </c>
      <c r="O21" s="39">
        <f t="shared" si="1"/>
        <v>567</v>
      </c>
      <c r="P21" s="39">
        <f t="shared" si="2"/>
        <v>694</v>
      </c>
      <c r="Q21" s="39">
        <f t="shared" si="4"/>
        <v>844</v>
      </c>
      <c r="R21" s="39">
        <f t="shared" si="5"/>
        <v>88</v>
      </c>
      <c r="S21" s="39">
        <f t="shared" si="6"/>
        <v>164</v>
      </c>
      <c r="T21" s="39">
        <f t="shared" si="7"/>
        <v>304</v>
      </c>
      <c r="U21" s="39">
        <f t="shared" si="8"/>
        <v>380</v>
      </c>
      <c r="V21" s="39">
        <f t="shared" si="9"/>
        <v>456</v>
      </c>
      <c r="W21" s="39">
        <f t="shared" si="10"/>
        <v>2180</v>
      </c>
      <c r="X21" s="39">
        <f t="shared" si="11"/>
        <v>3842</v>
      </c>
      <c r="Y21" s="39">
        <f t="shared" si="12"/>
        <v>6252</v>
      </c>
      <c r="Z21" s="39">
        <f t="shared" si="13"/>
        <v>7296</v>
      </c>
      <c r="AA21" s="39">
        <f t="shared" si="14"/>
        <v>9864</v>
      </c>
      <c r="AJ21">
        <f t="shared" si="18"/>
        <v>1</v>
      </c>
      <c r="AK21">
        <f>AG9/2</f>
        <v>35</v>
      </c>
      <c r="AL21">
        <v>5</v>
      </c>
      <c r="AM21">
        <f t="shared" si="19"/>
        <v>5600</v>
      </c>
      <c r="AQ21">
        <v>35</v>
      </c>
      <c r="AR21">
        <v>5</v>
      </c>
      <c r="AS21">
        <f t="shared" si="20"/>
        <v>2750</v>
      </c>
      <c r="AV21">
        <v>35</v>
      </c>
      <c r="AW21">
        <v>5</v>
      </c>
      <c r="AX21">
        <f t="shared" si="21"/>
        <v>56000</v>
      </c>
    </row>
    <row r="22" spans="1:50" ht="15.6" x14ac:dyDescent="0.25">
      <c r="A22" s="10" t="s">
        <v>232</v>
      </c>
      <c r="B22" s="8">
        <v>43</v>
      </c>
      <c r="C22" s="8">
        <v>3</v>
      </c>
      <c r="D22" s="38">
        <v>80</v>
      </c>
      <c r="E22" s="38">
        <v>4</v>
      </c>
      <c r="F22" s="16"/>
      <c r="G22" s="38">
        <v>768</v>
      </c>
      <c r="H22" s="38">
        <v>19</v>
      </c>
      <c r="I22" s="16">
        <v>9</v>
      </c>
      <c r="J22" s="16">
        <v>40</v>
      </c>
      <c r="K22" s="16">
        <v>2</v>
      </c>
      <c r="L22" s="40">
        <v>20</v>
      </c>
      <c r="M22" s="39">
        <f t="shared" si="3"/>
        <v>175</v>
      </c>
      <c r="N22" s="39">
        <f t="shared" si="0"/>
        <v>343</v>
      </c>
      <c r="O22" s="39">
        <f t="shared" si="1"/>
        <v>582</v>
      </c>
      <c r="P22" s="39">
        <f t="shared" si="2"/>
        <v>712</v>
      </c>
      <c r="Q22" s="39">
        <f t="shared" si="4"/>
        <v>866</v>
      </c>
      <c r="R22" s="39">
        <f t="shared" si="5"/>
        <v>90</v>
      </c>
      <c r="S22" s="39">
        <f t="shared" si="6"/>
        <v>168</v>
      </c>
      <c r="T22" s="39">
        <f t="shared" si="7"/>
        <v>312</v>
      </c>
      <c r="U22" s="39">
        <f t="shared" si="8"/>
        <v>390</v>
      </c>
      <c r="V22" s="39">
        <f t="shared" si="9"/>
        <v>468</v>
      </c>
      <c r="W22" s="39">
        <f t="shared" si="10"/>
        <v>2230</v>
      </c>
      <c r="X22" s="39">
        <f t="shared" si="11"/>
        <v>3931</v>
      </c>
      <c r="Y22" s="39">
        <f t="shared" si="12"/>
        <v>6842</v>
      </c>
      <c r="Z22" s="39">
        <f t="shared" si="13"/>
        <v>7488</v>
      </c>
      <c r="AA22" s="39">
        <f t="shared" si="14"/>
        <v>10092</v>
      </c>
      <c r="AJ22">
        <f t="shared" si="18"/>
        <v>1</v>
      </c>
      <c r="AK22">
        <f>AG10/2</f>
        <v>40</v>
      </c>
      <c r="AL22">
        <v>5</v>
      </c>
      <c r="AM22">
        <f t="shared" si="19"/>
        <v>6350</v>
      </c>
      <c r="AQ22">
        <v>40</v>
      </c>
      <c r="AR22">
        <v>5</v>
      </c>
      <c r="AS22">
        <f t="shared" si="20"/>
        <v>3125</v>
      </c>
      <c r="AV22">
        <v>40</v>
      </c>
      <c r="AW22">
        <v>5</v>
      </c>
      <c r="AX22">
        <f t="shared" si="21"/>
        <v>63500</v>
      </c>
    </row>
    <row r="23" spans="1:50" ht="15.6" x14ac:dyDescent="0.25">
      <c r="A23" s="10" t="s">
        <v>233</v>
      </c>
      <c r="B23" s="8">
        <v>43</v>
      </c>
      <c r="C23" s="8">
        <v>2</v>
      </c>
      <c r="D23" s="38">
        <v>297</v>
      </c>
      <c r="E23" s="38">
        <v>15</v>
      </c>
      <c r="F23" s="16"/>
      <c r="G23" s="38"/>
      <c r="H23" s="38"/>
      <c r="I23" s="16">
        <v>17</v>
      </c>
      <c r="J23" s="16">
        <v>40</v>
      </c>
      <c r="K23" s="16">
        <v>2</v>
      </c>
      <c r="L23" s="40">
        <v>21</v>
      </c>
      <c r="M23" s="39">
        <f t="shared" si="3"/>
        <v>179</v>
      </c>
      <c r="N23" s="39">
        <f t="shared" si="0"/>
        <v>352</v>
      </c>
      <c r="O23" s="39">
        <f t="shared" si="1"/>
        <v>597</v>
      </c>
      <c r="P23" s="39">
        <f t="shared" si="2"/>
        <v>730</v>
      </c>
      <c r="Q23" s="39">
        <f t="shared" si="4"/>
        <v>888</v>
      </c>
      <c r="R23" s="39">
        <f t="shared" si="5"/>
        <v>92</v>
      </c>
      <c r="S23" s="39">
        <f t="shared" si="6"/>
        <v>172</v>
      </c>
      <c r="T23" s="39">
        <f t="shared" si="7"/>
        <v>320</v>
      </c>
      <c r="U23" s="39">
        <f t="shared" si="8"/>
        <v>400</v>
      </c>
      <c r="V23" s="39">
        <f t="shared" si="9"/>
        <v>480</v>
      </c>
      <c r="W23" s="39">
        <f t="shared" si="10"/>
        <v>2280</v>
      </c>
      <c r="X23" s="39">
        <f t="shared" si="11"/>
        <v>4020</v>
      </c>
      <c r="Y23" s="39">
        <f t="shared" si="12"/>
        <v>7000</v>
      </c>
      <c r="Z23" s="39">
        <f t="shared" si="13"/>
        <v>7680</v>
      </c>
      <c r="AA23" s="39">
        <f t="shared" si="14"/>
        <v>10320</v>
      </c>
      <c r="AJ23">
        <f t="shared" si="18"/>
        <v>1</v>
      </c>
      <c r="AK23">
        <f>AG11/2</f>
        <v>45</v>
      </c>
      <c r="AL23">
        <v>5</v>
      </c>
      <c r="AM23">
        <f t="shared" si="19"/>
        <v>7100</v>
      </c>
      <c r="AQ23">
        <v>45</v>
      </c>
      <c r="AR23">
        <v>5</v>
      </c>
      <c r="AS23">
        <f t="shared" si="20"/>
        <v>3500</v>
      </c>
      <c r="AV23">
        <v>45</v>
      </c>
      <c r="AW23">
        <v>5</v>
      </c>
      <c r="AX23">
        <f t="shared" si="21"/>
        <v>71000</v>
      </c>
    </row>
    <row r="24" spans="1:50" ht="15.6" x14ac:dyDescent="0.25">
      <c r="A24" s="10" t="s">
        <v>234</v>
      </c>
      <c r="B24" s="8">
        <v>43</v>
      </c>
      <c r="C24" s="8">
        <v>1</v>
      </c>
      <c r="D24" s="38">
        <v>2304</v>
      </c>
      <c r="E24" s="38">
        <v>115</v>
      </c>
      <c r="F24" s="16"/>
      <c r="G24" s="38"/>
      <c r="H24" s="38"/>
      <c r="I24" s="16">
        <v>6</v>
      </c>
      <c r="J24" s="16">
        <v>20</v>
      </c>
      <c r="K24" s="16">
        <v>1</v>
      </c>
      <c r="L24" s="40">
        <v>22</v>
      </c>
      <c r="M24" s="39">
        <f t="shared" si="3"/>
        <v>183</v>
      </c>
      <c r="N24" s="39">
        <f t="shared" si="0"/>
        <v>361</v>
      </c>
      <c r="O24" s="39">
        <f t="shared" si="1"/>
        <v>612</v>
      </c>
      <c r="P24" s="39">
        <f t="shared" si="2"/>
        <v>748</v>
      </c>
      <c r="Q24" s="39">
        <f t="shared" si="4"/>
        <v>910</v>
      </c>
      <c r="R24" s="39">
        <f t="shared" si="5"/>
        <v>94</v>
      </c>
      <c r="S24" s="39">
        <f t="shared" si="6"/>
        <v>176</v>
      </c>
      <c r="T24" s="39">
        <f t="shared" si="7"/>
        <v>328</v>
      </c>
      <c r="U24" s="39">
        <f t="shared" si="8"/>
        <v>410</v>
      </c>
      <c r="V24" s="39">
        <f t="shared" si="9"/>
        <v>492</v>
      </c>
      <c r="W24" s="39">
        <f t="shared" si="10"/>
        <v>2330</v>
      </c>
      <c r="X24" s="39">
        <f t="shared" si="11"/>
        <v>4109</v>
      </c>
      <c r="Y24" s="39">
        <f t="shared" si="12"/>
        <v>6654</v>
      </c>
      <c r="Z24" s="39">
        <f t="shared" si="13"/>
        <v>7872</v>
      </c>
      <c r="AA24" s="39">
        <f t="shared" si="14"/>
        <v>10548</v>
      </c>
    </row>
    <row r="25" spans="1:50" ht="15.6" x14ac:dyDescent="0.25">
      <c r="A25" s="10" t="s">
        <v>235</v>
      </c>
      <c r="B25" s="8">
        <v>43</v>
      </c>
      <c r="C25" s="8">
        <v>3</v>
      </c>
      <c r="D25" s="38">
        <v>80</v>
      </c>
      <c r="E25" s="38">
        <v>4</v>
      </c>
      <c r="F25" s="16"/>
      <c r="G25" s="38">
        <v>768</v>
      </c>
      <c r="H25" s="38">
        <v>19</v>
      </c>
      <c r="I25" s="16">
        <v>4</v>
      </c>
      <c r="J25" s="16">
        <v>20</v>
      </c>
      <c r="K25" s="16">
        <v>1</v>
      </c>
      <c r="L25" s="40">
        <v>23</v>
      </c>
      <c r="M25" s="39">
        <f t="shared" si="3"/>
        <v>187</v>
      </c>
      <c r="N25" s="39">
        <f t="shared" si="0"/>
        <v>370</v>
      </c>
      <c r="O25" s="39">
        <f t="shared" si="1"/>
        <v>627</v>
      </c>
      <c r="P25" s="39">
        <f t="shared" si="2"/>
        <v>766</v>
      </c>
      <c r="Q25" s="39">
        <f t="shared" si="4"/>
        <v>932</v>
      </c>
      <c r="R25" s="39">
        <f t="shared" si="5"/>
        <v>96</v>
      </c>
      <c r="S25" s="39">
        <f t="shared" si="6"/>
        <v>180</v>
      </c>
      <c r="T25" s="39">
        <f t="shared" si="7"/>
        <v>336</v>
      </c>
      <c r="U25" s="39">
        <f t="shared" si="8"/>
        <v>420</v>
      </c>
      <c r="V25" s="39">
        <f t="shared" si="9"/>
        <v>504</v>
      </c>
      <c r="W25" s="39">
        <f t="shared" si="10"/>
        <v>2380</v>
      </c>
      <c r="X25" s="39">
        <f t="shared" si="11"/>
        <v>4198</v>
      </c>
      <c r="Y25" s="39">
        <f t="shared" si="12"/>
        <v>6788</v>
      </c>
      <c r="Z25" s="39">
        <f t="shared" si="13"/>
        <v>8064</v>
      </c>
      <c r="AA25" s="39">
        <f t="shared" si="14"/>
        <v>10776</v>
      </c>
    </row>
    <row r="26" spans="1:50" ht="15.6" x14ac:dyDescent="0.25">
      <c r="A26" s="10" t="s">
        <v>236</v>
      </c>
      <c r="B26" s="8">
        <v>43</v>
      </c>
      <c r="C26" s="8">
        <v>3</v>
      </c>
      <c r="D26" s="38">
        <v>80</v>
      </c>
      <c r="E26" s="38">
        <v>4</v>
      </c>
      <c r="F26" s="16"/>
      <c r="G26" s="38">
        <v>768</v>
      </c>
      <c r="H26" s="38">
        <v>19</v>
      </c>
      <c r="I26" s="16">
        <v>9</v>
      </c>
      <c r="J26" s="16">
        <v>40</v>
      </c>
      <c r="K26" s="16">
        <v>2</v>
      </c>
      <c r="L26" s="40">
        <v>24</v>
      </c>
      <c r="M26" s="39">
        <f t="shared" si="3"/>
        <v>191</v>
      </c>
      <c r="N26" s="39">
        <f t="shared" si="0"/>
        <v>379</v>
      </c>
      <c r="O26" s="39">
        <f t="shared" si="1"/>
        <v>642</v>
      </c>
      <c r="P26" s="39">
        <f t="shared" si="2"/>
        <v>784</v>
      </c>
      <c r="Q26" s="39">
        <f t="shared" si="4"/>
        <v>954</v>
      </c>
      <c r="R26" s="39">
        <f t="shared" si="5"/>
        <v>98</v>
      </c>
      <c r="S26" s="39">
        <f t="shared" si="6"/>
        <v>184</v>
      </c>
      <c r="T26" s="39">
        <f t="shared" si="7"/>
        <v>344</v>
      </c>
      <c r="U26" s="39">
        <f t="shared" si="8"/>
        <v>430</v>
      </c>
      <c r="V26" s="39">
        <f t="shared" si="9"/>
        <v>516</v>
      </c>
      <c r="W26" s="39">
        <f t="shared" si="10"/>
        <v>2430</v>
      </c>
      <c r="X26" s="39">
        <f t="shared" si="11"/>
        <v>4287</v>
      </c>
      <c r="Y26" s="39">
        <f t="shared" si="12"/>
        <v>7566</v>
      </c>
      <c r="Z26" s="39">
        <f t="shared" si="13"/>
        <v>8256</v>
      </c>
      <c r="AA26" s="39">
        <f t="shared" si="14"/>
        <v>11004</v>
      </c>
    </row>
    <row r="27" spans="1:50" ht="15.6" x14ac:dyDescent="0.25">
      <c r="A27" s="10" t="s">
        <v>237</v>
      </c>
      <c r="B27" s="8">
        <v>68</v>
      </c>
      <c r="C27" s="8">
        <v>2</v>
      </c>
      <c r="D27" s="38">
        <v>370</v>
      </c>
      <c r="E27" s="38">
        <v>18</v>
      </c>
      <c r="F27" s="18"/>
      <c r="G27" s="38"/>
      <c r="H27" s="38"/>
      <c r="I27" s="18">
        <v>5</v>
      </c>
      <c r="J27" s="18">
        <v>20</v>
      </c>
      <c r="K27" s="18">
        <v>1</v>
      </c>
      <c r="L27" s="40">
        <v>25</v>
      </c>
      <c r="M27" s="39">
        <f t="shared" si="3"/>
        <v>195</v>
      </c>
      <c r="N27" s="39">
        <f t="shared" si="0"/>
        <v>388</v>
      </c>
      <c r="O27" s="39">
        <f t="shared" si="1"/>
        <v>657</v>
      </c>
      <c r="P27" s="39">
        <f t="shared" si="2"/>
        <v>802</v>
      </c>
      <c r="Q27" s="39">
        <f t="shared" si="4"/>
        <v>976</v>
      </c>
      <c r="R27" s="39">
        <f t="shared" si="5"/>
        <v>100</v>
      </c>
      <c r="S27" s="39">
        <f t="shared" si="6"/>
        <v>188</v>
      </c>
      <c r="T27" s="39">
        <f t="shared" si="7"/>
        <v>352</v>
      </c>
      <c r="U27" s="39">
        <f t="shared" si="8"/>
        <v>440</v>
      </c>
      <c r="V27" s="39">
        <f t="shared" si="9"/>
        <v>528</v>
      </c>
      <c r="W27" s="39">
        <f t="shared" si="10"/>
        <v>2480</v>
      </c>
      <c r="X27" s="39">
        <f t="shared" si="11"/>
        <v>4376</v>
      </c>
      <c r="Y27" s="39">
        <f t="shared" si="12"/>
        <v>7728</v>
      </c>
      <c r="Z27" s="39">
        <f t="shared" si="13"/>
        <v>8448</v>
      </c>
      <c r="AA27" s="39">
        <f t="shared" si="14"/>
        <v>11232</v>
      </c>
    </row>
    <row r="28" spans="1:50" ht="15.6" x14ac:dyDescent="0.25">
      <c r="A28" s="10" t="s">
        <v>238</v>
      </c>
      <c r="B28" s="8">
        <v>68</v>
      </c>
      <c r="C28" s="8">
        <v>1</v>
      </c>
      <c r="D28" s="38">
        <v>2880</v>
      </c>
      <c r="E28" s="38">
        <v>144</v>
      </c>
      <c r="F28" s="18"/>
      <c r="G28" s="38"/>
      <c r="H28" s="38"/>
      <c r="I28" s="18">
        <v>6</v>
      </c>
      <c r="J28" s="18">
        <v>20</v>
      </c>
      <c r="K28" s="18">
        <v>1</v>
      </c>
      <c r="L28" s="40">
        <v>26</v>
      </c>
      <c r="M28" s="39">
        <f t="shared" si="3"/>
        <v>199</v>
      </c>
      <c r="N28" s="39">
        <f t="shared" si="0"/>
        <v>397</v>
      </c>
      <c r="O28" s="39">
        <f t="shared" si="1"/>
        <v>672</v>
      </c>
      <c r="P28" s="39">
        <f t="shared" si="2"/>
        <v>820</v>
      </c>
      <c r="Q28" s="39">
        <f t="shared" si="4"/>
        <v>998</v>
      </c>
      <c r="R28" s="39">
        <f t="shared" si="5"/>
        <v>102</v>
      </c>
      <c r="S28" s="39">
        <f t="shared" si="6"/>
        <v>192</v>
      </c>
      <c r="T28" s="39">
        <f t="shared" si="7"/>
        <v>360</v>
      </c>
      <c r="U28" s="39">
        <f t="shared" si="8"/>
        <v>450</v>
      </c>
      <c r="V28" s="39">
        <f t="shared" si="9"/>
        <v>540</v>
      </c>
      <c r="W28" s="39">
        <f t="shared" si="10"/>
        <v>2530</v>
      </c>
      <c r="X28" s="39">
        <f t="shared" si="11"/>
        <v>4465</v>
      </c>
      <c r="Y28" s="39">
        <f t="shared" si="12"/>
        <v>7190</v>
      </c>
      <c r="Z28" s="39">
        <f t="shared" si="13"/>
        <v>8640</v>
      </c>
      <c r="AA28" s="39">
        <f t="shared" si="14"/>
        <v>11460</v>
      </c>
      <c r="AC28">
        <v>150</v>
      </c>
      <c r="AD28">
        <v>1</v>
      </c>
    </row>
    <row r="29" spans="1:50" ht="15.6" x14ac:dyDescent="0.25">
      <c r="A29" s="10" t="s">
        <v>239</v>
      </c>
      <c r="B29" s="8">
        <v>68</v>
      </c>
      <c r="C29" s="8">
        <v>3</v>
      </c>
      <c r="D29" s="38">
        <v>100</v>
      </c>
      <c r="E29" s="38">
        <v>5</v>
      </c>
      <c r="F29" s="18"/>
      <c r="G29" s="38">
        <v>960</v>
      </c>
      <c r="H29" s="38">
        <v>24</v>
      </c>
      <c r="I29" s="18">
        <v>4</v>
      </c>
      <c r="J29" s="18">
        <v>20</v>
      </c>
      <c r="K29" s="18">
        <v>1</v>
      </c>
      <c r="L29" s="40">
        <v>27</v>
      </c>
      <c r="M29" s="39">
        <f t="shared" si="3"/>
        <v>203</v>
      </c>
      <c r="N29" s="39">
        <f t="shared" si="0"/>
        <v>406</v>
      </c>
      <c r="O29" s="39">
        <f t="shared" si="1"/>
        <v>687</v>
      </c>
      <c r="P29" s="39">
        <f t="shared" si="2"/>
        <v>838</v>
      </c>
      <c r="Q29" s="39">
        <f t="shared" si="4"/>
        <v>1020</v>
      </c>
      <c r="R29" s="39">
        <f t="shared" si="5"/>
        <v>104</v>
      </c>
      <c r="S29" s="39">
        <f t="shared" si="6"/>
        <v>196</v>
      </c>
      <c r="T29" s="39">
        <f t="shared" si="7"/>
        <v>368</v>
      </c>
      <c r="U29" s="39">
        <f t="shared" si="8"/>
        <v>460</v>
      </c>
      <c r="V29" s="39">
        <f t="shared" si="9"/>
        <v>552</v>
      </c>
      <c r="W29" s="39">
        <f t="shared" si="10"/>
        <v>2580</v>
      </c>
      <c r="X29" s="39">
        <f t="shared" si="11"/>
        <v>4554</v>
      </c>
      <c r="Y29" s="39">
        <f t="shared" si="12"/>
        <v>7324</v>
      </c>
      <c r="Z29" s="39">
        <f t="shared" si="13"/>
        <v>8832</v>
      </c>
      <c r="AA29" s="39">
        <f t="shared" si="14"/>
        <v>11688</v>
      </c>
      <c r="AD29">
        <v>1.8</v>
      </c>
    </row>
    <row r="30" spans="1:50" ht="15.6" x14ac:dyDescent="0.25">
      <c r="A30" s="10" t="s">
        <v>240</v>
      </c>
      <c r="B30" s="8">
        <v>68</v>
      </c>
      <c r="C30" s="8">
        <v>3</v>
      </c>
      <c r="D30" s="38">
        <v>100</v>
      </c>
      <c r="E30" s="38">
        <v>5</v>
      </c>
      <c r="F30" s="18"/>
      <c r="G30" s="38">
        <v>960</v>
      </c>
      <c r="H30" s="38">
        <v>24</v>
      </c>
      <c r="I30" s="18">
        <v>10</v>
      </c>
      <c r="J30" s="18">
        <v>40</v>
      </c>
      <c r="K30" s="18">
        <v>2</v>
      </c>
      <c r="L30" s="40">
        <v>28</v>
      </c>
      <c r="M30" s="39">
        <f t="shared" si="3"/>
        <v>207</v>
      </c>
      <c r="N30" s="39">
        <f t="shared" si="0"/>
        <v>415</v>
      </c>
      <c r="O30" s="39">
        <f t="shared" si="1"/>
        <v>702</v>
      </c>
      <c r="P30" s="39">
        <f t="shared" si="2"/>
        <v>856</v>
      </c>
      <c r="Q30" s="39">
        <f t="shared" si="4"/>
        <v>1042</v>
      </c>
      <c r="R30" s="39">
        <f t="shared" si="5"/>
        <v>106</v>
      </c>
      <c r="S30" s="39">
        <f t="shared" si="6"/>
        <v>200</v>
      </c>
      <c r="T30" s="39">
        <f t="shared" si="7"/>
        <v>376</v>
      </c>
      <c r="U30" s="39">
        <f t="shared" si="8"/>
        <v>470</v>
      </c>
      <c r="V30" s="39">
        <f t="shared" si="9"/>
        <v>564</v>
      </c>
      <c r="W30" s="39">
        <f t="shared" si="10"/>
        <v>2630</v>
      </c>
      <c r="X30" s="39">
        <f t="shared" si="11"/>
        <v>4643</v>
      </c>
      <c r="Y30" s="39">
        <f t="shared" si="12"/>
        <v>7458</v>
      </c>
      <c r="Z30" s="39">
        <f t="shared" si="13"/>
        <v>9024</v>
      </c>
      <c r="AA30" s="39">
        <f t="shared" si="14"/>
        <v>11916</v>
      </c>
      <c r="AD30">
        <v>2.7</v>
      </c>
    </row>
    <row r="31" spans="1:50" ht="15.6" x14ac:dyDescent="0.25">
      <c r="A31" s="10" t="s">
        <v>241</v>
      </c>
      <c r="B31" s="8">
        <v>68</v>
      </c>
      <c r="C31" s="8">
        <v>2</v>
      </c>
      <c r="D31" s="38">
        <v>370</v>
      </c>
      <c r="E31" s="38">
        <v>18</v>
      </c>
      <c r="F31" s="18"/>
      <c r="G31" s="38"/>
      <c r="H31" s="38"/>
      <c r="I31" s="18">
        <v>13</v>
      </c>
      <c r="J31" s="18">
        <v>40</v>
      </c>
      <c r="K31" s="18">
        <v>2</v>
      </c>
      <c r="L31" s="40">
        <v>29</v>
      </c>
      <c r="M31" s="39">
        <f t="shared" si="3"/>
        <v>211</v>
      </c>
      <c r="N31" s="39">
        <f t="shared" si="0"/>
        <v>424</v>
      </c>
      <c r="O31" s="39">
        <f t="shared" si="1"/>
        <v>717</v>
      </c>
      <c r="P31" s="39">
        <f t="shared" si="2"/>
        <v>874</v>
      </c>
      <c r="Q31" s="39">
        <f t="shared" si="4"/>
        <v>1064</v>
      </c>
      <c r="R31" s="39">
        <f t="shared" si="5"/>
        <v>108</v>
      </c>
      <c r="S31" s="39">
        <f t="shared" si="6"/>
        <v>204</v>
      </c>
      <c r="T31" s="39">
        <f t="shared" si="7"/>
        <v>384</v>
      </c>
      <c r="U31" s="39">
        <f t="shared" si="8"/>
        <v>480</v>
      </c>
      <c r="V31" s="39">
        <f t="shared" si="9"/>
        <v>576</v>
      </c>
      <c r="W31" s="39">
        <f t="shared" si="10"/>
        <v>2680</v>
      </c>
      <c r="X31" s="39">
        <f t="shared" si="11"/>
        <v>4732</v>
      </c>
      <c r="Y31" s="39">
        <f t="shared" si="12"/>
        <v>7592</v>
      </c>
      <c r="Z31" s="39">
        <f t="shared" si="13"/>
        <v>9216</v>
      </c>
      <c r="AA31" s="39">
        <f t="shared" si="14"/>
        <v>12144</v>
      </c>
      <c r="AD31">
        <v>3.6</v>
      </c>
    </row>
    <row r="32" spans="1:50" ht="15.6" x14ac:dyDescent="0.25">
      <c r="A32" s="10" t="s">
        <v>242</v>
      </c>
      <c r="B32" s="8">
        <v>68</v>
      </c>
      <c r="C32" s="8">
        <v>1</v>
      </c>
      <c r="D32" s="38">
        <v>2880</v>
      </c>
      <c r="E32" s="38">
        <v>144</v>
      </c>
      <c r="F32" s="18"/>
      <c r="G32" s="38"/>
      <c r="H32" s="38"/>
      <c r="I32" s="18">
        <v>8</v>
      </c>
      <c r="J32" s="18">
        <v>20</v>
      </c>
      <c r="K32" s="18">
        <v>1</v>
      </c>
      <c r="L32" s="40">
        <v>30</v>
      </c>
      <c r="M32" s="39">
        <f t="shared" si="3"/>
        <v>215</v>
      </c>
      <c r="N32" s="39">
        <f t="shared" si="0"/>
        <v>433</v>
      </c>
      <c r="O32" s="39">
        <f t="shared" si="1"/>
        <v>732</v>
      </c>
      <c r="P32" s="39">
        <f t="shared" si="2"/>
        <v>892</v>
      </c>
      <c r="Q32" s="39">
        <f t="shared" si="4"/>
        <v>1086</v>
      </c>
      <c r="R32" s="39">
        <f t="shared" si="5"/>
        <v>110</v>
      </c>
      <c r="S32" s="39">
        <f t="shared" si="6"/>
        <v>208</v>
      </c>
      <c r="T32" s="39">
        <f t="shared" si="7"/>
        <v>392</v>
      </c>
      <c r="U32" s="39">
        <f t="shared" si="8"/>
        <v>490</v>
      </c>
      <c r="V32" s="39">
        <f t="shared" si="9"/>
        <v>588</v>
      </c>
      <c r="W32" s="39">
        <f t="shared" si="10"/>
        <v>2730</v>
      </c>
      <c r="X32" s="39">
        <f t="shared" si="11"/>
        <v>4821</v>
      </c>
      <c r="Y32" s="39">
        <f t="shared" si="12"/>
        <v>7726</v>
      </c>
      <c r="Z32" s="39">
        <f t="shared" si="13"/>
        <v>9408</v>
      </c>
      <c r="AA32" s="39">
        <f t="shared" si="14"/>
        <v>12372</v>
      </c>
      <c r="AD32">
        <v>4.5</v>
      </c>
    </row>
    <row r="33" spans="1:27" ht="15.6" x14ac:dyDescent="0.25">
      <c r="A33" s="10" t="s">
        <v>243</v>
      </c>
      <c r="B33" s="8">
        <v>68</v>
      </c>
      <c r="C33" s="8">
        <v>3</v>
      </c>
      <c r="D33" s="38">
        <v>100</v>
      </c>
      <c r="E33" s="38">
        <v>5</v>
      </c>
      <c r="F33" s="18"/>
      <c r="G33" s="38">
        <v>960</v>
      </c>
      <c r="H33" s="38">
        <v>24</v>
      </c>
      <c r="I33" s="18">
        <v>4</v>
      </c>
      <c r="J33" s="18">
        <v>20</v>
      </c>
      <c r="K33" s="18">
        <v>1</v>
      </c>
      <c r="L33" s="40">
        <v>31</v>
      </c>
      <c r="M33" s="39">
        <f t="shared" si="3"/>
        <v>219</v>
      </c>
      <c r="N33" s="39">
        <f t="shared" si="0"/>
        <v>442</v>
      </c>
      <c r="O33" s="39">
        <f t="shared" si="1"/>
        <v>747</v>
      </c>
      <c r="P33" s="39">
        <f t="shared" si="2"/>
        <v>910</v>
      </c>
      <c r="Q33" s="39">
        <f t="shared" si="4"/>
        <v>1108</v>
      </c>
      <c r="R33" s="39">
        <f t="shared" si="5"/>
        <v>112</v>
      </c>
      <c r="S33" s="39">
        <f t="shared" si="6"/>
        <v>212</v>
      </c>
      <c r="T33" s="39">
        <f t="shared" si="7"/>
        <v>400</v>
      </c>
      <c r="U33" s="39">
        <f t="shared" si="8"/>
        <v>500</v>
      </c>
      <c r="V33" s="39">
        <f t="shared" si="9"/>
        <v>600</v>
      </c>
      <c r="W33" s="39">
        <f t="shared" si="10"/>
        <v>2780</v>
      </c>
      <c r="X33" s="39">
        <f t="shared" si="11"/>
        <v>4910</v>
      </c>
      <c r="Y33" s="39">
        <f t="shared" si="12"/>
        <v>7860</v>
      </c>
      <c r="Z33" s="39">
        <f t="shared" si="13"/>
        <v>9600</v>
      </c>
      <c r="AA33" s="39">
        <f t="shared" si="14"/>
        <v>12600</v>
      </c>
    </row>
    <row r="34" spans="1:27" ht="15.6" x14ac:dyDescent="0.25">
      <c r="A34" s="10" t="s">
        <v>244</v>
      </c>
      <c r="B34" s="8">
        <v>68</v>
      </c>
      <c r="C34" s="8">
        <v>3</v>
      </c>
      <c r="D34" s="38">
        <v>100</v>
      </c>
      <c r="E34" s="38">
        <v>5</v>
      </c>
      <c r="F34" s="18"/>
      <c r="G34" s="38">
        <v>960</v>
      </c>
      <c r="H34" s="38">
        <v>24</v>
      </c>
      <c r="I34" s="18">
        <v>9</v>
      </c>
      <c r="J34" s="18">
        <v>40</v>
      </c>
      <c r="K34" s="18">
        <v>2</v>
      </c>
      <c r="L34" s="40">
        <v>32</v>
      </c>
      <c r="M34" s="39">
        <f t="shared" si="3"/>
        <v>223</v>
      </c>
      <c r="N34" s="39">
        <f t="shared" si="0"/>
        <v>451</v>
      </c>
      <c r="O34" s="39">
        <f t="shared" si="1"/>
        <v>762</v>
      </c>
      <c r="P34" s="39">
        <f t="shared" si="2"/>
        <v>928</v>
      </c>
      <c r="Q34" s="39">
        <f t="shared" si="4"/>
        <v>1130</v>
      </c>
      <c r="R34" s="39">
        <f t="shared" si="5"/>
        <v>114</v>
      </c>
      <c r="S34" s="39">
        <f t="shared" si="6"/>
        <v>216</v>
      </c>
      <c r="T34" s="39">
        <f t="shared" si="7"/>
        <v>408</v>
      </c>
      <c r="U34" s="39">
        <f t="shared" si="8"/>
        <v>510</v>
      </c>
      <c r="V34" s="39">
        <f t="shared" si="9"/>
        <v>612</v>
      </c>
      <c r="W34" s="39">
        <f t="shared" si="10"/>
        <v>2830</v>
      </c>
      <c r="X34" s="39">
        <f t="shared" si="11"/>
        <v>4999</v>
      </c>
      <c r="Y34" s="39">
        <f t="shared" si="12"/>
        <v>7994</v>
      </c>
      <c r="Z34" s="39">
        <f t="shared" si="13"/>
        <v>9792</v>
      </c>
      <c r="AA34" s="39">
        <f t="shared" si="14"/>
        <v>12828</v>
      </c>
    </row>
    <row r="35" spans="1:27" ht="15.6" x14ac:dyDescent="0.25">
      <c r="A35" s="10" t="s">
        <v>245</v>
      </c>
      <c r="B35" s="8">
        <v>68</v>
      </c>
      <c r="C35" s="8">
        <v>2</v>
      </c>
      <c r="D35" s="38">
        <v>370</v>
      </c>
      <c r="E35" s="38">
        <v>18</v>
      </c>
      <c r="F35" s="18"/>
      <c r="G35" s="38"/>
      <c r="H35" s="38"/>
      <c r="I35" s="18">
        <v>17</v>
      </c>
      <c r="J35" s="18">
        <v>40</v>
      </c>
      <c r="K35" s="18">
        <v>1</v>
      </c>
      <c r="L35" s="40">
        <v>33</v>
      </c>
      <c r="M35" s="39">
        <f t="shared" si="3"/>
        <v>227</v>
      </c>
      <c r="N35" s="39">
        <f t="shared" ref="N35:N66" si="22">$D$7+($L35-1)*$E$7</f>
        <v>460</v>
      </c>
      <c r="O35" s="39">
        <f t="shared" ref="O35:O66" si="23">$D$15+($L35-1)*$E$15</f>
        <v>777</v>
      </c>
      <c r="P35" s="39">
        <f t="shared" ref="P35:P66" si="24">$D$27+($L35-1)*$E$27</f>
        <v>946</v>
      </c>
      <c r="Q35" s="39">
        <f t="shared" si="4"/>
        <v>1152</v>
      </c>
      <c r="R35" s="39">
        <f t="shared" si="5"/>
        <v>116</v>
      </c>
      <c r="S35" s="39">
        <f t="shared" si="6"/>
        <v>220</v>
      </c>
      <c r="T35" s="39">
        <f t="shared" si="7"/>
        <v>416</v>
      </c>
      <c r="U35" s="39">
        <f t="shared" si="8"/>
        <v>520</v>
      </c>
      <c r="V35" s="39">
        <f t="shared" si="9"/>
        <v>624</v>
      </c>
      <c r="W35" s="39">
        <f t="shared" si="10"/>
        <v>2880</v>
      </c>
      <c r="X35" s="39">
        <f t="shared" si="11"/>
        <v>5088</v>
      </c>
      <c r="Y35" s="39">
        <f t="shared" si="12"/>
        <v>8128</v>
      </c>
      <c r="Z35" s="39">
        <f t="shared" si="13"/>
        <v>9984</v>
      </c>
      <c r="AA35" s="39">
        <f t="shared" si="14"/>
        <v>13056</v>
      </c>
    </row>
    <row r="36" spans="1:27" ht="15.6" x14ac:dyDescent="0.25">
      <c r="A36" s="10" t="s">
        <v>246</v>
      </c>
      <c r="B36" s="8">
        <v>68</v>
      </c>
      <c r="C36" s="8">
        <v>1</v>
      </c>
      <c r="D36" s="38">
        <v>2880</v>
      </c>
      <c r="E36" s="38">
        <v>144</v>
      </c>
      <c r="F36" s="18"/>
      <c r="G36" s="38"/>
      <c r="H36" s="38"/>
      <c r="I36" s="18">
        <v>6</v>
      </c>
      <c r="J36" s="18">
        <v>20</v>
      </c>
      <c r="K36" s="18">
        <v>1</v>
      </c>
      <c r="L36" s="40">
        <v>34</v>
      </c>
      <c r="M36" s="39">
        <f t="shared" si="3"/>
        <v>231</v>
      </c>
      <c r="N36" s="39">
        <f t="shared" si="22"/>
        <v>469</v>
      </c>
      <c r="O36" s="39">
        <f t="shared" si="23"/>
        <v>792</v>
      </c>
      <c r="P36" s="39">
        <f t="shared" si="24"/>
        <v>964</v>
      </c>
      <c r="Q36" s="39">
        <f t="shared" si="4"/>
        <v>1174</v>
      </c>
      <c r="R36" s="39">
        <f t="shared" si="5"/>
        <v>118</v>
      </c>
      <c r="S36" s="39">
        <f t="shared" si="6"/>
        <v>224</v>
      </c>
      <c r="T36" s="39">
        <f t="shared" si="7"/>
        <v>424</v>
      </c>
      <c r="U36" s="39">
        <f t="shared" si="8"/>
        <v>530</v>
      </c>
      <c r="V36" s="39">
        <f t="shared" si="9"/>
        <v>636</v>
      </c>
      <c r="W36" s="39">
        <f t="shared" si="10"/>
        <v>2930</v>
      </c>
      <c r="X36" s="39">
        <f t="shared" si="11"/>
        <v>5177</v>
      </c>
      <c r="Y36" s="39">
        <f t="shared" si="12"/>
        <v>8262</v>
      </c>
      <c r="Z36" s="39">
        <f t="shared" si="13"/>
        <v>10176</v>
      </c>
      <c r="AA36" s="39">
        <f t="shared" si="14"/>
        <v>13284</v>
      </c>
    </row>
    <row r="37" spans="1:27" ht="15.6" x14ac:dyDescent="0.25">
      <c r="A37" s="10" t="s">
        <v>247</v>
      </c>
      <c r="B37" s="8">
        <v>68</v>
      </c>
      <c r="C37" s="8">
        <v>3</v>
      </c>
      <c r="D37" s="38">
        <v>100</v>
      </c>
      <c r="E37" s="38">
        <v>5</v>
      </c>
      <c r="F37" s="18"/>
      <c r="G37" s="38">
        <v>960</v>
      </c>
      <c r="H37" s="38">
        <v>24</v>
      </c>
      <c r="I37" s="18">
        <v>4</v>
      </c>
      <c r="J37" s="18">
        <v>20</v>
      </c>
      <c r="K37" s="18">
        <v>1</v>
      </c>
      <c r="L37" s="40">
        <v>35</v>
      </c>
      <c r="M37" s="39">
        <f t="shared" si="3"/>
        <v>235</v>
      </c>
      <c r="N37" s="39">
        <f t="shared" si="22"/>
        <v>478</v>
      </c>
      <c r="O37" s="39">
        <f t="shared" si="23"/>
        <v>807</v>
      </c>
      <c r="P37" s="39">
        <f t="shared" si="24"/>
        <v>982</v>
      </c>
      <c r="Q37" s="39">
        <f t="shared" si="4"/>
        <v>1196</v>
      </c>
      <c r="R37" s="39">
        <f t="shared" si="5"/>
        <v>120</v>
      </c>
      <c r="S37" s="39">
        <f t="shared" si="6"/>
        <v>228</v>
      </c>
      <c r="T37" s="39">
        <f t="shared" si="7"/>
        <v>432</v>
      </c>
      <c r="U37" s="39">
        <f t="shared" si="8"/>
        <v>540</v>
      </c>
      <c r="V37" s="39">
        <f t="shared" si="9"/>
        <v>648</v>
      </c>
      <c r="W37" s="39">
        <f t="shared" si="10"/>
        <v>2980</v>
      </c>
      <c r="X37" s="39">
        <f t="shared" si="11"/>
        <v>5266</v>
      </c>
      <c r="Y37" s="39">
        <f t="shared" si="12"/>
        <v>8396</v>
      </c>
      <c r="Z37" s="39">
        <f t="shared" si="13"/>
        <v>10368</v>
      </c>
      <c r="AA37" s="39">
        <f t="shared" si="14"/>
        <v>13512</v>
      </c>
    </row>
    <row r="38" spans="1:27" ht="15.6" x14ac:dyDescent="0.25">
      <c r="A38" s="10" t="s">
        <v>248</v>
      </c>
      <c r="B38" s="8">
        <v>68</v>
      </c>
      <c r="C38" s="8">
        <v>3</v>
      </c>
      <c r="D38" s="38">
        <v>100</v>
      </c>
      <c r="E38" s="38">
        <v>5</v>
      </c>
      <c r="F38" s="18"/>
      <c r="G38" s="38">
        <v>960</v>
      </c>
      <c r="H38" s="38">
        <v>24</v>
      </c>
      <c r="I38" s="18">
        <v>15</v>
      </c>
      <c r="J38" s="18">
        <v>40</v>
      </c>
      <c r="K38" s="18">
        <v>2</v>
      </c>
      <c r="L38" s="40">
        <v>36</v>
      </c>
      <c r="M38" s="39">
        <f t="shared" si="3"/>
        <v>239</v>
      </c>
      <c r="N38" s="39">
        <f t="shared" si="22"/>
        <v>487</v>
      </c>
      <c r="O38" s="39">
        <f t="shared" si="23"/>
        <v>822</v>
      </c>
      <c r="P38" s="39">
        <f t="shared" si="24"/>
        <v>1000</v>
      </c>
      <c r="Q38" s="39">
        <f t="shared" si="4"/>
        <v>1218</v>
      </c>
      <c r="R38" s="39">
        <f t="shared" si="5"/>
        <v>122</v>
      </c>
      <c r="S38" s="39">
        <f t="shared" si="6"/>
        <v>232</v>
      </c>
      <c r="T38" s="39">
        <f t="shared" si="7"/>
        <v>440</v>
      </c>
      <c r="U38" s="39">
        <f t="shared" si="8"/>
        <v>550</v>
      </c>
      <c r="V38" s="39">
        <f t="shared" si="9"/>
        <v>660</v>
      </c>
      <c r="W38" s="39">
        <f t="shared" si="10"/>
        <v>3030</v>
      </c>
      <c r="X38" s="39">
        <f t="shared" si="11"/>
        <v>5355</v>
      </c>
      <c r="Y38" s="39">
        <f t="shared" si="12"/>
        <v>8530</v>
      </c>
      <c r="Z38" s="39">
        <f t="shared" si="13"/>
        <v>10560</v>
      </c>
      <c r="AA38" s="39">
        <f t="shared" si="14"/>
        <v>13740</v>
      </c>
    </row>
    <row r="39" spans="1:27" ht="15.6" x14ac:dyDescent="0.25">
      <c r="A39" s="10" t="s">
        <v>249</v>
      </c>
      <c r="B39" s="20">
        <v>84</v>
      </c>
      <c r="C39" s="8">
        <v>2</v>
      </c>
      <c r="D39" s="38">
        <v>448</v>
      </c>
      <c r="E39" s="38">
        <v>22</v>
      </c>
      <c r="F39" s="23"/>
      <c r="G39" s="38"/>
      <c r="H39" s="38"/>
      <c r="I39" s="26"/>
      <c r="J39" s="26"/>
      <c r="K39" s="26"/>
      <c r="L39" s="40">
        <v>37</v>
      </c>
      <c r="M39" s="39">
        <f t="shared" si="3"/>
        <v>243</v>
      </c>
      <c r="N39" s="39">
        <f t="shared" si="22"/>
        <v>496</v>
      </c>
      <c r="O39" s="39">
        <f t="shared" si="23"/>
        <v>837</v>
      </c>
      <c r="P39" s="39">
        <f t="shared" si="24"/>
        <v>1018</v>
      </c>
      <c r="Q39" s="39">
        <f t="shared" si="4"/>
        <v>1240</v>
      </c>
      <c r="R39" s="39">
        <f t="shared" si="5"/>
        <v>124</v>
      </c>
      <c r="S39" s="39">
        <f t="shared" si="6"/>
        <v>236</v>
      </c>
      <c r="T39" s="39">
        <f t="shared" si="7"/>
        <v>448</v>
      </c>
      <c r="U39" s="39">
        <f t="shared" si="8"/>
        <v>560</v>
      </c>
      <c r="V39" s="39">
        <f t="shared" si="9"/>
        <v>672</v>
      </c>
      <c r="W39" s="39">
        <f t="shared" si="10"/>
        <v>3080</v>
      </c>
      <c r="X39" s="39">
        <f t="shared" si="11"/>
        <v>5444</v>
      </c>
      <c r="Y39" s="39">
        <f t="shared" si="12"/>
        <v>8664</v>
      </c>
      <c r="Z39" s="39">
        <f t="shared" si="13"/>
        <v>10752</v>
      </c>
      <c r="AA39" s="39">
        <f t="shared" si="14"/>
        <v>13968</v>
      </c>
    </row>
    <row r="40" spans="1:27" ht="15.6" x14ac:dyDescent="0.25">
      <c r="A40" s="10" t="s">
        <v>250</v>
      </c>
      <c r="B40" s="20">
        <v>84</v>
      </c>
      <c r="C40" s="8">
        <v>1</v>
      </c>
      <c r="D40" s="38">
        <v>3456</v>
      </c>
      <c r="E40" s="38">
        <v>172</v>
      </c>
      <c r="F40" s="23"/>
      <c r="G40" s="38"/>
      <c r="H40" s="38"/>
      <c r="I40" s="26"/>
      <c r="J40" s="26"/>
      <c r="K40" s="26"/>
      <c r="L40" s="40">
        <v>38</v>
      </c>
      <c r="M40" s="39">
        <f t="shared" si="3"/>
        <v>247</v>
      </c>
      <c r="N40" s="39">
        <f t="shared" si="22"/>
        <v>505</v>
      </c>
      <c r="O40" s="39">
        <f t="shared" si="23"/>
        <v>852</v>
      </c>
      <c r="P40" s="39">
        <f t="shared" si="24"/>
        <v>1036</v>
      </c>
      <c r="Q40" s="39">
        <f t="shared" si="4"/>
        <v>1262</v>
      </c>
      <c r="R40" s="39">
        <f t="shared" si="5"/>
        <v>126</v>
      </c>
      <c r="S40" s="39">
        <f t="shared" si="6"/>
        <v>240</v>
      </c>
      <c r="T40" s="39">
        <f t="shared" si="7"/>
        <v>456</v>
      </c>
      <c r="U40" s="39">
        <f t="shared" si="8"/>
        <v>570</v>
      </c>
      <c r="V40" s="39">
        <f t="shared" si="9"/>
        <v>684</v>
      </c>
      <c r="W40" s="39">
        <f t="shared" si="10"/>
        <v>3130</v>
      </c>
      <c r="X40" s="39">
        <f t="shared" si="11"/>
        <v>5533</v>
      </c>
      <c r="Y40" s="39">
        <f t="shared" si="12"/>
        <v>8798</v>
      </c>
      <c r="Z40" s="39">
        <f t="shared" si="13"/>
        <v>10944</v>
      </c>
      <c r="AA40" s="39">
        <f t="shared" si="14"/>
        <v>14196</v>
      </c>
    </row>
    <row r="41" spans="1:27" ht="15.6" x14ac:dyDescent="0.25">
      <c r="A41" s="10" t="s">
        <v>251</v>
      </c>
      <c r="B41" s="20">
        <v>84</v>
      </c>
      <c r="C41" s="8">
        <v>3</v>
      </c>
      <c r="D41" s="38">
        <v>120</v>
      </c>
      <c r="E41" s="38">
        <v>6</v>
      </c>
      <c r="F41" s="23"/>
      <c r="G41" s="38">
        <v>1152</v>
      </c>
      <c r="H41" s="38">
        <v>28</v>
      </c>
      <c r="I41" s="26"/>
      <c r="J41" s="26"/>
      <c r="K41" s="26"/>
      <c r="L41" s="40">
        <v>39</v>
      </c>
      <c r="M41" s="39">
        <f t="shared" si="3"/>
        <v>251</v>
      </c>
      <c r="N41" s="39">
        <f t="shared" si="22"/>
        <v>514</v>
      </c>
      <c r="O41" s="39">
        <f t="shared" si="23"/>
        <v>867</v>
      </c>
      <c r="P41" s="39">
        <f t="shared" si="24"/>
        <v>1054</v>
      </c>
      <c r="Q41" s="39">
        <f t="shared" si="4"/>
        <v>1284</v>
      </c>
      <c r="R41" s="39">
        <f t="shared" si="5"/>
        <v>128</v>
      </c>
      <c r="S41" s="39">
        <f t="shared" si="6"/>
        <v>244</v>
      </c>
      <c r="T41" s="39">
        <f t="shared" si="7"/>
        <v>464</v>
      </c>
      <c r="U41" s="39">
        <f t="shared" si="8"/>
        <v>580</v>
      </c>
      <c r="V41" s="39">
        <f t="shared" si="9"/>
        <v>696</v>
      </c>
      <c r="W41" s="39">
        <f t="shared" si="10"/>
        <v>3180</v>
      </c>
      <c r="X41" s="39">
        <f t="shared" si="11"/>
        <v>5622</v>
      </c>
      <c r="Y41" s="39">
        <f t="shared" si="12"/>
        <v>8932</v>
      </c>
      <c r="Z41" s="39">
        <f t="shared" si="13"/>
        <v>11136</v>
      </c>
      <c r="AA41" s="39">
        <f t="shared" si="14"/>
        <v>14424</v>
      </c>
    </row>
    <row r="42" spans="1:27" ht="15.6" x14ac:dyDescent="0.25">
      <c r="A42" s="10" t="s">
        <v>252</v>
      </c>
      <c r="B42" s="20">
        <v>84</v>
      </c>
      <c r="C42" s="8">
        <v>3</v>
      </c>
      <c r="D42" s="38">
        <v>120</v>
      </c>
      <c r="E42" s="38">
        <v>6</v>
      </c>
      <c r="F42" s="23"/>
      <c r="G42" s="38">
        <v>1152</v>
      </c>
      <c r="H42" s="38">
        <v>28</v>
      </c>
      <c r="I42" s="26"/>
      <c r="J42" s="26"/>
      <c r="K42" s="26"/>
      <c r="L42" s="40">
        <v>40</v>
      </c>
      <c r="M42" s="39">
        <f t="shared" si="3"/>
        <v>255</v>
      </c>
      <c r="N42" s="39">
        <f t="shared" si="22"/>
        <v>523</v>
      </c>
      <c r="O42" s="39">
        <f t="shared" si="23"/>
        <v>882</v>
      </c>
      <c r="P42" s="39">
        <f t="shared" si="24"/>
        <v>1072</v>
      </c>
      <c r="Q42" s="39">
        <f t="shared" si="4"/>
        <v>1306</v>
      </c>
      <c r="R42" s="39">
        <f t="shared" si="5"/>
        <v>130</v>
      </c>
      <c r="S42" s="39">
        <f t="shared" si="6"/>
        <v>248</v>
      </c>
      <c r="T42" s="39">
        <f t="shared" si="7"/>
        <v>472</v>
      </c>
      <c r="U42" s="39">
        <f t="shared" si="8"/>
        <v>590</v>
      </c>
      <c r="V42" s="39">
        <f t="shared" si="9"/>
        <v>708</v>
      </c>
      <c r="W42" s="39">
        <f t="shared" si="10"/>
        <v>3230</v>
      </c>
      <c r="X42" s="39">
        <f t="shared" si="11"/>
        <v>5711</v>
      </c>
      <c r="Y42" s="39">
        <f t="shared" si="12"/>
        <v>9066</v>
      </c>
      <c r="Z42" s="39">
        <f t="shared" si="13"/>
        <v>11328</v>
      </c>
      <c r="AA42" s="39">
        <f t="shared" si="14"/>
        <v>14652</v>
      </c>
    </row>
    <row r="43" spans="1:27" ht="15.6" x14ac:dyDescent="0.25">
      <c r="L43" s="40">
        <v>41</v>
      </c>
      <c r="M43" s="39">
        <f t="shared" si="3"/>
        <v>259</v>
      </c>
      <c r="N43" s="39">
        <f t="shared" si="22"/>
        <v>532</v>
      </c>
      <c r="O43" s="39">
        <f t="shared" si="23"/>
        <v>897</v>
      </c>
      <c r="P43" s="39">
        <f t="shared" si="24"/>
        <v>1090</v>
      </c>
      <c r="Q43" s="39">
        <f t="shared" si="4"/>
        <v>1328</v>
      </c>
      <c r="R43" s="39">
        <f t="shared" si="5"/>
        <v>132</v>
      </c>
      <c r="S43" s="39">
        <f t="shared" si="6"/>
        <v>252</v>
      </c>
      <c r="T43" s="39">
        <f t="shared" si="7"/>
        <v>480</v>
      </c>
      <c r="U43" s="39">
        <f t="shared" si="8"/>
        <v>600</v>
      </c>
      <c r="V43" s="39">
        <f t="shared" si="9"/>
        <v>720</v>
      </c>
      <c r="W43" s="39">
        <f t="shared" si="10"/>
        <v>3280</v>
      </c>
      <c r="X43" s="39">
        <f t="shared" si="11"/>
        <v>5800</v>
      </c>
      <c r="Y43" s="39">
        <f t="shared" si="12"/>
        <v>9200</v>
      </c>
      <c r="Z43" s="39">
        <f t="shared" si="13"/>
        <v>11520</v>
      </c>
      <c r="AA43" s="39">
        <f t="shared" si="14"/>
        <v>14880</v>
      </c>
    </row>
    <row r="44" spans="1:27" ht="15.6" x14ac:dyDescent="0.25">
      <c r="L44" s="40">
        <v>42</v>
      </c>
      <c r="M44" s="39">
        <f t="shared" si="3"/>
        <v>263</v>
      </c>
      <c r="N44" s="39">
        <f t="shared" si="22"/>
        <v>541</v>
      </c>
      <c r="O44" s="39">
        <f t="shared" si="23"/>
        <v>912</v>
      </c>
      <c r="P44" s="39">
        <f t="shared" si="24"/>
        <v>1108</v>
      </c>
      <c r="Q44" s="39">
        <f t="shared" si="4"/>
        <v>1350</v>
      </c>
      <c r="R44" s="39">
        <f t="shared" si="5"/>
        <v>134</v>
      </c>
      <c r="S44" s="39">
        <f t="shared" si="6"/>
        <v>256</v>
      </c>
      <c r="T44" s="39">
        <f t="shared" si="7"/>
        <v>488</v>
      </c>
      <c r="U44" s="39">
        <f t="shared" si="8"/>
        <v>610</v>
      </c>
      <c r="V44" s="39">
        <f t="shared" si="9"/>
        <v>732</v>
      </c>
      <c r="W44" s="39">
        <f t="shared" si="10"/>
        <v>3330</v>
      </c>
      <c r="X44" s="39">
        <f t="shared" si="11"/>
        <v>5889</v>
      </c>
      <c r="Y44" s="39">
        <f t="shared" si="12"/>
        <v>9334</v>
      </c>
      <c r="Z44" s="39">
        <f t="shared" si="13"/>
        <v>11712</v>
      </c>
      <c r="AA44" s="39">
        <f t="shared" si="14"/>
        <v>15108</v>
      </c>
    </row>
    <row r="45" spans="1:27" ht="15.6" x14ac:dyDescent="0.25">
      <c r="L45" s="40">
        <v>43</v>
      </c>
      <c r="M45" s="39">
        <f t="shared" si="3"/>
        <v>267</v>
      </c>
      <c r="N45" s="39">
        <f t="shared" si="22"/>
        <v>550</v>
      </c>
      <c r="O45" s="39">
        <f t="shared" si="23"/>
        <v>927</v>
      </c>
      <c r="P45" s="39">
        <f t="shared" si="24"/>
        <v>1126</v>
      </c>
      <c r="Q45" s="39">
        <f t="shared" si="4"/>
        <v>1372</v>
      </c>
      <c r="R45" s="39">
        <f t="shared" si="5"/>
        <v>136</v>
      </c>
      <c r="S45" s="39">
        <f t="shared" si="6"/>
        <v>260</v>
      </c>
      <c r="T45" s="39">
        <f t="shared" si="7"/>
        <v>496</v>
      </c>
      <c r="U45" s="39">
        <f t="shared" si="8"/>
        <v>620</v>
      </c>
      <c r="V45" s="39">
        <f t="shared" si="9"/>
        <v>744</v>
      </c>
      <c r="W45" s="39">
        <f t="shared" si="10"/>
        <v>3380</v>
      </c>
      <c r="X45" s="39">
        <f t="shared" si="11"/>
        <v>5978</v>
      </c>
      <c r="Y45" s="39">
        <f t="shared" si="12"/>
        <v>9468</v>
      </c>
      <c r="Z45" s="39">
        <f t="shared" si="13"/>
        <v>11904</v>
      </c>
      <c r="AA45" s="39">
        <f t="shared" si="14"/>
        <v>15336</v>
      </c>
    </row>
    <row r="46" spans="1:27" ht="15.6" x14ac:dyDescent="0.25">
      <c r="L46" s="40">
        <v>44</v>
      </c>
      <c r="M46" s="39">
        <f t="shared" si="3"/>
        <v>271</v>
      </c>
      <c r="N46" s="39">
        <f t="shared" si="22"/>
        <v>559</v>
      </c>
      <c r="O46" s="39">
        <f t="shared" si="23"/>
        <v>942</v>
      </c>
      <c r="P46" s="39">
        <f t="shared" si="24"/>
        <v>1144</v>
      </c>
      <c r="Q46" s="39">
        <f t="shared" si="4"/>
        <v>1394</v>
      </c>
      <c r="R46" s="39">
        <f t="shared" si="5"/>
        <v>138</v>
      </c>
      <c r="S46" s="39">
        <f t="shared" si="6"/>
        <v>264</v>
      </c>
      <c r="T46" s="39">
        <f t="shared" si="7"/>
        <v>504</v>
      </c>
      <c r="U46" s="39">
        <f t="shared" si="8"/>
        <v>630</v>
      </c>
      <c r="V46" s="39">
        <f t="shared" si="9"/>
        <v>756</v>
      </c>
      <c r="W46" s="39">
        <f t="shared" si="10"/>
        <v>3430</v>
      </c>
      <c r="X46" s="39">
        <f t="shared" si="11"/>
        <v>6067</v>
      </c>
      <c r="Y46" s="39">
        <f t="shared" si="12"/>
        <v>9602</v>
      </c>
      <c r="Z46" s="39">
        <f t="shared" si="13"/>
        <v>12096</v>
      </c>
      <c r="AA46" s="39">
        <f t="shared" si="14"/>
        <v>15564</v>
      </c>
    </row>
    <row r="47" spans="1:27" ht="15.6" x14ac:dyDescent="0.25">
      <c r="L47" s="40">
        <v>45</v>
      </c>
      <c r="M47" s="39">
        <f t="shared" si="3"/>
        <v>275</v>
      </c>
      <c r="N47" s="39">
        <f t="shared" si="22"/>
        <v>568</v>
      </c>
      <c r="O47" s="39">
        <f t="shared" si="23"/>
        <v>957</v>
      </c>
      <c r="P47" s="39">
        <f t="shared" si="24"/>
        <v>1162</v>
      </c>
      <c r="Q47" s="39">
        <f t="shared" si="4"/>
        <v>1416</v>
      </c>
      <c r="R47" s="39">
        <f t="shared" si="5"/>
        <v>140</v>
      </c>
      <c r="S47" s="39">
        <f t="shared" si="6"/>
        <v>268</v>
      </c>
      <c r="T47" s="39">
        <f t="shared" si="7"/>
        <v>512</v>
      </c>
      <c r="U47" s="39">
        <f t="shared" si="8"/>
        <v>640</v>
      </c>
      <c r="V47" s="39">
        <f t="shared" si="9"/>
        <v>768</v>
      </c>
      <c r="W47" s="39">
        <f t="shared" si="10"/>
        <v>3480</v>
      </c>
      <c r="X47" s="39">
        <f t="shared" si="11"/>
        <v>6156</v>
      </c>
      <c r="Y47" s="39">
        <f t="shared" si="12"/>
        <v>9736</v>
      </c>
      <c r="Z47" s="39">
        <f t="shared" si="13"/>
        <v>12288</v>
      </c>
      <c r="AA47" s="39">
        <f t="shared" si="14"/>
        <v>15792</v>
      </c>
    </row>
    <row r="48" spans="1:27" ht="15.6" x14ac:dyDescent="0.25">
      <c r="L48" s="40">
        <v>46</v>
      </c>
      <c r="M48" s="39">
        <f t="shared" si="3"/>
        <v>279</v>
      </c>
      <c r="N48" s="39">
        <f t="shared" si="22"/>
        <v>577</v>
      </c>
      <c r="O48" s="39">
        <f t="shared" si="23"/>
        <v>972</v>
      </c>
      <c r="P48" s="39">
        <f t="shared" si="24"/>
        <v>1180</v>
      </c>
      <c r="Q48" s="39">
        <f t="shared" si="4"/>
        <v>1438</v>
      </c>
      <c r="R48" s="39">
        <f t="shared" si="5"/>
        <v>142</v>
      </c>
      <c r="S48" s="39">
        <f t="shared" si="6"/>
        <v>272</v>
      </c>
      <c r="T48" s="39">
        <f t="shared" si="7"/>
        <v>520</v>
      </c>
      <c r="U48" s="39">
        <f t="shared" si="8"/>
        <v>650</v>
      </c>
      <c r="V48" s="39">
        <f t="shared" si="9"/>
        <v>780</v>
      </c>
      <c r="W48" s="39">
        <f t="shared" si="10"/>
        <v>3530</v>
      </c>
      <c r="X48" s="39">
        <f t="shared" si="11"/>
        <v>6245</v>
      </c>
      <c r="Y48" s="39">
        <f t="shared" si="12"/>
        <v>9870</v>
      </c>
      <c r="Z48" s="39">
        <f t="shared" si="13"/>
        <v>12480</v>
      </c>
      <c r="AA48" s="39">
        <f t="shared" si="14"/>
        <v>16020</v>
      </c>
    </row>
    <row r="49" spans="1:27" ht="15.6" x14ac:dyDescent="0.25">
      <c r="L49" s="40">
        <v>47</v>
      </c>
      <c r="M49" s="39">
        <f t="shared" si="3"/>
        <v>283</v>
      </c>
      <c r="N49" s="39">
        <f t="shared" si="22"/>
        <v>586</v>
      </c>
      <c r="O49" s="39">
        <f t="shared" si="23"/>
        <v>987</v>
      </c>
      <c r="P49" s="39">
        <f t="shared" si="24"/>
        <v>1198</v>
      </c>
      <c r="Q49" s="39">
        <f t="shared" si="4"/>
        <v>1460</v>
      </c>
      <c r="R49" s="39">
        <f t="shared" si="5"/>
        <v>144</v>
      </c>
      <c r="S49" s="39">
        <f t="shared" si="6"/>
        <v>276</v>
      </c>
      <c r="T49" s="39">
        <f t="shared" si="7"/>
        <v>528</v>
      </c>
      <c r="U49" s="39">
        <f t="shared" si="8"/>
        <v>660</v>
      </c>
      <c r="V49" s="39">
        <f t="shared" si="9"/>
        <v>792</v>
      </c>
      <c r="W49" s="39">
        <f t="shared" si="10"/>
        <v>3580</v>
      </c>
      <c r="X49" s="39">
        <f t="shared" si="11"/>
        <v>6334</v>
      </c>
      <c r="Y49" s="39">
        <f t="shared" si="12"/>
        <v>10004</v>
      </c>
      <c r="Z49" s="39">
        <f t="shared" si="13"/>
        <v>12672</v>
      </c>
      <c r="AA49" s="39">
        <f t="shared" si="14"/>
        <v>16248</v>
      </c>
    </row>
    <row r="50" spans="1:27" ht="15.6" x14ac:dyDescent="0.25">
      <c r="L50" s="40">
        <v>48</v>
      </c>
      <c r="M50" s="39">
        <f t="shared" si="3"/>
        <v>287</v>
      </c>
      <c r="N50" s="39">
        <f t="shared" si="22"/>
        <v>595</v>
      </c>
      <c r="O50" s="39">
        <f t="shared" si="23"/>
        <v>1002</v>
      </c>
      <c r="P50" s="39">
        <f t="shared" si="24"/>
        <v>1216</v>
      </c>
      <c r="Q50" s="39">
        <f t="shared" si="4"/>
        <v>1482</v>
      </c>
      <c r="R50" s="39">
        <f t="shared" si="5"/>
        <v>146</v>
      </c>
      <c r="S50" s="39">
        <f t="shared" si="6"/>
        <v>280</v>
      </c>
      <c r="T50" s="39">
        <f t="shared" si="7"/>
        <v>536</v>
      </c>
      <c r="U50" s="39">
        <f t="shared" si="8"/>
        <v>670</v>
      </c>
      <c r="V50" s="39">
        <f t="shared" si="9"/>
        <v>804</v>
      </c>
      <c r="W50" s="39">
        <f t="shared" si="10"/>
        <v>3630</v>
      </c>
      <c r="X50" s="39">
        <f t="shared" si="11"/>
        <v>6423</v>
      </c>
      <c r="Y50" s="39">
        <f t="shared" si="12"/>
        <v>10138</v>
      </c>
      <c r="Z50" s="39">
        <f t="shared" si="13"/>
        <v>12864</v>
      </c>
      <c r="AA50" s="39">
        <f t="shared" si="14"/>
        <v>16476</v>
      </c>
    </row>
    <row r="51" spans="1:27" ht="15.6" x14ac:dyDescent="0.25">
      <c r="L51" s="40">
        <v>49</v>
      </c>
      <c r="M51" s="39">
        <f t="shared" si="3"/>
        <v>291</v>
      </c>
      <c r="N51" s="39">
        <f t="shared" si="22"/>
        <v>604</v>
      </c>
      <c r="O51" s="39">
        <f t="shared" si="23"/>
        <v>1017</v>
      </c>
      <c r="P51" s="39">
        <f t="shared" si="24"/>
        <v>1234</v>
      </c>
      <c r="Q51" s="39">
        <f t="shared" si="4"/>
        <v>1504</v>
      </c>
      <c r="R51" s="39">
        <f t="shared" si="5"/>
        <v>148</v>
      </c>
      <c r="S51" s="39">
        <f t="shared" si="6"/>
        <v>284</v>
      </c>
      <c r="T51" s="39">
        <f t="shared" si="7"/>
        <v>544</v>
      </c>
      <c r="U51" s="39">
        <f t="shared" si="8"/>
        <v>680</v>
      </c>
      <c r="V51" s="39">
        <f t="shared" si="9"/>
        <v>816</v>
      </c>
      <c r="W51" s="39">
        <f t="shared" si="10"/>
        <v>3680</v>
      </c>
      <c r="X51" s="39">
        <f t="shared" si="11"/>
        <v>6512</v>
      </c>
      <c r="Y51" s="39">
        <f t="shared" si="12"/>
        <v>10272</v>
      </c>
      <c r="Z51" s="39">
        <f t="shared" si="13"/>
        <v>13056</v>
      </c>
      <c r="AA51" s="39">
        <f t="shared" si="14"/>
        <v>16704</v>
      </c>
    </row>
    <row r="52" spans="1:27" ht="15.6" x14ac:dyDescent="0.25">
      <c r="L52" s="40">
        <v>50</v>
      </c>
      <c r="M52" s="39">
        <f t="shared" si="3"/>
        <v>295</v>
      </c>
      <c r="N52" s="39">
        <f t="shared" si="22"/>
        <v>613</v>
      </c>
      <c r="O52" s="39">
        <f t="shared" si="23"/>
        <v>1032</v>
      </c>
      <c r="P52" s="39">
        <f t="shared" si="24"/>
        <v>1252</v>
      </c>
      <c r="Q52" s="39">
        <f t="shared" si="4"/>
        <v>1526</v>
      </c>
      <c r="R52" s="39">
        <f t="shared" si="5"/>
        <v>150</v>
      </c>
      <c r="S52" s="39">
        <f t="shared" si="6"/>
        <v>288</v>
      </c>
      <c r="T52" s="39">
        <f t="shared" si="7"/>
        <v>552</v>
      </c>
      <c r="U52" s="39">
        <f t="shared" si="8"/>
        <v>690</v>
      </c>
      <c r="V52" s="39">
        <f t="shared" si="9"/>
        <v>828</v>
      </c>
      <c r="W52" s="39">
        <f t="shared" si="10"/>
        <v>3730</v>
      </c>
      <c r="X52" s="39">
        <f t="shared" si="11"/>
        <v>6601</v>
      </c>
      <c r="Y52" s="39">
        <f t="shared" si="12"/>
        <v>10406</v>
      </c>
      <c r="Z52" s="39">
        <f t="shared" si="13"/>
        <v>13248</v>
      </c>
      <c r="AA52" s="39">
        <f t="shared" si="14"/>
        <v>16932</v>
      </c>
    </row>
    <row r="53" spans="1:27" ht="15.6" x14ac:dyDescent="0.25">
      <c r="L53" s="40">
        <v>51</v>
      </c>
      <c r="M53" s="39">
        <f t="shared" si="3"/>
        <v>299</v>
      </c>
      <c r="N53" s="39">
        <f t="shared" si="22"/>
        <v>622</v>
      </c>
      <c r="O53" s="39">
        <f t="shared" si="23"/>
        <v>1047</v>
      </c>
      <c r="P53" s="39">
        <f t="shared" si="24"/>
        <v>1270</v>
      </c>
      <c r="Q53" s="39">
        <f t="shared" si="4"/>
        <v>1548</v>
      </c>
      <c r="R53" s="39">
        <f t="shared" si="5"/>
        <v>152</v>
      </c>
      <c r="S53" s="39">
        <f t="shared" si="6"/>
        <v>292</v>
      </c>
      <c r="T53" s="39">
        <f t="shared" si="7"/>
        <v>560</v>
      </c>
      <c r="U53" s="39">
        <f t="shared" si="8"/>
        <v>700</v>
      </c>
      <c r="V53" s="39">
        <f t="shared" si="9"/>
        <v>840</v>
      </c>
      <c r="W53" s="39">
        <f t="shared" si="10"/>
        <v>3780</v>
      </c>
      <c r="X53" s="39">
        <f t="shared" si="11"/>
        <v>6690</v>
      </c>
      <c r="Y53" s="39">
        <f t="shared" si="12"/>
        <v>10540</v>
      </c>
      <c r="Z53" s="39">
        <f t="shared" si="13"/>
        <v>13440</v>
      </c>
      <c r="AA53" s="39">
        <f t="shared" si="14"/>
        <v>17160</v>
      </c>
    </row>
    <row r="54" spans="1:27" ht="15.6" x14ac:dyDescent="0.25">
      <c r="L54" s="40">
        <v>52</v>
      </c>
      <c r="M54" s="39">
        <f t="shared" si="3"/>
        <v>303</v>
      </c>
      <c r="N54" s="39">
        <f t="shared" si="22"/>
        <v>631</v>
      </c>
      <c r="O54" s="39">
        <f t="shared" si="23"/>
        <v>1062</v>
      </c>
      <c r="P54" s="39">
        <f t="shared" si="24"/>
        <v>1288</v>
      </c>
      <c r="Q54" s="39">
        <f t="shared" si="4"/>
        <v>1570</v>
      </c>
      <c r="R54" s="39">
        <f t="shared" si="5"/>
        <v>154</v>
      </c>
      <c r="S54" s="39">
        <f t="shared" si="6"/>
        <v>296</v>
      </c>
      <c r="T54" s="39">
        <f t="shared" si="7"/>
        <v>568</v>
      </c>
      <c r="U54" s="39">
        <f t="shared" si="8"/>
        <v>710</v>
      </c>
      <c r="V54" s="39">
        <f t="shared" si="9"/>
        <v>852</v>
      </c>
      <c r="W54" s="39">
        <f t="shared" si="10"/>
        <v>3830</v>
      </c>
      <c r="X54" s="39">
        <f t="shared" si="11"/>
        <v>6779</v>
      </c>
      <c r="Y54" s="39">
        <f t="shared" si="12"/>
        <v>10674</v>
      </c>
      <c r="Z54" s="39">
        <f t="shared" si="13"/>
        <v>13632</v>
      </c>
      <c r="AA54" s="39">
        <f t="shared" si="14"/>
        <v>17388</v>
      </c>
    </row>
    <row r="55" spans="1:27" ht="15.6" x14ac:dyDescent="0.25">
      <c r="L55" s="40">
        <v>53</v>
      </c>
      <c r="M55" s="39">
        <f t="shared" si="3"/>
        <v>307</v>
      </c>
      <c r="N55" s="39">
        <f t="shared" si="22"/>
        <v>640</v>
      </c>
      <c r="O55" s="39">
        <f t="shared" si="23"/>
        <v>1077</v>
      </c>
      <c r="P55" s="39">
        <f t="shared" si="24"/>
        <v>1306</v>
      </c>
      <c r="Q55" s="39">
        <f t="shared" si="4"/>
        <v>1592</v>
      </c>
      <c r="R55" s="39">
        <f t="shared" si="5"/>
        <v>156</v>
      </c>
      <c r="S55" s="39">
        <f t="shared" si="6"/>
        <v>300</v>
      </c>
      <c r="T55" s="39">
        <f t="shared" si="7"/>
        <v>576</v>
      </c>
      <c r="U55" s="39">
        <f t="shared" si="8"/>
        <v>720</v>
      </c>
      <c r="V55" s="39">
        <f t="shared" si="9"/>
        <v>864</v>
      </c>
      <c r="W55" s="39">
        <f t="shared" si="10"/>
        <v>3880</v>
      </c>
      <c r="X55" s="39">
        <f t="shared" si="11"/>
        <v>6868</v>
      </c>
      <c r="Y55" s="39">
        <f t="shared" si="12"/>
        <v>10808</v>
      </c>
      <c r="Z55" s="39">
        <f t="shared" si="13"/>
        <v>13824</v>
      </c>
      <c r="AA55" s="39">
        <f t="shared" si="14"/>
        <v>17616</v>
      </c>
    </row>
    <row r="56" spans="1:27" ht="15.6" x14ac:dyDescent="0.25">
      <c r="L56" s="40">
        <v>54</v>
      </c>
      <c r="M56" s="39">
        <f t="shared" si="3"/>
        <v>311</v>
      </c>
      <c r="N56" s="39">
        <f t="shared" si="22"/>
        <v>649</v>
      </c>
      <c r="O56" s="39">
        <f t="shared" si="23"/>
        <v>1092</v>
      </c>
      <c r="P56" s="39">
        <f t="shared" si="24"/>
        <v>1324</v>
      </c>
      <c r="Q56" s="39">
        <f t="shared" si="4"/>
        <v>1614</v>
      </c>
      <c r="R56" s="39">
        <f t="shared" si="5"/>
        <v>158</v>
      </c>
      <c r="S56" s="39">
        <f t="shared" si="6"/>
        <v>304</v>
      </c>
      <c r="T56" s="39">
        <f t="shared" si="7"/>
        <v>584</v>
      </c>
      <c r="U56" s="39">
        <f t="shared" si="8"/>
        <v>730</v>
      </c>
      <c r="V56" s="39">
        <f t="shared" si="9"/>
        <v>876</v>
      </c>
      <c r="W56" s="39">
        <f t="shared" si="10"/>
        <v>3930</v>
      </c>
      <c r="X56" s="39">
        <f t="shared" si="11"/>
        <v>6957</v>
      </c>
      <c r="Y56" s="39">
        <f t="shared" si="12"/>
        <v>10942</v>
      </c>
      <c r="Z56" s="39">
        <f t="shared" si="13"/>
        <v>14016</v>
      </c>
      <c r="AA56" s="39">
        <f t="shared" si="14"/>
        <v>17844</v>
      </c>
    </row>
    <row r="57" spans="1:27" ht="15.6" x14ac:dyDescent="0.25">
      <c r="L57" s="40">
        <v>55</v>
      </c>
      <c r="M57" s="39">
        <f t="shared" si="3"/>
        <v>315</v>
      </c>
      <c r="N57" s="39">
        <f t="shared" si="22"/>
        <v>658</v>
      </c>
      <c r="O57" s="39">
        <f t="shared" si="23"/>
        <v>1107</v>
      </c>
      <c r="P57" s="39">
        <f t="shared" si="24"/>
        <v>1342</v>
      </c>
      <c r="Q57" s="39">
        <f t="shared" si="4"/>
        <v>1636</v>
      </c>
      <c r="R57" s="39">
        <f t="shared" si="5"/>
        <v>160</v>
      </c>
      <c r="S57" s="39">
        <f t="shared" si="6"/>
        <v>308</v>
      </c>
      <c r="T57" s="39">
        <f t="shared" si="7"/>
        <v>592</v>
      </c>
      <c r="U57" s="39">
        <f t="shared" si="8"/>
        <v>740</v>
      </c>
      <c r="V57" s="39">
        <f t="shared" si="9"/>
        <v>888</v>
      </c>
      <c r="W57" s="39">
        <f t="shared" si="10"/>
        <v>3980</v>
      </c>
      <c r="X57" s="39">
        <f t="shared" si="11"/>
        <v>7046</v>
      </c>
      <c r="Y57" s="39">
        <f t="shared" si="12"/>
        <v>11076</v>
      </c>
      <c r="Z57" s="39">
        <f t="shared" si="13"/>
        <v>14208</v>
      </c>
      <c r="AA57" s="39">
        <f t="shared" si="14"/>
        <v>18072</v>
      </c>
    </row>
    <row r="58" spans="1:27" ht="15.6" x14ac:dyDescent="0.25">
      <c r="B58" t="s">
        <v>17</v>
      </c>
      <c r="C58" t="s">
        <v>22</v>
      </c>
      <c r="L58" s="40">
        <v>56</v>
      </c>
      <c r="M58" s="39">
        <f t="shared" si="3"/>
        <v>319</v>
      </c>
      <c r="N58" s="39">
        <f t="shared" si="22"/>
        <v>667</v>
      </c>
      <c r="O58" s="39">
        <f t="shared" si="23"/>
        <v>1122</v>
      </c>
      <c r="P58" s="39">
        <f t="shared" si="24"/>
        <v>1360</v>
      </c>
      <c r="Q58" s="39">
        <f t="shared" si="4"/>
        <v>1658</v>
      </c>
      <c r="R58" s="39">
        <f t="shared" si="5"/>
        <v>162</v>
      </c>
      <c r="S58" s="39">
        <f t="shared" si="6"/>
        <v>312</v>
      </c>
      <c r="T58" s="39">
        <f t="shared" si="7"/>
        <v>600</v>
      </c>
      <c r="U58" s="39">
        <f t="shared" si="8"/>
        <v>750</v>
      </c>
      <c r="V58" s="39">
        <f t="shared" si="9"/>
        <v>900</v>
      </c>
      <c r="W58" s="39">
        <f t="shared" si="10"/>
        <v>4030</v>
      </c>
      <c r="X58" s="39">
        <f t="shared" si="11"/>
        <v>7135</v>
      </c>
      <c r="Y58" s="39">
        <f t="shared" si="12"/>
        <v>11210</v>
      </c>
      <c r="Z58" s="39">
        <f t="shared" si="13"/>
        <v>14400</v>
      </c>
      <c r="AA58" s="39">
        <f t="shared" si="14"/>
        <v>18300</v>
      </c>
    </row>
    <row r="59" spans="1:27" ht="15.6" x14ac:dyDescent="0.25">
      <c r="A59" t="s">
        <v>269</v>
      </c>
      <c r="B59">
        <v>606</v>
      </c>
      <c r="C59">
        <v>1178</v>
      </c>
      <c r="L59" s="40">
        <v>57</v>
      </c>
      <c r="M59" s="39">
        <f t="shared" si="3"/>
        <v>323</v>
      </c>
      <c r="N59" s="39">
        <f t="shared" si="22"/>
        <v>676</v>
      </c>
      <c r="O59" s="39">
        <f t="shared" si="23"/>
        <v>1137</v>
      </c>
      <c r="P59" s="39">
        <f t="shared" si="24"/>
        <v>1378</v>
      </c>
      <c r="Q59" s="39">
        <f t="shared" si="4"/>
        <v>1680</v>
      </c>
      <c r="R59" s="39">
        <f t="shared" si="5"/>
        <v>164</v>
      </c>
      <c r="S59" s="39">
        <f t="shared" si="6"/>
        <v>316</v>
      </c>
      <c r="T59" s="39">
        <f t="shared" si="7"/>
        <v>608</v>
      </c>
      <c r="U59" s="39">
        <f t="shared" si="8"/>
        <v>760</v>
      </c>
      <c r="V59" s="39">
        <f t="shared" si="9"/>
        <v>912</v>
      </c>
      <c r="W59" s="39">
        <f t="shared" si="10"/>
        <v>4080</v>
      </c>
      <c r="X59" s="39">
        <f t="shared" si="11"/>
        <v>7224</v>
      </c>
      <c r="Y59" s="39">
        <f t="shared" si="12"/>
        <v>11344</v>
      </c>
      <c r="Z59" s="39">
        <f t="shared" si="13"/>
        <v>14592</v>
      </c>
      <c r="AA59" s="39">
        <f t="shared" si="14"/>
        <v>18528</v>
      </c>
    </row>
    <row r="60" spans="1:27" ht="15.6" x14ac:dyDescent="0.25">
      <c r="A60" t="s">
        <v>270</v>
      </c>
      <c r="B60">
        <v>404</v>
      </c>
      <c r="C60">
        <v>772</v>
      </c>
      <c r="L60" s="40">
        <v>58</v>
      </c>
      <c r="M60" s="39">
        <f t="shared" si="3"/>
        <v>327</v>
      </c>
      <c r="N60" s="39">
        <f t="shared" si="22"/>
        <v>685</v>
      </c>
      <c r="O60" s="39">
        <f t="shared" si="23"/>
        <v>1152</v>
      </c>
      <c r="P60" s="39">
        <f t="shared" si="24"/>
        <v>1396</v>
      </c>
      <c r="Q60" s="39">
        <f t="shared" si="4"/>
        <v>1702</v>
      </c>
      <c r="R60" s="39">
        <f t="shared" si="5"/>
        <v>166</v>
      </c>
      <c r="S60" s="39">
        <f t="shared" si="6"/>
        <v>320</v>
      </c>
      <c r="T60" s="39">
        <f t="shared" si="7"/>
        <v>616</v>
      </c>
      <c r="U60" s="39">
        <f t="shared" si="8"/>
        <v>770</v>
      </c>
      <c r="V60" s="39">
        <f t="shared" si="9"/>
        <v>924</v>
      </c>
      <c r="W60" s="39">
        <f t="shared" si="10"/>
        <v>4130</v>
      </c>
      <c r="X60" s="39">
        <f t="shared" si="11"/>
        <v>7313</v>
      </c>
      <c r="Y60" s="39">
        <f t="shared" si="12"/>
        <v>11478</v>
      </c>
      <c r="Z60" s="39">
        <f t="shared" si="13"/>
        <v>14784</v>
      </c>
      <c r="AA60" s="39">
        <f t="shared" si="14"/>
        <v>18756</v>
      </c>
    </row>
    <row r="61" spans="1:27" ht="15.6" x14ac:dyDescent="0.25">
      <c r="A61" t="s">
        <v>271</v>
      </c>
      <c r="B61">
        <v>3960</v>
      </c>
      <c r="C61">
        <v>6930</v>
      </c>
      <c r="L61" s="40">
        <v>59</v>
      </c>
      <c r="M61" s="39">
        <f t="shared" si="3"/>
        <v>331</v>
      </c>
      <c r="N61" s="39">
        <f t="shared" si="22"/>
        <v>694</v>
      </c>
      <c r="O61" s="39">
        <f t="shared" si="23"/>
        <v>1167</v>
      </c>
      <c r="P61" s="39">
        <f t="shared" si="24"/>
        <v>1414</v>
      </c>
      <c r="Q61" s="39">
        <f t="shared" si="4"/>
        <v>1724</v>
      </c>
      <c r="R61" s="39">
        <f t="shared" si="5"/>
        <v>168</v>
      </c>
      <c r="S61" s="39">
        <f t="shared" si="6"/>
        <v>324</v>
      </c>
      <c r="T61" s="39">
        <f t="shared" si="7"/>
        <v>624</v>
      </c>
      <c r="U61" s="39">
        <f t="shared" si="8"/>
        <v>780</v>
      </c>
      <c r="V61" s="39">
        <f t="shared" si="9"/>
        <v>936</v>
      </c>
      <c r="W61" s="39">
        <f t="shared" si="10"/>
        <v>4180</v>
      </c>
      <c r="X61" s="39">
        <f t="shared" si="11"/>
        <v>7402</v>
      </c>
      <c r="Y61" s="39">
        <f t="shared" si="12"/>
        <v>11612</v>
      </c>
      <c r="Z61" s="39">
        <f t="shared" si="13"/>
        <v>14976</v>
      </c>
      <c r="AA61" s="39">
        <f t="shared" si="14"/>
        <v>18984</v>
      </c>
    </row>
    <row r="62" spans="1:27" ht="15.6" x14ac:dyDescent="0.25">
      <c r="A62" t="s">
        <v>272</v>
      </c>
      <c r="B62">
        <v>3960</v>
      </c>
      <c r="C62">
        <v>6930</v>
      </c>
      <c r="L62" s="40">
        <v>60</v>
      </c>
      <c r="M62" s="39">
        <f t="shared" si="3"/>
        <v>335</v>
      </c>
      <c r="N62" s="39">
        <f t="shared" si="22"/>
        <v>703</v>
      </c>
      <c r="O62" s="39">
        <f t="shared" si="23"/>
        <v>1182</v>
      </c>
      <c r="P62" s="39">
        <f t="shared" si="24"/>
        <v>1432</v>
      </c>
      <c r="Q62" s="39">
        <f t="shared" si="4"/>
        <v>1746</v>
      </c>
      <c r="R62" s="39">
        <f t="shared" si="5"/>
        <v>170</v>
      </c>
      <c r="S62" s="39">
        <f t="shared" si="6"/>
        <v>328</v>
      </c>
      <c r="T62" s="39">
        <f t="shared" si="7"/>
        <v>632</v>
      </c>
      <c r="U62" s="39">
        <f t="shared" si="8"/>
        <v>790</v>
      </c>
      <c r="V62" s="39">
        <f t="shared" si="9"/>
        <v>948</v>
      </c>
      <c r="W62" s="39">
        <f t="shared" si="10"/>
        <v>4230</v>
      </c>
      <c r="X62" s="39">
        <f t="shared" si="11"/>
        <v>7491</v>
      </c>
      <c r="Y62" s="39">
        <f t="shared" si="12"/>
        <v>11746</v>
      </c>
      <c r="Z62" s="39">
        <f t="shared" si="13"/>
        <v>15168</v>
      </c>
      <c r="AA62" s="39">
        <f t="shared" si="14"/>
        <v>19212</v>
      </c>
    </row>
    <row r="63" spans="1:27" ht="15.6" x14ac:dyDescent="0.25">
      <c r="L63" s="40">
        <v>61</v>
      </c>
      <c r="M63" s="39">
        <f t="shared" si="3"/>
        <v>339</v>
      </c>
      <c r="N63" s="39">
        <f t="shared" si="22"/>
        <v>712</v>
      </c>
      <c r="O63" s="39">
        <f t="shared" si="23"/>
        <v>1197</v>
      </c>
      <c r="P63" s="39">
        <f t="shared" si="24"/>
        <v>1450</v>
      </c>
      <c r="Q63" s="39">
        <f t="shared" si="4"/>
        <v>1768</v>
      </c>
      <c r="R63" s="39">
        <f t="shared" si="5"/>
        <v>172</v>
      </c>
      <c r="S63" s="39">
        <f t="shared" si="6"/>
        <v>332</v>
      </c>
      <c r="T63" s="39">
        <f t="shared" si="7"/>
        <v>640</v>
      </c>
      <c r="U63" s="39">
        <f t="shared" si="8"/>
        <v>800</v>
      </c>
      <c r="V63" s="39">
        <f t="shared" si="9"/>
        <v>960</v>
      </c>
      <c r="W63" s="39">
        <f t="shared" si="10"/>
        <v>4280</v>
      </c>
      <c r="X63" s="39">
        <f t="shared" si="11"/>
        <v>7580</v>
      </c>
      <c r="Y63" s="39">
        <f t="shared" si="12"/>
        <v>11880</v>
      </c>
      <c r="Z63" s="39">
        <f t="shared" si="13"/>
        <v>15360</v>
      </c>
      <c r="AA63" s="39">
        <f t="shared" si="14"/>
        <v>19440</v>
      </c>
    </row>
    <row r="64" spans="1:27" ht="15.6" x14ac:dyDescent="0.25">
      <c r="L64" s="40">
        <v>62</v>
      </c>
      <c r="M64" s="39">
        <f t="shared" si="3"/>
        <v>343</v>
      </c>
      <c r="N64" s="39">
        <f t="shared" si="22"/>
        <v>721</v>
      </c>
      <c r="O64" s="39">
        <f t="shared" si="23"/>
        <v>1212</v>
      </c>
      <c r="P64" s="39">
        <f t="shared" si="24"/>
        <v>1468</v>
      </c>
      <c r="Q64" s="39">
        <f t="shared" si="4"/>
        <v>1790</v>
      </c>
      <c r="R64" s="39">
        <f t="shared" si="5"/>
        <v>174</v>
      </c>
      <c r="S64" s="39">
        <f t="shared" si="6"/>
        <v>336</v>
      </c>
      <c r="T64" s="39">
        <f t="shared" si="7"/>
        <v>648</v>
      </c>
      <c r="U64" s="39">
        <f t="shared" si="8"/>
        <v>810</v>
      </c>
      <c r="V64" s="39">
        <f t="shared" si="9"/>
        <v>972</v>
      </c>
      <c r="W64" s="39">
        <f t="shared" si="10"/>
        <v>4330</v>
      </c>
      <c r="X64" s="39">
        <f t="shared" si="11"/>
        <v>7669</v>
      </c>
      <c r="Y64" s="39">
        <f t="shared" si="12"/>
        <v>12014</v>
      </c>
      <c r="Z64" s="39">
        <f t="shared" si="13"/>
        <v>15552</v>
      </c>
      <c r="AA64" s="39">
        <f t="shared" si="14"/>
        <v>19668</v>
      </c>
    </row>
    <row r="65" spans="1:27" ht="15.6" x14ac:dyDescent="0.25">
      <c r="A65" t="s">
        <v>273</v>
      </c>
      <c r="C65" t="s">
        <v>274</v>
      </c>
      <c r="L65" s="40">
        <v>63</v>
      </c>
      <c r="M65" s="39">
        <f t="shared" si="3"/>
        <v>347</v>
      </c>
      <c r="N65" s="39">
        <f t="shared" si="22"/>
        <v>730</v>
      </c>
      <c r="O65" s="39">
        <f t="shared" si="23"/>
        <v>1227</v>
      </c>
      <c r="P65" s="39">
        <f t="shared" si="24"/>
        <v>1486</v>
      </c>
      <c r="Q65" s="39">
        <f t="shared" si="4"/>
        <v>1812</v>
      </c>
      <c r="R65" s="39">
        <f t="shared" si="5"/>
        <v>176</v>
      </c>
      <c r="S65" s="39">
        <f t="shared" si="6"/>
        <v>340</v>
      </c>
      <c r="T65" s="39">
        <f t="shared" si="7"/>
        <v>656</v>
      </c>
      <c r="U65" s="39">
        <f t="shared" si="8"/>
        <v>820</v>
      </c>
      <c r="V65" s="39">
        <f t="shared" si="9"/>
        <v>984</v>
      </c>
      <c r="W65" s="39">
        <f t="shared" si="10"/>
        <v>4380</v>
      </c>
      <c r="X65" s="39">
        <f t="shared" si="11"/>
        <v>7758</v>
      </c>
      <c r="Y65" s="39">
        <f t="shared" si="12"/>
        <v>12148</v>
      </c>
      <c r="Z65" s="39">
        <f t="shared" si="13"/>
        <v>15744</v>
      </c>
      <c r="AA65" s="39">
        <f t="shared" si="14"/>
        <v>19896</v>
      </c>
    </row>
    <row r="66" spans="1:27" ht="15.6" x14ac:dyDescent="0.25">
      <c r="A66" t="s">
        <v>275</v>
      </c>
      <c r="C66" t="s">
        <v>276</v>
      </c>
      <c r="L66" s="40">
        <v>64</v>
      </c>
      <c r="M66" s="39">
        <f t="shared" si="3"/>
        <v>351</v>
      </c>
      <c r="N66" s="39">
        <f t="shared" si="22"/>
        <v>739</v>
      </c>
      <c r="O66" s="39">
        <f t="shared" si="23"/>
        <v>1242</v>
      </c>
      <c r="P66" s="39">
        <f t="shared" si="24"/>
        <v>1504</v>
      </c>
      <c r="Q66" s="39">
        <f t="shared" si="4"/>
        <v>1834</v>
      </c>
      <c r="R66" s="39">
        <f t="shared" si="5"/>
        <v>178</v>
      </c>
      <c r="S66" s="39">
        <f t="shared" si="6"/>
        <v>344</v>
      </c>
      <c r="T66" s="39">
        <f t="shared" si="7"/>
        <v>664</v>
      </c>
      <c r="U66" s="39">
        <f t="shared" si="8"/>
        <v>830</v>
      </c>
      <c r="V66" s="39">
        <f t="shared" si="9"/>
        <v>996</v>
      </c>
      <c r="W66" s="39">
        <f t="shared" si="10"/>
        <v>4430</v>
      </c>
      <c r="X66" s="39">
        <f t="shared" si="11"/>
        <v>7847</v>
      </c>
      <c r="Y66" s="39">
        <f t="shared" si="12"/>
        <v>12282</v>
      </c>
      <c r="Z66" s="39">
        <f t="shared" si="13"/>
        <v>15936</v>
      </c>
      <c r="AA66" s="39">
        <f t="shared" si="14"/>
        <v>20124</v>
      </c>
    </row>
    <row r="67" spans="1:27" ht="15.6" x14ac:dyDescent="0.25">
      <c r="A67" t="s">
        <v>277</v>
      </c>
      <c r="C67" t="s">
        <v>278</v>
      </c>
      <c r="L67" s="40">
        <v>65</v>
      </c>
      <c r="M67" s="39">
        <f t="shared" si="3"/>
        <v>355</v>
      </c>
      <c r="N67" s="39">
        <f t="shared" ref="N67:N98" si="25">$D$7+($L67-1)*$E$7</f>
        <v>748</v>
      </c>
      <c r="O67" s="39">
        <f t="shared" ref="O67:O98" si="26">$D$15+($L67-1)*$E$15</f>
        <v>1257</v>
      </c>
      <c r="P67" s="39">
        <f t="shared" ref="P67:P98" si="27">$D$27+($L67-1)*$E$27</f>
        <v>1522</v>
      </c>
      <c r="Q67" s="39">
        <f t="shared" si="4"/>
        <v>1856</v>
      </c>
      <c r="R67" s="39">
        <f t="shared" si="5"/>
        <v>180</v>
      </c>
      <c r="S67" s="39">
        <f t="shared" si="6"/>
        <v>348</v>
      </c>
      <c r="T67" s="39">
        <f t="shared" si="7"/>
        <v>672</v>
      </c>
      <c r="U67" s="39">
        <f t="shared" si="8"/>
        <v>840</v>
      </c>
      <c r="V67" s="39">
        <f t="shared" si="9"/>
        <v>1008</v>
      </c>
      <c r="W67" s="39">
        <f t="shared" si="10"/>
        <v>4480</v>
      </c>
      <c r="X67" s="39">
        <f t="shared" si="11"/>
        <v>7936</v>
      </c>
      <c r="Y67" s="39">
        <f t="shared" si="12"/>
        <v>12416</v>
      </c>
      <c r="Z67" s="39">
        <f t="shared" si="13"/>
        <v>16128</v>
      </c>
      <c r="AA67" s="39">
        <f t="shared" si="14"/>
        <v>20352</v>
      </c>
    </row>
    <row r="68" spans="1:27" ht="15.6" x14ac:dyDescent="0.25">
      <c r="A68" t="s">
        <v>279</v>
      </c>
      <c r="C68" t="s">
        <v>280</v>
      </c>
      <c r="L68" s="40">
        <v>66</v>
      </c>
      <c r="M68" s="39">
        <f t="shared" ref="M68:M122" si="28">$D$3+(L68-1)*$E$3</f>
        <v>359</v>
      </c>
      <c r="N68" s="39">
        <f t="shared" si="25"/>
        <v>757</v>
      </c>
      <c r="O68" s="39">
        <f t="shared" si="26"/>
        <v>1272</v>
      </c>
      <c r="P68" s="39">
        <f t="shared" si="27"/>
        <v>1540</v>
      </c>
      <c r="Q68" s="39">
        <f t="shared" ref="Q68:Q122" si="29">$D$39+(L68-1)*$E$39</f>
        <v>1878</v>
      </c>
      <c r="R68" s="39">
        <f t="shared" ref="R68:R122" si="30">$D$5+(L68-1)*$E$5+$D$6+(L68-1)*$E$6</f>
        <v>182</v>
      </c>
      <c r="S68" s="39">
        <f t="shared" ref="S68:S122" si="31">$D$9+(L68-1)*$E$9+$D$10+(L68-1)*$E$10</f>
        <v>352</v>
      </c>
      <c r="T68" s="39">
        <f t="shared" ref="T68:T122" si="32">$D$17+(L68-1)*$E$17+$D$18+(L68-1)*$E$18</f>
        <v>680</v>
      </c>
      <c r="U68" s="39">
        <f t="shared" ref="U68:U122" si="33">$D$29+(L68-1)*$E$29+$D$30+(L68-1)*$E$30</f>
        <v>850</v>
      </c>
      <c r="V68" s="39">
        <f t="shared" ref="V68:V122" si="34">$D$41+(L68-1)*$E$41+$D$42+(L68-1)*$E$42</f>
        <v>1020</v>
      </c>
      <c r="W68" s="39">
        <f t="shared" ref="W68:W122" si="35">$D$4+(L68-1)*$E$4+$G$5+(L68-1)*$H$5+$G$6+(L68-1)*$H$6</f>
        <v>4530</v>
      </c>
      <c r="X68" s="39">
        <f t="shared" ref="X68:X122" si="36">$D$8+(L68-1)*$E$8+$G$9+(L68-1)*$H$9+$G$10+(L68-1)*$H$10</f>
        <v>8025</v>
      </c>
      <c r="Y68" s="39">
        <f t="shared" ref="Y68:Y122" si="37">$D$16+(L68-1)*$E$16+$G$17+(L68-1)*$H$17+$G$18+(L68-1)*$H83</f>
        <v>12550</v>
      </c>
      <c r="Z68" s="39">
        <f t="shared" ref="Z68:Z122" si="38">D$28+(L68-1)*E$28+$G94+(L68-1)*H$29+G$30+(L68-1)*H$30</f>
        <v>16320</v>
      </c>
      <c r="AA68" s="39">
        <f t="shared" ref="AA68:AA122" si="39">D$40+(L68-1)*E$40+G$41+(L68-1)*H$41+G$42+(L68-1)*H$42</f>
        <v>20580</v>
      </c>
    </row>
    <row r="69" spans="1:27" ht="15.6" x14ac:dyDescent="0.25">
      <c r="L69" s="40">
        <v>67</v>
      </c>
      <c r="M69" s="39">
        <f t="shared" si="28"/>
        <v>363</v>
      </c>
      <c r="N69" s="39">
        <f t="shared" si="25"/>
        <v>766</v>
      </c>
      <c r="O69" s="39">
        <f t="shared" si="26"/>
        <v>1287</v>
      </c>
      <c r="P69" s="39">
        <f t="shared" si="27"/>
        <v>1558</v>
      </c>
      <c r="Q69" s="39">
        <f t="shared" si="29"/>
        <v>1900</v>
      </c>
      <c r="R69" s="39">
        <f t="shared" si="30"/>
        <v>184</v>
      </c>
      <c r="S69" s="39">
        <f t="shared" si="31"/>
        <v>356</v>
      </c>
      <c r="T69" s="39">
        <f t="shared" si="32"/>
        <v>688</v>
      </c>
      <c r="U69" s="39">
        <f t="shared" si="33"/>
        <v>860</v>
      </c>
      <c r="V69" s="39">
        <f t="shared" si="34"/>
        <v>1032</v>
      </c>
      <c r="W69" s="39">
        <f t="shared" si="35"/>
        <v>4580</v>
      </c>
      <c r="X69" s="39">
        <f t="shared" si="36"/>
        <v>8114</v>
      </c>
      <c r="Y69" s="39">
        <f t="shared" si="37"/>
        <v>12684</v>
      </c>
      <c r="Z69" s="39">
        <f t="shared" si="38"/>
        <v>16512</v>
      </c>
      <c r="AA69" s="39">
        <f t="shared" si="39"/>
        <v>20808</v>
      </c>
    </row>
    <row r="70" spans="1:27" ht="15.6" x14ac:dyDescent="0.25">
      <c r="L70" s="40">
        <v>68</v>
      </c>
      <c r="M70" s="39">
        <f t="shared" si="28"/>
        <v>367</v>
      </c>
      <c r="N70" s="39">
        <f t="shared" si="25"/>
        <v>775</v>
      </c>
      <c r="O70" s="39">
        <f t="shared" si="26"/>
        <v>1302</v>
      </c>
      <c r="P70" s="39">
        <f t="shared" si="27"/>
        <v>1576</v>
      </c>
      <c r="Q70" s="39">
        <f t="shared" si="29"/>
        <v>1922</v>
      </c>
      <c r="R70" s="39">
        <f t="shared" si="30"/>
        <v>186</v>
      </c>
      <c r="S70" s="39">
        <f t="shared" si="31"/>
        <v>360</v>
      </c>
      <c r="T70" s="39">
        <f t="shared" si="32"/>
        <v>696</v>
      </c>
      <c r="U70" s="39">
        <f t="shared" si="33"/>
        <v>870</v>
      </c>
      <c r="V70" s="39">
        <f t="shared" si="34"/>
        <v>1044</v>
      </c>
      <c r="W70" s="39">
        <f t="shared" si="35"/>
        <v>4630</v>
      </c>
      <c r="X70" s="39">
        <f t="shared" si="36"/>
        <v>8203</v>
      </c>
      <c r="Y70" s="39">
        <f t="shared" si="37"/>
        <v>12818</v>
      </c>
      <c r="Z70" s="39">
        <f t="shared" si="38"/>
        <v>16704</v>
      </c>
      <c r="AA70" s="39">
        <f t="shared" si="39"/>
        <v>21036</v>
      </c>
    </row>
    <row r="71" spans="1:27" ht="15.6" x14ac:dyDescent="0.25">
      <c r="L71" s="40">
        <v>69</v>
      </c>
      <c r="M71" s="39">
        <f t="shared" si="28"/>
        <v>371</v>
      </c>
      <c r="N71" s="39">
        <f t="shared" si="25"/>
        <v>784</v>
      </c>
      <c r="O71" s="39">
        <f t="shared" si="26"/>
        <v>1317</v>
      </c>
      <c r="P71" s="39">
        <f t="shared" si="27"/>
        <v>1594</v>
      </c>
      <c r="Q71" s="39">
        <f t="shared" si="29"/>
        <v>1944</v>
      </c>
      <c r="R71" s="39">
        <f t="shared" si="30"/>
        <v>188</v>
      </c>
      <c r="S71" s="39">
        <f t="shared" si="31"/>
        <v>364</v>
      </c>
      <c r="T71" s="39">
        <f t="shared" si="32"/>
        <v>704</v>
      </c>
      <c r="U71" s="39">
        <f t="shared" si="33"/>
        <v>880</v>
      </c>
      <c r="V71" s="39">
        <f t="shared" si="34"/>
        <v>1056</v>
      </c>
      <c r="W71" s="39">
        <f t="shared" si="35"/>
        <v>4680</v>
      </c>
      <c r="X71" s="39">
        <f t="shared" si="36"/>
        <v>8292</v>
      </c>
      <c r="Y71" s="39">
        <f t="shared" si="37"/>
        <v>12952</v>
      </c>
      <c r="Z71" s="39">
        <f t="shared" si="38"/>
        <v>16896</v>
      </c>
      <c r="AA71" s="39">
        <f t="shared" si="39"/>
        <v>21264</v>
      </c>
    </row>
    <row r="72" spans="1:27" ht="15.6" x14ac:dyDescent="0.25">
      <c r="L72" s="40">
        <v>70</v>
      </c>
      <c r="M72" s="39">
        <f t="shared" si="28"/>
        <v>375</v>
      </c>
      <c r="N72" s="39">
        <f t="shared" si="25"/>
        <v>793</v>
      </c>
      <c r="O72" s="39">
        <f t="shared" si="26"/>
        <v>1332</v>
      </c>
      <c r="P72" s="39">
        <f t="shared" si="27"/>
        <v>1612</v>
      </c>
      <c r="Q72" s="39">
        <f t="shared" si="29"/>
        <v>1966</v>
      </c>
      <c r="R72" s="39">
        <f t="shared" si="30"/>
        <v>190</v>
      </c>
      <c r="S72" s="39">
        <f t="shared" si="31"/>
        <v>368</v>
      </c>
      <c r="T72" s="39">
        <f t="shared" si="32"/>
        <v>712</v>
      </c>
      <c r="U72" s="39">
        <f t="shared" si="33"/>
        <v>890</v>
      </c>
      <c r="V72" s="39">
        <f t="shared" si="34"/>
        <v>1068</v>
      </c>
      <c r="W72" s="39">
        <f t="shared" si="35"/>
        <v>4730</v>
      </c>
      <c r="X72" s="39">
        <f t="shared" si="36"/>
        <v>8381</v>
      </c>
      <c r="Y72" s="39">
        <f t="shared" si="37"/>
        <v>13086</v>
      </c>
      <c r="Z72" s="39">
        <f t="shared" si="38"/>
        <v>17088</v>
      </c>
      <c r="AA72" s="39">
        <f t="shared" si="39"/>
        <v>21492</v>
      </c>
    </row>
    <row r="73" spans="1:27" ht="15.6" x14ac:dyDescent="0.25">
      <c r="L73" s="40">
        <v>71</v>
      </c>
      <c r="M73" s="39">
        <f t="shared" si="28"/>
        <v>379</v>
      </c>
      <c r="N73" s="39">
        <f t="shared" si="25"/>
        <v>802</v>
      </c>
      <c r="O73" s="39">
        <f t="shared" si="26"/>
        <v>1347</v>
      </c>
      <c r="P73" s="39">
        <f t="shared" si="27"/>
        <v>1630</v>
      </c>
      <c r="Q73" s="39">
        <f t="shared" si="29"/>
        <v>1988</v>
      </c>
      <c r="R73" s="39">
        <f t="shared" si="30"/>
        <v>192</v>
      </c>
      <c r="S73" s="39">
        <f t="shared" si="31"/>
        <v>372</v>
      </c>
      <c r="T73" s="39">
        <f t="shared" si="32"/>
        <v>720</v>
      </c>
      <c r="U73" s="39">
        <f t="shared" si="33"/>
        <v>900</v>
      </c>
      <c r="V73" s="39">
        <f t="shared" si="34"/>
        <v>1080</v>
      </c>
      <c r="W73" s="39">
        <f t="shared" si="35"/>
        <v>4780</v>
      </c>
      <c r="X73" s="39">
        <f t="shared" si="36"/>
        <v>8470</v>
      </c>
      <c r="Y73" s="39">
        <f t="shared" si="37"/>
        <v>13220</v>
      </c>
      <c r="Z73" s="39">
        <f t="shared" si="38"/>
        <v>17280</v>
      </c>
      <c r="AA73" s="39">
        <f t="shared" si="39"/>
        <v>21720</v>
      </c>
    </row>
    <row r="74" spans="1:27" ht="15.6" x14ac:dyDescent="0.25">
      <c r="L74" s="40">
        <v>72</v>
      </c>
      <c r="M74" s="39">
        <f t="shared" si="28"/>
        <v>383</v>
      </c>
      <c r="N74" s="39">
        <f t="shared" si="25"/>
        <v>811</v>
      </c>
      <c r="O74" s="39">
        <f t="shared" si="26"/>
        <v>1362</v>
      </c>
      <c r="P74" s="39">
        <f t="shared" si="27"/>
        <v>1648</v>
      </c>
      <c r="Q74" s="39">
        <f t="shared" si="29"/>
        <v>2010</v>
      </c>
      <c r="R74" s="39">
        <f t="shared" si="30"/>
        <v>194</v>
      </c>
      <c r="S74" s="39">
        <f t="shared" si="31"/>
        <v>376</v>
      </c>
      <c r="T74" s="39">
        <f t="shared" si="32"/>
        <v>728</v>
      </c>
      <c r="U74" s="39">
        <f t="shared" si="33"/>
        <v>910</v>
      </c>
      <c r="V74" s="39">
        <f t="shared" si="34"/>
        <v>1092</v>
      </c>
      <c r="W74" s="39">
        <f t="shared" si="35"/>
        <v>4830</v>
      </c>
      <c r="X74" s="39">
        <f t="shared" si="36"/>
        <v>8559</v>
      </c>
      <c r="Y74" s="39">
        <f t="shared" si="37"/>
        <v>13354</v>
      </c>
      <c r="Z74" s="39">
        <f t="shared" si="38"/>
        <v>17472</v>
      </c>
      <c r="AA74" s="39">
        <f t="shared" si="39"/>
        <v>21948</v>
      </c>
    </row>
    <row r="75" spans="1:27" ht="15.6" x14ac:dyDescent="0.25">
      <c r="L75" s="40">
        <v>73</v>
      </c>
      <c r="M75" s="39">
        <f t="shared" si="28"/>
        <v>387</v>
      </c>
      <c r="N75" s="39">
        <f t="shared" si="25"/>
        <v>820</v>
      </c>
      <c r="O75" s="39">
        <f t="shared" si="26"/>
        <v>1377</v>
      </c>
      <c r="P75" s="39">
        <f t="shared" si="27"/>
        <v>1666</v>
      </c>
      <c r="Q75" s="39">
        <f t="shared" si="29"/>
        <v>2032</v>
      </c>
      <c r="R75" s="39">
        <f t="shared" si="30"/>
        <v>196</v>
      </c>
      <c r="S75" s="39">
        <f t="shared" si="31"/>
        <v>380</v>
      </c>
      <c r="T75" s="39">
        <f t="shared" si="32"/>
        <v>736</v>
      </c>
      <c r="U75" s="39">
        <f t="shared" si="33"/>
        <v>920</v>
      </c>
      <c r="V75" s="39">
        <f t="shared" si="34"/>
        <v>1104</v>
      </c>
      <c r="W75" s="39">
        <f t="shared" si="35"/>
        <v>4880</v>
      </c>
      <c r="X75" s="39">
        <f t="shared" si="36"/>
        <v>8648</v>
      </c>
      <c r="Y75" s="39">
        <f t="shared" si="37"/>
        <v>13488</v>
      </c>
      <c r="Z75" s="39">
        <f t="shared" si="38"/>
        <v>17664</v>
      </c>
      <c r="AA75" s="39">
        <f t="shared" si="39"/>
        <v>22176</v>
      </c>
    </row>
    <row r="76" spans="1:27" ht="15.6" x14ac:dyDescent="0.25">
      <c r="L76" s="40">
        <v>74</v>
      </c>
      <c r="M76" s="39">
        <f t="shared" si="28"/>
        <v>391</v>
      </c>
      <c r="N76" s="39">
        <f t="shared" si="25"/>
        <v>829</v>
      </c>
      <c r="O76" s="39">
        <f t="shared" si="26"/>
        <v>1392</v>
      </c>
      <c r="P76" s="39">
        <f t="shared" si="27"/>
        <v>1684</v>
      </c>
      <c r="Q76" s="39">
        <f t="shared" si="29"/>
        <v>2054</v>
      </c>
      <c r="R76" s="39">
        <f t="shared" si="30"/>
        <v>198</v>
      </c>
      <c r="S76" s="39">
        <f t="shared" si="31"/>
        <v>384</v>
      </c>
      <c r="T76" s="39">
        <f t="shared" si="32"/>
        <v>744</v>
      </c>
      <c r="U76" s="39">
        <f t="shared" si="33"/>
        <v>930</v>
      </c>
      <c r="V76" s="39">
        <f t="shared" si="34"/>
        <v>1116</v>
      </c>
      <c r="W76" s="39">
        <f t="shared" si="35"/>
        <v>4930</v>
      </c>
      <c r="X76" s="39">
        <f t="shared" si="36"/>
        <v>8737</v>
      </c>
      <c r="Y76" s="39">
        <f t="shared" si="37"/>
        <v>13622</v>
      </c>
      <c r="Z76" s="39">
        <f t="shared" si="38"/>
        <v>17856</v>
      </c>
      <c r="AA76" s="39">
        <f t="shared" si="39"/>
        <v>22404</v>
      </c>
    </row>
    <row r="77" spans="1:27" ht="15.6" x14ac:dyDescent="0.25">
      <c r="L77" s="40">
        <v>75</v>
      </c>
      <c r="M77" s="39">
        <f t="shared" si="28"/>
        <v>395</v>
      </c>
      <c r="N77" s="39">
        <f t="shared" si="25"/>
        <v>838</v>
      </c>
      <c r="O77" s="39">
        <f t="shared" si="26"/>
        <v>1407</v>
      </c>
      <c r="P77" s="39">
        <f t="shared" si="27"/>
        <v>1702</v>
      </c>
      <c r="Q77" s="39">
        <f t="shared" si="29"/>
        <v>2076</v>
      </c>
      <c r="R77" s="39">
        <f t="shared" si="30"/>
        <v>200</v>
      </c>
      <c r="S77" s="39">
        <f t="shared" si="31"/>
        <v>388</v>
      </c>
      <c r="T77" s="39">
        <f t="shared" si="32"/>
        <v>752</v>
      </c>
      <c r="U77" s="39">
        <f t="shared" si="33"/>
        <v>940</v>
      </c>
      <c r="V77" s="39">
        <f t="shared" si="34"/>
        <v>1128</v>
      </c>
      <c r="W77" s="39">
        <f t="shared" si="35"/>
        <v>4980</v>
      </c>
      <c r="X77" s="39">
        <f t="shared" si="36"/>
        <v>8826</v>
      </c>
      <c r="Y77" s="39">
        <f t="shared" si="37"/>
        <v>13756</v>
      </c>
      <c r="Z77" s="39">
        <f t="shared" si="38"/>
        <v>18048</v>
      </c>
      <c r="AA77" s="39">
        <f t="shared" si="39"/>
        <v>22632</v>
      </c>
    </row>
    <row r="78" spans="1:27" ht="15.6" x14ac:dyDescent="0.25">
      <c r="L78" s="40">
        <v>76</v>
      </c>
      <c r="M78" s="39">
        <f t="shared" si="28"/>
        <v>399</v>
      </c>
      <c r="N78" s="39">
        <f t="shared" si="25"/>
        <v>847</v>
      </c>
      <c r="O78" s="39">
        <f t="shared" si="26"/>
        <v>1422</v>
      </c>
      <c r="P78" s="39">
        <f t="shared" si="27"/>
        <v>1720</v>
      </c>
      <c r="Q78" s="39">
        <f t="shared" si="29"/>
        <v>2098</v>
      </c>
      <c r="R78" s="39">
        <f t="shared" si="30"/>
        <v>202</v>
      </c>
      <c r="S78" s="39">
        <f t="shared" si="31"/>
        <v>392</v>
      </c>
      <c r="T78" s="39">
        <f t="shared" si="32"/>
        <v>760</v>
      </c>
      <c r="U78" s="39">
        <f t="shared" si="33"/>
        <v>950</v>
      </c>
      <c r="V78" s="39">
        <f t="shared" si="34"/>
        <v>1140</v>
      </c>
      <c r="W78" s="39">
        <f t="shared" si="35"/>
        <v>5030</v>
      </c>
      <c r="X78" s="39">
        <f t="shared" si="36"/>
        <v>8915</v>
      </c>
      <c r="Y78" s="39">
        <f t="shared" si="37"/>
        <v>13890</v>
      </c>
      <c r="Z78" s="39">
        <f t="shared" si="38"/>
        <v>18240</v>
      </c>
      <c r="AA78" s="39">
        <f t="shared" si="39"/>
        <v>22860</v>
      </c>
    </row>
    <row r="79" spans="1:27" ht="15.6" x14ac:dyDescent="0.25">
      <c r="L79" s="40">
        <v>77</v>
      </c>
      <c r="M79" s="39">
        <f t="shared" si="28"/>
        <v>403</v>
      </c>
      <c r="N79" s="39">
        <f t="shared" si="25"/>
        <v>856</v>
      </c>
      <c r="O79" s="39">
        <f t="shared" si="26"/>
        <v>1437</v>
      </c>
      <c r="P79" s="39">
        <f t="shared" si="27"/>
        <v>1738</v>
      </c>
      <c r="Q79" s="39">
        <f t="shared" si="29"/>
        <v>2120</v>
      </c>
      <c r="R79" s="39">
        <f t="shared" si="30"/>
        <v>204</v>
      </c>
      <c r="S79" s="39">
        <f t="shared" si="31"/>
        <v>396</v>
      </c>
      <c r="T79" s="39">
        <f t="shared" si="32"/>
        <v>768</v>
      </c>
      <c r="U79" s="39">
        <f t="shared" si="33"/>
        <v>960</v>
      </c>
      <c r="V79" s="39">
        <f t="shared" si="34"/>
        <v>1152</v>
      </c>
      <c r="W79" s="39">
        <f t="shared" si="35"/>
        <v>5080</v>
      </c>
      <c r="X79" s="39">
        <f t="shared" si="36"/>
        <v>9004</v>
      </c>
      <c r="Y79" s="39">
        <f t="shared" si="37"/>
        <v>14024</v>
      </c>
      <c r="Z79" s="39">
        <f t="shared" si="38"/>
        <v>18432</v>
      </c>
      <c r="AA79" s="39">
        <f t="shared" si="39"/>
        <v>23088</v>
      </c>
    </row>
    <row r="80" spans="1:27" ht="15.6" x14ac:dyDescent="0.25">
      <c r="L80" s="40">
        <v>78</v>
      </c>
      <c r="M80" s="39">
        <f t="shared" si="28"/>
        <v>407</v>
      </c>
      <c r="N80" s="39">
        <f t="shared" si="25"/>
        <v>865</v>
      </c>
      <c r="O80" s="39">
        <f t="shared" si="26"/>
        <v>1452</v>
      </c>
      <c r="P80" s="39">
        <f t="shared" si="27"/>
        <v>1756</v>
      </c>
      <c r="Q80" s="39">
        <f t="shared" si="29"/>
        <v>2142</v>
      </c>
      <c r="R80" s="39">
        <f t="shared" si="30"/>
        <v>206</v>
      </c>
      <c r="S80" s="39">
        <f t="shared" si="31"/>
        <v>400</v>
      </c>
      <c r="T80" s="39">
        <f t="shared" si="32"/>
        <v>776</v>
      </c>
      <c r="U80" s="39">
        <f t="shared" si="33"/>
        <v>970</v>
      </c>
      <c r="V80" s="39">
        <f t="shared" si="34"/>
        <v>1164</v>
      </c>
      <c r="W80" s="39">
        <f t="shared" si="35"/>
        <v>5130</v>
      </c>
      <c r="X80" s="39">
        <f t="shared" si="36"/>
        <v>9093</v>
      </c>
      <c r="Y80" s="39">
        <f t="shared" si="37"/>
        <v>14158</v>
      </c>
      <c r="Z80" s="39">
        <f t="shared" si="38"/>
        <v>18624</v>
      </c>
      <c r="AA80" s="39">
        <f t="shared" si="39"/>
        <v>23316</v>
      </c>
    </row>
    <row r="81" spans="12:27" ht="15.6" x14ac:dyDescent="0.25">
      <c r="L81" s="40">
        <v>79</v>
      </c>
      <c r="M81" s="39">
        <f t="shared" si="28"/>
        <v>411</v>
      </c>
      <c r="N81" s="39">
        <f t="shared" si="25"/>
        <v>874</v>
      </c>
      <c r="O81" s="39">
        <f t="shared" si="26"/>
        <v>1467</v>
      </c>
      <c r="P81" s="39">
        <f t="shared" si="27"/>
        <v>1774</v>
      </c>
      <c r="Q81" s="39">
        <f t="shared" si="29"/>
        <v>2164</v>
      </c>
      <c r="R81" s="39">
        <f t="shared" si="30"/>
        <v>208</v>
      </c>
      <c r="S81" s="39">
        <f t="shared" si="31"/>
        <v>404</v>
      </c>
      <c r="T81" s="39">
        <f t="shared" si="32"/>
        <v>784</v>
      </c>
      <c r="U81" s="39">
        <f t="shared" si="33"/>
        <v>980</v>
      </c>
      <c r="V81" s="39">
        <f t="shared" si="34"/>
        <v>1176</v>
      </c>
      <c r="W81" s="39">
        <f t="shared" si="35"/>
        <v>5180</v>
      </c>
      <c r="X81" s="39">
        <f t="shared" si="36"/>
        <v>9182</v>
      </c>
      <c r="Y81" s="39">
        <f t="shared" si="37"/>
        <v>14292</v>
      </c>
      <c r="Z81" s="39">
        <f t="shared" si="38"/>
        <v>18816</v>
      </c>
      <c r="AA81" s="39">
        <f t="shared" si="39"/>
        <v>23544</v>
      </c>
    </row>
    <row r="82" spans="12:27" ht="15.6" x14ac:dyDescent="0.25">
      <c r="L82" s="40">
        <v>80</v>
      </c>
      <c r="M82" s="39">
        <f t="shared" si="28"/>
        <v>415</v>
      </c>
      <c r="N82" s="39">
        <f t="shared" si="25"/>
        <v>883</v>
      </c>
      <c r="O82" s="39">
        <f t="shared" si="26"/>
        <v>1482</v>
      </c>
      <c r="P82" s="39">
        <f t="shared" si="27"/>
        <v>1792</v>
      </c>
      <c r="Q82" s="39">
        <f t="shared" si="29"/>
        <v>2186</v>
      </c>
      <c r="R82" s="39">
        <f t="shared" si="30"/>
        <v>210</v>
      </c>
      <c r="S82" s="39">
        <f t="shared" si="31"/>
        <v>408</v>
      </c>
      <c r="T82" s="39">
        <f t="shared" si="32"/>
        <v>792</v>
      </c>
      <c r="U82" s="39">
        <f t="shared" si="33"/>
        <v>990</v>
      </c>
      <c r="V82" s="39">
        <f t="shared" si="34"/>
        <v>1188</v>
      </c>
      <c r="W82" s="39">
        <f t="shared" si="35"/>
        <v>5230</v>
      </c>
      <c r="X82" s="39">
        <f t="shared" si="36"/>
        <v>9271</v>
      </c>
      <c r="Y82" s="39">
        <f t="shared" si="37"/>
        <v>14426</v>
      </c>
      <c r="Z82" s="39">
        <f t="shared" si="38"/>
        <v>19008</v>
      </c>
      <c r="AA82" s="39">
        <f t="shared" si="39"/>
        <v>23772</v>
      </c>
    </row>
    <row r="83" spans="12:27" ht="15.6" x14ac:dyDescent="0.25">
      <c r="L83" s="40">
        <v>81</v>
      </c>
      <c r="M83" s="39">
        <f t="shared" si="28"/>
        <v>419</v>
      </c>
      <c r="N83" s="39">
        <f t="shared" si="25"/>
        <v>892</v>
      </c>
      <c r="O83" s="39">
        <f t="shared" si="26"/>
        <v>1497</v>
      </c>
      <c r="P83" s="39">
        <f t="shared" si="27"/>
        <v>1810</v>
      </c>
      <c r="Q83" s="39">
        <f t="shared" si="29"/>
        <v>2208</v>
      </c>
      <c r="R83" s="39">
        <f t="shared" si="30"/>
        <v>212</v>
      </c>
      <c r="S83" s="39">
        <f t="shared" si="31"/>
        <v>412</v>
      </c>
      <c r="T83" s="39">
        <f t="shared" si="32"/>
        <v>800</v>
      </c>
      <c r="U83" s="39">
        <f t="shared" si="33"/>
        <v>1000</v>
      </c>
      <c r="V83" s="39">
        <f t="shared" si="34"/>
        <v>1200</v>
      </c>
      <c r="W83" s="39">
        <f t="shared" si="35"/>
        <v>5280</v>
      </c>
      <c r="X83" s="39">
        <f t="shared" si="36"/>
        <v>9360</v>
      </c>
      <c r="Y83" s="39">
        <f t="shared" si="37"/>
        <v>14560</v>
      </c>
      <c r="Z83" s="39">
        <f t="shared" si="38"/>
        <v>19200</v>
      </c>
      <c r="AA83" s="39">
        <f t="shared" si="39"/>
        <v>24000</v>
      </c>
    </row>
    <row r="84" spans="12:27" ht="15.6" x14ac:dyDescent="0.25">
      <c r="L84" s="40">
        <v>82</v>
      </c>
      <c r="M84" s="39">
        <f t="shared" si="28"/>
        <v>423</v>
      </c>
      <c r="N84" s="39">
        <f t="shared" si="25"/>
        <v>901</v>
      </c>
      <c r="O84" s="39">
        <f t="shared" si="26"/>
        <v>1512</v>
      </c>
      <c r="P84" s="39">
        <f t="shared" si="27"/>
        <v>1828</v>
      </c>
      <c r="Q84" s="39">
        <f t="shared" si="29"/>
        <v>2230</v>
      </c>
      <c r="R84" s="39">
        <f t="shared" si="30"/>
        <v>214</v>
      </c>
      <c r="S84" s="39">
        <f t="shared" si="31"/>
        <v>416</v>
      </c>
      <c r="T84" s="39">
        <f t="shared" si="32"/>
        <v>808</v>
      </c>
      <c r="U84" s="39">
        <f t="shared" si="33"/>
        <v>1010</v>
      </c>
      <c r="V84" s="39">
        <f t="shared" si="34"/>
        <v>1212</v>
      </c>
      <c r="W84" s="39">
        <f t="shared" si="35"/>
        <v>5330</v>
      </c>
      <c r="X84" s="39">
        <f t="shared" si="36"/>
        <v>9449</v>
      </c>
      <c r="Y84" s="39">
        <f t="shared" si="37"/>
        <v>14694</v>
      </c>
      <c r="Z84" s="39">
        <f t="shared" si="38"/>
        <v>19392</v>
      </c>
      <c r="AA84" s="39">
        <f t="shared" si="39"/>
        <v>24228</v>
      </c>
    </row>
    <row r="85" spans="12:27" ht="15.6" x14ac:dyDescent="0.25">
      <c r="L85" s="40">
        <v>83</v>
      </c>
      <c r="M85" s="39">
        <f t="shared" si="28"/>
        <v>427</v>
      </c>
      <c r="N85" s="39">
        <f t="shared" si="25"/>
        <v>910</v>
      </c>
      <c r="O85" s="39">
        <f t="shared" si="26"/>
        <v>1527</v>
      </c>
      <c r="P85" s="39">
        <f t="shared" si="27"/>
        <v>1846</v>
      </c>
      <c r="Q85" s="39">
        <f t="shared" si="29"/>
        <v>2252</v>
      </c>
      <c r="R85" s="39">
        <f t="shared" si="30"/>
        <v>216</v>
      </c>
      <c r="S85" s="39">
        <f t="shared" si="31"/>
        <v>420</v>
      </c>
      <c r="T85" s="39">
        <f t="shared" si="32"/>
        <v>816</v>
      </c>
      <c r="U85" s="39">
        <f t="shared" si="33"/>
        <v>1020</v>
      </c>
      <c r="V85" s="39">
        <f t="shared" si="34"/>
        <v>1224</v>
      </c>
      <c r="W85" s="39">
        <f t="shared" si="35"/>
        <v>5380</v>
      </c>
      <c r="X85" s="39">
        <f t="shared" si="36"/>
        <v>9538</v>
      </c>
      <c r="Y85" s="39">
        <f t="shared" si="37"/>
        <v>14828</v>
      </c>
      <c r="Z85" s="39">
        <f t="shared" si="38"/>
        <v>19584</v>
      </c>
      <c r="AA85" s="39">
        <f t="shared" si="39"/>
        <v>24456</v>
      </c>
    </row>
    <row r="86" spans="12:27" ht="15.6" x14ac:dyDescent="0.25">
      <c r="L86" s="40">
        <v>84</v>
      </c>
      <c r="M86" s="39">
        <f t="shared" si="28"/>
        <v>431</v>
      </c>
      <c r="N86" s="39">
        <f t="shared" si="25"/>
        <v>919</v>
      </c>
      <c r="O86" s="39">
        <f t="shared" si="26"/>
        <v>1542</v>
      </c>
      <c r="P86" s="39">
        <f t="shared" si="27"/>
        <v>1864</v>
      </c>
      <c r="Q86" s="39">
        <f t="shared" si="29"/>
        <v>2274</v>
      </c>
      <c r="R86" s="39">
        <f t="shared" si="30"/>
        <v>218</v>
      </c>
      <c r="S86" s="39">
        <f t="shared" si="31"/>
        <v>424</v>
      </c>
      <c r="T86" s="39">
        <f t="shared" si="32"/>
        <v>824</v>
      </c>
      <c r="U86" s="39">
        <f t="shared" si="33"/>
        <v>1030</v>
      </c>
      <c r="V86" s="39">
        <f t="shared" si="34"/>
        <v>1236</v>
      </c>
      <c r="W86" s="39">
        <f t="shared" si="35"/>
        <v>5430</v>
      </c>
      <c r="X86" s="39">
        <f t="shared" si="36"/>
        <v>9627</v>
      </c>
      <c r="Y86" s="39">
        <f t="shared" si="37"/>
        <v>14962</v>
      </c>
      <c r="Z86" s="39">
        <f t="shared" si="38"/>
        <v>19776</v>
      </c>
      <c r="AA86" s="39">
        <f t="shared" si="39"/>
        <v>24684</v>
      </c>
    </row>
    <row r="87" spans="12:27" ht="15.6" x14ac:dyDescent="0.25">
      <c r="L87" s="40">
        <v>85</v>
      </c>
      <c r="M87" s="39">
        <f t="shared" si="28"/>
        <v>435</v>
      </c>
      <c r="N87" s="39">
        <f t="shared" si="25"/>
        <v>928</v>
      </c>
      <c r="O87" s="39">
        <f t="shared" si="26"/>
        <v>1557</v>
      </c>
      <c r="P87" s="39">
        <f t="shared" si="27"/>
        <v>1882</v>
      </c>
      <c r="Q87" s="39">
        <f t="shared" si="29"/>
        <v>2296</v>
      </c>
      <c r="R87" s="39">
        <f t="shared" si="30"/>
        <v>220</v>
      </c>
      <c r="S87" s="39">
        <f t="shared" si="31"/>
        <v>428</v>
      </c>
      <c r="T87" s="39">
        <f t="shared" si="32"/>
        <v>832</v>
      </c>
      <c r="U87" s="39">
        <f t="shared" si="33"/>
        <v>1040</v>
      </c>
      <c r="V87" s="39">
        <f t="shared" si="34"/>
        <v>1248</v>
      </c>
      <c r="W87" s="39">
        <f t="shared" si="35"/>
        <v>5480</v>
      </c>
      <c r="X87" s="39">
        <f t="shared" si="36"/>
        <v>9716</v>
      </c>
      <c r="Y87" s="39">
        <f t="shared" si="37"/>
        <v>15096</v>
      </c>
      <c r="Z87" s="39">
        <f t="shared" si="38"/>
        <v>19968</v>
      </c>
      <c r="AA87" s="39">
        <f t="shared" si="39"/>
        <v>24912</v>
      </c>
    </row>
    <row r="88" spans="12:27" ht="15.6" x14ac:dyDescent="0.25">
      <c r="L88" s="40">
        <v>86</v>
      </c>
      <c r="M88" s="39">
        <f t="shared" si="28"/>
        <v>439</v>
      </c>
      <c r="N88" s="39">
        <f t="shared" si="25"/>
        <v>937</v>
      </c>
      <c r="O88" s="39">
        <f t="shared" si="26"/>
        <v>1572</v>
      </c>
      <c r="P88" s="39">
        <f t="shared" si="27"/>
        <v>1900</v>
      </c>
      <c r="Q88" s="39">
        <f t="shared" si="29"/>
        <v>2318</v>
      </c>
      <c r="R88" s="39">
        <f t="shared" si="30"/>
        <v>222</v>
      </c>
      <c r="S88" s="39">
        <f t="shared" si="31"/>
        <v>432</v>
      </c>
      <c r="T88" s="39">
        <f t="shared" si="32"/>
        <v>840</v>
      </c>
      <c r="U88" s="39">
        <f t="shared" si="33"/>
        <v>1050</v>
      </c>
      <c r="V88" s="39">
        <f t="shared" si="34"/>
        <v>1260</v>
      </c>
      <c r="W88" s="39">
        <f t="shared" si="35"/>
        <v>5530</v>
      </c>
      <c r="X88" s="39">
        <f t="shared" si="36"/>
        <v>9805</v>
      </c>
      <c r="Y88" s="39">
        <f t="shared" si="37"/>
        <v>15230</v>
      </c>
      <c r="Z88" s="39">
        <f t="shared" si="38"/>
        <v>20160</v>
      </c>
      <c r="AA88" s="39">
        <f t="shared" si="39"/>
        <v>25140</v>
      </c>
    </row>
    <row r="89" spans="12:27" ht="15.6" x14ac:dyDescent="0.25">
      <c r="L89" s="40">
        <v>87</v>
      </c>
      <c r="M89" s="39">
        <f t="shared" si="28"/>
        <v>443</v>
      </c>
      <c r="N89" s="39">
        <f t="shared" si="25"/>
        <v>946</v>
      </c>
      <c r="O89" s="39">
        <f t="shared" si="26"/>
        <v>1587</v>
      </c>
      <c r="P89" s="39">
        <f t="shared" si="27"/>
        <v>1918</v>
      </c>
      <c r="Q89" s="39">
        <f t="shared" si="29"/>
        <v>2340</v>
      </c>
      <c r="R89" s="39">
        <f t="shared" si="30"/>
        <v>224</v>
      </c>
      <c r="S89" s="39">
        <f t="shared" si="31"/>
        <v>436</v>
      </c>
      <c r="T89" s="39">
        <f t="shared" si="32"/>
        <v>848</v>
      </c>
      <c r="U89" s="39">
        <f t="shared" si="33"/>
        <v>1060</v>
      </c>
      <c r="V89" s="39">
        <f t="shared" si="34"/>
        <v>1272</v>
      </c>
      <c r="W89" s="39">
        <f t="shared" si="35"/>
        <v>5580</v>
      </c>
      <c r="X89" s="39">
        <f t="shared" si="36"/>
        <v>9894</v>
      </c>
      <c r="Y89" s="39">
        <f t="shared" si="37"/>
        <v>15364</v>
      </c>
      <c r="Z89" s="39">
        <f t="shared" si="38"/>
        <v>20352</v>
      </c>
      <c r="AA89" s="39">
        <f t="shared" si="39"/>
        <v>25368</v>
      </c>
    </row>
    <row r="90" spans="12:27" ht="15.6" x14ac:dyDescent="0.25">
      <c r="L90" s="40">
        <v>88</v>
      </c>
      <c r="M90" s="39">
        <f t="shared" si="28"/>
        <v>447</v>
      </c>
      <c r="N90" s="39">
        <f t="shared" si="25"/>
        <v>955</v>
      </c>
      <c r="O90" s="39">
        <f t="shared" si="26"/>
        <v>1602</v>
      </c>
      <c r="P90" s="39">
        <f t="shared" si="27"/>
        <v>1936</v>
      </c>
      <c r="Q90" s="39">
        <f t="shared" si="29"/>
        <v>2362</v>
      </c>
      <c r="R90" s="39">
        <f t="shared" si="30"/>
        <v>226</v>
      </c>
      <c r="S90" s="39">
        <f t="shared" si="31"/>
        <v>440</v>
      </c>
      <c r="T90" s="39">
        <f t="shared" si="32"/>
        <v>856</v>
      </c>
      <c r="U90" s="39">
        <f t="shared" si="33"/>
        <v>1070</v>
      </c>
      <c r="V90" s="39">
        <f t="shared" si="34"/>
        <v>1284</v>
      </c>
      <c r="W90" s="39">
        <f t="shared" si="35"/>
        <v>5630</v>
      </c>
      <c r="X90" s="39">
        <f t="shared" si="36"/>
        <v>9983</v>
      </c>
      <c r="Y90" s="39">
        <f t="shared" si="37"/>
        <v>15498</v>
      </c>
      <c r="Z90" s="39">
        <f t="shared" si="38"/>
        <v>20544</v>
      </c>
      <c r="AA90" s="39">
        <f t="shared" si="39"/>
        <v>25596</v>
      </c>
    </row>
    <row r="91" spans="12:27" ht="15.6" x14ac:dyDescent="0.25">
      <c r="L91" s="40">
        <v>89</v>
      </c>
      <c r="M91" s="39">
        <f t="shared" si="28"/>
        <v>451</v>
      </c>
      <c r="N91" s="39">
        <f t="shared" si="25"/>
        <v>964</v>
      </c>
      <c r="O91" s="39">
        <f t="shared" si="26"/>
        <v>1617</v>
      </c>
      <c r="P91" s="39">
        <f t="shared" si="27"/>
        <v>1954</v>
      </c>
      <c r="Q91" s="39">
        <f t="shared" si="29"/>
        <v>2384</v>
      </c>
      <c r="R91" s="39">
        <f t="shared" si="30"/>
        <v>228</v>
      </c>
      <c r="S91" s="39">
        <f t="shared" si="31"/>
        <v>444</v>
      </c>
      <c r="T91" s="39">
        <f t="shared" si="32"/>
        <v>864</v>
      </c>
      <c r="U91" s="39">
        <f t="shared" si="33"/>
        <v>1080</v>
      </c>
      <c r="V91" s="39">
        <f t="shared" si="34"/>
        <v>1296</v>
      </c>
      <c r="W91" s="39">
        <f t="shared" si="35"/>
        <v>5680</v>
      </c>
      <c r="X91" s="39">
        <f t="shared" si="36"/>
        <v>10072</v>
      </c>
      <c r="Y91" s="39">
        <f t="shared" si="37"/>
        <v>15632</v>
      </c>
      <c r="Z91" s="39">
        <f t="shared" si="38"/>
        <v>20736</v>
      </c>
      <c r="AA91" s="39">
        <f t="shared" si="39"/>
        <v>25824</v>
      </c>
    </row>
    <row r="92" spans="12:27" ht="15.6" x14ac:dyDescent="0.25">
      <c r="L92" s="40">
        <v>90</v>
      </c>
      <c r="M92" s="39">
        <f t="shared" si="28"/>
        <v>455</v>
      </c>
      <c r="N92" s="39">
        <f t="shared" si="25"/>
        <v>973</v>
      </c>
      <c r="O92" s="39">
        <f t="shared" si="26"/>
        <v>1632</v>
      </c>
      <c r="P92" s="39">
        <f t="shared" si="27"/>
        <v>1972</v>
      </c>
      <c r="Q92" s="39">
        <f t="shared" si="29"/>
        <v>2406</v>
      </c>
      <c r="R92" s="39">
        <f t="shared" si="30"/>
        <v>230</v>
      </c>
      <c r="S92" s="39">
        <f t="shared" si="31"/>
        <v>448</v>
      </c>
      <c r="T92" s="39">
        <f t="shared" si="32"/>
        <v>872</v>
      </c>
      <c r="U92" s="39">
        <f t="shared" si="33"/>
        <v>1090</v>
      </c>
      <c r="V92" s="39">
        <f t="shared" si="34"/>
        <v>1308</v>
      </c>
      <c r="W92" s="39">
        <f t="shared" si="35"/>
        <v>5730</v>
      </c>
      <c r="X92" s="39">
        <f t="shared" si="36"/>
        <v>10161</v>
      </c>
      <c r="Y92" s="39">
        <f t="shared" si="37"/>
        <v>15766</v>
      </c>
      <c r="Z92" s="39">
        <f t="shared" si="38"/>
        <v>20928</v>
      </c>
      <c r="AA92" s="39">
        <f t="shared" si="39"/>
        <v>26052</v>
      </c>
    </row>
    <row r="93" spans="12:27" ht="15.6" x14ac:dyDescent="0.25">
      <c r="L93" s="40">
        <v>91</v>
      </c>
      <c r="M93" s="39">
        <f t="shared" si="28"/>
        <v>459</v>
      </c>
      <c r="N93" s="39">
        <f t="shared" si="25"/>
        <v>982</v>
      </c>
      <c r="O93" s="39">
        <f t="shared" si="26"/>
        <v>1647</v>
      </c>
      <c r="P93" s="39">
        <f t="shared" si="27"/>
        <v>1990</v>
      </c>
      <c r="Q93" s="39">
        <f t="shared" si="29"/>
        <v>2428</v>
      </c>
      <c r="R93" s="39">
        <f t="shared" si="30"/>
        <v>232</v>
      </c>
      <c r="S93" s="39">
        <f t="shared" si="31"/>
        <v>452</v>
      </c>
      <c r="T93" s="39">
        <f t="shared" si="32"/>
        <v>880</v>
      </c>
      <c r="U93" s="39">
        <f t="shared" si="33"/>
        <v>1100</v>
      </c>
      <c r="V93" s="39">
        <f t="shared" si="34"/>
        <v>1320</v>
      </c>
      <c r="W93" s="39">
        <f t="shared" si="35"/>
        <v>5780</v>
      </c>
      <c r="X93" s="39">
        <f t="shared" si="36"/>
        <v>10250</v>
      </c>
      <c r="Y93" s="39">
        <f t="shared" si="37"/>
        <v>15900</v>
      </c>
      <c r="Z93" s="39">
        <f t="shared" si="38"/>
        <v>21120</v>
      </c>
      <c r="AA93" s="39">
        <f t="shared" si="39"/>
        <v>26280</v>
      </c>
    </row>
    <row r="94" spans="12:27" ht="15.6" x14ac:dyDescent="0.25">
      <c r="L94" s="40">
        <v>92</v>
      </c>
      <c r="M94" s="39">
        <f t="shared" si="28"/>
        <v>463</v>
      </c>
      <c r="N94" s="39">
        <f t="shared" si="25"/>
        <v>991</v>
      </c>
      <c r="O94" s="39">
        <f t="shared" si="26"/>
        <v>1662</v>
      </c>
      <c r="P94" s="39">
        <f t="shared" si="27"/>
        <v>2008</v>
      </c>
      <c r="Q94" s="39">
        <f t="shared" si="29"/>
        <v>2450</v>
      </c>
      <c r="R94" s="39">
        <f t="shared" si="30"/>
        <v>234</v>
      </c>
      <c r="S94" s="39">
        <f t="shared" si="31"/>
        <v>456</v>
      </c>
      <c r="T94" s="39">
        <f t="shared" si="32"/>
        <v>888</v>
      </c>
      <c r="U94" s="39">
        <f t="shared" si="33"/>
        <v>1110</v>
      </c>
      <c r="V94" s="39">
        <f t="shared" si="34"/>
        <v>1332</v>
      </c>
      <c r="W94" s="39">
        <f t="shared" si="35"/>
        <v>5830</v>
      </c>
      <c r="X94" s="39">
        <f t="shared" si="36"/>
        <v>10339</v>
      </c>
      <c r="Y94" s="39">
        <f t="shared" si="37"/>
        <v>16034</v>
      </c>
      <c r="Z94" s="39">
        <f t="shared" si="38"/>
        <v>21312</v>
      </c>
      <c r="AA94" s="39">
        <f t="shared" si="39"/>
        <v>26508</v>
      </c>
    </row>
    <row r="95" spans="12:27" ht="15.6" x14ac:dyDescent="0.25">
      <c r="L95" s="40">
        <v>93</v>
      </c>
      <c r="M95" s="39">
        <f t="shared" si="28"/>
        <v>467</v>
      </c>
      <c r="N95" s="39">
        <f t="shared" si="25"/>
        <v>1000</v>
      </c>
      <c r="O95" s="39">
        <f t="shared" si="26"/>
        <v>1677</v>
      </c>
      <c r="P95" s="39">
        <f t="shared" si="27"/>
        <v>2026</v>
      </c>
      <c r="Q95" s="39">
        <f t="shared" si="29"/>
        <v>2472</v>
      </c>
      <c r="R95" s="39">
        <f t="shared" si="30"/>
        <v>236</v>
      </c>
      <c r="S95" s="39">
        <f t="shared" si="31"/>
        <v>460</v>
      </c>
      <c r="T95" s="39">
        <f t="shared" si="32"/>
        <v>896</v>
      </c>
      <c r="U95" s="39">
        <f t="shared" si="33"/>
        <v>1120</v>
      </c>
      <c r="V95" s="39">
        <f t="shared" si="34"/>
        <v>1344</v>
      </c>
      <c r="W95" s="39">
        <f t="shared" si="35"/>
        <v>5880</v>
      </c>
      <c r="X95" s="39">
        <f t="shared" si="36"/>
        <v>10428</v>
      </c>
      <c r="Y95" s="39">
        <f t="shared" si="37"/>
        <v>16168</v>
      </c>
      <c r="Z95" s="39">
        <f t="shared" si="38"/>
        <v>21504</v>
      </c>
      <c r="AA95" s="39">
        <f t="shared" si="39"/>
        <v>26736</v>
      </c>
    </row>
    <row r="96" spans="12:27" ht="15.6" x14ac:dyDescent="0.25">
      <c r="L96" s="40">
        <v>94</v>
      </c>
      <c r="M96" s="39">
        <f t="shared" si="28"/>
        <v>471</v>
      </c>
      <c r="N96" s="39">
        <f t="shared" si="25"/>
        <v>1009</v>
      </c>
      <c r="O96" s="39">
        <f t="shared" si="26"/>
        <v>1692</v>
      </c>
      <c r="P96" s="39">
        <f t="shared" si="27"/>
        <v>2044</v>
      </c>
      <c r="Q96" s="39">
        <f t="shared" si="29"/>
        <v>2494</v>
      </c>
      <c r="R96" s="39">
        <f t="shared" si="30"/>
        <v>238</v>
      </c>
      <c r="S96" s="39">
        <f t="shared" si="31"/>
        <v>464</v>
      </c>
      <c r="T96" s="39">
        <f t="shared" si="32"/>
        <v>904</v>
      </c>
      <c r="U96" s="39">
        <f t="shared" si="33"/>
        <v>1130</v>
      </c>
      <c r="V96" s="39">
        <f t="shared" si="34"/>
        <v>1356</v>
      </c>
      <c r="W96" s="39">
        <f t="shared" si="35"/>
        <v>5930</v>
      </c>
      <c r="X96" s="39">
        <f t="shared" si="36"/>
        <v>10517</v>
      </c>
      <c r="Y96" s="39">
        <f t="shared" si="37"/>
        <v>16302</v>
      </c>
      <c r="Z96" s="39">
        <f t="shared" si="38"/>
        <v>21696</v>
      </c>
      <c r="AA96" s="39">
        <f t="shared" si="39"/>
        <v>26964</v>
      </c>
    </row>
    <row r="97" spans="12:27" ht="15.6" x14ac:dyDescent="0.25">
      <c r="L97" s="40">
        <v>95</v>
      </c>
      <c r="M97" s="39">
        <f t="shared" si="28"/>
        <v>475</v>
      </c>
      <c r="N97" s="39">
        <f t="shared" si="25"/>
        <v>1018</v>
      </c>
      <c r="O97" s="39">
        <f t="shared" si="26"/>
        <v>1707</v>
      </c>
      <c r="P97" s="39">
        <f t="shared" si="27"/>
        <v>2062</v>
      </c>
      <c r="Q97" s="39">
        <f t="shared" si="29"/>
        <v>2516</v>
      </c>
      <c r="R97" s="39">
        <f t="shared" si="30"/>
        <v>240</v>
      </c>
      <c r="S97" s="39">
        <f t="shared" si="31"/>
        <v>468</v>
      </c>
      <c r="T97" s="39">
        <f t="shared" si="32"/>
        <v>912</v>
      </c>
      <c r="U97" s="39">
        <f t="shared" si="33"/>
        <v>1140</v>
      </c>
      <c r="V97" s="39">
        <f t="shared" si="34"/>
        <v>1368</v>
      </c>
      <c r="W97" s="39">
        <f t="shared" si="35"/>
        <v>5980</v>
      </c>
      <c r="X97" s="39">
        <f t="shared" si="36"/>
        <v>10606</v>
      </c>
      <c r="Y97" s="39">
        <f t="shared" si="37"/>
        <v>16436</v>
      </c>
      <c r="Z97" s="39">
        <f t="shared" si="38"/>
        <v>21888</v>
      </c>
      <c r="AA97" s="39">
        <f t="shared" si="39"/>
        <v>27192</v>
      </c>
    </row>
    <row r="98" spans="12:27" ht="15.6" x14ac:dyDescent="0.25">
      <c r="L98" s="40">
        <v>96</v>
      </c>
      <c r="M98" s="39">
        <f t="shared" si="28"/>
        <v>479</v>
      </c>
      <c r="N98" s="39">
        <f t="shared" si="25"/>
        <v>1027</v>
      </c>
      <c r="O98" s="39">
        <f t="shared" si="26"/>
        <v>1722</v>
      </c>
      <c r="P98" s="39">
        <f t="shared" si="27"/>
        <v>2080</v>
      </c>
      <c r="Q98" s="39">
        <f t="shared" si="29"/>
        <v>2538</v>
      </c>
      <c r="R98" s="39">
        <f t="shared" si="30"/>
        <v>242</v>
      </c>
      <c r="S98" s="39">
        <f t="shared" si="31"/>
        <v>472</v>
      </c>
      <c r="T98" s="39">
        <f t="shared" si="32"/>
        <v>920</v>
      </c>
      <c r="U98" s="39">
        <f t="shared" si="33"/>
        <v>1150</v>
      </c>
      <c r="V98" s="39">
        <f t="shared" si="34"/>
        <v>1380</v>
      </c>
      <c r="W98" s="39">
        <f t="shared" si="35"/>
        <v>6030</v>
      </c>
      <c r="X98" s="39">
        <f t="shared" si="36"/>
        <v>10695</v>
      </c>
      <c r="Y98" s="39">
        <f t="shared" si="37"/>
        <v>16570</v>
      </c>
      <c r="Z98" s="39">
        <f t="shared" si="38"/>
        <v>22080</v>
      </c>
      <c r="AA98" s="39">
        <f t="shared" si="39"/>
        <v>27420</v>
      </c>
    </row>
    <row r="99" spans="12:27" ht="15.6" x14ac:dyDescent="0.25">
      <c r="L99" s="40">
        <v>97</v>
      </c>
      <c r="M99" s="39">
        <f t="shared" si="28"/>
        <v>483</v>
      </c>
      <c r="N99" s="39">
        <f t="shared" ref="N99:N122" si="40">$D$7+($L99-1)*$E$7</f>
        <v>1036</v>
      </c>
      <c r="O99" s="39">
        <f t="shared" ref="O99:O122" si="41">$D$15+($L99-1)*$E$15</f>
        <v>1737</v>
      </c>
      <c r="P99" s="39">
        <f t="shared" ref="P99:P122" si="42">$D$27+($L99-1)*$E$27</f>
        <v>2098</v>
      </c>
      <c r="Q99" s="39">
        <f t="shared" si="29"/>
        <v>2560</v>
      </c>
      <c r="R99" s="39">
        <f t="shared" si="30"/>
        <v>244</v>
      </c>
      <c r="S99" s="39">
        <f t="shared" si="31"/>
        <v>476</v>
      </c>
      <c r="T99" s="39">
        <f t="shared" si="32"/>
        <v>928</v>
      </c>
      <c r="U99" s="39">
        <f t="shared" si="33"/>
        <v>1160</v>
      </c>
      <c r="V99" s="39">
        <f t="shared" si="34"/>
        <v>1392</v>
      </c>
      <c r="W99" s="39">
        <f t="shared" si="35"/>
        <v>6080</v>
      </c>
      <c r="X99" s="39">
        <f t="shared" si="36"/>
        <v>10784</v>
      </c>
      <c r="Y99" s="39">
        <f t="shared" si="37"/>
        <v>16704</v>
      </c>
      <c r="Z99" s="39">
        <f t="shared" si="38"/>
        <v>22272</v>
      </c>
      <c r="AA99" s="39">
        <f t="shared" si="39"/>
        <v>27648</v>
      </c>
    </row>
    <row r="100" spans="12:27" ht="15.6" x14ac:dyDescent="0.25">
      <c r="L100" s="40">
        <v>98</v>
      </c>
      <c r="M100" s="39">
        <f t="shared" si="28"/>
        <v>487</v>
      </c>
      <c r="N100" s="39">
        <f t="shared" si="40"/>
        <v>1045</v>
      </c>
      <c r="O100" s="39">
        <f t="shared" si="41"/>
        <v>1752</v>
      </c>
      <c r="P100" s="39">
        <f t="shared" si="42"/>
        <v>2116</v>
      </c>
      <c r="Q100" s="39">
        <f t="shared" si="29"/>
        <v>2582</v>
      </c>
      <c r="R100" s="39">
        <f t="shared" si="30"/>
        <v>246</v>
      </c>
      <c r="S100" s="39">
        <f t="shared" si="31"/>
        <v>480</v>
      </c>
      <c r="T100" s="39">
        <f t="shared" si="32"/>
        <v>936</v>
      </c>
      <c r="U100" s="39">
        <f t="shared" si="33"/>
        <v>1170</v>
      </c>
      <c r="V100" s="39">
        <f t="shared" si="34"/>
        <v>1404</v>
      </c>
      <c r="W100" s="39">
        <f t="shared" si="35"/>
        <v>6130</v>
      </c>
      <c r="X100" s="39">
        <f t="shared" si="36"/>
        <v>10873</v>
      </c>
      <c r="Y100" s="39">
        <f t="shared" si="37"/>
        <v>16838</v>
      </c>
      <c r="Z100" s="39">
        <f t="shared" si="38"/>
        <v>22464</v>
      </c>
      <c r="AA100" s="39">
        <f t="shared" si="39"/>
        <v>27876</v>
      </c>
    </row>
    <row r="101" spans="12:27" ht="15.6" x14ac:dyDescent="0.25">
      <c r="L101" s="40">
        <v>99</v>
      </c>
      <c r="M101" s="39">
        <f t="shared" si="28"/>
        <v>491</v>
      </c>
      <c r="N101" s="39">
        <f t="shared" si="40"/>
        <v>1054</v>
      </c>
      <c r="O101" s="39">
        <f t="shared" si="41"/>
        <v>1767</v>
      </c>
      <c r="P101" s="39">
        <f t="shared" si="42"/>
        <v>2134</v>
      </c>
      <c r="Q101" s="39">
        <f t="shared" si="29"/>
        <v>2604</v>
      </c>
      <c r="R101" s="39">
        <f t="shared" si="30"/>
        <v>248</v>
      </c>
      <c r="S101" s="39">
        <f t="shared" si="31"/>
        <v>484</v>
      </c>
      <c r="T101" s="39">
        <f t="shared" si="32"/>
        <v>944</v>
      </c>
      <c r="U101" s="39">
        <f t="shared" si="33"/>
        <v>1180</v>
      </c>
      <c r="V101" s="39">
        <f t="shared" si="34"/>
        <v>1416</v>
      </c>
      <c r="W101" s="39">
        <f t="shared" si="35"/>
        <v>6180</v>
      </c>
      <c r="X101" s="39">
        <f t="shared" si="36"/>
        <v>10962</v>
      </c>
      <c r="Y101" s="39">
        <f t="shared" si="37"/>
        <v>16972</v>
      </c>
      <c r="Z101" s="39">
        <f t="shared" si="38"/>
        <v>22656</v>
      </c>
      <c r="AA101" s="39">
        <f t="shared" si="39"/>
        <v>28104</v>
      </c>
    </row>
    <row r="102" spans="12:27" ht="15.6" x14ac:dyDescent="0.25">
      <c r="L102" s="40">
        <v>100</v>
      </c>
      <c r="M102" s="39">
        <f t="shared" si="28"/>
        <v>495</v>
      </c>
      <c r="N102" s="39">
        <f t="shared" si="40"/>
        <v>1063</v>
      </c>
      <c r="O102" s="39">
        <f t="shared" si="41"/>
        <v>1782</v>
      </c>
      <c r="P102" s="39">
        <f t="shared" si="42"/>
        <v>2152</v>
      </c>
      <c r="Q102" s="39">
        <f t="shared" si="29"/>
        <v>2626</v>
      </c>
      <c r="R102" s="39">
        <f t="shared" si="30"/>
        <v>250</v>
      </c>
      <c r="S102" s="39">
        <f t="shared" si="31"/>
        <v>488</v>
      </c>
      <c r="T102" s="39">
        <f t="shared" si="32"/>
        <v>952</v>
      </c>
      <c r="U102" s="39">
        <f t="shared" si="33"/>
        <v>1190</v>
      </c>
      <c r="V102" s="39">
        <f t="shared" si="34"/>
        <v>1428</v>
      </c>
      <c r="W102" s="39">
        <f t="shared" si="35"/>
        <v>6230</v>
      </c>
      <c r="X102" s="39">
        <f t="shared" si="36"/>
        <v>11051</v>
      </c>
      <c r="Y102" s="39">
        <f t="shared" si="37"/>
        <v>17106</v>
      </c>
      <c r="Z102" s="39">
        <f t="shared" si="38"/>
        <v>22848</v>
      </c>
      <c r="AA102" s="39">
        <f t="shared" si="39"/>
        <v>28332</v>
      </c>
    </row>
    <row r="103" spans="12:27" ht="15.6" x14ac:dyDescent="0.25">
      <c r="L103" s="40">
        <v>101</v>
      </c>
      <c r="M103" s="39">
        <f t="shared" si="28"/>
        <v>499</v>
      </c>
      <c r="N103" s="39">
        <f t="shared" si="40"/>
        <v>1072</v>
      </c>
      <c r="O103" s="39">
        <f t="shared" si="41"/>
        <v>1797</v>
      </c>
      <c r="P103" s="39">
        <f t="shared" si="42"/>
        <v>2170</v>
      </c>
      <c r="Q103" s="39">
        <f t="shared" si="29"/>
        <v>2648</v>
      </c>
      <c r="R103" s="39">
        <f t="shared" si="30"/>
        <v>252</v>
      </c>
      <c r="S103" s="39">
        <f t="shared" si="31"/>
        <v>492</v>
      </c>
      <c r="T103" s="39">
        <f t="shared" si="32"/>
        <v>960</v>
      </c>
      <c r="U103" s="39">
        <f t="shared" si="33"/>
        <v>1200</v>
      </c>
      <c r="V103" s="39">
        <f t="shared" si="34"/>
        <v>1440</v>
      </c>
      <c r="W103" s="39">
        <f t="shared" si="35"/>
        <v>6280</v>
      </c>
      <c r="X103" s="39">
        <f t="shared" si="36"/>
        <v>11140</v>
      </c>
      <c r="Y103" s="39">
        <f t="shared" si="37"/>
        <v>17240</v>
      </c>
      <c r="Z103" s="39">
        <f t="shared" si="38"/>
        <v>23040</v>
      </c>
      <c r="AA103" s="39">
        <f t="shared" si="39"/>
        <v>28560</v>
      </c>
    </row>
    <row r="104" spans="12:27" ht="15.6" x14ac:dyDescent="0.25">
      <c r="L104" s="40">
        <v>102</v>
      </c>
      <c r="M104" s="39">
        <f t="shared" si="28"/>
        <v>503</v>
      </c>
      <c r="N104" s="39">
        <f t="shared" si="40"/>
        <v>1081</v>
      </c>
      <c r="O104" s="39">
        <f t="shared" si="41"/>
        <v>1812</v>
      </c>
      <c r="P104" s="39">
        <f t="shared" si="42"/>
        <v>2188</v>
      </c>
      <c r="Q104" s="39">
        <f t="shared" si="29"/>
        <v>2670</v>
      </c>
      <c r="R104" s="39">
        <f t="shared" si="30"/>
        <v>254</v>
      </c>
      <c r="S104" s="39">
        <f t="shared" si="31"/>
        <v>496</v>
      </c>
      <c r="T104" s="39">
        <f t="shared" si="32"/>
        <v>968</v>
      </c>
      <c r="U104" s="39">
        <f t="shared" si="33"/>
        <v>1210</v>
      </c>
      <c r="V104" s="39">
        <f t="shared" si="34"/>
        <v>1452</v>
      </c>
      <c r="W104" s="39">
        <f t="shared" si="35"/>
        <v>6330</v>
      </c>
      <c r="X104" s="39">
        <f t="shared" si="36"/>
        <v>11229</v>
      </c>
      <c r="Y104" s="39">
        <f t="shared" si="37"/>
        <v>17374</v>
      </c>
      <c r="Z104" s="39">
        <f t="shared" si="38"/>
        <v>23232</v>
      </c>
      <c r="AA104" s="39">
        <f t="shared" si="39"/>
        <v>28788</v>
      </c>
    </row>
    <row r="105" spans="12:27" ht="15.6" x14ac:dyDescent="0.25">
      <c r="L105" s="40">
        <v>103</v>
      </c>
      <c r="M105" s="39">
        <f t="shared" si="28"/>
        <v>507</v>
      </c>
      <c r="N105" s="39">
        <f t="shared" si="40"/>
        <v>1090</v>
      </c>
      <c r="O105" s="39">
        <f t="shared" si="41"/>
        <v>1827</v>
      </c>
      <c r="P105" s="39">
        <f t="shared" si="42"/>
        <v>2206</v>
      </c>
      <c r="Q105" s="39">
        <f t="shared" si="29"/>
        <v>2692</v>
      </c>
      <c r="R105" s="39">
        <f t="shared" si="30"/>
        <v>256</v>
      </c>
      <c r="S105" s="39">
        <f t="shared" si="31"/>
        <v>500</v>
      </c>
      <c r="T105" s="39">
        <f t="shared" si="32"/>
        <v>976</v>
      </c>
      <c r="U105" s="39">
        <f t="shared" si="33"/>
        <v>1220</v>
      </c>
      <c r="V105" s="39">
        <f t="shared" si="34"/>
        <v>1464</v>
      </c>
      <c r="W105" s="39">
        <f t="shared" si="35"/>
        <v>6380</v>
      </c>
      <c r="X105" s="39">
        <f t="shared" si="36"/>
        <v>11318</v>
      </c>
      <c r="Y105" s="39">
        <f t="shared" si="37"/>
        <v>17508</v>
      </c>
      <c r="Z105" s="39">
        <f t="shared" si="38"/>
        <v>23424</v>
      </c>
      <c r="AA105" s="39">
        <f t="shared" si="39"/>
        <v>29016</v>
      </c>
    </row>
    <row r="106" spans="12:27" ht="15.6" x14ac:dyDescent="0.25">
      <c r="L106" s="40">
        <v>104</v>
      </c>
      <c r="M106" s="39">
        <f t="shared" si="28"/>
        <v>511</v>
      </c>
      <c r="N106" s="39">
        <f t="shared" si="40"/>
        <v>1099</v>
      </c>
      <c r="O106" s="39">
        <f t="shared" si="41"/>
        <v>1842</v>
      </c>
      <c r="P106" s="39">
        <f t="shared" si="42"/>
        <v>2224</v>
      </c>
      <c r="Q106" s="39">
        <f t="shared" si="29"/>
        <v>2714</v>
      </c>
      <c r="R106" s="39">
        <f t="shared" si="30"/>
        <v>258</v>
      </c>
      <c r="S106" s="39">
        <f t="shared" si="31"/>
        <v>504</v>
      </c>
      <c r="T106" s="39">
        <f t="shared" si="32"/>
        <v>984</v>
      </c>
      <c r="U106" s="39">
        <f t="shared" si="33"/>
        <v>1230</v>
      </c>
      <c r="V106" s="39">
        <f t="shared" si="34"/>
        <v>1476</v>
      </c>
      <c r="W106" s="39">
        <f t="shared" si="35"/>
        <v>6430</v>
      </c>
      <c r="X106" s="39">
        <f t="shared" si="36"/>
        <v>11407</v>
      </c>
      <c r="Y106" s="39">
        <f t="shared" si="37"/>
        <v>17642</v>
      </c>
      <c r="Z106" s="39">
        <f t="shared" si="38"/>
        <v>23616</v>
      </c>
      <c r="AA106" s="39">
        <f t="shared" si="39"/>
        <v>29244</v>
      </c>
    </row>
    <row r="107" spans="12:27" ht="15.6" x14ac:dyDescent="0.25">
      <c r="L107" s="40">
        <v>105</v>
      </c>
      <c r="M107" s="39">
        <f t="shared" si="28"/>
        <v>515</v>
      </c>
      <c r="N107" s="39">
        <f t="shared" si="40"/>
        <v>1108</v>
      </c>
      <c r="O107" s="39">
        <f t="shared" si="41"/>
        <v>1857</v>
      </c>
      <c r="P107" s="39">
        <f t="shared" si="42"/>
        <v>2242</v>
      </c>
      <c r="Q107" s="39">
        <f t="shared" si="29"/>
        <v>2736</v>
      </c>
      <c r="R107" s="39">
        <f t="shared" si="30"/>
        <v>260</v>
      </c>
      <c r="S107" s="39">
        <f t="shared" si="31"/>
        <v>508</v>
      </c>
      <c r="T107" s="39">
        <f t="shared" si="32"/>
        <v>992</v>
      </c>
      <c r="U107" s="39">
        <f t="shared" si="33"/>
        <v>1240</v>
      </c>
      <c r="V107" s="39">
        <f t="shared" si="34"/>
        <v>1488</v>
      </c>
      <c r="W107" s="39">
        <f t="shared" si="35"/>
        <v>6480</v>
      </c>
      <c r="X107" s="39">
        <f t="shared" si="36"/>
        <v>11496</v>
      </c>
      <c r="Y107" s="39">
        <f t="shared" si="37"/>
        <v>17776</v>
      </c>
      <c r="Z107" s="39">
        <f t="shared" si="38"/>
        <v>23808</v>
      </c>
      <c r="AA107" s="39">
        <f t="shared" si="39"/>
        <v>29472</v>
      </c>
    </row>
    <row r="108" spans="12:27" ht="15.6" x14ac:dyDescent="0.25">
      <c r="L108" s="40">
        <v>106</v>
      </c>
      <c r="M108" s="39">
        <f t="shared" si="28"/>
        <v>519</v>
      </c>
      <c r="N108" s="39">
        <f t="shared" si="40"/>
        <v>1117</v>
      </c>
      <c r="O108" s="39">
        <f t="shared" si="41"/>
        <v>1872</v>
      </c>
      <c r="P108" s="39">
        <f t="shared" si="42"/>
        <v>2260</v>
      </c>
      <c r="Q108" s="39">
        <f t="shared" si="29"/>
        <v>2758</v>
      </c>
      <c r="R108" s="39">
        <f t="shared" si="30"/>
        <v>262</v>
      </c>
      <c r="S108" s="39">
        <f t="shared" si="31"/>
        <v>512</v>
      </c>
      <c r="T108" s="39">
        <f t="shared" si="32"/>
        <v>1000</v>
      </c>
      <c r="U108" s="39">
        <f t="shared" si="33"/>
        <v>1250</v>
      </c>
      <c r="V108" s="39">
        <f t="shared" si="34"/>
        <v>1500</v>
      </c>
      <c r="W108" s="39">
        <f t="shared" si="35"/>
        <v>6530</v>
      </c>
      <c r="X108" s="39">
        <f t="shared" si="36"/>
        <v>11585</v>
      </c>
      <c r="Y108" s="39">
        <f t="shared" si="37"/>
        <v>17910</v>
      </c>
      <c r="Z108" s="39">
        <f t="shared" si="38"/>
        <v>24000</v>
      </c>
      <c r="AA108" s="39">
        <f t="shared" si="39"/>
        <v>29700</v>
      </c>
    </row>
    <row r="109" spans="12:27" ht="15.6" x14ac:dyDescent="0.25">
      <c r="L109" s="40">
        <v>107</v>
      </c>
      <c r="M109" s="39">
        <f t="shared" si="28"/>
        <v>523</v>
      </c>
      <c r="N109" s="39">
        <f t="shared" si="40"/>
        <v>1126</v>
      </c>
      <c r="O109" s="39">
        <f t="shared" si="41"/>
        <v>1887</v>
      </c>
      <c r="P109" s="39">
        <f t="shared" si="42"/>
        <v>2278</v>
      </c>
      <c r="Q109" s="39">
        <f t="shared" si="29"/>
        <v>2780</v>
      </c>
      <c r="R109" s="39">
        <f t="shared" si="30"/>
        <v>264</v>
      </c>
      <c r="S109" s="39">
        <f t="shared" si="31"/>
        <v>516</v>
      </c>
      <c r="T109" s="39">
        <f t="shared" si="32"/>
        <v>1008</v>
      </c>
      <c r="U109" s="39">
        <f t="shared" si="33"/>
        <v>1260</v>
      </c>
      <c r="V109" s="39">
        <f t="shared" si="34"/>
        <v>1512</v>
      </c>
      <c r="W109" s="39">
        <f t="shared" si="35"/>
        <v>6580</v>
      </c>
      <c r="X109" s="39">
        <f t="shared" si="36"/>
        <v>11674</v>
      </c>
      <c r="Y109" s="39">
        <f t="shared" si="37"/>
        <v>18044</v>
      </c>
      <c r="Z109" s="39">
        <f t="shared" si="38"/>
        <v>24192</v>
      </c>
      <c r="AA109" s="39">
        <f t="shared" si="39"/>
        <v>29928</v>
      </c>
    </row>
    <row r="110" spans="12:27" ht="15.6" x14ac:dyDescent="0.25">
      <c r="L110" s="40">
        <v>108</v>
      </c>
      <c r="M110" s="39">
        <f t="shared" si="28"/>
        <v>527</v>
      </c>
      <c r="N110" s="39">
        <f t="shared" si="40"/>
        <v>1135</v>
      </c>
      <c r="O110" s="39">
        <f t="shared" si="41"/>
        <v>1902</v>
      </c>
      <c r="P110" s="39">
        <f t="shared" si="42"/>
        <v>2296</v>
      </c>
      <c r="Q110" s="39">
        <f t="shared" si="29"/>
        <v>2802</v>
      </c>
      <c r="R110" s="39">
        <f t="shared" si="30"/>
        <v>266</v>
      </c>
      <c r="S110" s="39">
        <f t="shared" si="31"/>
        <v>520</v>
      </c>
      <c r="T110" s="39">
        <f t="shared" si="32"/>
        <v>1016</v>
      </c>
      <c r="U110" s="39">
        <f t="shared" si="33"/>
        <v>1270</v>
      </c>
      <c r="V110" s="39">
        <f t="shared" si="34"/>
        <v>1524</v>
      </c>
      <c r="W110" s="39">
        <f t="shared" si="35"/>
        <v>6630</v>
      </c>
      <c r="X110" s="39">
        <f t="shared" si="36"/>
        <v>11763</v>
      </c>
      <c r="Y110" s="39">
        <f t="shared" si="37"/>
        <v>18178</v>
      </c>
      <c r="Z110" s="39">
        <f t="shared" si="38"/>
        <v>24384</v>
      </c>
      <c r="AA110" s="39">
        <f t="shared" si="39"/>
        <v>30156</v>
      </c>
    </row>
    <row r="111" spans="12:27" ht="15.6" x14ac:dyDescent="0.25">
      <c r="L111" s="40">
        <v>109</v>
      </c>
      <c r="M111" s="39">
        <f t="shared" si="28"/>
        <v>531</v>
      </c>
      <c r="N111" s="39">
        <f t="shared" si="40"/>
        <v>1144</v>
      </c>
      <c r="O111" s="39">
        <f t="shared" si="41"/>
        <v>1917</v>
      </c>
      <c r="P111" s="39">
        <f t="shared" si="42"/>
        <v>2314</v>
      </c>
      <c r="Q111" s="39">
        <f t="shared" si="29"/>
        <v>2824</v>
      </c>
      <c r="R111" s="39">
        <f t="shared" si="30"/>
        <v>268</v>
      </c>
      <c r="S111" s="39">
        <f t="shared" si="31"/>
        <v>524</v>
      </c>
      <c r="T111" s="39">
        <f t="shared" si="32"/>
        <v>1024</v>
      </c>
      <c r="U111" s="39">
        <f t="shared" si="33"/>
        <v>1280</v>
      </c>
      <c r="V111" s="39">
        <f t="shared" si="34"/>
        <v>1536</v>
      </c>
      <c r="W111" s="39">
        <f t="shared" si="35"/>
        <v>6680</v>
      </c>
      <c r="X111" s="39">
        <f t="shared" si="36"/>
        <v>11852</v>
      </c>
      <c r="Y111" s="39">
        <f t="shared" si="37"/>
        <v>18312</v>
      </c>
      <c r="Z111" s="39">
        <f t="shared" si="38"/>
        <v>24576</v>
      </c>
      <c r="AA111" s="39">
        <f t="shared" si="39"/>
        <v>30384</v>
      </c>
    </row>
    <row r="112" spans="12:27" ht="15.6" x14ac:dyDescent="0.25">
      <c r="L112" s="40">
        <v>110</v>
      </c>
      <c r="M112" s="39">
        <f t="shared" si="28"/>
        <v>535</v>
      </c>
      <c r="N112" s="39">
        <f t="shared" si="40"/>
        <v>1153</v>
      </c>
      <c r="O112" s="39">
        <f t="shared" si="41"/>
        <v>1932</v>
      </c>
      <c r="P112" s="39">
        <f t="shared" si="42"/>
        <v>2332</v>
      </c>
      <c r="Q112" s="39">
        <f t="shared" si="29"/>
        <v>2846</v>
      </c>
      <c r="R112" s="39">
        <f t="shared" si="30"/>
        <v>270</v>
      </c>
      <c r="S112" s="39">
        <f t="shared" si="31"/>
        <v>528</v>
      </c>
      <c r="T112" s="39">
        <f t="shared" si="32"/>
        <v>1032</v>
      </c>
      <c r="U112" s="39">
        <f t="shared" si="33"/>
        <v>1290</v>
      </c>
      <c r="V112" s="39">
        <f t="shared" si="34"/>
        <v>1548</v>
      </c>
      <c r="W112" s="39">
        <f t="shared" si="35"/>
        <v>6730</v>
      </c>
      <c r="X112" s="39">
        <f t="shared" si="36"/>
        <v>11941</v>
      </c>
      <c r="Y112" s="39">
        <f t="shared" si="37"/>
        <v>18446</v>
      </c>
      <c r="Z112" s="39">
        <f t="shared" si="38"/>
        <v>24768</v>
      </c>
      <c r="AA112" s="39">
        <f t="shared" si="39"/>
        <v>30612</v>
      </c>
    </row>
    <row r="113" spans="12:27" ht="15.6" x14ac:dyDescent="0.25">
      <c r="L113" s="40">
        <v>111</v>
      </c>
      <c r="M113" s="39">
        <f t="shared" si="28"/>
        <v>539</v>
      </c>
      <c r="N113" s="39">
        <f t="shared" si="40"/>
        <v>1162</v>
      </c>
      <c r="O113" s="39">
        <f t="shared" si="41"/>
        <v>1947</v>
      </c>
      <c r="P113" s="39">
        <f t="shared" si="42"/>
        <v>2350</v>
      </c>
      <c r="Q113" s="39">
        <f t="shared" si="29"/>
        <v>2868</v>
      </c>
      <c r="R113" s="39">
        <f t="shared" si="30"/>
        <v>272</v>
      </c>
      <c r="S113" s="39">
        <f t="shared" si="31"/>
        <v>532</v>
      </c>
      <c r="T113" s="39">
        <f t="shared" si="32"/>
        <v>1040</v>
      </c>
      <c r="U113" s="39">
        <f t="shared" si="33"/>
        <v>1300</v>
      </c>
      <c r="V113" s="39">
        <f t="shared" si="34"/>
        <v>1560</v>
      </c>
      <c r="W113" s="39">
        <f t="shared" si="35"/>
        <v>6780</v>
      </c>
      <c r="X113" s="39">
        <f t="shared" si="36"/>
        <v>12030</v>
      </c>
      <c r="Y113" s="39">
        <f t="shared" si="37"/>
        <v>18580</v>
      </c>
      <c r="Z113" s="39">
        <f t="shared" si="38"/>
        <v>24960</v>
      </c>
      <c r="AA113" s="39">
        <f t="shared" si="39"/>
        <v>30840</v>
      </c>
    </row>
    <row r="114" spans="12:27" ht="15.6" x14ac:dyDescent="0.25">
      <c r="L114" s="40">
        <v>112</v>
      </c>
      <c r="M114" s="39">
        <f t="shared" si="28"/>
        <v>543</v>
      </c>
      <c r="N114" s="39">
        <f t="shared" si="40"/>
        <v>1171</v>
      </c>
      <c r="O114" s="39">
        <f t="shared" si="41"/>
        <v>1962</v>
      </c>
      <c r="P114" s="39">
        <f t="shared" si="42"/>
        <v>2368</v>
      </c>
      <c r="Q114" s="39">
        <f t="shared" si="29"/>
        <v>2890</v>
      </c>
      <c r="R114" s="39">
        <f t="shared" si="30"/>
        <v>274</v>
      </c>
      <c r="S114" s="39">
        <f t="shared" si="31"/>
        <v>536</v>
      </c>
      <c r="T114" s="39">
        <f t="shared" si="32"/>
        <v>1048</v>
      </c>
      <c r="U114" s="39">
        <f t="shared" si="33"/>
        <v>1310</v>
      </c>
      <c r="V114" s="39">
        <f t="shared" si="34"/>
        <v>1572</v>
      </c>
      <c r="W114" s="39">
        <f t="shared" si="35"/>
        <v>6830</v>
      </c>
      <c r="X114" s="39">
        <f t="shared" si="36"/>
        <v>12119</v>
      </c>
      <c r="Y114" s="39">
        <f t="shared" si="37"/>
        <v>18714</v>
      </c>
      <c r="Z114" s="39">
        <f t="shared" si="38"/>
        <v>25152</v>
      </c>
      <c r="AA114" s="39">
        <f t="shared" si="39"/>
        <v>31068</v>
      </c>
    </row>
    <row r="115" spans="12:27" ht="15.6" x14ac:dyDescent="0.25">
      <c r="L115" s="40">
        <v>113</v>
      </c>
      <c r="M115" s="39">
        <f t="shared" si="28"/>
        <v>547</v>
      </c>
      <c r="N115" s="39">
        <f t="shared" si="40"/>
        <v>1180</v>
      </c>
      <c r="O115" s="39">
        <f t="shared" si="41"/>
        <v>1977</v>
      </c>
      <c r="P115" s="39">
        <f t="shared" si="42"/>
        <v>2386</v>
      </c>
      <c r="Q115" s="39">
        <f t="shared" si="29"/>
        <v>2912</v>
      </c>
      <c r="R115" s="39">
        <f t="shared" si="30"/>
        <v>276</v>
      </c>
      <c r="S115" s="39">
        <f t="shared" si="31"/>
        <v>540</v>
      </c>
      <c r="T115" s="39">
        <f t="shared" si="32"/>
        <v>1056</v>
      </c>
      <c r="U115" s="39">
        <f t="shared" si="33"/>
        <v>1320</v>
      </c>
      <c r="V115" s="39">
        <f t="shared" si="34"/>
        <v>1584</v>
      </c>
      <c r="W115" s="39">
        <f t="shared" si="35"/>
        <v>6880</v>
      </c>
      <c r="X115" s="39">
        <f t="shared" si="36"/>
        <v>12208</v>
      </c>
      <c r="Y115" s="39">
        <f t="shared" si="37"/>
        <v>18848</v>
      </c>
      <c r="Z115" s="39">
        <f t="shared" si="38"/>
        <v>25344</v>
      </c>
      <c r="AA115" s="39">
        <f t="shared" si="39"/>
        <v>31296</v>
      </c>
    </row>
    <row r="116" spans="12:27" ht="15.6" x14ac:dyDescent="0.25">
      <c r="L116" s="40">
        <v>114</v>
      </c>
      <c r="M116" s="39">
        <f t="shared" si="28"/>
        <v>551</v>
      </c>
      <c r="N116" s="39">
        <f t="shared" si="40"/>
        <v>1189</v>
      </c>
      <c r="O116" s="39">
        <f t="shared" si="41"/>
        <v>1992</v>
      </c>
      <c r="P116" s="39">
        <f t="shared" si="42"/>
        <v>2404</v>
      </c>
      <c r="Q116" s="39">
        <f t="shared" si="29"/>
        <v>2934</v>
      </c>
      <c r="R116" s="39">
        <f t="shared" si="30"/>
        <v>278</v>
      </c>
      <c r="S116" s="39">
        <f t="shared" si="31"/>
        <v>544</v>
      </c>
      <c r="T116" s="39">
        <f t="shared" si="32"/>
        <v>1064</v>
      </c>
      <c r="U116" s="39">
        <f t="shared" si="33"/>
        <v>1330</v>
      </c>
      <c r="V116" s="39">
        <f t="shared" si="34"/>
        <v>1596</v>
      </c>
      <c r="W116" s="39">
        <f t="shared" si="35"/>
        <v>6930</v>
      </c>
      <c r="X116" s="39">
        <f t="shared" si="36"/>
        <v>12297</v>
      </c>
      <c r="Y116" s="39">
        <f t="shared" si="37"/>
        <v>18982</v>
      </c>
      <c r="Z116" s="39">
        <f t="shared" si="38"/>
        <v>25536</v>
      </c>
      <c r="AA116" s="39">
        <f t="shared" si="39"/>
        <v>31524</v>
      </c>
    </row>
    <row r="117" spans="12:27" ht="15.6" x14ac:dyDescent="0.25">
      <c r="L117" s="40">
        <v>115</v>
      </c>
      <c r="M117" s="39">
        <f t="shared" si="28"/>
        <v>555</v>
      </c>
      <c r="N117" s="39">
        <f t="shared" si="40"/>
        <v>1198</v>
      </c>
      <c r="O117" s="39">
        <f t="shared" si="41"/>
        <v>2007</v>
      </c>
      <c r="P117" s="39">
        <f t="shared" si="42"/>
        <v>2422</v>
      </c>
      <c r="Q117" s="39">
        <f t="shared" si="29"/>
        <v>2956</v>
      </c>
      <c r="R117" s="39">
        <f t="shared" si="30"/>
        <v>280</v>
      </c>
      <c r="S117" s="39">
        <f t="shared" si="31"/>
        <v>548</v>
      </c>
      <c r="T117" s="39">
        <f t="shared" si="32"/>
        <v>1072</v>
      </c>
      <c r="U117" s="39">
        <f t="shared" si="33"/>
        <v>1340</v>
      </c>
      <c r="V117" s="39">
        <f t="shared" si="34"/>
        <v>1608</v>
      </c>
      <c r="W117" s="39">
        <f t="shared" si="35"/>
        <v>6980</v>
      </c>
      <c r="X117" s="39">
        <f t="shared" si="36"/>
        <v>12386</v>
      </c>
      <c r="Y117" s="39">
        <f t="shared" si="37"/>
        <v>19116</v>
      </c>
      <c r="Z117" s="39">
        <f t="shared" si="38"/>
        <v>25728</v>
      </c>
      <c r="AA117" s="39">
        <f t="shared" si="39"/>
        <v>31752</v>
      </c>
    </row>
    <row r="118" spans="12:27" ht="15.6" x14ac:dyDescent="0.25">
      <c r="L118" s="40">
        <v>116</v>
      </c>
      <c r="M118" s="39">
        <f t="shared" si="28"/>
        <v>559</v>
      </c>
      <c r="N118" s="39">
        <f t="shared" si="40"/>
        <v>1207</v>
      </c>
      <c r="O118" s="39">
        <f t="shared" si="41"/>
        <v>2022</v>
      </c>
      <c r="P118" s="39">
        <f t="shared" si="42"/>
        <v>2440</v>
      </c>
      <c r="Q118" s="39">
        <f t="shared" si="29"/>
        <v>2978</v>
      </c>
      <c r="R118" s="39">
        <f t="shared" si="30"/>
        <v>282</v>
      </c>
      <c r="S118" s="39">
        <f t="shared" si="31"/>
        <v>552</v>
      </c>
      <c r="T118" s="39">
        <f t="shared" si="32"/>
        <v>1080</v>
      </c>
      <c r="U118" s="39">
        <f t="shared" si="33"/>
        <v>1350</v>
      </c>
      <c r="V118" s="39">
        <f t="shared" si="34"/>
        <v>1620</v>
      </c>
      <c r="W118" s="39">
        <f t="shared" si="35"/>
        <v>7030</v>
      </c>
      <c r="X118" s="39">
        <f t="shared" si="36"/>
        <v>12475</v>
      </c>
      <c r="Y118" s="39">
        <f t="shared" si="37"/>
        <v>19250</v>
      </c>
      <c r="Z118" s="39">
        <f t="shared" si="38"/>
        <v>25920</v>
      </c>
      <c r="AA118" s="39">
        <f t="shared" si="39"/>
        <v>31980</v>
      </c>
    </row>
    <row r="119" spans="12:27" ht="15.6" x14ac:dyDescent="0.25">
      <c r="L119" s="40">
        <v>117</v>
      </c>
      <c r="M119" s="39">
        <f t="shared" si="28"/>
        <v>563</v>
      </c>
      <c r="N119" s="39">
        <f t="shared" si="40"/>
        <v>1216</v>
      </c>
      <c r="O119" s="39">
        <f t="shared" si="41"/>
        <v>2037</v>
      </c>
      <c r="P119" s="39">
        <f t="shared" si="42"/>
        <v>2458</v>
      </c>
      <c r="Q119" s="39">
        <f t="shared" si="29"/>
        <v>3000</v>
      </c>
      <c r="R119" s="39">
        <f t="shared" si="30"/>
        <v>284</v>
      </c>
      <c r="S119" s="39">
        <f t="shared" si="31"/>
        <v>556</v>
      </c>
      <c r="T119" s="39">
        <f t="shared" si="32"/>
        <v>1088</v>
      </c>
      <c r="U119" s="39">
        <f t="shared" si="33"/>
        <v>1360</v>
      </c>
      <c r="V119" s="39">
        <f t="shared" si="34"/>
        <v>1632</v>
      </c>
      <c r="W119" s="39">
        <f t="shared" si="35"/>
        <v>7080</v>
      </c>
      <c r="X119" s="39">
        <f t="shared" si="36"/>
        <v>12564</v>
      </c>
      <c r="Y119" s="39">
        <f t="shared" si="37"/>
        <v>19384</v>
      </c>
      <c r="Z119" s="39">
        <f t="shared" si="38"/>
        <v>26112</v>
      </c>
      <c r="AA119" s="39">
        <f t="shared" si="39"/>
        <v>32208</v>
      </c>
    </row>
    <row r="120" spans="12:27" ht="15.6" x14ac:dyDescent="0.25">
      <c r="L120" s="40">
        <v>118</v>
      </c>
      <c r="M120" s="39">
        <f t="shared" si="28"/>
        <v>567</v>
      </c>
      <c r="N120" s="39">
        <f t="shared" si="40"/>
        <v>1225</v>
      </c>
      <c r="O120" s="39">
        <f t="shared" si="41"/>
        <v>2052</v>
      </c>
      <c r="P120" s="39">
        <f t="shared" si="42"/>
        <v>2476</v>
      </c>
      <c r="Q120" s="39">
        <f t="shared" si="29"/>
        <v>3022</v>
      </c>
      <c r="R120" s="39">
        <f t="shared" si="30"/>
        <v>286</v>
      </c>
      <c r="S120" s="39">
        <f t="shared" si="31"/>
        <v>560</v>
      </c>
      <c r="T120" s="39">
        <f t="shared" si="32"/>
        <v>1096</v>
      </c>
      <c r="U120" s="39">
        <f t="shared" si="33"/>
        <v>1370</v>
      </c>
      <c r="V120" s="39">
        <f t="shared" si="34"/>
        <v>1644</v>
      </c>
      <c r="W120" s="39">
        <f t="shared" si="35"/>
        <v>7130</v>
      </c>
      <c r="X120" s="39">
        <f t="shared" si="36"/>
        <v>12653</v>
      </c>
      <c r="Y120" s="39">
        <f t="shared" si="37"/>
        <v>19518</v>
      </c>
      <c r="Z120" s="39">
        <f t="shared" si="38"/>
        <v>26304</v>
      </c>
      <c r="AA120" s="39">
        <f t="shared" si="39"/>
        <v>32436</v>
      </c>
    </row>
    <row r="121" spans="12:27" ht="15.6" x14ac:dyDescent="0.25">
      <c r="L121" s="40">
        <v>119</v>
      </c>
      <c r="M121" s="39">
        <f t="shared" si="28"/>
        <v>571</v>
      </c>
      <c r="N121" s="39">
        <f t="shared" si="40"/>
        <v>1234</v>
      </c>
      <c r="O121" s="39">
        <f t="shared" si="41"/>
        <v>2067</v>
      </c>
      <c r="P121" s="39">
        <f t="shared" si="42"/>
        <v>2494</v>
      </c>
      <c r="Q121" s="39">
        <f t="shared" si="29"/>
        <v>3044</v>
      </c>
      <c r="R121" s="39">
        <f t="shared" si="30"/>
        <v>288</v>
      </c>
      <c r="S121" s="39">
        <f t="shared" si="31"/>
        <v>564</v>
      </c>
      <c r="T121" s="39">
        <f t="shared" si="32"/>
        <v>1104</v>
      </c>
      <c r="U121" s="39">
        <f t="shared" si="33"/>
        <v>1380</v>
      </c>
      <c r="V121" s="39">
        <f t="shared" si="34"/>
        <v>1656</v>
      </c>
      <c r="W121" s="39">
        <f t="shared" si="35"/>
        <v>7180</v>
      </c>
      <c r="X121" s="39">
        <f t="shared" si="36"/>
        <v>12742</v>
      </c>
      <c r="Y121" s="39">
        <f t="shared" si="37"/>
        <v>19652</v>
      </c>
      <c r="Z121" s="39">
        <f t="shared" si="38"/>
        <v>26496</v>
      </c>
      <c r="AA121" s="39">
        <f t="shared" si="39"/>
        <v>32664</v>
      </c>
    </row>
    <row r="122" spans="12:27" ht="15.6" x14ac:dyDescent="0.25">
      <c r="L122" s="40">
        <v>120</v>
      </c>
      <c r="M122" s="39">
        <f t="shared" si="28"/>
        <v>575</v>
      </c>
      <c r="N122" s="39">
        <f t="shared" si="40"/>
        <v>1243</v>
      </c>
      <c r="O122" s="39">
        <f t="shared" si="41"/>
        <v>2082</v>
      </c>
      <c r="P122" s="39">
        <f t="shared" si="42"/>
        <v>2512</v>
      </c>
      <c r="Q122" s="39">
        <f t="shared" si="29"/>
        <v>3066</v>
      </c>
      <c r="R122" s="39">
        <f t="shared" si="30"/>
        <v>290</v>
      </c>
      <c r="S122" s="39">
        <f t="shared" si="31"/>
        <v>568</v>
      </c>
      <c r="T122" s="39">
        <f t="shared" si="32"/>
        <v>1112</v>
      </c>
      <c r="U122" s="39">
        <f t="shared" si="33"/>
        <v>1390</v>
      </c>
      <c r="V122" s="39">
        <f t="shared" si="34"/>
        <v>1668</v>
      </c>
      <c r="W122" s="39">
        <f t="shared" si="35"/>
        <v>7230</v>
      </c>
      <c r="X122" s="39">
        <f t="shared" si="36"/>
        <v>12831</v>
      </c>
      <c r="Y122" s="39">
        <f t="shared" si="37"/>
        <v>19786</v>
      </c>
      <c r="Z122" s="39">
        <f t="shared" si="38"/>
        <v>26688</v>
      </c>
      <c r="AA122" s="39">
        <f t="shared" si="39"/>
        <v>32892</v>
      </c>
    </row>
    <row r="124" spans="12:27" x14ac:dyDescent="0.25">
      <c r="M124">
        <v>1</v>
      </c>
      <c r="N124" s="39">
        <f>N122/$M$122</f>
        <v>2.1617391304347828</v>
      </c>
      <c r="O124" s="39">
        <f t="shared" ref="O124:Q124" si="43">O122/$M$122</f>
        <v>3.6208695652173915</v>
      </c>
      <c r="P124" s="39">
        <f t="shared" si="43"/>
        <v>4.3686956521739129</v>
      </c>
      <c r="Q124" s="39">
        <f t="shared" si="43"/>
        <v>5.3321739130434782</v>
      </c>
      <c r="S124" s="39">
        <f>S122/$R122</f>
        <v>1.9586206896551723</v>
      </c>
      <c r="T124" s="39">
        <f t="shared" ref="T124:V124" si="44">T122/$R122</f>
        <v>3.8344827586206898</v>
      </c>
      <c r="U124" s="39">
        <f t="shared" si="44"/>
        <v>4.7931034482758621</v>
      </c>
      <c r="V124" s="39">
        <f t="shared" si="44"/>
        <v>5.7517241379310349</v>
      </c>
      <c r="X124" s="39">
        <f>X122/$W122</f>
        <v>1.7746887966804978</v>
      </c>
      <c r="Y124" s="39">
        <f t="shared" ref="Y124:AA124" si="45">Y122/$W122</f>
        <v>2.7366528354080222</v>
      </c>
      <c r="Z124" s="39">
        <f t="shared" si="45"/>
        <v>3.6912863070539421</v>
      </c>
      <c r="AA124" s="39">
        <f t="shared" si="45"/>
        <v>4.5493775933609957</v>
      </c>
    </row>
    <row r="125" spans="12:27" x14ac:dyDescent="0.25">
      <c r="M125">
        <v>1</v>
      </c>
      <c r="N125">
        <v>2</v>
      </c>
      <c r="O125">
        <v>3</v>
      </c>
      <c r="P125">
        <v>4</v>
      </c>
      <c r="Q125">
        <v>5</v>
      </c>
    </row>
  </sheetData>
  <mergeCells count="3">
    <mergeCell ref="M1:Q1"/>
    <mergeCell ref="R1:V1"/>
    <mergeCell ref="W1:AA1"/>
  </mergeCells>
  <phoneticPr fontId="23" type="noConversion"/>
  <pageMargins left="0.69930555555555596" right="0.69930555555555596"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25"/>
  <sheetViews>
    <sheetView topLeftCell="A34" workbookViewId="0">
      <selection activeCell="L3" sqref="L3:P42"/>
    </sheetView>
  </sheetViews>
  <sheetFormatPr defaultColWidth="9" defaultRowHeight="13.8" x14ac:dyDescent="0.25"/>
  <cols>
    <col min="2" max="3" width="9" customWidth="1"/>
  </cols>
  <sheetData>
    <row r="1" spans="1:59" x14ac:dyDescent="0.25">
      <c r="V1" s="78" t="s">
        <v>94</v>
      </c>
      <c r="W1" s="78"/>
      <c r="X1" s="78"/>
      <c r="Y1" s="78"/>
      <c r="Z1" s="78"/>
      <c r="AA1" s="78" t="s">
        <v>264</v>
      </c>
      <c r="AB1" s="78"/>
      <c r="AC1" s="78"/>
      <c r="AD1" s="78"/>
      <c r="AE1" s="78"/>
      <c r="AF1" s="78" t="s">
        <v>103</v>
      </c>
      <c r="AG1" s="78"/>
      <c r="AH1" s="78"/>
      <c r="AI1" s="78"/>
      <c r="AJ1" s="78"/>
    </row>
    <row r="2" spans="1:59" x14ac:dyDescent="0.25">
      <c r="E2" t="s">
        <v>94</v>
      </c>
      <c r="F2">
        <v>0.5</v>
      </c>
      <c r="G2" t="s">
        <v>264</v>
      </c>
      <c r="H2">
        <v>0.66700000000000004</v>
      </c>
      <c r="I2" t="s">
        <v>103</v>
      </c>
      <c r="J2">
        <v>0.6</v>
      </c>
      <c r="V2" s="39" t="s">
        <v>17</v>
      </c>
      <c r="W2" s="39" t="s">
        <v>22</v>
      </c>
      <c r="X2" s="39" t="s">
        <v>31</v>
      </c>
      <c r="Y2" s="39" t="s">
        <v>48</v>
      </c>
      <c r="Z2" s="39" t="s">
        <v>69</v>
      </c>
      <c r="AA2" s="39" t="s">
        <v>17</v>
      </c>
      <c r="AB2" s="39" t="s">
        <v>22</v>
      </c>
      <c r="AC2" s="39" t="s">
        <v>31</v>
      </c>
      <c r="AD2" s="39" t="s">
        <v>48</v>
      </c>
      <c r="AE2" s="39"/>
      <c r="AF2" s="39" t="s">
        <v>17</v>
      </c>
      <c r="AG2" s="39" t="s">
        <v>22</v>
      </c>
      <c r="AH2" s="39" t="s">
        <v>31</v>
      </c>
      <c r="AI2" s="39" t="s">
        <v>48</v>
      </c>
      <c r="AJ2" s="39" t="s">
        <v>69</v>
      </c>
      <c r="AP2" t="s">
        <v>265</v>
      </c>
    </row>
    <row r="3" spans="1:59" ht="15.6" x14ac:dyDescent="0.25">
      <c r="A3" s="10" t="s">
        <v>154</v>
      </c>
      <c r="B3" s="8">
        <v>8</v>
      </c>
      <c r="C3" s="8">
        <v>2</v>
      </c>
      <c r="D3" s="11">
        <v>132</v>
      </c>
      <c r="E3" s="11">
        <v>6</v>
      </c>
      <c r="F3" s="12">
        <v>0</v>
      </c>
      <c r="G3" s="12">
        <v>0</v>
      </c>
      <c r="H3" s="12">
        <v>0</v>
      </c>
      <c r="I3" s="24">
        <v>5</v>
      </c>
      <c r="J3" s="12">
        <v>20</v>
      </c>
      <c r="K3" s="12">
        <v>1</v>
      </c>
      <c r="L3" s="38">
        <f>INT(D3*0.75)</f>
        <v>99</v>
      </c>
      <c r="M3" s="38">
        <f>INT(E3*0.75)</f>
        <v>4</v>
      </c>
      <c r="N3" s="38"/>
      <c r="O3" s="38"/>
      <c r="P3" s="38"/>
      <c r="Q3" s="38"/>
      <c r="R3" s="38">
        <f>L3*0.6</f>
        <v>59.4</v>
      </c>
      <c r="S3" s="38">
        <f>M3*0.6</f>
        <v>2.4</v>
      </c>
      <c r="T3" s="38"/>
      <c r="U3" s="40">
        <v>1</v>
      </c>
      <c r="V3" s="39">
        <f>$D$3+(U3-1)*$E$3</f>
        <v>132</v>
      </c>
      <c r="W3" s="39">
        <f t="shared" ref="W3:W34" si="0">$D$7+($U3-1)*$E$7</f>
        <v>230</v>
      </c>
      <c r="X3" s="39">
        <f t="shared" ref="X3:X34" si="1">$D$15+($U3-1)*$E$15</f>
        <v>396</v>
      </c>
      <c r="Y3" s="39">
        <f t="shared" ref="Y3:Y34" si="2">$D$27+($U3-1)*$E$27</f>
        <v>494</v>
      </c>
      <c r="Z3" s="39">
        <f>$D$39+(U3-1)*$E$39</f>
        <v>598</v>
      </c>
      <c r="AA3" s="39">
        <f>$D$5+(U3-1)*$E$5+$D$6+(U3-1)*$E$6</f>
        <v>80</v>
      </c>
      <c r="AB3" s="39">
        <f>$D$9+(U3-1)*$E$9+$D$10+(U3-1)*$E$10</f>
        <v>140</v>
      </c>
      <c r="AC3" s="39">
        <f>$D$17+(U3-1)*$E$17+$D$18+(U3-1)*$E$18</f>
        <v>240</v>
      </c>
      <c r="AD3" s="39">
        <f>$D$29+(U3-1)*$E$29+$D$30+(U3-1)*$E$30</f>
        <v>300</v>
      </c>
      <c r="AE3" s="39">
        <f>$D$41+(U3-1)*$E$41+$D$42+(U3-1)*$E$42</f>
        <v>360</v>
      </c>
      <c r="AF3" s="39">
        <f>$D$4+(U3-1)*$E$4+$G$5+(U3-1)*$H$5+$G$6+(U3-1)*$H$6</f>
        <v>1600</v>
      </c>
      <c r="AG3" s="39">
        <f>$D$8+(U3-1)*$E$8+$G$9+(U3-1)*$H$9+$G$10+(U3-1)*$H$10</f>
        <v>2800</v>
      </c>
      <c r="AH3" s="39">
        <f>$D$16+(U3-1)*$E$16+$G$17+(U3-1)*$H$17+$G$18+(U3-1)*$H18</f>
        <v>4800</v>
      </c>
      <c r="AI3" s="39">
        <f>D$28+(U3-1)*E$28+$G29+(U3-1)*H$29+G$30+(U3-1)*H$30</f>
        <v>6000</v>
      </c>
      <c r="AJ3" s="39">
        <f>D$40+(U3-1)*E$40+G$41+(U3-1)*H$41+G$42+(U3-1)*H$42</f>
        <v>7200</v>
      </c>
      <c r="AK3">
        <f>V3/AA3</f>
        <v>1.65</v>
      </c>
      <c r="AL3">
        <f>AF3/AA3</f>
        <v>20</v>
      </c>
      <c r="AM3" t="s">
        <v>17</v>
      </c>
      <c r="AP3">
        <v>10</v>
      </c>
      <c r="AQ3" t="s">
        <v>17</v>
      </c>
      <c r="AR3" t="s">
        <v>22</v>
      </c>
      <c r="AS3">
        <f>V12</f>
        <v>186</v>
      </c>
      <c r="AT3">
        <f>W12</f>
        <v>338</v>
      </c>
      <c r="AU3">
        <f>AT3/2</f>
        <v>169</v>
      </c>
      <c r="AV3" s="34">
        <f>[1]属性值!E3</f>
        <v>423</v>
      </c>
      <c r="AW3" s="34">
        <f>[1]属性值!F3</f>
        <v>0</v>
      </c>
      <c r="AX3">
        <f>AA12</f>
        <v>116</v>
      </c>
      <c r="AY3">
        <f>AB12</f>
        <v>212</v>
      </c>
      <c r="AZ3">
        <f>AY3*0.667</f>
        <v>141.404</v>
      </c>
      <c r="BA3" s="34">
        <v>130</v>
      </c>
      <c r="BB3" s="34">
        <v>0</v>
      </c>
      <c r="BC3">
        <f>AF12</f>
        <v>2320</v>
      </c>
      <c r="BD3">
        <f>AG12</f>
        <v>4060</v>
      </c>
      <c r="BE3">
        <f>BD3*0.6</f>
        <v>2436</v>
      </c>
      <c r="BF3" s="34">
        <v>2777</v>
      </c>
      <c r="BG3" s="34">
        <v>0</v>
      </c>
    </row>
    <row r="4" spans="1:59" ht="15.6" x14ac:dyDescent="0.25">
      <c r="A4" s="10" t="s">
        <v>156</v>
      </c>
      <c r="B4" s="8">
        <v>8</v>
      </c>
      <c r="C4" s="8">
        <v>1</v>
      </c>
      <c r="D4" s="11">
        <v>960</v>
      </c>
      <c r="E4" s="11">
        <v>48</v>
      </c>
      <c r="F4" s="12">
        <v>0</v>
      </c>
      <c r="G4" s="11">
        <v>0</v>
      </c>
      <c r="H4" s="11">
        <v>0</v>
      </c>
      <c r="I4" s="12">
        <v>6</v>
      </c>
      <c r="J4" s="12">
        <v>20</v>
      </c>
      <c r="K4" s="12">
        <v>1</v>
      </c>
      <c r="L4" s="38">
        <f>INT(D4*0.8)</f>
        <v>768</v>
      </c>
      <c r="M4" s="38">
        <f>INT(E4*0.8)</f>
        <v>38</v>
      </c>
      <c r="N4" s="38"/>
      <c r="O4" s="38"/>
      <c r="P4" s="38"/>
      <c r="Q4" s="38"/>
      <c r="R4" s="38">
        <f>L4*5/6</f>
        <v>640</v>
      </c>
      <c r="S4" s="38">
        <f>M4*5/6</f>
        <v>31.666666666666668</v>
      </c>
      <c r="T4" s="38"/>
      <c r="U4" s="40">
        <v>2</v>
      </c>
      <c r="V4" s="39">
        <f t="shared" ref="V4:V67" si="3">$D$3+(U4-1)*$E$3</f>
        <v>138</v>
      </c>
      <c r="W4" s="39">
        <f t="shared" si="0"/>
        <v>242</v>
      </c>
      <c r="X4" s="39">
        <f t="shared" si="1"/>
        <v>416</v>
      </c>
      <c r="Y4" s="39">
        <f t="shared" si="2"/>
        <v>518</v>
      </c>
      <c r="Z4" s="39">
        <f t="shared" ref="Z4:Z67" si="4">$D$39+(U4-1)*$E$39</f>
        <v>628</v>
      </c>
      <c r="AA4" s="39">
        <f t="shared" ref="AA4:AA67" si="5">$D$5+(U4-1)*$E$5+$D$6+(U4-1)*$E$6</f>
        <v>84</v>
      </c>
      <c r="AB4" s="39">
        <f t="shared" ref="AB4:AB67" si="6">$D$9+(U4-1)*$E$9+$D$10+(U4-1)*$E$10</f>
        <v>148</v>
      </c>
      <c r="AC4" s="39">
        <f t="shared" ref="AC4:AC67" si="7">$D$17+(U4-1)*$E$17+$D$18+(U4-1)*$E$18</f>
        <v>252</v>
      </c>
      <c r="AD4" s="39">
        <f t="shared" ref="AD4:AD67" si="8">$D$29+(U4-1)*$E$29+$D$30+(U4-1)*$E$30</f>
        <v>316</v>
      </c>
      <c r="AE4" s="39">
        <f t="shared" ref="AE4:AE67" si="9">$D$41+(U4-1)*$E$41+$D$42+(U4-1)*$E$42</f>
        <v>378</v>
      </c>
      <c r="AF4" s="39">
        <f t="shared" ref="AF4:AF67" si="10">$D$4+(U4-1)*$E$4+$G$5+(U4-1)*$H$5+$G$6+(U4-1)*$H$6</f>
        <v>1680</v>
      </c>
      <c r="AG4" s="39">
        <f t="shared" ref="AG4:AG67" si="11">$D$8+(U4-1)*$E$8+$G$9+(U4-1)*$H$9+$G$10+(U4-1)*$H$10</f>
        <v>2940</v>
      </c>
      <c r="AH4" s="39">
        <f t="shared" ref="AH4:AH67" si="12">$D$16+(U4-1)*$E$16+$G$17+(U4-1)*$H$17+$G$18+(U4-1)*$H19</f>
        <v>4992</v>
      </c>
      <c r="AI4" s="39">
        <f t="shared" ref="AI4:AI67" si="13">D$28+(U4-1)*E$28+$G30+(U4-1)*H$29+G$30+(U4-1)*H$30</f>
        <v>6300</v>
      </c>
      <c r="AJ4" s="39">
        <f t="shared" ref="AJ4:AJ67" si="14">D$40+(U4-1)*E$40+G$41+(U4-1)*H$41+G$42+(U4-1)*H$42</f>
        <v>7560</v>
      </c>
      <c r="AK4">
        <f>W3/AB3</f>
        <v>1.6428571428571428</v>
      </c>
      <c r="AL4">
        <f>AG3/AB3</f>
        <v>20</v>
      </c>
      <c r="AM4" t="s">
        <v>22</v>
      </c>
      <c r="AP4">
        <v>20</v>
      </c>
      <c r="AQ4" t="s">
        <v>22</v>
      </c>
      <c r="AR4" t="s">
        <v>31</v>
      </c>
      <c r="AS4">
        <f>W22</f>
        <v>458</v>
      </c>
      <c r="AT4">
        <f>X22</f>
        <v>776</v>
      </c>
      <c r="AU4">
        <f t="shared" ref="AU4:AU11" si="15">AT4/2</f>
        <v>388</v>
      </c>
      <c r="AV4" s="34">
        <f>[1]属性值!E4</f>
        <v>514</v>
      </c>
      <c r="AW4" s="34">
        <f>[1]属性值!F4</f>
        <v>1028</v>
      </c>
      <c r="AX4">
        <f>AB22</f>
        <v>292</v>
      </c>
      <c r="AY4">
        <f>AC22</f>
        <v>468</v>
      </c>
      <c r="AZ4">
        <f t="shared" ref="AZ4:AZ11" si="16">AY4*0.667</f>
        <v>312.15600000000001</v>
      </c>
      <c r="BA4" s="34">
        <v>200</v>
      </c>
      <c r="BB4" s="34">
        <v>400</v>
      </c>
      <c r="BC4">
        <f>AG22</f>
        <v>5460</v>
      </c>
      <c r="BD4">
        <f>AH22</f>
        <v>9588</v>
      </c>
      <c r="BE4">
        <f t="shared" ref="BE4:BE11" si="17">BD4*0.6</f>
        <v>5752.8</v>
      </c>
      <c r="BF4" s="34">
        <v>2891</v>
      </c>
      <c r="BG4" s="34">
        <v>5783</v>
      </c>
    </row>
    <row r="5" spans="1:59" ht="15.6" x14ac:dyDescent="0.25">
      <c r="A5" s="10" t="s">
        <v>159</v>
      </c>
      <c r="B5" s="8">
        <v>8</v>
      </c>
      <c r="C5" s="8">
        <v>3</v>
      </c>
      <c r="D5" s="11">
        <v>40</v>
      </c>
      <c r="E5" s="11">
        <v>2</v>
      </c>
      <c r="F5" s="12">
        <v>1</v>
      </c>
      <c r="G5" s="11">
        <v>320</v>
      </c>
      <c r="H5" s="11">
        <v>16</v>
      </c>
      <c r="I5" s="12">
        <v>4</v>
      </c>
      <c r="J5" s="12">
        <v>20</v>
      </c>
      <c r="K5" s="12">
        <v>1</v>
      </c>
      <c r="L5" s="38">
        <f>INT(D5*2/3)</f>
        <v>26</v>
      </c>
      <c r="M5" s="38">
        <f>INT(E5*2/3)</f>
        <v>1</v>
      </c>
      <c r="N5" s="38"/>
      <c r="O5" s="38">
        <f>INT(G5*0.8)</f>
        <v>256</v>
      </c>
      <c r="P5" s="38">
        <f>INT(H5*0.8)</f>
        <v>12</v>
      </c>
      <c r="Q5" s="38"/>
      <c r="R5" s="38"/>
      <c r="S5" s="38"/>
      <c r="T5" s="38"/>
      <c r="U5" s="40">
        <v>3</v>
      </c>
      <c r="V5" s="39">
        <f t="shared" si="3"/>
        <v>144</v>
      </c>
      <c r="W5" s="39">
        <f t="shared" si="0"/>
        <v>254</v>
      </c>
      <c r="X5" s="39">
        <f t="shared" si="1"/>
        <v>436</v>
      </c>
      <c r="Y5" s="39">
        <f t="shared" si="2"/>
        <v>542</v>
      </c>
      <c r="Z5" s="39">
        <f t="shared" si="4"/>
        <v>658</v>
      </c>
      <c r="AA5" s="39">
        <f t="shared" si="5"/>
        <v>88</v>
      </c>
      <c r="AB5" s="39">
        <f t="shared" si="6"/>
        <v>156</v>
      </c>
      <c r="AC5" s="39">
        <f t="shared" si="7"/>
        <v>264</v>
      </c>
      <c r="AD5" s="39">
        <f t="shared" si="8"/>
        <v>332</v>
      </c>
      <c r="AE5" s="39">
        <f t="shared" si="9"/>
        <v>396</v>
      </c>
      <c r="AF5" s="39">
        <f t="shared" si="10"/>
        <v>1760</v>
      </c>
      <c r="AG5" s="39">
        <f t="shared" si="11"/>
        <v>3080</v>
      </c>
      <c r="AH5" s="39">
        <f t="shared" si="12"/>
        <v>5184</v>
      </c>
      <c r="AI5" s="39">
        <f t="shared" si="13"/>
        <v>5400</v>
      </c>
      <c r="AJ5" s="39">
        <f t="shared" si="14"/>
        <v>7920</v>
      </c>
      <c r="AK5">
        <f>X3/AC3</f>
        <v>1.65</v>
      </c>
      <c r="AL5">
        <f>AH3/AC3</f>
        <v>20</v>
      </c>
      <c r="AM5" t="s">
        <v>31</v>
      </c>
      <c r="AP5">
        <v>30</v>
      </c>
      <c r="AQ5" t="s">
        <v>22</v>
      </c>
      <c r="AR5" t="s">
        <v>31</v>
      </c>
      <c r="AS5">
        <f>W32</f>
        <v>578</v>
      </c>
      <c r="AT5">
        <f>X32</f>
        <v>976</v>
      </c>
      <c r="AU5">
        <f t="shared" si="15"/>
        <v>488</v>
      </c>
      <c r="AV5" s="34">
        <f>[1]属性值!E5</f>
        <v>840</v>
      </c>
      <c r="AW5" s="34">
        <f>[1]属性值!F5</f>
        <v>1680</v>
      </c>
      <c r="AX5">
        <f>AB32</f>
        <v>372</v>
      </c>
      <c r="AY5">
        <f>AC32</f>
        <v>588</v>
      </c>
      <c r="AZ5">
        <f t="shared" si="16"/>
        <v>392.19600000000003</v>
      </c>
      <c r="BA5" s="34">
        <v>420</v>
      </c>
      <c r="BB5" s="34">
        <v>840</v>
      </c>
      <c r="BC5">
        <f>AG32</f>
        <v>6860</v>
      </c>
      <c r="BD5">
        <f>AH32</f>
        <v>10368</v>
      </c>
      <c r="BE5">
        <f t="shared" si="17"/>
        <v>6220.8</v>
      </c>
      <c r="BF5" s="34">
        <v>5865</v>
      </c>
      <c r="BG5" s="34">
        <v>11731</v>
      </c>
    </row>
    <row r="6" spans="1:59" ht="15.6" x14ac:dyDescent="0.25">
      <c r="A6" s="10" t="s">
        <v>161</v>
      </c>
      <c r="B6" s="8">
        <v>8</v>
      </c>
      <c r="C6" s="8">
        <v>3</v>
      </c>
      <c r="D6" s="11">
        <v>40</v>
      </c>
      <c r="E6" s="11">
        <v>2</v>
      </c>
      <c r="F6" s="12">
        <v>1</v>
      </c>
      <c r="G6" s="11">
        <v>320</v>
      </c>
      <c r="H6" s="11">
        <v>16</v>
      </c>
      <c r="I6" s="12">
        <v>10</v>
      </c>
      <c r="J6" s="12">
        <v>40</v>
      </c>
      <c r="K6" s="12">
        <v>2</v>
      </c>
      <c r="L6" s="38">
        <f>INT(D6*2/3)</f>
        <v>26</v>
      </c>
      <c r="M6" s="38">
        <f>INT(E6*2/3)</f>
        <v>1</v>
      </c>
      <c r="N6" s="38"/>
      <c r="O6" s="38">
        <f>INT(G6*0.8)</f>
        <v>256</v>
      </c>
      <c r="P6" s="38">
        <f>INT(H6*0.8)</f>
        <v>12</v>
      </c>
      <c r="Q6" s="38"/>
      <c r="R6" s="38"/>
      <c r="S6" s="38"/>
      <c r="T6" s="38"/>
      <c r="U6" s="40">
        <v>4</v>
      </c>
      <c r="V6" s="39">
        <f t="shared" si="3"/>
        <v>150</v>
      </c>
      <c r="W6" s="39">
        <f t="shared" si="0"/>
        <v>266</v>
      </c>
      <c r="X6" s="39">
        <f t="shared" si="1"/>
        <v>456</v>
      </c>
      <c r="Y6" s="39">
        <f t="shared" si="2"/>
        <v>566</v>
      </c>
      <c r="Z6" s="39">
        <f t="shared" si="4"/>
        <v>688</v>
      </c>
      <c r="AA6" s="39">
        <f t="shared" si="5"/>
        <v>92</v>
      </c>
      <c r="AB6" s="39">
        <f t="shared" si="6"/>
        <v>164</v>
      </c>
      <c r="AC6" s="39">
        <f t="shared" si="7"/>
        <v>276</v>
      </c>
      <c r="AD6" s="39">
        <f t="shared" si="8"/>
        <v>348</v>
      </c>
      <c r="AE6" s="39">
        <f t="shared" si="9"/>
        <v>414</v>
      </c>
      <c r="AF6" s="39">
        <f t="shared" si="10"/>
        <v>1840</v>
      </c>
      <c r="AG6" s="39">
        <f t="shared" si="11"/>
        <v>3220</v>
      </c>
      <c r="AH6" s="39">
        <f t="shared" si="12"/>
        <v>5520</v>
      </c>
      <c r="AI6" s="39">
        <f t="shared" si="13"/>
        <v>5700</v>
      </c>
      <c r="AJ6" s="39">
        <f t="shared" si="14"/>
        <v>8280</v>
      </c>
      <c r="AK6">
        <f>Y3/AD3</f>
        <v>1.6466666666666667</v>
      </c>
      <c r="AL6">
        <f>AI3/AD3</f>
        <v>20</v>
      </c>
      <c r="AM6" t="s">
        <v>48</v>
      </c>
      <c r="AP6">
        <v>40</v>
      </c>
      <c r="AQ6" t="s">
        <v>31</v>
      </c>
      <c r="AR6" t="s">
        <v>48</v>
      </c>
      <c r="AS6">
        <f>X42</f>
        <v>1176</v>
      </c>
      <c r="AT6">
        <f>Y42</f>
        <v>1430</v>
      </c>
      <c r="AU6">
        <f t="shared" si="15"/>
        <v>715</v>
      </c>
      <c r="AV6" s="34">
        <f>[1]属性值!E6</f>
        <v>836</v>
      </c>
      <c r="AW6" s="34">
        <f>[1]属性值!F6</f>
        <v>2230</v>
      </c>
      <c r="AX6">
        <f>AC42</f>
        <v>708</v>
      </c>
      <c r="AY6">
        <f>AD42</f>
        <v>924</v>
      </c>
      <c r="AZ6">
        <f t="shared" si="16"/>
        <v>616.30799999999999</v>
      </c>
      <c r="BA6" s="34">
        <v>394</v>
      </c>
      <c r="BB6" s="34">
        <v>1052</v>
      </c>
      <c r="BC6">
        <f>AH42</f>
        <v>12288</v>
      </c>
      <c r="BD6">
        <f>AI42</f>
        <v>16500</v>
      </c>
      <c r="BE6">
        <f t="shared" si="17"/>
        <v>9900</v>
      </c>
      <c r="BF6" s="34">
        <v>5531</v>
      </c>
      <c r="BG6" s="34">
        <v>14750</v>
      </c>
    </row>
    <row r="7" spans="1:59" ht="15.6" x14ac:dyDescent="0.25">
      <c r="A7" s="10" t="s">
        <v>164</v>
      </c>
      <c r="B7" s="8">
        <v>16</v>
      </c>
      <c r="C7" s="8">
        <v>2</v>
      </c>
      <c r="D7" s="13">
        <v>230</v>
      </c>
      <c r="E7" s="13">
        <v>12</v>
      </c>
      <c r="F7" s="14">
        <v>0</v>
      </c>
      <c r="G7" s="14">
        <v>0</v>
      </c>
      <c r="H7" s="14">
        <v>0</v>
      </c>
      <c r="I7" s="14">
        <v>5</v>
      </c>
      <c r="J7" s="14">
        <v>20</v>
      </c>
      <c r="K7" s="14">
        <v>1</v>
      </c>
      <c r="L7" s="38">
        <f t="shared" ref="L7" si="18">INT(D7*0.75)</f>
        <v>172</v>
      </c>
      <c r="M7" s="38">
        <f t="shared" ref="M7" si="19">INT(E7*0.75)</f>
        <v>9</v>
      </c>
      <c r="N7" s="38"/>
      <c r="O7" s="38"/>
      <c r="P7" s="38"/>
      <c r="Q7" s="41"/>
      <c r="R7" s="41"/>
      <c r="S7" s="41"/>
      <c r="T7" s="41"/>
      <c r="U7" s="40">
        <v>5</v>
      </c>
      <c r="V7" s="39">
        <f t="shared" si="3"/>
        <v>156</v>
      </c>
      <c r="W7" s="39">
        <f t="shared" si="0"/>
        <v>278</v>
      </c>
      <c r="X7" s="39">
        <f t="shared" si="1"/>
        <v>476</v>
      </c>
      <c r="Y7" s="39">
        <f t="shared" si="2"/>
        <v>590</v>
      </c>
      <c r="Z7" s="39">
        <f t="shared" si="4"/>
        <v>718</v>
      </c>
      <c r="AA7" s="39">
        <f t="shared" si="5"/>
        <v>96</v>
      </c>
      <c r="AB7" s="39">
        <f t="shared" si="6"/>
        <v>172</v>
      </c>
      <c r="AC7" s="39">
        <f t="shared" si="7"/>
        <v>288</v>
      </c>
      <c r="AD7" s="39">
        <f t="shared" si="8"/>
        <v>364</v>
      </c>
      <c r="AE7" s="39">
        <f t="shared" si="9"/>
        <v>432</v>
      </c>
      <c r="AF7" s="39">
        <f t="shared" si="10"/>
        <v>1920</v>
      </c>
      <c r="AG7" s="39">
        <f t="shared" si="11"/>
        <v>3360</v>
      </c>
      <c r="AH7" s="39">
        <f t="shared" si="12"/>
        <v>5760</v>
      </c>
      <c r="AI7" s="39">
        <f t="shared" si="13"/>
        <v>7200</v>
      </c>
      <c r="AJ7" s="39">
        <f t="shared" si="14"/>
        <v>8640</v>
      </c>
      <c r="AK7">
        <f>Z3/AE3</f>
        <v>1.6611111111111112</v>
      </c>
      <c r="AL7">
        <f>AJ3/AE3</f>
        <v>20</v>
      </c>
      <c r="AM7" t="s">
        <v>69</v>
      </c>
      <c r="AP7">
        <v>50</v>
      </c>
      <c r="AQ7" t="s">
        <v>48</v>
      </c>
      <c r="AR7" t="s">
        <v>48</v>
      </c>
      <c r="AS7">
        <f>X52</f>
        <v>1376</v>
      </c>
      <c r="AT7">
        <f>Y52</f>
        <v>1670</v>
      </c>
      <c r="AU7">
        <f t="shared" si="15"/>
        <v>835</v>
      </c>
      <c r="AV7" s="34">
        <f>[1]属性值!E7</f>
        <v>1255</v>
      </c>
      <c r="AW7" s="34">
        <f>[1]属性值!F7</f>
        <v>2789</v>
      </c>
      <c r="AX7">
        <f>AC52</f>
        <v>828</v>
      </c>
      <c r="AY7">
        <f>AD52</f>
        <v>1084</v>
      </c>
      <c r="AZ7">
        <f t="shared" si="16"/>
        <v>723.02800000000002</v>
      </c>
      <c r="BA7" s="34">
        <v>765</v>
      </c>
      <c r="BB7" s="34">
        <v>1700</v>
      </c>
      <c r="BC7">
        <f>AH52</f>
        <v>14208</v>
      </c>
      <c r="BD7">
        <f>AI52</f>
        <v>19500</v>
      </c>
      <c r="BE7">
        <f t="shared" si="17"/>
        <v>11700</v>
      </c>
      <c r="BF7" s="34">
        <v>9057</v>
      </c>
      <c r="BG7" s="34">
        <v>20128</v>
      </c>
    </row>
    <row r="8" spans="1:59" ht="15.6" x14ac:dyDescent="0.25">
      <c r="A8" s="10" t="s">
        <v>167</v>
      </c>
      <c r="B8" s="8">
        <v>16</v>
      </c>
      <c r="C8" s="8">
        <v>1</v>
      </c>
      <c r="D8" s="13">
        <v>1680</v>
      </c>
      <c r="E8" s="13">
        <v>84</v>
      </c>
      <c r="F8" s="14">
        <v>0</v>
      </c>
      <c r="G8" s="14">
        <v>0</v>
      </c>
      <c r="H8" s="14">
        <v>0</v>
      </c>
      <c r="I8" s="14">
        <v>6</v>
      </c>
      <c r="J8" s="14">
        <v>20</v>
      </c>
      <c r="K8" s="14">
        <v>1</v>
      </c>
      <c r="L8" s="38">
        <f t="shared" ref="L8" si="20">INT(D8*0.8)</f>
        <v>1344</v>
      </c>
      <c r="M8" s="38">
        <f t="shared" ref="M8" si="21">INT(E8*0.8)</f>
        <v>67</v>
      </c>
      <c r="N8" s="38"/>
      <c r="O8" s="38"/>
      <c r="P8" s="38"/>
      <c r="Q8" s="41"/>
      <c r="R8" s="41"/>
      <c r="S8" s="41"/>
      <c r="T8" s="41"/>
      <c r="U8" s="40">
        <v>6</v>
      </c>
      <c r="V8" s="39">
        <f t="shared" si="3"/>
        <v>162</v>
      </c>
      <c r="W8" s="39">
        <f t="shared" si="0"/>
        <v>290</v>
      </c>
      <c r="X8" s="39">
        <f t="shared" si="1"/>
        <v>496</v>
      </c>
      <c r="Y8" s="39">
        <f t="shared" si="2"/>
        <v>614</v>
      </c>
      <c r="Z8" s="39">
        <f t="shared" si="4"/>
        <v>748</v>
      </c>
      <c r="AA8" s="39">
        <f t="shared" si="5"/>
        <v>100</v>
      </c>
      <c r="AB8" s="39">
        <f t="shared" si="6"/>
        <v>180</v>
      </c>
      <c r="AC8" s="39">
        <f t="shared" si="7"/>
        <v>300</v>
      </c>
      <c r="AD8" s="39">
        <f t="shared" si="8"/>
        <v>380</v>
      </c>
      <c r="AE8" s="39">
        <f t="shared" si="9"/>
        <v>450</v>
      </c>
      <c r="AF8" s="39">
        <f t="shared" si="10"/>
        <v>2000</v>
      </c>
      <c r="AG8" s="39">
        <f t="shared" si="11"/>
        <v>3500</v>
      </c>
      <c r="AH8" s="39">
        <f t="shared" si="12"/>
        <v>5760</v>
      </c>
      <c r="AI8" s="39">
        <f t="shared" si="13"/>
        <v>7500</v>
      </c>
      <c r="AJ8" s="39">
        <f t="shared" si="14"/>
        <v>9000</v>
      </c>
      <c r="AP8">
        <v>60</v>
      </c>
      <c r="AQ8" t="s">
        <v>48</v>
      </c>
      <c r="AR8" t="s">
        <v>69</v>
      </c>
      <c r="AS8">
        <f>Y62</f>
        <v>1910</v>
      </c>
      <c r="AT8">
        <f>Z62</f>
        <v>2368</v>
      </c>
      <c r="AU8">
        <f t="shared" si="15"/>
        <v>1184</v>
      </c>
      <c r="AV8" s="34">
        <f>[1]属性值!E8</f>
        <v>1729</v>
      </c>
      <c r="AW8" s="34">
        <f>[1]属性值!F8</f>
        <v>3842</v>
      </c>
      <c r="AX8">
        <f>AD62</f>
        <v>1244</v>
      </c>
      <c r="AY8">
        <f>AE62</f>
        <v>1422</v>
      </c>
      <c r="AZ8">
        <f t="shared" si="16"/>
        <v>948.47400000000005</v>
      </c>
      <c r="BA8" s="34">
        <v>771</v>
      </c>
      <c r="BB8" s="34">
        <v>1714</v>
      </c>
      <c r="BC8">
        <f>AI62</f>
        <v>22500</v>
      </c>
      <c r="BD8">
        <f>AJ62</f>
        <v>28440</v>
      </c>
      <c r="BE8">
        <f t="shared" si="17"/>
        <v>17064</v>
      </c>
      <c r="BF8" s="34">
        <v>11073</v>
      </c>
      <c r="BG8" s="34">
        <v>24606</v>
      </c>
    </row>
    <row r="9" spans="1:59" ht="15.6" x14ac:dyDescent="0.25">
      <c r="A9" s="10" t="s">
        <v>172</v>
      </c>
      <c r="B9" s="8">
        <v>16</v>
      </c>
      <c r="C9" s="8">
        <v>3</v>
      </c>
      <c r="D9" s="13">
        <v>70</v>
      </c>
      <c r="E9" s="13">
        <v>4</v>
      </c>
      <c r="F9" s="14">
        <v>1</v>
      </c>
      <c r="G9" s="15">
        <v>560</v>
      </c>
      <c r="H9" s="15">
        <v>28</v>
      </c>
      <c r="I9" s="14">
        <v>4</v>
      </c>
      <c r="J9" s="14">
        <v>20</v>
      </c>
      <c r="K9" s="14">
        <v>1</v>
      </c>
      <c r="L9" s="38">
        <f t="shared" ref="L9:L10" si="22">INT(D9*2/3)</f>
        <v>46</v>
      </c>
      <c r="M9" s="38">
        <f t="shared" ref="M9:M10" si="23">INT(E9*2/3)</f>
        <v>2</v>
      </c>
      <c r="N9" s="38"/>
      <c r="O9" s="38">
        <f t="shared" ref="O9:O10" si="24">INT(G9*0.8)</f>
        <v>448</v>
      </c>
      <c r="P9" s="38">
        <f t="shared" ref="P9:P10" si="25">INT(H9*0.8)</f>
        <v>22</v>
      </c>
      <c r="Q9" s="41"/>
      <c r="R9" s="41"/>
      <c r="S9" s="41"/>
      <c r="T9" s="41"/>
      <c r="U9" s="40">
        <v>7</v>
      </c>
      <c r="V9" s="39">
        <f t="shared" si="3"/>
        <v>168</v>
      </c>
      <c r="W9" s="39">
        <f t="shared" si="0"/>
        <v>302</v>
      </c>
      <c r="X9" s="39">
        <f t="shared" si="1"/>
        <v>516</v>
      </c>
      <c r="Y9" s="39">
        <f t="shared" si="2"/>
        <v>638</v>
      </c>
      <c r="Z9" s="39">
        <f t="shared" si="4"/>
        <v>778</v>
      </c>
      <c r="AA9" s="39">
        <f t="shared" si="5"/>
        <v>104</v>
      </c>
      <c r="AB9" s="39">
        <f t="shared" si="6"/>
        <v>188</v>
      </c>
      <c r="AC9" s="39">
        <f t="shared" si="7"/>
        <v>312</v>
      </c>
      <c r="AD9" s="39">
        <f t="shared" si="8"/>
        <v>396</v>
      </c>
      <c r="AE9" s="39">
        <f t="shared" si="9"/>
        <v>468</v>
      </c>
      <c r="AF9" s="39">
        <f t="shared" si="10"/>
        <v>2080</v>
      </c>
      <c r="AG9" s="39">
        <f t="shared" si="11"/>
        <v>3640</v>
      </c>
      <c r="AH9" s="39">
        <f t="shared" si="12"/>
        <v>5952</v>
      </c>
      <c r="AI9" s="39">
        <f t="shared" si="13"/>
        <v>6600</v>
      </c>
      <c r="AJ9" s="39">
        <f t="shared" si="14"/>
        <v>9360</v>
      </c>
      <c r="AP9">
        <v>70</v>
      </c>
      <c r="AQ9" t="s">
        <v>69</v>
      </c>
      <c r="AR9" t="s">
        <v>69</v>
      </c>
      <c r="AS9">
        <f>Z72</f>
        <v>2668</v>
      </c>
      <c r="AT9">
        <f>Z72</f>
        <v>2668</v>
      </c>
      <c r="AU9">
        <f t="shared" si="15"/>
        <v>1334</v>
      </c>
      <c r="AV9" s="34">
        <f>[1]属性值!E9</f>
        <v>1885</v>
      </c>
      <c r="AW9" s="34">
        <f>[1]属性值!F9</f>
        <v>4713</v>
      </c>
      <c r="AX9">
        <f>AE72</f>
        <v>1602</v>
      </c>
      <c r="AY9">
        <f>AE72</f>
        <v>1602</v>
      </c>
      <c r="AZ9">
        <f t="shared" si="16"/>
        <v>1068.5340000000001</v>
      </c>
      <c r="BA9" s="34">
        <v>1125</v>
      </c>
      <c r="BB9" s="34">
        <v>2812</v>
      </c>
      <c r="BC9">
        <f>AJ72</f>
        <v>32040</v>
      </c>
      <c r="BD9">
        <f>AJ72</f>
        <v>32040</v>
      </c>
      <c r="BE9">
        <f t="shared" si="17"/>
        <v>19224</v>
      </c>
      <c r="BF9" s="34">
        <v>16129</v>
      </c>
      <c r="BG9" s="34">
        <v>40322</v>
      </c>
    </row>
    <row r="10" spans="1:59" ht="15.6" x14ac:dyDescent="0.25">
      <c r="A10" s="10" t="s">
        <v>179</v>
      </c>
      <c r="B10" s="8">
        <v>16</v>
      </c>
      <c r="C10" s="8">
        <v>3</v>
      </c>
      <c r="D10" s="13">
        <v>70</v>
      </c>
      <c r="E10" s="13">
        <v>4</v>
      </c>
      <c r="F10" s="14">
        <v>1</v>
      </c>
      <c r="G10" s="15">
        <v>560</v>
      </c>
      <c r="H10" s="15">
        <v>28</v>
      </c>
      <c r="I10" s="14">
        <v>9</v>
      </c>
      <c r="J10" s="14">
        <v>40</v>
      </c>
      <c r="K10" s="14">
        <v>2</v>
      </c>
      <c r="L10" s="38">
        <f t="shared" si="22"/>
        <v>46</v>
      </c>
      <c r="M10" s="38">
        <f t="shared" si="23"/>
        <v>2</v>
      </c>
      <c r="N10" s="38"/>
      <c r="O10" s="38">
        <f t="shared" si="24"/>
        <v>448</v>
      </c>
      <c r="P10" s="38">
        <f t="shared" si="25"/>
        <v>22</v>
      </c>
      <c r="Q10" s="41"/>
      <c r="R10" s="41"/>
      <c r="S10" s="41"/>
      <c r="T10" s="41"/>
      <c r="U10" s="40">
        <v>8</v>
      </c>
      <c r="V10" s="39">
        <f t="shared" si="3"/>
        <v>174</v>
      </c>
      <c r="W10" s="39">
        <f t="shared" si="0"/>
        <v>314</v>
      </c>
      <c r="X10" s="39">
        <f t="shared" si="1"/>
        <v>536</v>
      </c>
      <c r="Y10" s="39">
        <f t="shared" si="2"/>
        <v>662</v>
      </c>
      <c r="Z10" s="39">
        <f t="shared" si="4"/>
        <v>808</v>
      </c>
      <c r="AA10" s="39">
        <f t="shared" si="5"/>
        <v>108</v>
      </c>
      <c r="AB10" s="39">
        <f t="shared" si="6"/>
        <v>196</v>
      </c>
      <c r="AC10" s="39">
        <f t="shared" si="7"/>
        <v>324</v>
      </c>
      <c r="AD10" s="39">
        <f t="shared" si="8"/>
        <v>412</v>
      </c>
      <c r="AE10" s="39">
        <f t="shared" si="9"/>
        <v>486</v>
      </c>
      <c r="AF10" s="39">
        <f t="shared" si="10"/>
        <v>2160</v>
      </c>
      <c r="AG10" s="39">
        <f t="shared" si="11"/>
        <v>3780</v>
      </c>
      <c r="AH10" s="39">
        <f t="shared" si="12"/>
        <v>6480</v>
      </c>
      <c r="AI10" s="39">
        <f t="shared" si="13"/>
        <v>6900</v>
      </c>
      <c r="AJ10" s="39">
        <f t="shared" si="14"/>
        <v>9720</v>
      </c>
      <c r="AP10">
        <v>80</v>
      </c>
      <c r="AQ10" t="s">
        <v>69</v>
      </c>
      <c r="AR10" t="s">
        <v>69</v>
      </c>
      <c r="AS10">
        <f>Z82</f>
        <v>2968</v>
      </c>
      <c r="AT10">
        <f>Z82</f>
        <v>2968</v>
      </c>
      <c r="AU10">
        <f t="shared" si="15"/>
        <v>1484</v>
      </c>
      <c r="AV10" s="34">
        <f>[1]属性值!E10</f>
        <v>2569</v>
      </c>
      <c r="AW10" s="34">
        <f>[1]属性值!F10</f>
        <v>6423</v>
      </c>
      <c r="AX10">
        <f>AE82</f>
        <v>1782</v>
      </c>
      <c r="AY10">
        <f>AE82</f>
        <v>1782</v>
      </c>
      <c r="AZ10">
        <f t="shared" si="16"/>
        <v>1188.5940000000001</v>
      </c>
      <c r="BA10" s="34">
        <v>1156</v>
      </c>
      <c r="BB10" s="34">
        <v>2890</v>
      </c>
      <c r="BC10">
        <f>AJ82</f>
        <v>35640</v>
      </c>
      <c r="BD10">
        <f>AJ82</f>
        <v>35640</v>
      </c>
      <c r="BE10">
        <f t="shared" si="17"/>
        <v>21384</v>
      </c>
      <c r="BF10" s="34">
        <v>18561</v>
      </c>
      <c r="BG10" s="34">
        <v>46404</v>
      </c>
    </row>
    <row r="11" spans="1:59" ht="15.6" x14ac:dyDescent="0.25">
      <c r="A11" s="10" t="s">
        <v>186</v>
      </c>
      <c r="B11" s="8">
        <v>16</v>
      </c>
      <c r="C11" s="8">
        <v>2</v>
      </c>
      <c r="D11" s="14">
        <v>230</v>
      </c>
      <c r="E11" s="14">
        <v>12</v>
      </c>
      <c r="F11" s="14">
        <v>0</v>
      </c>
      <c r="G11" s="14">
        <v>0</v>
      </c>
      <c r="H11" s="14">
        <v>0</v>
      </c>
      <c r="I11" s="14">
        <v>13</v>
      </c>
      <c r="J11" s="14">
        <v>40</v>
      </c>
      <c r="K11" s="14">
        <v>2</v>
      </c>
      <c r="L11" s="38">
        <f t="shared" ref="L11" si="26">INT(D11*0.75)</f>
        <v>172</v>
      </c>
      <c r="M11" s="38">
        <f t="shared" ref="M11" si="27">INT(E11*0.75)</f>
        <v>9</v>
      </c>
      <c r="N11" s="38"/>
      <c r="O11" s="38"/>
      <c r="P11" s="38"/>
      <c r="Q11" s="41"/>
      <c r="R11" s="41"/>
      <c r="S11" s="41"/>
      <c r="T11" s="41"/>
      <c r="U11" s="40">
        <v>9</v>
      </c>
      <c r="V11" s="39">
        <f t="shared" si="3"/>
        <v>180</v>
      </c>
      <c r="W11" s="39">
        <f t="shared" si="0"/>
        <v>326</v>
      </c>
      <c r="X11" s="39">
        <f t="shared" si="1"/>
        <v>556</v>
      </c>
      <c r="Y11" s="39">
        <f t="shared" si="2"/>
        <v>686</v>
      </c>
      <c r="Z11" s="39">
        <f t="shared" si="4"/>
        <v>838</v>
      </c>
      <c r="AA11" s="39">
        <f t="shared" si="5"/>
        <v>112</v>
      </c>
      <c r="AB11" s="39">
        <f t="shared" si="6"/>
        <v>204</v>
      </c>
      <c r="AC11" s="39">
        <f t="shared" si="7"/>
        <v>336</v>
      </c>
      <c r="AD11" s="39">
        <f t="shared" si="8"/>
        <v>428</v>
      </c>
      <c r="AE11" s="39">
        <f t="shared" si="9"/>
        <v>504</v>
      </c>
      <c r="AF11" s="39">
        <f t="shared" si="10"/>
        <v>2240</v>
      </c>
      <c r="AG11" s="39">
        <f t="shared" si="11"/>
        <v>3920</v>
      </c>
      <c r="AH11" s="39">
        <f t="shared" si="12"/>
        <v>6720</v>
      </c>
      <c r="AI11" s="39">
        <f t="shared" si="13"/>
        <v>8400</v>
      </c>
      <c r="AJ11" s="39">
        <f t="shared" si="14"/>
        <v>10080</v>
      </c>
      <c r="AP11">
        <v>90</v>
      </c>
      <c r="AQ11" t="s">
        <v>69</v>
      </c>
      <c r="AR11" t="s">
        <v>69</v>
      </c>
      <c r="AS11">
        <f>Z92</f>
        <v>3268</v>
      </c>
      <c r="AT11">
        <f>AS11</f>
        <v>3268</v>
      </c>
      <c r="AU11">
        <f t="shared" si="15"/>
        <v>1634</v>
      </c>
      <c r="AV11" s="34">
        <f>[1]属性值!E11</f>
        <v>2984</v>
      </c>
      <c r="AW11" s="34">
        <f>[1]属性值!F11</f>
        <v>7460</v>
      </c>
      <c r="AX11">
        <f>AE92</f>
        <v>1962</v>
      </c>
      <c r="AY11">
        <f>AX11</f>
        <v>1962</v>
      </c>
      <c r="AZ11">
        <f t="shared" si="16"/>
        <v>1308.654</v>
      </c>
      <c r="BA11" s="34">
        <v>1740</v>
      </c>
      <c r="BB11" s="34">
        <v>4351</v>
      </c>
      <c r="BC11">
        <f>AJ92</f>
        <v>39240</v>
      </c>
      <c r="BD11">
        <f>BC11</f>
        <v>39240</v>
      </c>
      <c r="BE11">
        <f t="shared" si="17"/>
        <v>23544</v>
      </c>
      <c r="BF11" s="34">
        <v>25841</v>
      </c>
      <c r="BG11" s="34">
        <v>64604</v>
      </c>
    </row>
    <row r="12" spans="1:59" ht="15.6" x14ac:dyDescent="0.25">
      <c r="A12" s="10" t="s">
        <v>189</v>
      </c>
      <c r="B12" s="8">
        <v>16</v>
      </c>
      <c r="C12" s="8">
        <v>1</v>
      </c>
      <c r="D12" s="14">
        <v>1680</v>
      </c>
      <c r="E12" s="14">
        <v>84</v>
      </c>
      <c r="F12" s="14">
        <v>0</v>
      </c>
      <c r="G12" s="14">
        <v>0</v>
      </c>
      <c r="H12" s="14">
        <v>0</v>
      </c>
      <c r="I12" s="14">
        <v>8</v>
      </c>
      <c r="J12" s="14">
        <v>20</v>
      </c>
      <c r="K12" s="14">
        <v>1</v>
      </c>
      <c r="L12" s="38">
        <f t="shared" ref="L12" si="28">INT(D12*0.8)</f>
        <v>1344</v>
      </c>
      <c r="M12" s="38">
        <f t="shared" ref="M12" si="29">INT(E12*0.8)</f>
        <v>67</v>
      </c>
      <c r="N12" s="38"/>
      <c r="O12" s="38"/>
      <c r="P12" s="38"/>
      <c r="Q12" s="41"/>
      <c r="R12" s="41"/>
      <c r="S12" s="41"/>
      <c r="T12" s="41"/>
      <c r="U12" s="40">
        <v>10</v>
      </c>
      <c r="V12" s="39">
        <f t="shared" si="3"/>
        <v>186</v>
      </c>
      <c r="W12" s="39">
        <f t="shared" si="0"/>
        <v>338</v>
      </c>
      <c r="X12" s="39">
        <f t="shared" si="1"/>
        <v>576</v>
      </c>
      <c r="Y12" s="39">
        <f t="shared" si="2"/>
        <v>710</v>
      </c>
      <c r="Z12" s="39">
        <f t="shared" si="4"/>
        <v>868</v>
      </c>
      <c r="AA12" s="39">
        <f t="shared" si="5"/>
        <v>116</v>
      </c>
      <c r="AB12" s="39">
        <f t="shared" si="6"/>
        <v>212</v>
      </c>
      <c r="AC12" s="39">
        <f t="shared" si="7"/>
        <v>348</v>
      </c>
      <c r="AD12" s="39">
        <f t="shared" si="8"/>
        <v>444</v>
      </c>
      <c r="AE12" s="39">
        <f t="shared" si="9"/>
        <v>522</v>
      </c>
      <c r="AF12" s="39">
        <f t="shared" si="10"/>
        <v>2320</v>
      </c>
      <c r="AG12" s="39">
        <f t="shared" si="11"/>
        <v>4060</v>
      </c>
      <c r="AH12" s="39">
        <f t="shared" si="12"/>
        <v>6528</v>
      </c>
      <c r="AI12" s="39">
        <f t="shared" si="13"/>
        <v>8700</v>
      </c>
      <c r="AJ12" s="39">
        <f t="shared" si="14"/>
        <v>10440</v>
      </c>
    </row>
    <row r="13" spans="1:59" ht="15.6" x14ac:dyDescent="0.25">
      <c r="A13" s="10" t="s">
        <v>192</v>
      </c>
      <c r="B13" s="8">
        <v>16</v>
      </c>
      <c r="C13" s="8">
        <v>3</v>
      </c>
      <c r="D13" s="14">
        <v>70</v>
      </c>
      <c r="E13" s="14">
        <v>4</v>
      </c>
      <c r="F13" s="14">
        <v>1</v>
      </c>
      <c r="G13" s="15">
        <v>560</v>
      </c>
      <c r="H13" s="15">
        <v>28</v>
      </c>
      <c r="I13" s="14">
        <v>4</v>
      </c>
      <c r="J13" s="14">
        <v>20</v>
      </c>
      <c r="K13" s="14">
        <v>1</v>
      </c>
      <c r="L13" s="38">
        <f t="shared" ref="L13:L14" si="30">INT(D13*2/3)</f>
        <v>46</v>
      </c>
      <c r="M13" s="38">
        <f t="shared" ref="M13:M14" si="31">INT(E13*2/3)</f>
        <v>2</v>
      </c>
      <c r="N13" s="38"/>
      <c r="O13" s="38">
        <f t="shared" ref="O13:O14" si="32">INT(G13*0.8)</f>
        <v>448</v>
      </c>
      <c r="P13" s="38">
        <f t="shared" ref="P13:P14" si="33">INT(H13*0.8)</f>
        <v>22</v>
      </c>
      <c r="Q13" s="41"/>
      <c r="R13" s="41"/>
      <c r="S13" s="41"/>
      <c r="T13" s="41"/>
      <c r="U13" s="40">
        <v>11</v>
      </c>
      <c r="V13" s="39">
        <f t="shared" si="3"/>
        <v>192</v>
      </c>
      <c r="W13" s="39">
        <f t="shared" si="0"/>
        <v>350</v>
      </c>
      <c r="X13" s="39">
        <f t="shared" si="1"/>
        <v>596</v>
      </c>
      <c r="Y13" s="39">
        <f t="shared" si="2"/>
        <v>734</v>
      </c>
      <c r="Z13" s="39">
        <f t="shared" si="4"/>
        <v>898</v>
      </c>
      <c r="AA13" s="39">
        <f t="shared" si="5"/>
        <v>120</v>
      </c>
      <c r="AB13" s="39">
        <f t="shared" si="6"/>
        <v>220</v>
      </c>
      <c r="AC13" s="39">
        <f t="shared" si="7"/>
        <v>360</v>
      </c>
      <c r="AD13" s="39">
        <f t="shared" si="8"/>
        <v>460</v>
      </c>
      <c r="AE13" s="39">
        <f t="shared" si="9"/>
        <v>540</v>
      </c>
      <c r="AF13" s="39">
        <f t="shared" si="10"/>
        <v>2400</v>
      </c>
      <c r="AG13" s="39">
        <f t="shared" si="11"/>
        <v>4200</v>
      </c>
      <c r="AH13" s="39">
        <f t="shared" si="12"/>
        <v>6720</v>
      </c>
      <c r="AI13" s="39">
        <f t="shared" si="13"/>
        <v>7800</v>
      </c>
      <c r="AJ13" s="39">
        <f t="shared" si="14"/>
        <v>10800</v>
      </c>
      <c r="AT13" s="1" t="s">
        <v>94</v>
      </c>
      <c r="AZ13" s="1" t="s">
        <v>264</v>
      </c>
      <c r="BE13" s="1" t="s">
        <v>103</v>
      </c>
    </row>
    <row r="14" spans="1:59" ht="15.6" x14ac:dyDescent="0.25">
      <c r="A14" s="10" t="s">
        <v>200</v>
      </c>
      <c r="B14" s="8">
        <v>16</v>
      </c>
      <c r="C14" s="8">
        <v>3</v>
      </c>
      <c r="D14" s="14">
        <v>70</v>
      </c>
      <c r="E14" s="14">
        <v>4</v>
      </c>
      <c r="F14" s="14">
        <v>1</v>
      </c>
      <c r="G14" s="15">
        <v>560</v>
      </c>
      <c r="H14" s="15">
        <v>28</v>
      </c>
      <c r="I14" s="14">
        <v>7</v>
      </c>
      <c r="J14" s="14">
        <v>20</v>
      </c>
      <c r="K14" s="14">
        <v>1</v>
      </c>
      <c r="L14" s="38">
        <f t="shared" si="30"/>
        <v>46</v>
      </c>
      <c r="M14" s="38">
        <f t="shared" si="31"/>
        <v>2</v>
      </c>
      <c r="N14" s="38"/>
      <c r="O14" s="38">
        <f t="shared" si="32"/>
        <v>448</v>
      </c>
      <c r="P14" s="38">
        <f t="shared" si="33"/>
        <v>22</v>
      </c>
      <c r="Q14" s="41"/>
      <c r="R14" s="41"/>
      <c r="S14" s="41"/>
      <c r="T14" s="41"/>
      <c r="U14" s="40">
        <v>12</v>
      </c>
      <c r="V14" s="39">
        <f t="shared" si="3"/>
        <v>198</v>
      </c>
      <c r="W14" s="39">
        <f t="shared" si="0"/>
        <v>362</v>
      </c>
      <c r="X14" s="39">
        <f t="shared" si="1"/>
        <v>616</v>
      </c>
      <c r="Y14" s="39">
        <f t="shared" si="2"/>
        <v>758</v>
      </c>
      <c r="Z14" s="39">
        <f t="shared" si="4"/>
        <v>928</v>
      </c>
      <c r="AA14" s="39">
        <f t="shared" si="5"/>
        <v>124</v>
      </c>
      <c r="AB14" s="39">
        <f t="shared" si="6"/>
        <v>228</v>
      </c>
      <c r="AC14" s="39">
        <f t="shared" si="7"/>
        <v>372</v>
      </c>
      <c r="AD14" s="39">
        <f t="shared" si="8"/>
        <v>476</v>
      </c>
      <c r="AE14" s="39">
        <f t="shared" si="9"/>
        <v>558</v>
      </c>
      <c r="AF14" s="39">
        <f t="shared" si="10"/>
        <v>2480</v>
      </c>
      <c r="AG14" s="39">
        <f t="shared" si="11"/>
        <v>4340</v>
      </c>
      <c r="AH14" s="39">
        <f t="shared" si="12"/>
        <v>7572</v>
      </c>
      <c r="AI14" s="39">
        <f t="shared" si="13"/>
        <v>8100</v>
      </c>
      <c r="AJ14" s="39">
        <f t="shared" si="14"/>
        <v>11160</v>
      </c>
      <c r="AT14" t="s">
        <v>266</v>
      </c>
      <c r="AU14" t="s">
        <v>267</v>
      </c>
      <c r="AV14" t="s">
        <v>268</v>
      </c>
      <c r="AZ14" t="s">
        <v>266</v>
      </c>
      <c r="BA14" t="s">
        <v>267</v>
      </c>
      <c r="BB14" t="s">
        <v>268</v>
      </c>
      <c r="BE14" t="s">
        <v>266</v>
      </c>
      <c r="BF14" t="s">
        <v>267</v>
      </c>
      <c r="BG14" t="s">
        <v>268</v>
      </c>
    </row>
    <row r="15" spans="1:59" ht="15.6" x14ac:dyDescent="0.25">
      <c r="A15" s="10" t="s">
        <v>202</v>
      </c>
      <c r="B15" s="8">
        <v>43</v>
      </c>
      <c r="C15" s="8">
        <v>2</v>
      </c>
      <c r="D15" s="16">
        <v>396</v>
      </c>
      <c r="E15" s="16">
        <v>20</v>
      </c>
      <c r="F15" s="16">
        <v>0</v>
      </c>
      <c r="G15" s="16">
        <v>0</v>
      </c>
      <c r="H15" s="16">
        <v>0</v>
      </c>
      <c r="I15" s="16">
        <v>5</v>
      </c>
      <c r="J15" s="16">
        <v>20</v>
      </c>
      <c r="K15" s="16">
        <v>1</v>
      </c>
      <c r="L15" s="38">
        <f t="shared" ref="L15" si="34">INT(D15*0.75)</f>
        <v>297</v>
      </c>
      <c r="M15" s="38">
        <f t="shared" ref="M15" si="35">INT(E15*0.75)</f>
        <v>15</v>
      </c>
      <c r="N15" s="38"/>
      <c r="O15" s="38"/>
      <c r="P15" s="38"/>
      <c r="Q15" s="42"/>
      <c r="R15" s="42"/>
      <c r="S15" s="42"/>
      <c r="T15" s="42"/>
      <c r="U15" s="40">
        <v>13</v>
      </c>
      <c r="V15" s="39">
        <f t="shared" si="3"/>
        <v>204</v>
      </c>
      <c r="W15" s="39">
        <f t="shared" si="0"/>
        <v>374</v>
      </c>
      <c r="X15" s="39">
        <f t="shared" si="1"/>
        <v>636</v>
      </c>
      <c r="Y15" s="39">
        <f t="shared" si="2"/>
        <v>782</v>
      </c>
      <c r="Z15" s="39">
        <f t="shared" si="4"/>
        <v>958</v>
      </c>
      <c r="AA15" s="39">
        <f t="shared" si="5"/>
        <v>128</v>
      </c>
      <c r="AB15" s="39">
        <f t="shared" si="6"/>
        <v>236</v>
      </c>
      <c r="AC15" s="39">
        <f t="shared" si="7"/>
        <v>384</v>
      </c>
      <c r="AD15" s="39">
        <f t="shared" si="8"/>
        <v>492</v>
      </c>
      <c r="AE15" s="39">
        <f t="shared" si="9"/>
        <v>576</v>
      </c>
      <c r="AF15" s="39">
        <f t="shared" si="10"/>
        <v>2560</v>
      </c>
      <c r="AG15" s="39">
        <f t="shared" si="11"/>
        <v>4480</v>
      </c>
      <c r="AH15" s="39">
        <f t="shared" si="12"/>
        <v>7824</v>
      </c>
      <c r="AI15" s="39">
        <f t="shared" si="13"/>
        <v>9840</v>
      </c>
      <c r="AJ15" s="39">
        <f t="shared" si="14"/>
        <v>11520</v>
      </c>
      <c r="AQ15">
        <v>1200</v>
      </c>
      <c r="AR15">
        <v>160</v>
      </c>
    </row>
    <row r="16" spans="1:59" ht="15.6" x14ac:dyDescent="0.25">
      <c r="A16" s="10" t="s">
        <v>206</v>
      </c>
      <c r="B16" s="8">
        <v>43</v>
      </c>
      <c r="C16" s="8">
        <v>1</v>
      </c>
      <c r="D16" s="16">
        <v>2880</v>
      </c>
      <c r="E16" s="16">
        <v>144</v>
      </c>
      <c r="F16" s="16">
        <v>0</v>
      </c>
      <c r="G16" s="16">
        <v>0</v>
      </c>
      <c r="H16" s="16">
        <v>0</v>
      </c>
      <c r="I16" s="16">
        <v>6</v>
      </c>
      <c r="J16" s="16">
        <v>20</v>
      </c>
      <c r="K16" s="16">
        <v>1</v>
      </c>
      <c r="L16" s="38">
        <f t="shared" ref="L16" si="36">INT(D16*0.8)</f>
        <v>2304</v>
      </c>
      <c r="M16" s="38">
        <f t="shared" ref="M16" si="37">INT(E16*0.8)</f>
        <v>115</v>
      </c>
      <c r="N16" s="38"/>
      <c r="O16" s="38"/>
      <c r="P16" s="38"/>
      <c r="Q16" s="42"/>
      <c r="R16" s="42"/>
      <c r="S16" s="42"/>
      <c r="T16" s="42"/>
      <c r="U16" s="40">
        <v>14</v>
      </c>
      <c r="V16" s="39">
        <f t="shared" si="3"/>
        <v>210</v>
      </c>
      <c r="W16" s="39">
        <f t="shared" si="0"/>
        <v>386</v>
      </c>
      <c r="X16" s="39">
        <f t="shared" si="1"/>
        <v>656</v>
      </c>
      <c r="Y16" s="39">
        <f t="shared" si="2"/>
        <v>806</v>
      </c>
      <c r="Z16" s="39">
        <f t="shared" si="4"/>
        <v>988</v>
      </c>
      <c r="AA16" s="39">
        <f t="shared" si="5"/>
        <v>132</v>
      </c>
      <c r="AB16" s="39">
        <f t="shared" si="6"/>
        <v>244</v>
      </c>
      <c r="AC16" s="39">
        <f t="shared" si="7"/>
        <v>396</v>
      </c>
      <c r="AD16" s="39">
        <f t="shared" si="8"/>
        <v>508</v>
      </c>
      <c r="AE16" s="39">
        <f t="shared" si="9"/>
        <v>594</v>
      </c>
      <c r="AF16" s="39">
        <f t="shared" si="10"/>
        <v>2640</v>
      </c>
      <c r="AG16" s="39">
        <f t="shared" si="11"/>
        <v>4620</v>
      </c>
      <c r="AH16" s="39">
        <f t="shared" si="12"/>
        <v>7296</v>
      </c>
      <c r="AI16" s="39">
        <f t="shared" si="13"/>
        <v>10140</v>
      </c>
      <c r="AJ16" s="39">
        <f t="shared" si="14"/>
        <v>11880</v>
      </c>
      <c r="AQ16">
        <v>100</v>
      </c>
      <c r="AR16">
        <v>16</v>
      </c>
      <c r="AT16">
        <f>$AP$4/2</f>
        <v>10</v>
      </c>
      <c r="AU16">
        <v>3</v>
      </c>
      <c r="AV16">
        <f>(AQ$16+AR$16*(AT16-1))*AU16</f>
        <v>732</v>
      </c>
      <c r="AZ16">
        <v>10</v>
      </c>
      <c r="BA16">
        <v>3</v>
      </c>
      <c r="BB16">
        <f>(AQ$17+AR$17*(AZ16-1))*BA16</f>
        <v>504</v>
      </c>
      <c r="BE16">
        <v>10</v>
      </c>
      <c r="BF16">
        <v>3</v>
      </c>
      <c r="BG16">
        <f>(AQ$15+AR$15*(BE16-1))*BF16</f>
        <v>7920</v>
      </c>
    </row>
    <row r="17" spans="1:59" ht="15.6" x14ac:dyDescent="0.25">
      <c r="A17" s="10" t="s">
        <v>212</v>
      </c>
      <c r="B17" s="8">
        <v>43</v>
      </c>
      <c r="C17" s="8">
        <v>3</v>
      </c>
      <c r="D17" s="16">
        <v>120</v>
      </c>
      <c r="E17" s="16">
        <v>6</v>
      </c>
      <c r="F17" s="16">
        <v>1</v>
      </c>
      <c r="G17" s="17">
        <v>960</v>
      </c>
      <c r="H17" s="17">
        <v>48</v>
      </c>
      <c r="I17" s="16">
        <v>4</v>
      </c>
      <c r="J17" s="16">
        <v>20</v>
      </c>
      <c r="K17" s="16">
        <v>1</v>
      </c>
      <c r="L17" s="38">
        <f t="shared" ref="L17:L18" si="38">INT(D17*2/3)</f>
        <v>80</v>
      </c>
      <c r="M17" s="38">
        <f t="shared" ref="M17:M18" si="39">INT(E17*2/3)</f>
        <v>4</v>
      </c>
      <c r="N17" s="38"/>
      <c r="O17" s="38">
        <f t="shared" ref="O17:O18" si="40">INT(G17*0.8)</f>
        <v>768</v>
      </c>
      <c r="P17" s="38">
        <f t="shared" ref="P17:P18" si="41">INT(H17*0.8)</f>
        <v>38</v>
      </c>
      <c r="Q17" s="42"/>
      <c r="R17" s="42"/>
      <c r="S17" s="42"/>
      <c r="T17" s="42"/>
      <c r="U17" s="40">
        <v>15</v>
      </c>
      <c r="V17" s="39">
        <f t="shared" si="3"/>
        <v>216</v>
      </c>
      <c r="W17" s="39">
        <f t="shared" si="0"/>
        <v>398</v>
      </c>
      <c r="X17" s="39">
        <f t="shared" si="1"/>
        <v>676</v>
      </c>
      <c r="Y17" s="39">
        <f t="shared" si="2"/>
        <v>830</v>
      </c>
      <c r="Z17" s="39">
        <f t="shared" si="4"/>
        <v>1018</v>
      </c>
      <c r="AA17" s="39">
        <f t="shared" si="5"/>
        <v>136</v>
      </c>
      <c r="AB17" s="39">
        <f t="shared" si="6"/>
        <v>252</v>
      </c>
      <c r="AC17" s="39">
        <f t="shared" si="7"/>
        <v>408</v>
      </c>
      <c r="AD17" s="39">
        <f t="shared" si="8"/>
        <v>524</v>
      </c>
      <c r="AE17" s="39">
        <f t="shared" si="9"/>
        <v>612</v>
      </c>
      <c r="AF17" s="39">
        <f t="shared" si="10"/>
        <v>2720</v>
      </c>
      <c r="AG17" s="39">
        <f t="shared" si="11"/>
        <v>4760</v>
      </c>
      <c r="AH17" s="39">
        <f t="shared" si="12"/>
        <v>7488</v>
      </c>
      <c r="AI17" s="39">
        <f t="shared" si="13"/>
        <v>9000</v>
      </c>
      <c r="AJ17" s="39">
        <f t="shared" si="14"/>
        <v>12240</v>
      </c>
      <c r="AQ17">
        <v>60</v>
      </c>
      <c r="AR17">
        <v>12</v>
      </c>
      <c r="AT17">
        <f>$AP$5/2</f>
        <v>15</v>
      </c>
      <c r="AU17">
        <v>3</v>
      </c>
      <c r="AV17">
        <f t="shared" ref="AV17:AV23" si="42">(AQ$16+AR$16*(AT17-1))*AU17</f>
        <v>972</v>
      </c>
      <c r="AZ17">
        <v>15</v>
      </c>
      <c r="BA17">
        <v>3</v>
      </c>
      <c r="BB17">
        <f t="shared" ref="BB17:BB23" si="43">(AQ$17+AR$17*(AZ17-1))*BA17</f>
        <v>684</v>
      </c>
      <c r="BE17">
        <v>15</v>
      </c>
      <c r="BF17">
        <v>3</v>
      </c>
      <c r="BG17">
        <f t="shared" ref="BG17:BG23" si="44">(AQ$15+AR$15*(BE17-1))*BF17</f>
        <v>10320</v>
      </c>
    </row>
    <row r="18" spans="1:59" ht="15.6" x14ac:dyDescent="0.25">
      <c r="A18" s="10" t="s">
        <v>224</v>
      </c>
      <c r="B18" s="8">
        <v>43</v>
      </c>
      <c r="C18" s="8">
        <v>3</v>
      </c>
      <c r="D18" s="16">
        <v>120</v>
      </c>
      <c r="E18" s="16">
        <v>6</v>
      </c>
      <c r="F18" s="16">
        <v>1</v>
      </c>
      <c r="G18" s="17">
        <v>960</v>
      </c>
      <c r="H18" s="17">
        <v>48</v>
      </c>
      <c r="I18" s="16">
        <v>10</v>
      </c>
      <c r="J18" s="16">
        <v>40</v>
      </c>
      <c r="K18" s="16">
        <v>2</v>
      </c>
      <c r="L18" s="38">
        <f t="shared" si="38"/>
        <v>80</v>
      </c>
      <c r="M18" s="38">
        <f t="shared" si="39"/>
        <v>4</v>
      </c>
      <c r="N18" s="38"/>
      <c r="O18" s="38">
        <f t="shared" si="40"/>
        <v>768</v>
      </c>
      <c r="P18" s="38">
        <f t="shared" si="41"/>
        <v>38</v>
      </c>
      <c r="Q18" s="42"/>
      <c r="R18" s="42"/>
      <c r="S18" s="42"/>
      <c r="T18" s="42"/>
      <c r="U18" s="40">
        <v>16</v>
      </c>
      <c r="V18" s="39">
        <f t="shared" si="3"/>
        <v>222</v>
      </c>
      <c r="W18" s="39">
        <f t="shared" si="0"/>
        <v>410</v>
      </c>
      <c r="X18" s="39">
        <f t="shared" si="1"/>
        <v>696</v>
      </c>
      <c r="Y18" s="39">
        <f t="shared" si="2"/>
        <v>854</v>
      </c>
      <c r="Z18" s="39">
        <f t="shared" si="4"/>
        <v>1048</v>
      </c>
      <c r="AA18" s="39">
        <f t="shared" si="5"/>
        <v>140</v>
      </c>
      <c r="AB18" s="39">
        <f t="shared" si="6"/>
        <v>260</v>
      </c>
      <c r="AC18" s="39">
        <f t="shared" si="7"/>
        <v>420</v>
      </c>
      <c r="AD18" s="39">
        <f t="shared" si="8"/>
        <v>540</v>
      </c>
      <c r="AE18" s="39">
        <f t="shared" si="9"/>
        <v>630</v>
      </c>
      <c r="AF18" s="39">
        <f t="shared" si="10"/>
        <v>2800</v>
      </c>
      <c r="AG18" s="39">
        <f t="shared" si="11"/>
        <v>4900</v>
      </c>
      <c r="AH18" s="39">
        <f t="shared" si="12"/>
        <v>8580</v>
      </c>
      <c r="AI18" s="39">
        <f t="shared" si="13"/>
        <v>9300</v>
      </c>
      <c r="AJ18" s="39">
        <f t="shared" si="14"/>
        <v>12600</v>
      </c>
      <c r="AT18">
        <f>$AP$6/2</f>
        <v>20</v>
      </c>
      <c r="AU18">
        <v>4</v>
      </c>
      <c r="AV18">
        <f t="shared" si="42"/>
        <v>1616</v>
      </c>
      <c r="AZ18">
        <v>20</v>
      </c>
      <c r="BA18">
        <v>4</v>
      </c>
      <c r="BB18">
        <f t="shared" si="43"/>
        <v>1152</v>
      </c>
      <c r="BE18">
        <v>20</v>
      </c>
      <c r="BF18">
        <v>4</v>
      </c>
      <c r="BG18">
        <f t="shared" si="44"/>
        <v>16960</v>
      </c>
    </row>
    <row r="19" spans="1:59" ht="15.6" x14ac:dyDescent="0.25">
      <c r="A19" s="10" t="s">
        <v>227</v>
      </c>
      <c r="B19" s="8">
        <v>43</v>
      </c>
      <c r="C19" s="8">
        <v>2</v>
      </c>
      <c r="D19" s="16">
        <v>396</v>
      </c>
      <c r="E19" s="16">
        <v>20</v>
      </c>
      <c r="F19" s="16">
        <v>0</v>
      </c>
      <c r="G19" s="16">
        <v>0</v>
      </c>
      <c r="H19" s="16">
        <v>0</v>
      </c>
      <c r="I19" s="16">
        <v>13</v>
      </c>
      <c r="J19" s="16">
        <v>40</v>
      </c>
      <c r="K19" s="16">
        <v>2</v>
      </c>
      <c r="L19" s="38">
        <f t="shared" ref="L19" si="45">INT(D19*0.75)</f>
        <v>297</v>
      </c>
      <c r="M19" s="38">
        <f t="shared" ref="M19" si="46">INT(E19*0.75)</f>
        <v>15</v>
      </c>
      <c r="N19" s="38"/>
      <c r="O19" s="38"/>
      <c r="P19" s="38"/>
      <c r="Q19" s="42"/>
      <c r="R19" s="42"/>
      <c r="S19" s="42"/>
      <c r="T19" s="42"/>
      <c r="U19" s="40">
        <v>17</v>
      </c>
      <c r="V19" s="39">
        <f t="shared" si="3"/>
        <v>228</v>
      </c>
      <c r="W19" s="39">
        <f t="shared" si="0"/>
        <v>422</v>
      </c>
      <c r="X19" s="39">
        <f t="shared" si="1"/>
        <v>716</v>
      </c>
      <c r="Y19" s="39">
        <f t="shared" si="2"/>
        <v>878</v>
      </c>
      <c r="Z19" s="39">
        <f t="shared" si="4"/>
        <v>1078</v>
      </c>
      <c r="AA19" s="39">
        <f t="shared" si="5"/>
        <v>144</v>
      </c>
      <c r="AB19" s="39">
        <f t="shared" si="6"/>
        <v>268</v>
      </c>
      <c r="AC19" s="39">
        <f t="shared" si="7"/>
        <v>432</v>
      </c>
      <c r="AD19" s="39">
        <f t="shared" si="8"/>
        <v>556</v>
      </c>
      <c r="AE19" s="39">
        <f t="shared" si="9"/>
        <v>648</v>
      </c>
      <c r="AF19" s="39">
        <f t="shared" si="10"/>
        <v>2880</v>
      </c>
      <c r="AG19" s="39">
        <f t="shared" si="11"/>
        <v>5040</v>
      </c>
      <c r="AH19" s="39">
        <f t="shared" si="12"/>
        <v>8832</v>
      </c>
      <c r="AI19" s="39">
        <f t="shared" si="13"/>
        <v>9600</v>
      </c>
      <c r="AJ19" s="39">
        <f t="shared" si="14"/>
        <v>12960</v>
      </c>
      <c r="AT19">
        <f>AP7/2</f>
        <v>25</v>
      </c>
      <c r="AU19">
        <v>4</v>
      </c>
      <c r="AV19">
        <f t="shared" si="42"/>
        <v>1936</v>
      </c>
      <c r="AZ19">
        <v>25</v>
      </c>
      <c r="BA19">
        <v>4</v>
      </c>
      <c r="BB19">
        <f t="shared" si="43"/>
        <v>1392</v>
      </c>
      <c r="BE19">
        <v>25</v>
      </c>
      <c r="BF19">
        <v>4</v>
      </c>
      <c r="BG19">
        <f t="shared" si="44"/>
        <v>20160</v>
      </c>
    </row>
    <row r="20" spans="1:59" ht="15.6" x14ac:dyDescent="0.25">
      <c r="A20" s="10" t="s">
        <v>230</v>
      </c>
      <c r="B20" s="8">
        <v>43</v>
      </c>
      <c r="C20" s="8">
        <v>1</v>
      </c>
      <c r="D20" s="16">
        <v>2880</v>
      </c>
      <c r="E20" s="16">
        <v>144</v>
      </c>
      <c r="F20" s="16">
        <v>0</v>
      </c>
      <c r="G20" s="16">
        <v>0</v>
      </c>
      <c r="H20" s="16">
        <v>0</v>
      </c>
      <c r="I20" s="16">
        <v>8</v>
      </c>
      <c r="J20" s="16">
        <v>20</v>
      </c>
      <c r="K20" s="16">
        <v>1</v>
      </c>
      <c r="L20" s="38">
        <f t="shared" ref="L20" si="47">INT(D20*0.8)</f>
        <v>2304</v>
      </c>
      <c r="M20" s="38">
        <f t="shared" ref="M20" si="48">INT(E20*0.8)</f>
        <v>115</v>
      </c>
      <c r="N20" s="38"/>
      <c r="O20" s="38"/>
      <c r="P20" s="38"/>
      <c r="Q20" s="42"/>
      <c r="R20" s="42"/>
      <c r="S20" s="42"/>
      <c r="T20" s="42"/>
      <c r="U20" s="40">
        <v>18</v>
      </c>
      <c r="V20" s="39">
        <f t="shared" si="3"/>
        <v>234</v>
      </c>
      <c r="W20" s="39">
        <f t="shared" si="0"/>
        <v>434</v>
      </c>
      <c r="X20" s="39">
        <f t="shared" si="1"/>
        <v>736</v>
      </c>
      <c r="Y20" s="39">
        <f t="shared" si="2"/>
        <v>902</v>
      </c>
      <c r="Z20" s="39">
        <f t="shared" si="4"/>
        <v>1108</v>
      </c>
      <c r="AA20" s="39">
        <f t="shared" si="5"/>
        <v>148</v>
      </c>
      <c r="AB20" s="39">
        <f t="shared" si="6"/>
        <v>276</v>
      </c>
      <c r="AC20" s="39">
        <f t="shared" si="7"/>
        <v>444</v>
      </c>
      <c r="AD20" s="39">
        <f t="shared" si="8"/>
        <v>572</v>
      </c>
      <c r="AE20" s="39">
        <f t="shared" si="9"/>
        <v>666</v>
      </c>
      <c r="AF20" s="39">
        <f t="shared" si="10"/>
        <v>2960</v>
      </c>
      <c r="AG20" s="39">
        <f t="shared" si="11"/>
        <v>5180</v>
      </c>
      <c r="AH20" s="39">
        <f t="shared" si="12"/>
        <v>8064</v>
      </c>
      <c r="AI20" s="39">
        <f t="shared" si="13"/>
        <v>9900</v>
      </c>
      <c r="AJ20" s="39">
        <f t="shared" si="14"/>
        <v>13320</v>
      </c>
      <c r="AT20">
        <f>AP8/2</f>
        <v>30</v>
      </c>
      <c r="AU20">
        <v>4</v>
      </c>
      <c r="AV20">
        <f t="shared" si="42"/>
        <v>2256</v>
      </c>
      <c r="AZ20">
        <v>30</v>
      </c>
      <c r="BA20">
        <v>4</v>
      </c>
      <c r="BB20">
        <f t="shared" si="43"/>
        <v>1632</v>
      </c>
      <c r="BE20">
        <v>30</v>
      </c>
      <c r="BF20">
        <v>4</v>
      </c>
      <c r="BG20">
        <f t="shared" si="44"/>
        <v>23360</v>
      </c>
    </row>
    <row r="21" spans="1:59" ht="15.6" x14ac:dyDescent="0.25">
      <c r="A21" s="10" t="s">
        <v>231</v>
      </c>
      <c r="B21" s="8">
        <v>43</v>
      </c>
      <c r="C21" s="8">
        <v>3</v>
      </c>
      <c r="D21" s="16">
        <v>120</v>
      </c>
      <c r="E21" s="16">
        <v>6</v>
      </c>
      <c r="F21" s="16">
        <v>1</v>
      </c>
      <c r="G21" s="17">
        <v>960</v>
      </c>
      <c r="H21" s="17">
        <v>48</v>
      </c>
      <c r="I21" s="16">
        <v>4</v>
      </c>
      <c r="J21" s="16">
        <v>20</v>
      </c>
      <c r="K21" s="16">
        <v>1</v>
      </c>
      <c r="L21" s="38">
        <f t="shared" ref="L21:L22" si="49">INT(D21*2/3)</f>
        <v>80</v>
      </c>
      <c r="M21" s="38">
        <f t="shared" ref="M21:M22" si="50">INT(E21*2/3)</f>
        <v>4</v>
      </c>
      <c r="N21" s="38"/>
      <c r="O21" s="38">
        <f t="shared" ref="O21:O22" si="51">INT(G21*0.8)</f>
        <v>768</v>
      </c>
      <c r="P21" s="38">
        <f t="shared" ref="P21:P22" si="52">INT(H21*0.8)</f>
        <v>38</v>
      </c>
      <c r="Q21" s="42"/>
      <c r="R21" s="42"/>
      <c r="S21" s="42"/>
      <c r="T21" s="42"/>
      <c r="U21" s="40">
        <v>19</v>
      </c>
      <c r="V21" s="39">
        <f t="shared" si="3"/>
        <v>240</v>
      </c>
      <c r="W21" s="39">
        <f t="shared" si="0"/>
        <v>446</v>
      </c>
      <c r="X21" s="39">
        <f t="shared" si="1"/>
        <v>756</v>
      </c>
      <c r="Y21" s="39">
        <f t="shared" si="2"/>
        <v>926</v>
      </c>
      <c r="Z21" s="39">
        <f t="shared" si="4"/>
        <v>1138</v>
      </c>
      <c r="AA21" s="39">
        <f t="shared" si="5"/>
        <v>152</v>
      </c>
      <c r="AB21" s="39">
        <f t="shared" si="6"/>
        <v>284</v>
      </c>
      <c r="AC21" s="39">
        <f t="shared" si="7"/>
        <v>456</v>
      </c>
      <c r="AD21" s="39">
        <f t="shared" si="8"/>
        <v>588</v>
      </c>
      <c r="AE21" s="39">
        <f t="shared" si="9"/>
        <v>684</v>
      </c>
      <c r="AF21" s="39">
        <f t="shared" si="10"/>
        <v>3040</v>
      </c>
      <c r="AG21" s="39">
        <f t="shared" si="11"/>
        <v>5320</v>
      </c>
      <c r="AH21" s="39">
        <f t="shared" si="12"/>
        <v>8256</v>
      </c>
      <c r="AI21" s="39">
        <f t="shared" si="13"/>
        <v>10200</v>
      </c>
      <c r="AJ21" s="39">
        <f t="shared" si="14"/>
        <v>13680</v>
      </c>
      <c r="AS21">
        <f t="shared" ref="AS21:AS23" si="53">AT9/AS9</f>
        <v>1</v>
      </c>
      <c r="AT21">
        <f>AP9/2</f>
        <v>35</v>
      </c>
      <c r="AU21">
        <v>5</v>
      </c>
      <c r="AV21">
        <f t="shared" si="42"/>
        <v>3220</v>
      </c>
      <c r="AZ21">
        <v>35</v>
      </c>
      <c r="BA21">
        <v>5</v>
      </c>
      <c r="BB21">
        <f t="shared" si="43"/>
        <v>2340</v>
      </c>
      <c r="BE21">
        <v>35</v>
      </c>
      <c r="BF21">
        <v>5</v>
      </c>
      <c r="BG21">
        <f t="shared" si="44"/>
        <v>33200</v>
      </c>
    </row>
    <row r="22" spans="1:59" ht="15.6" x14ac:dyDescent="0.25">
      <c r="A22" s="10" t="s">
        <v>232</v>
      </c>
      <c r="B22" s="8">
        <v>43</v>
      </c>
      <c r="C22" s="8">
        <v>3</v>
      </c>
      <c r="D22" s="16">
        <v>120</v>
      </c>
      <c r="E22" s="16">
        <v>6</v>
      </c>
      <c r="F22" s="16">
        <v>1</v>
      </c>
      <c r="G22" s="17">
        <v>960</v>
      </c>
      <c r="H22" s="17">
        <v>48</v>
      </c>
      <c r="I22" s="16">
        <v>9</v>
      </c>
      <c r="J22" s="16">
        <v>40</v>
      </c>
      <c r="K22" s="16">
        <v>2</v>
      </c>
      <c r="L22" s="38">
        <f t="shared" si="49"/>
        <v>80</v>
      </c>
      <c r="M22" s="38">
        <f t="shared" si="50"/>
        <v>4</v>
      </c>
      <c r="N22" s="38"/>
      <c r="O22" s="38">
        <f t="shared" si="51"/>
        <v>768</v>
      </c>
      <c r="P22" s="38">
        <f t="shared" si="52"/>
        <v>38</v>
      </c>
      <c r="Q22" s="42"/>
      <c r="R22" s="42"/>
      <c r="S22" s="42"/>
      <c r="T22" s="42"/>
      <c r="U22" s="40">
        <v>20</v>
      </c>
      <c r="V22" s="39">
        <f t="shared" si="3"/>
        <v>246</v>
      </c>
      <c r="W22" s="39">
        <f t="shared" si="0"/>
        <v>458</v>
      </c>
      <c r="X22" s="39">
        <f t="shared" si="1"/>
        <v>776</v>
      </c>
      <c r="Y22" s="39">
        <f t="shared" si="2"/>
        <v>950</v>
      </c>
      <c r="Z22" s="39">
        <f t="shared" si="4"/>
        <v>1168</v>
      </c>
      <c r="AA22" s="39">
        <f t="shared" si="5"/>
        <v>156</v>
      </c>
      <c r="AB22" s="39">
        <f t="shared" si="6"/>
        <v>292</v>
      </c>
      <c r="AC22" s="39">
        <f t="shared" si="7"/>
        <v>468</v>
      </c>
      <c r="AD22" s="39">
        <f t="shared" si="8"/>
        <v>604</v>
      </c>
      <c r="AE22" s="39">
        <f t="shared" si="9"/>
        <v>702</v>
      </c>
      <c r="AF22" s="39">
        <f t="shared" si="10"/>
        <v>3120</v>
      </c>
      <c r="AG22" s="39">
        <f t="shared" si="11"/>
        <v>5460</v>
      </c>
      <c r="AH22" s="39">
        <f t="shared" si="12"/>
        <v>9588</v>
      </c>
      <c r="AI22" s="39">
        <f t="shared" si="13"/>
        <v>10500</v>
      </c>
      <c r="AJ22" s="39">
        <f t="shared" si="14"/>
        <v>14040</v>
      </c>
      <c r="AS22">
        <f t="shared" si="53"/>
        <v>1</v>
      </c>
      <c r="AT22">
        <f>AP10/2</f>
        <v>40</v>
      </c>
      <c r="AU22">
        <v>5</v>
      </c>
      <c r="AV22">
        <f t="shared" si="42"/>
        <v>3620</v>
      </c>
      <c r="AZ22">
        <v>40</v>
      </c>
      <c r="BA22">
        <v>5</v>
      </c>
      <c r="BB22">
        <f t="shared" si="43"/>
        <v>2640</v>
      </c>
      <c r="BE22">
        <v>40</v>
      </c>
      <c r="BF22">
        <v>5</v>
      </c>
      <c r="BG22">
        <f t="shared" si="44"/>
        <v>37200</v>
      </c>
    </row>
    <row r="23" spans="1:59" ht="15.6" x14ac:dyDescent="0.25">
      <c r="A23" s="10" t="s">
        <v>233</v>
      </c>
      <c r="B23" s="8">
        <v>43</v>
      </c>
      <c r="C23" s="8">
        <v>2</v>
      </c>
      <c r="D23" s="16">
        <v>396</v>
      </c>
      <c r="E23" s="16">
        <v>20</v>
      </c>
      <c r="F23" s="16">
        <v>0</v>
      </c>
      <c r="G23" s="16">
        <v>0</v>
      </c>
      <c r="H23" s="16">
        <v>0</v>
      </c>
      <c r="I23" s="16">
        <v>17</v>
      </c>
      <c r="J23" s="16">
        <v>40</v>
      </c>
      <c r="K23" s="16">
        <v>2</v>
      </c>
      <c r="L23" s="38">
        <f t="shared" ref="L23" si="54">INT(D23*0.75)</f>
        <v>297</v>
      </c>
      <c r="M23" s="38">
        <f t="shared" ref="M23" si="55">INT(E23*0.75)</f>
        <v>15</v>
      </c>
      <c r="N23" s="38"/>
      <c r="O23" s="38"/>
      <c r="P23" s="38"/>
      <c r="Q23" s="42"/>
      <c r="R23" s="42"/>
      <c r="S23" s="42"/>
      <c r="T23" s="42"/>
      <c r="U23" s="40">
        <v>21</v>
      </c>
      <c r="V23" s="39">
        <f t="shared" si="3"/>
        <v>252</v>
      </c>
      <c r="W23" s="39">
        <f t="shared" si="0"/>
        <v>470</v>
      </c>
      <c r="X23" s="39">
        <f t="shared" si="1"/>
        <v>796</v>
      </c>
      <c r="Y23" s="39">
        <f t="shared" si="2"/>
        <v>974</v>
      </c>
      <c r="Z23" s="39">
        <f t="shared" si="4"/>
        <v>1198</v>
      </c>
      <c r="AA23" s="39">
        <f t="shared" si="5"/>
        <v>160</v>
      </c>
      <c r="AB23" s="39">
        <f t="shared" si="6"/>
        <v>300</v>
      </c>
      <c r="AC23" s="39">
        <f t="shared" si="7"/>
        <v>480</v>
      </c>
      <c r="AD23" s="39">
        <f t="shared" si="8"/>
        <v>620</v>
      </c>
      <c r="AE23" s="39">
        <f t="shared" si="9"/>
        <v>720</v>
      </c>
      <c r="AF23" s="39">
        <f t="shared" si="10"/>
        <v>3200</v>
      </c>
      <c r="AG23" s="39">
        <f t="shared" si="11"/>
        <v>5600</v>
      </c>
      <c r="AH23" s="39">
        <f t="shared" si="12"/>
        <v>9840</v>
      </c>
      <c r="AI23" s="39">
        <f t="shared" si="13"/>
        <v>10800</v>
      </c>
      <c r="AJ23" s="39">
        <f t="shared" si="14"/>
        <v>14400</v>
      </c>
      <c r="AS23">
        <f t="shared" si="53"/>
        <v>1</v>
      </c>
      <c r="AT23">
        <f>AP11/2</f>
        <v>45</v>
      </c>
      <c r="AU23">
        <v>5</v>
      </c>
      <c r="AV23">
        <f t="shared" si="42"/>
        <v>4020</v>
      </c>
      <c r="AZ23">
        <v>45</v>
      </c>
      <c r="BA23">
        <v>5</v>
      </c>
      <c r="BB23">
        <f t="shared" si="43"/>
        <v>2940</v>
      </c>
      <c r="BE23">
        <v>45</v>
      </c>
      <c r="BF23">
        <v>5</v>
      </c>
      <c r="BG23">
        <f t="shared" si="44"/>
        <v>41200</v>
      </c>
    </row>
    <row r="24" spans="1:59" ht="15.6" x14ac:dyDescent="0.25">
      <c r="A24" s="10" t="s">
        <v>234</v>
      </c>
      <c r="B24" s="8">
        <v>43</v>
      </c>
      <c r="C24" s="8">
        <v>1</v>
      </c>
      <c r="D24" s="16">
        <v>2880</v>
      </c>
      <c r="E24" s="16">
        <v>144</v>
      </c>
      <c r="F24" s="16">
        <v>0</v>
      </c>
      <c r="G24" s="16">
        <v>0</v>
      </c>
      <c r="H24" s="16">
        <v>0</v>
      </c>
      <c r="I24" s="16">
        <v>6</v>
      </c>
      <c r="J24" s="16">
        <v>20</v>
      </c>
      <c r="K24" s="16">
        <v>1</v>
      </c>
      <c r="L24" s="38">
        <f t="shared" ref="L24" si="56">INT(D24*0.8)</f>
        <v>2304</v>
      </c>
      <c r="M24" s="38">
        <f t="shared" ref="M24" si="57">INT(E24*0.8)</f>
        <v>115</v>
      </c>
      <c r="N24" s="38"/>
      <c r="O24" s="38"/>
      <c r="P24" s="38"/>
      <c r="Q24" s="42"/>
      <c r="R24" s="42"/>
      <c r="S24" s="42"/>
      <c r="T24" s="42"/>
      <c r="U24" s="40">
        <v>22</v>
      </c>
      <c r="V24" s="39">
        <f t="shared" si="3"/>
        <v>258</v>
      </c>
      <c r="W24" s="39">
        <f t="shared" si="0"/>
        <v>482</v>
      </c>
      <c r="X24" s="39">
        <f t="shared" si="1"/>
        <v>816</v>
      </c>
      <c r="Y24" s="39">
        <f t="shared" si="2"/>
        <v>998</v>
      </c>
      <c r="Z24" s="39">
        <f t="shared" si="4"/>
        <v>1228</v>
      </c>
      <c r="AA24" s="39">
        <f t="shared" si="5"/>
        <v>164</v>
      </c>
      <c r="AB24" s="39">
        <f t="shared" si="6"/>
        <v>308</v>
      </c>
      <c r="AC24" s="39">
        <f t="shared" si="7"/>
        <v>492</v>
      </c>
      <c r="AD24" s="39">
        <f t="shared" si="8"/>
        <v>636</v>
      </c>
      <c r="AE24" s="39">
        <f t="shared" si="9"/>
        <v>738</v>
      </c>
      <c r="AF24" s="39">
        <f t="shared" si="10"/>
        <v>3280</v>
      </c>
      <c r="AG24" s="39">
        <f t="shared" si="11"/>
        <v>5740</v>
      </c>
      <c r="AH24" s="39">
        <f t="shared" si="12"/>
        <v>8832</v>
      </c>
      <c r="AI24" s="39">
        <f t="shared" si="13"/>
        <v>11100</v>
      </c>
      <c r="AJ24" s="39">
        <f t="shared" si="14"/>
        <v>14760</v>
      </c>
    </row>
    <row r="25" spans="1:59" ht="15.6" x14ac:dyDescent="0.25">
      <c r="A25" s="10" t="s">
        <v>235</v>
      </c>
      <c r="B25" s="8">
        <v>43</v>
      </c>
      <c r="C25" s="8">
        <v>3</v>
      </c>
      <c r="D25" s="16">
        <v>120</v>
      </c>
      <c r="E25" s="16">
        <v>6</v>
      </c>
      <c r="F25" s="16">
        <v>1</v>
      </c>
      <c r="G25" s="17">
        <v>960</v>
      </c>
      <c r="H25" s="17">
        <v>48</v>
      </c>
      <c r="I25" s="16">
        <v>4</v>
      </c>
      <c r="J25" s="16">
        <v>20</v>
      </c>
      <c r="K25" s="16">
        <v>1</v>
      </c>
      <c r="L25" s="38">
        <f t="shared" ref="L25:L26" si="58">INT(D25*2/3)</f>
        <v>80</v>
      </c>
      <c r="M25" s="38">
        <f t="shared" ref="M25:M26" si="59">INT(E25*2/3)</f>
        <v>4</v>
      </c>
      <c r="N25" s="38"/>
      <c r="O25" s="38">
        <f t="shared" ref="O25:O26" si="60">INT(G25*0.8)</f>
        <v>768</v>
      </c>
      <c r="P25" s="38">
        <f t="shared" ref="P25:P26" si="61">INT(H25*0.8)</f>
        <v>38</v>
      </c>
      <c r="Q25" s="42"/>
      <c r="R25" s="42"/>
      <c r="S25" s="42"/>
      <c r="T25" s="42"/>
      <c r="U25" s="40">
        <v>23</v>
      </c>
      <c r="V25" s="39">
        <f t="shared" si="3"/>
        <v>264</v>
      </c>
      <c r="W25" s="39">
        <f t="shared" si="0"/>
        <v>494</v>
      </c>
      <c r="X25" s="39">
        <f t="shared" si="1"/>
        <v>836</v>
      </c>
      <c r="Y25" s="39">
        <f t="shared" si="2"/>
        <v>1022</v>
      </c>
      <c r="Z25" s="39">
        <f t="shared" si="4"/>
        <v>1258</v>
      </c>
      <c r="AA25" s="39">
        <f t="shared" si="5"/>
        <v>168</v>
      </c>
      <c r="AB25" s="39">
        <f t="shared" si="6"/>
        <v>316</v>
      </c>
      <c r="AC25" s="39">
        <f t="shared" si="7"/>
        <v>504</v>
      </c>
      <c r="AD25" s="39">
        <f t="shared" si="8"/>
        <v>652</v>
      </c>
      <c r="AE25" s="39">
        <f t="shared" si="9"/>
        <v>756</v>
      </c>
      <c r="AF25" s="39">
        <f t="shared" si="10"/>
        <v>3360</v>
      </c>
      <c r="AG25" s="39">
        <f t="shared" si="11"/>
        <v>5880</v>
      </c>
      <c r="AH25" s="39">
        <f t="shared" si="12"/>
        <v>9024</v>
      </c>
      <c r="AI25" s="39">
        <f t="shared" si="13"/>
        <v>11400</v>
      </c>
      <c r="AJ25" s="39">
        <f t="shared" si="14"/>
        <v>15120</v>
      </c>
    </row>
    <row r="26" spans="1:59" ht="15.6" x14ac:dyDescent="0.25">
      <c r="A26" s="10" t="s">
        <v>236</v>
      </c>
      <c r="B26" s="8">
        <v>43</v>
      </c>
      <c r="C26" s="8">
        <v>3</v>
      </c>
      <c r="D26" s="16">
        <v>120</v>
      </c>
      <c r="E26" s="16">
        <v>6</v>
      </c>
      <c r="F26" s="16">
        <v>1</v>
      </c>
      <c r="G26" s="17">
        <v>960</v>
      </c>
      <c r="H26" s="17">
        <v>48</v>
      </c>
      <c r="I26" s="16">
        <v>9</v>
      </c>
      <c r="J26" s="16">
        <v>40</v>
      </c>
      <c r="K26" s="16">
        <v>2</v>
      </c>
      <c r="L26" s="38">
        <f t="shared" si="58"/>
        <v>80</v>
      </c>
      <c r="M26" s="38">
        <f t="shared" si="59"/>
        <v>4</v>
      </c>
      <c r="N26" s="38"/>
      <c r="O26" s="38">
        <f t="shared" si="60"/>
        <v>768</v>
      </c>
      <c r="P26" s="38">
        <f t="shared" si="61"/>
        <v>38</v>
      </c>
      <c r="Q26" s="42"/>
      <c r="R26" s="42"/>
      <c r="S26" s="42"/>
      <c r="T26" s="42"/>
      <c r="U26" s="40">
        <v>24</v>
      </c>
      <c r="V26" s="39">
        <f t="shared" si="3"/>
        <v>270</v>
      </c>
      <c r="W26" s="39">
        <f t="shared" si="0"/>
        <v>506</v>
      </c>
      <c r="X26" s="39">
        <f t="shared" si="1"/>
        <v>856</v>
      </c>
      <c r="Y26" s="39">
        <f t="shared" si="2"/>
        <v>1046</v>
      </c>
      <c r="Z26" s="39">
        <f t="shared" si="4"/>
        <v>1288</v>
      </c>
      <c r="AA26" s="39">
        <f t="shared" si="5"/>
        <v>172</v>
      </c>
      <c r="AB26" s="39">
        <f t="shared" si="6"/>
        <v>324</v>
      </c>
      <c r="AC26" s="39">
        <f t="shared" si="7"/>
        <v>516</v>
      </c>
      <c r="AD26" s="39">
        <f t="shared" si="8"/>
        <v>668</v>
      </c>
      <c r="AE26" s="39">
        <f t="shared" si="9"/>
        <v>774</v>
      </c>
      <c r="AF26" s="39">
        <f t="shared" si="10"/>
        <v>3440</v>
      </c>
      <c r="AG26" s="39">
        <f t="shared" si="11"/>
        <v>6020</v>
      </c>
      <c r="AH26" s="39">
        <f t="shared" si="12"/>
        <v>10872</v>
      </c>
      <c r="AI26" s="39">
        <f t="shared" si="13"/>
        <v>11700</v>
      </c>
      <c r="AJ26" s="39">
        <f t="shared" si="14"/>
        <v>15480</v>
      </c>
    </row>
    <row r="27" spans="1:59" ht="15.6" x14ac:dyDescent="0.25">
      <c r="A27" s="10" t="s">
        <v>237</v>
      </c>
      <c r="B27" s="8">
        <v>68</v>
      </c>
      <c r="C27" s="8">
        <v>2</v>
      </c>
      <c r="D27" s="18">
        <v>494</v>
      </c>
      <c r="E27" s="18">
        <v>24</v>
      </c>
      <c r="F27" s="18">
        <v>0</v>
      </c>
      <c r="G27" s="18">
        <v>0</v>
      </c>
      <c r="H27" s="18">
        <v>0</v>
      </c>
      <c r="I27" s="18">
        <v>5</v>
      </c>
      <c r="J27" s="18">
        <v>20</v>
      </c>
      <c r="K27" s="18">
        <v>1</v>
      </c>
      <c r="L27" s="38">
        <f t="shared" ref="L27" si="62">INT(D27*0.75)</f>
        <v>370</v>
      </c>
      <c r="M27" s="38">
        <f t="shared" ref="M27" si="63">INT(E27*0.75)</f>
        <v>18</v>
      </c>
      <c r="N27" s="38"/>
      <c r="O27" s="38"/>
      <c r="P27" s="38"/>
      <c r="Q27" s="43"/>
      <c r="R27" s="43"/>
      <c r="S27" s="43"/>
      <c r="T27" s="43"/>
      <c r="U27" s="40">
        <v>25</v>
      </c>
      <c r="V27" s="39">
        <f t="shared" si="3"/>
        <v>276</v>
      </c>
      <c r="W27" s="39">
        <f t="shared" si="0"/>
        <v>518</v>
      </c>
      <c r="X27" s="39">
        <f t="shared" si="1"/>
        <v>876</v>
      </c>
      <c r="Y27" s="39">
        <f t="shared" si="2"/>
        <v>1070</v>
      </c>
      <c r="Z27" s="39">
        <f t="shared" si="4"/>
        <v>1318</v>
      </c>
      <c r="AA27" s="39">
        <f t="shared" si="5"/>
        <v>176</v>
      </c>
      <c r="AB27" s="39">
        <f t="shared" si="6"/>
        <v>332</v>
      </c>
      <c r="AC27" s="39">
        <f t="shared" si="7"/>
        <v>528</v>
      </c>
      <c r="AD27" s="39">
        <f t="shared" si="8"/>
        <v>684</v>
      </c>
      <c r="AE27" s="39">
        <f t="shared" si="9"/>
        <v>792</v>
      </c>
      <c r="AF27" s="39">
        <f t="shared" si="10"/>
        <v>3520</v>
      </c>
      <c r="AG27" s="39">
        <f t="shared" si="11"/>
        <v>6160</v>
      </c>
      <c r="AH27" s="39">
        <f t="shared" si="12"/>
        <v>11136</v>
      </c>
      <c r="AI27" s="39">
        <f t="shared" si="13"/>
        <v>12000</v>
      </c>
      <c r="AJ27" s="39">
        <f t="shared" si="14"/>
        <v>15840</v>
      </c>
    </row>
    <row r="28" spans="1:59" ht="15.6" x14ac:dyDescent="0.25">
      <c r="A28" s="10" t="s">
        <v>238</v>
      </c>
      <c r="B28" s="8">
        <v>68</v>
      </c>
      <c r="C28" s="8">
        <v>1</v>
      </c>
      <c r="D28" s="18">
        <v>3600</v>
      </c>
      <c r="E28" s="18">
        <v>180</v>
      </c>
      <c r="F28" s="18">
        <v>0</v>
      </c>
      <c r="G28" s="18">
        <v>0</v>
      </c>
      <c r="H28" s="18">
        <v>0</v>
      </c>
      <c r="I28" s="18">
        <v>6</v>
      </c>
      <c r="J28" s="18">
        <v>20</v>
      </c>
      <c r="K28" s="18">
        <v>1</v>
      </c>
      <c r="L28" s="38">
        <f t="shared" ref="L28" si="64">INT(D28*0.8)</f>
        <v>2880</v>
      </c>
      <c r="M28" s="38">
        <f t="shared" ref="M28" si="65">INT(E28*0.8)</f>
        <v>144</v>
      </c>
      <c r="N28" s="38"/>
      <c r="O28" s="38"/>
      <c r="P28" s="38"/>
      <c r="Q28" s="43"/>
      <c r="R28" s="43"/>
      <c r="S28" s="43"/>
      <c r="T28" s="43"/>
      <c r="U28" s="40">
        <v>26</v>
      </c>
      <c r="V28" s="39">
        <f t="shared" si="3"/>
        <v>282</v>
      </c>
      <c r="W28" s="39">
        <f t="shared" si="0"/>
        <v>530</v>
      </c>
      <c r="X28" s="39">
        <f t="shared" si="1"/>
        <v>896</v>
      </c>
      <c r="Y28" s="39">
        <f t="shared" si="2"/>
        <v>1094</v>
      </c>
      <c r="Z28" s="39">
        <f t="shared" si="4"/>
        <v>1348</v>
      </c>
      <c r="AA28" s="39">
        <f t="shared" si="5"/>
        <v>180</v>
      </c>
      <c r="AB28" s="39">
        <f t="shared" si="6"/>
        <v>340</v>
      </c>
      <c r="AC28" s="39">
        <f t="shared" si="7"/>
        <v>540</v>
      </c>
      <c r="AD28" s="39">
        <f t="shared" si="8"/>
        <v>700</v>
      </c>
      <c r="AE28" s="39">
        <f t="shared" si="9"/>
        <v>810</v>
      </c>
      <c r="AF28" s="39">
        <f t="shared" si="10"/>
        <v>3600</v>
      </c>
      <c r="AG28" s="39">
        <f t="shared" si="11"/>
        <v>6300</v>
      </c>
      <c r="AH28" s="39">
        <f t="shared" si="12"/>
        <v>9600</v>
      </c>
      <c r="AI28" s="39">
        <f t="shared" si="13"/>
        <v>12300</v>
      </c>
      <c r="AJ28" s="39">
        <f t="shared" si="14"/>
        <v>16200</v>
      </c>
      <c r="AL28">
        <v>150</v>
      </c>
      <c r="AM28">
        <v>1</v>
      </c>
    </row>
    <row r="29" spans="1:59" ht="15.6" x14ac:dyDescent="0.25">
      <c r="A29" s="10" t="s">
        <v>239</v>
      </c>
      <c r="B29" s="8">
        <v>68</v>
      </c>
      <c r="C29" s="8">
        <v>3</v>
      </c>
      <c r="D29" s="18">
        <v>150</v>
      </c>
      <c r="E29" s="18">
        <v>8</v>
      </c>
      <c r="F29" s="18">
        <v>1</v>
      </c>
      <c r="G29" s="19">
        <v>1200</v>
      </c>
      <c r="H29" s="19">
        <v>60</v>
      </c>
      <c r="I29" s="18">
        <v>4</v>
      </c>
      <c r="J29" s="18">
        <v>20</v>
      </c>
      <c r="K29" s="18">
        <v>1</v>
      </c>
      <c r="L29" s="38">
        <f t="shared" ref="L29:L30" si="66">INT(D29*2/3)</f>
        <v>100</v>
      </c>
      <c r="M29" s="38">
        <f t="shared" ref="M29:M30" si="67">INT(E29*2/3)</f>
        <v>5</v>
      </c>
      <c r="N29" s="38"/>
      <c r="O29" s="38">
        <f t="shared" ref="O29:O30" si="68">INT(G29*0.8)</f>
        <v>960</v>
      </c>
      <c r="P29" s="38">
        <f t="shared" ref="P29:P30" si="69">INT(H29*0.8)</f>
        <v>48</v>
      </c>
      <c r="Q29" s="43"/>
      <c r="R29" s="43"/>
      <c r="S29" s="43"/>
      <c r="T29" s="43"/>
      <c r="U29" s="40">
        <v>27</v>
      </c>
      <c r="V29" s="39">
        <f t="shared" si="3"/>
        <v>288</v>
      </c>
      <c r="W29" s="39">
        <f t="shared" si="0"/>
        <v>542</v>
      </c>
      <c r="X29" s="39">
        <f t="shared" si="1"/>
        <v>916</v>
      </c>
      <c r="Y29" s="39">
        <f t="shared" si="2"/>
        <v>1118</v>
      </c>
      <c r="Z29" s="39">
        <f t="shared" si="4"/>
        <v>1378</v>
      </c>
      <c r="AA29" s="39">
        <f t="shared" si="5"/>
        <v>184</v>
      </c>
      <c r="AB29" s="39">
        <f t="shared" si="6"/>
        <v>348</v>
      </c>
      <c r="AC29" s="39">
        <f t="shared" si="7"/>
        <v>552</v>
      </c>
      <c r="AD29" s="39">
        <f t="shared" si="8"/>
        <v>716</v>
      </c>
      <c r="AE29" s="39">
        <f t="shared" si="9"/>
        <v>828</v>
      </c>
      <c r="AF29" s="39">
        <f t="shared" si="10"/>
        <v>3680</v>
      </c>
      <c r="AG29" s="39">
        <f t="shared" si="11"/>
        <v>6440</v>
      </c>
      <c r="AH29" s="39">
        <f t="shared" si="12"/>
        <v>9792</v>
      </c>
      <c r="AI29" s="39">
        <f t="shared" si="13"/>
        <v>12600</v>
      </c>
      <c r="AJ29" s="39">
        <f t="shared" si="14"/>
        <v>16560</v>
      </c>
      <c r="AM29">
        <v>1.8</v>
      </c>
    </row>
    <row r="30" spans="1:59" ht="15.6" x14ac:dyDescent="0.25">
      <c r="A30" s="10" t="s">
        <v>240</v>
      </c>
      <c r="B30" s="8">
        <v>68</v>
      </c>
      <c r="C30" s="8">
        <v>3</v>
      </c>
      <c r="D30" s="18">
        <v>150</v>
      </c>
      <c r="E30" s="18">
        <v>8</v>
      </c>
      <c r="F30" s="18">
        <v>1</v>
      </c>
      <c r="G30" s="19">
        <v>1200</v>
      </c>
      <c r="H30" s="19">
        <v>60</v>
      </c>
      <c r="I30" s="18">
        <v>10</v>
      </c>
      <c r="J30" s="18">
        <v>40</v>
      </c>
      <c r="K30" s="18">
        <v>2</v>
      </c>
      <c r="L30" s="38">
        <f t="shared" si="66"/>
        <v>100</v>
      </c>
      <c r="M30" s="38">
        <f t="shared" si="67"/>
        <v>5</v>
      </c>
      <c r="N30" s="38"/>
      <c r="O30" s="38">
        <f t="shared" si="68"/>
        <v>960</v>
      </c>
      <c r="P30" s="38">
        <f t="shared" si="69"/>
        <v>48</v>
      </c>
      <c r="Q30" s="43"/>
      <c r="R30" s="43"/>
      <c r="S30" s="43"/>
      <c r="T30" s="43"/>
      <c r="U30" s="40">
        <v>28</v>
      </c>
      <c r="V30" s="39">
        <f t="shared" si="3"/>
        <v>294</v>
      </c>
      <c r="W30" s="39">
        <f t="shared" si="0"/>
        <v>554</v>
      </c>
      <c r="X30" s="39">
        <f t="shared" si="1"/>
        <v>936</v>
      </c>
      <c r="Y30" s="39">
        <f t="shared" si="2"/>
        <v>1142</v>
      </c>
      <c r="Z30" s="39">
        <f t="shared" si="4"/>
        <v>1408</v>
      </c>
      <c r="AA30" s="39">
        <f t="shared" si="5"/>
        <v>188</v>
      </c>
      <c r="AB30" s="39">
        <f t="shared" si="6"/>
        <v>356</v>
      </c>
      <c r="AC30" s="39">
        <f t="shared" si="7"/>
        <v>564</v>
      </c>
      <c r="AD30" s="39">
        <f t="shared" si="8"/>
        <v>732</v>
      </c>
      <c r="AE30" s="39">
        <f t="shared" si="9"/>
        <v>846</v>
      </c>
      <c r="AF30" s="39">
        <f t="shared" si="10"/>
        <v>3760</v>
      </c>
      <c r="AG30" s="39">
        <f t="shared" si="11"/>
        <v>6580</v>
      </c>
      <c r="AH30" s="39">
        <f t="shared" si="12"/>
        <v>9984</v>
      </c>
      <c r="AI30" s="39">
        <f t="shared" si="13"/>
        <v>12900</v>
      </c>
      <c r="AJ30" s="39">
        <f t="shared" si="14"/>
        <v>16920</v>
      </c>
      <c r="AM30">
        <v>2.7</v>
      </c>
    </row>
    <row r="31" spans="1:59" ht="15.6" x14ac:dyDescent="0.25">
      <c r="A31" s="10" t="s">
        <v>241</v>
      </c>
      <c r="B31" s="8">
        <v>68</v>
      </c>
      <c r="C31" s="8">
        <v>2</v>
      </c>
      <c r="D31" s="18">
        <v>494</v>
      </c>
      <c r="E31" s="18">
        <v>24</v>
      </c>
      <c r="F31" s="18">
        <v>0</v>
      </c>
      <c r="G31" s="18">
        <v>0</v>
      </c>
      <c r="H31" s="18">
        <v>0</v>
      </c>
      <c r="I31" s="18">
        <v>13</v>
      </c>
      <c r="J31" s="18">
        <v>40</v>
      </c>
      <c r="K31" s="18">
        <v>2</v>
      </c>
      <c r="L31" s="38">
        <f t="shared" ref="L31" si="70">INT(D31*0.75)</f>
        <v>370</v>
      </c>
      <c r="M31" s="38">
        <f t="shared" ref="M31" si="71">INT(E31*0.75)</f>
        <v>18</v>
      </c>
      <c r="N31" s="38"/>
      <c r="O31" s="38"/>
      <c r="P31" s="38"/>
      <c r="Q31" s="43"/>
      <c r="R31" s="43"/>
      <c r="S31" s="43"/>
      <c r="T31" s="43"/>
      <c r="U31" s="40">
        <v>29</v>
      </c>
      <c r="V31" s="39">
        <f t="shared" si="3"/>
        <v>300</v>
      </c>
      <c r="W31" s="39">
        <f t="shared" si="0"/>
        <v>566</v>
      </c>
      <c r="X31" s="39">
        <f t="shared" si="1"/>
        <v>956</v>
      </c>
      <c r="Y31" s="39">
        <f t="shared" si="2"/>
        <v>1166</v>
      </c>
      <c r="Z31" s="39">
        <f t="shared" si="4"/>
        <v>1438</v>
      </c>
      <c r="AA31" s="39">
        <f t="shared" si="5"/>
        <v>192</v>
      </c>
      <c r="AB31" s="39">
        <f t="shared" si="6"/>
        <v>364</v>
      </c>
      <c r="AC31" s="39">
        <f t="shared" si="7"/>
        <v>576</v>
      </c>
      <c r="AD31" s="39">
        <f t="shared" si="8"/>
        <v>748</v>
      </c>
      <c r="AE31" s="39">
        <f t="shared" si="9"/>
        <v>864</v>
      </c>
      <c r="AF31" s="39">
        <f t="shared" si="10"/>
        <v>3840</v>
      </c>
      <c r="AG31" s="39">
        <f t="shared" si="11"/>
        <v>6720</v>
      </c>
      <c r="AH31" s="39">
        <f t="shared" si="12"/>
        <v>10176</v>
      </c>
      <c r="AI31" s="39">
        <f t="shared" si="13"/>
        <v>13200</v>
      </c>
      <c r="AJ31" s="39">
        <f t="shared" si="14"/>
        <v>17280</v>
      </c>
      <c r="AM31">
        <v>3.6</v>
      </c>
    </row>
    <row r="32" spans="1:59" ht="15.6" x14ac:dyDescent="0.25">
      <c r="A32" s="10" t="s">
        <v>242</v>
      </c>
      <c r="B32" s="8">
        <v>68</v>
      </c>
      <c r="C32" s="8">
        <v>1</v>
      </c>
      <c r="D32" s="18">
        <v>3600</v>
      </c>
      <c r="E32" s="18">
        <v>180</v>
      </c>
      <c r="F32" s="18">
        <v>0</v>
      </c>
      <c r="G32" s="18">
        <v>0</v>
      </c>
      <c r="H32" s="18">
        <v>0</v>
      </c>
      <c r="I32" s="18">
        <v>8</v>
      </c>
      <c r="J32" s="18">
        <v>20</v>
      </c>
      <c r="K32" s="18">
        <v>1</v>
      </c>
      <c r="L32" s="38">
        <f t="shared" ref="L32" si="72">INT(D32*0.8)</f>
        <v>2880</v>
      </c>
      <c r="M32" s="38">
        <f t="shared" ref="M32" si="73">INT(E32*0.8)</f>
        <v>144</v>
      </c>
      <c r="N32" s="38"/>
      <c r="O32" s="38"/>
      <c r="P32" s="38"/>
      <c r="Q32" s="43"/>
      <c r="R32" s="43"/>
      <c r="S32" s="43"/>
      <c r="T32" s="43"/>
      <c r="U32" s="40">
        <v>30</v>
      </c>
      <c r="V32" s="39">
        <f t="shared" si="3"/>
        <v>306</v>
      </c>
      <c r="W32" s="39">
        <f t="shared" si="0"/>
        <v>578</v>
      </c>
      <c r="X32" s="39">
        <f t="shared" si="1"/>
        <v>976</v>
      </c>
      <c r="Y32" s="39">
        <f t="shared" si="2"/>
        <v>1190</v>
      </c>
      <c r="Z32" s="39">
        <f t="shared" si="4"/>
        <v>1468</v>
      </c>
      <c r="AA32" s="39">
        <f t="shared" si="5"/>
        <v>196</v>
      </c>
      <c r="AB32" s="39">
        <f t="shared" si="6"/>
        <v>372</v>
      </c>
      <c r="AC32" s="39">
        <f t="shared" si="7"/>
        <v>588</v>
      </c>
      <c r="AD32" s="39">
        <f t="shared" si="8"/>
        <v>764</v>
      </c>
      <c r="AE32" s="39">
        <f t="shared" si="9"/>
        <v>882</v>
      </c>
      <c r="AF32" s="39">
        <f t="shared" si="10"/>
        <v>3920</v>
      </c>
      <c r="AG32" s="39">
        <f t="shared" si="11"/>
        <v>6860</v>
      </c>
      <c r="AH32" s="39">
        <f t="shared" si="12"/>
        <v>10368</v>
      </c>
      <c r="AI32" s="39">
        <f t="shared" si="13"/>
        <v>13500</v>
      </c>
      <c r="AJ32" s="39">
        <f t="shared" si="14"/>
        <v>17640</v>
      </c>
      <c r="AM32">
        <v>4.5</v>
      </c>
    </row>
    <row r="33" spans="1:36" ht="15.6" x14ac:dyDescent="0.25">
      <c r="A33" s="10" t="s">
        <v>243</v>
      </c>
      <c r="B33" s="8">
        <v>68</v>
      </c>
      <c r="C33" s="8">
        <v>3</v>
      </c>
      <c r="D33" s="18">
        <v>150</v>
      </c>
      <c r="E33" s="18">
        <v>8</v>
      </c>
      <c r="F33" s="18">
        <v>1</v>
      </c>
      <c r="G33" s="19">
        <v>1200</v>
      </c>
      <c r="H33" s="19">
        <v>60</v>
      </c>
      <c r="I33" s="18">
        <v>4</v>
      </c>
      <c r="J33" s="18">
        <v>20</v>
      </c>
      <c r="K33" s="18">
        <v>1</v>
      </c>
      <c r="L33" s="38">
        <f t="shared" ref="L33:L34" si="74">INT(D33*2/3)</f>
        <v>100</v>
      </c>
      <c r="M33" s="38">
        <f t="shared" ref="M33:M34" si="75">INT(E33*2/3)</f>
        <v>5</v>
      </c>
      <c r="N33" s="38"/>
      <c r="O33" s="38">
        <f t="shared" ref="O33:O34" si="76">INT(G33*0.8)</f>
        <v>960</v>
      </c>
      <c r="P33" s="38">
        <f t="shared" ref="P33:P34" si="77">INT(H33*0.8)</f>
        <v>48</v>
      </c>
      <c r="Q33" s="43"/>
      <c r="R33" s="43"/>
      <c r="S33" s="43"/>
      <c r="T33" s="43"/>
      <c r="U33" s="40">
        <v>31</v>
      </c>
      <c r="V33" s="39">
        <f t="shared" si="3"/>
        <v>312</v>
      </c>
      <c r="W33" s="39">
        <f t="shared" si="0"/>
        <v>590</v>
      </c>
      <c r="X33" s="39">
        <f t="shared" si="1"/>
        <v>996</v>
      </c>
      <c r="Y33" s="39">
        <f t="shared" si="2"/>
        <v>1214</v>
      </c>
      <c r="Z33" s="39">
        <f t="shared" si="4"/>
        <v>1498</v>
      </c>
      <c r="AA33" s="39">
        <f t="shared" si="5"/>
        <v>200</v>
      </c>
      <c r="AB33" s="39">
        <f t="shared" si="6"/>
        <v>380</v>
      </c>
      <c r="AC33" s="39">
        <f t="shared" si="7"/>
        <v>600</v>
      </c>
      <c r="AD33" s="39">
        <f t="shared" si="8"/>
        <v>780</v>
      </c>
      <c r="AE33" s="39">
        <f t="shared" si="9"/>
        <v>900</v>
      </c>
      <c r="AF33" s="39">
        <f t="shared" si="10"/>
        <v>4000</v>
      </c>
      <c r="AG33" s="39">
        <f t="shared" si="11"/>
        <v>7000</v>
      </c>
      <c r="AH33" s="39">
        <f t="shared" si="12"/>
        <v>10560</v>
      </c>
      <c r="AI33" s="39">
        <f t="shared" si="13"/>
        <v>13800</v>
      </c>
      <c r="AJ33" s="39">
        <f t="shared" si="14"/>
        <v>18000</v>
      </c>
    </row>
    <row r="34" spans="1:36" ht="15.6" x14ac:dyDescent="0.25">
      <c r="A34" s="10" t="s">
        <v>244</v>
      </c>
      <c r="B34" s="8">
        <v>68</v>
      </c>
      <c r="C34" s="8">
        <v>3</v>
      </c>
      <c r="D34" s="18">
        <v>150</v>
      </c>
      <c r="E34" s="18">
        <v>8</v>
      </c>
      <c r="F34" s="18">
        <v>1</v>
      </c>
      <c r="G34" s="19">
        <v>1200</v>
      </c>
      <c r="H34" s="19">
        <v>60</v>
      </c>
      <c r="I34" s="18">
        <v>9</v>
      </c>
      <c r="J34" s="18">
        <v>40</v>
      </c>
      <c r="K34" s="18">
        <v>2</v>
      </c>
      <c r="L34" s="38">
        <f t="shared" si="74"/>
        <v>100</v>
      </c>
      <c r="M34" s="38">
        <f t="shared" si="75"/>
        <v>5</v>
      </c>
      <c r="N34" s="38"/>
      <c r="O34" s="38">
        <f t="shared" si="76"/>
        <v>960</v>
      </c>
      <c r="P34" s="38">
        <f t="shared" si="77"/>
        <v>48</v>
      </c>
      <c r="Q34" s="43"/>
      <c r="R34" s="43"/>
      <c r="S34" s="43"/>
      <c r="T34" s="43"/>
      <c r="U34" s="40">
        <v>32</v>
      </c>
      <c r="V34" s="39">
        <f t="shared" si="3"/>
        <v>318</v>
      </c>
      <c r="W34" s="39">
        <f t="shared" si="0"/>
        <v>602</v>
      </c>
      <c r="X34" s="39">
        <f t="shared" si="1"/>
        <v>1016</v>
      </c>
      <c r="Y34" s="39">
        <f t="shared" si="2"/>
        <v>1238</v>
      </c>
      <c r="Z34" s="39">
        <f t="shared" si="4"/>
        <v>1528</v>
      </c>
      <c r="AA34" s="39">
        <f t="shared" si="5"/>
        <v>204</v>
      </c>
      <c r="AB34" s="39">
        <f t="shared" si="6"/>
        <v>388</v>
      </c>
      <c r="AC34" s="39">
        <f t="shared" si="7"/>
        <v>612</v>
      </c>
      <c r="AD34" s="39">
        <f t="shared" si="8"/>
        <v>796</v>
      </c>
      <c r="AE34" s="39">
        <f t="shared" si="9"/>
        <v>918</v>
      </c>
      <c r="AF34" s="39">
        <f t="shared" si="10"/>
        <v>4080</v>
      </c>
      <c r="AG34" s="39">
        <f t="shared" si="11"/>
        <v>7140</v>
      </c>
      <c r="AH34" s="39">
        <f t="shared" si="12"/>
        <v>10752</v>
      </c>
      <c r="AI34" s="39">
        <f t="shared" si="13"/>
        <v>14100</v>
      </c>
      <c r="AJ34" s="39">
        <f t="shared" si="14"/>
        <v>18360</v>
      </c>
    </row>
    <row r="35" spans="1:36" ht="15.6" x14ac:dyDescent="0.25">
      <c r="A35" s="10" t="s">
        <v>245</v>
      </c>
      <c r="B35" s="8">
        <v>68</v>
      </c>
      <c r="C35" s="8">
        <v>2</v>
      </c>
      <c r="D35" s="18">
        <v>494</v>
      </c>
      <c r="E35" s="18">
        <v>24</v>
      </c>
      <c r="F35" s="18">
        <v>0</v>
      </c>
      <c r="G35" s="18">
        <v>0</v>
      </c>
      <c r="H35" s="18">
        <v>0</v>
      </c>
      <c r="I35" s="18">
        <v>17</v>
      </c>
      <c r="J35" s="18">
        <v>40</v>
      </c>
      <c r="K35" s="18">
        <v>1</v>
      </c>
      <c r="L35" s="38">
        <f t="shared" ref="L35" si="78">INT(D35*0.75)</f>
        <v>370</v>
      </c>
      <c r="M35" s="38">
        <f t="shared" ref="M35" si="79">INT(E35*0.75)</f>
        <v>18</v>
      </c>
      <c r="N35" s="38"/>
      <c r="O35" s="38"/>
      <c r="P35" s="38"/>
      <c r="Q35" s="43"/>
      <c r="R35" s="43"/>
      <c r="S35" s="43"/>
      <c r="T35" s="43"/>
      <c r="U35" s="40">
        <v>33</v>
      </c>
      <c r="V35" s="39">
        <f t="shared" si="3"/>
        <v>324</v>
      </c>
      <c r="W35" s="39">
        <f t="shared" ref="W35:W66" si="80">$D$7+($U35-1)*$E$7</f>
        <v>614</v>
      </c>
      <c r="X35" s="39">
        <f t="shared" ref="X35:X66" si="81">$D$15+($U35-1)*$E$15</f>
        <v>1036</v>
      </c>
      <c r="Y35" s="39">
        <f t="shared" ref="Y35:Y66" si="82">$D$27+($U35-1)*$E$27</f>
        <v>1262</v>
      </c>
      <c r="Z35" s="39">
        <f t="shared" si="4"/>
        <v>1558</v>
      </c>
      <c r="AA35" s="39">
        <f t="shared" si="5"/>
        <v>208</v>
      </c>
      <c r="AB35" s="39">
        <f t="shared" si="6"/>
        <v>396</v>
      </c>
      <c r="AC35" s="39">
        <f t="shared" si="7"/>
        <v>624</v>
      </c>
      <c r="AD35" s="39">
        <f t="shared" si="8"/>
        <v>812</v>
      </c>
      <c r="AE35" s="39">
        <f t="shared" si="9"/>
        <v>936</v>
      </c>
      <c r="AF35" s="39">
        <f t="shared" si="10"/>
        <v>4160</v>
      </c>
      <c r="AG35" s="39">
        <f t="shared" si="11"/>
        <v>7280</v>
      </c>
      <c r="AH35" s="39">
        <f t="shared" si="12"/>
        <v>10944</v>
      </c>
      <c r="AI35" s="39">
        <f t="shared" si="13"/>
        <v>14400</v>
      </c>
      <c r="AJ35" s="39">
        <f t="shared" si="14"/>
        <v>18720</v>
      </c>
    </row>
    <row r="36" spans="1:36" ht="15.6" x14ac:dyDescent="0.25">
      <c r="A36" s="10" t="s">
        <v>246</v>
      </c>
      <c r="B36" s="8">
        <v>68</v>
      </c>
      <c r="C36" s="8">
        <v>1</v>
      </c>
      <c r="D36" s="18">
        <v>3600</v>
      </c>
      <c r="E36" s="18">
        <v>180</v>
      </c>
      <c r="F36" s="18">
        <v>0</v>
      </c>
      <c r="G36" s="18">
        <v>0</v>
      </c>
      <c r="H36" s="18">
        <v>0</v>
      </c>
      <c r="I36" s="18">
        <v>6</v>
      </c>
      <c r="J36" s="18">
        <v>20</v>
      </c>
      <c r="K36" s="18">
        <v>1</v>
      </c>
      <c r="L36" s="38">
        <f t="shared" ref="L36" si="83">INT(D36*0.8)</f>
        <v>2880</v>
      </c>
      <c r="M36" s="38">
        <f t="shared" ref="M36" si="84">INT(E36*0.8)</f>
        <v>144</v>
      </c>
      <c r="N36" s="38"/>
      <c r="O36" s="38"/>
      <c r="P36" s="38"/>
      <c r="Q36" s="43"/>
      <c r="R36" s="43"/>
      <c r="S36" s="43"/>
      <c r="T36" s="43"/>
      <c r="U36" s="40">
        <v>34</v>
      </c>
      <c r="V36" s="39">
        <f t="shared" si="3"/>
        <v>330</v>
      </c>
      <c r="W36" s="39">
        <f t="shared" si="80"/>
        <v>626</v>
      </c>
      <c r="X36" s="39">
        <f t="shared" si="81"/>
        <v>1056</v>
      </c>
      <c r="Y36" s="39">
        <f t="shared" si="82"/>
        <v>1286</v>
      </c>
      <c r="Z36" s="39">
        <f t="shared" si="4"/>
        <v>1588</v>
      </c>
      <c r="AA36" s="39">
        <f t="shared" si="5"/>
        <v>212</v>
      </c>
      <c r="AB36" s="39">
        <f t="shared" si="6"/>
        <v>404</v>
      </c>
      <c r="AC36" s="39">
        <f t="shared" si="7"/>
        <v>636</v>
      </c>
      <c r="AD36" s="39">
        <f t="shared" si="8"/>
        <v>828</v>
      </c>
      <c r="AE36" s="39">
        <f t="shared" si="9"/>
        <v>954</v>
      </c>
      <c r="AF36" s="39">
        <f t="shared" si="10"/>
        <v>4240</v>
      </c>
      <c r="AG36" s="39">
        <f t="shared" si="11"/>
        <v>7420</v>
      </c>
      <c r="AH36" s="39">
        <f t="shared" si="12"/>
        <v>11136</v>
      </c>
      <c r="AI36" s="39">
        <f t="shared" si="13"/>
        <v>14700</v>
      </c>
      <c r="AJ36" s="39">
        <f t="shared" si="14"/>
        <v>19080</v>
      </c>
    </row>
    <row r="37" spans="1:36" ht="15.6" x14ac:dyDescent="0.25">
      <c r="A37" s="10" t="s">
        <v>247</v>
      </c>
      <c r="B37" s="8">
        <v>68</v>
      </c>
      <c r="C37" s="8">
        <v>3</v>
      </c>
      <c r="D37" s="18">
        <v>150</v>
      </c>
      <c r="E37" s="18">
        <v>8</v>
      </c>
      <c r="F37" s="18">
        <v>1</v>
      </c>
      <c r="G37" s="19">
        <v>1200</v>
      </c>
      <c r="H37" s="19">
        <v>60</v>
      </c>
      <c r="I37" s="18">
        <v>4</v>
      </c>
      <c r="J37" s="18">
        <v>20</v>
      </c>
      <c r="K37" s="18">
        <v>1</v>
      </c>
      <c r="L37" s="38">
        <f t="shared" ref="L37:L38" si="85">INT(D37*2/3)</f>
        <v>100</v>
      </c>
      <c r="M37" s="38">
        <f t="shared" ref="M37:M38" si="86">INT(E37*2/3)</f>
        <v>5</v>
      </c>
      <c r="N37" s="38"/>
      <c r="O37" s="38">
        <f t="shared" ref="O37:O38" si="87">INT(G37*0.8)</f>
        <v>960</v>
      </c>
      <c r="P37" s="38">
        <f t="shared" ref="P37:P38" si="88">INT(H37*0.8)</f>
        <v>48</v>
      </c>
      <c r="Q37" s="43"/>
      <c r="R37" s="43"/>
      <c r="S37" s="43"/>
      <c r="T37" s="43"/>
      <c r="U37" s="40">
        <v>35</v>
      </c>
      <c r="V37" s="39">
        <f t="shared" si="3"/>
        <v>336</v>
      </c>
      <c r="W37" s="39">
        <f t="shared" si="80"/>
        <v>638</v>
      </c>
      <c r="X37" s="39">
        <f t="shared" si="81"/>
        <v>1076</v>
      </c>
      <c r="Y37" s="39">
        <f t="shared" si="82"/>
        <v>1310</v>
      </c>
      <c r="Z37" s="39">
        <f t="shared" si="4"/>
        <v>1618</v>
      </c>
      <c r="AA37" s="39">
        <f t="shared" si="5"/>
        <v>216</v>
      </c>
      <c r="AB37" s="39">
        <f t="shared" si="6"/>
        <v>412</v>
      </c>
      <c r="AC37" s="39">
        <f t="shared" si="7"/>
        <v>648</v>
      </c>
      <c r="AD37" s="39">
        <f t="shared" si="8"/>
        <v>844</v>
      </c>
      <c r="AE37" s="39">
        <f t="shared" si="9"/>
        <v>972</v>
      </c>
      <c r="AF37" s="39">
        <f t="shared" si="10"/>
        <v>4320</v>
      </c>
      <c r="AG37" s="39">
        <f t="shared" si="11"/>
        <v>7560</v>
      </c>
      <c r="AH37" s="39">
        <f t="shared" si="12"/>
        <v>11328</v>
      </c>
      <c r="AI37" s="39">
        <f t="shared" si="13"/>
        <v>15000</v>
      </c>
      <c r="AJ37" s="39">
        <f t="shared" si="14"/>
        <v>19440</v>
      </c>
    </row>
    <row r="38" spans="1:36" ht="15.6" x14ac:dyDescent="0.25">
      <c r="A38" s="10" t="s">
        <v>248</v>
      </c>
      <c r="B38" s="8">
        <v>68</v>
      </c>
      <c r="C38" s="8">
        <v>3</v>
      </c>
      <c r="D38" s="18">
        <v>150</v>
      </c>
      <c r="E38" s="18">
        <v>8</v>
      </c>
      <c r="F38" s="18">
        <v>1</v>
      </c>
      <c r="G38" s="19">
        <v>1200</v>
      </c>
      <c r="H38" s="19">
        <v>60</v>
      </c>
      <c r="I38" s="18">
        <v>15</v>
      </c>
      <c r="J38" s="18">
        <v>40</v>
      </c>
      <c r="K38" s="18">
        <v>2</v>
      </c>
      <c r="L38" s="38">
        <f t="shared" si="85"/>
        <v>100</v>
      </c>
      <c r="M38" s="38">
        <f t="shared" si="86"/>
        <v>5</v>
      </c>
      <c r="N38" s="38"/>
      <c r="O38" s="38">
        <f t="shared" si="87"/>
        <v>960</v>
      </c>
      <c r="P38" s="38">
        <f t="shared" si="88"/>
        <v>48</v>
      </c>
      <c r="Q38" s="43"/>
      <c r="R38" s="43"/>
      <c r="S38" s="43"/>
      <c r="T38" s="43"/>
      <c r="U38" s="40">
        <v>36</v>
      </c>
      <c r="V38" s="39">
        <f t="shared" si="3"/>
        <v>342</v>
      </c>
      <c r="W38" s="39">
        <f t="shared" si="80"/>
        <v>650</v>
      </c>
      <c r="X38" s="39">
        <f t="shared" si="81"/>
        <v>1096</v>
      </c>
      <c r="Y38" s="39">
        <f t="shared" si="82"/>
        <v>1334</v>
      </c>
      <c r="Z38" s="39">
        <f t="shared" si="4"/>
        <v>1648</v>
      </c>
      <c r="AA38" s="39">
        <f t="shared" si="5"/>
        <v>220</v>
      </c>
      <c r="AB38" s="39">
        <f t="shared" si="6"/>
        <v>420</v>
      </c>
      <c r="AC38" s="39">
        <f t="shared" si="7"/>
        <v>660</v>
      </c>
      <c r="AD38" s="39">
        <f t="shared" si="8"/>
        <v>860</v>
      </c>
      <c r="AE38" s="39">
        <f t="shared" si="9"/>
        <v>990</v>
      </c>
      <c r="AF38" s="39">
        <f t="shared" si="10"/>
        <v>4400</v>
      </c>
      <c r="AG38" s="39">
        <f t="shared" si="11"/>
        <v>7700</v>
      </c>
      <c r="AH38" s="39">
        <f t="shared" si="12"/>
        <v>11520</v>
      </c>
      <c r="AI38" s="39">
        <f t="shared" si="13"/>
        <v>15300</v>
      </c>
      <c r="AJ38" s="39">
        <f t="shared" si="14"/>
        <v>19800</v>
      </c>
    </row>
    <row r="39" spans="1:36" ht="15.6" x14ac:dyDescent="0.25">
      <c r="A39" s="10" t="s">
        <v>249</v>
      </c>
      <c r="B39" s="20">
        <v>84</v>
      </c>
      <c r="C39" s="8">
        <v>2</v>
      </c>
      <c r="D39" s="21">
        <v>598</v>
      </c>
      <c r="E39" s="22">
        <v>30</v>
      </c>
      <c r="F39" s="23">
        <v>0</v>
      </c>
      <c r="G39" s="23">
        <v>0</v>
      </c>
      <c r="H39" s="23">
        <v>0</v>
      </c>
      <c r="I39" s="26"/>
      <c r="J39" s="26"/>
      <c r="K39" s="26"/>
      <c r="L39" s="38">
        <f t="shared" ref="L39" si="89">INT(D39*0.75)</f>
        <v>448</v>
      </c>
      <c r="M39" s="38">
        <f t="shared" ref="M39" si="90">INT(E39*0.75)</f>
        <v>22</v>
      </c>
      <c r="N39" s="38"/>
      <c r="O39" s="38"/>
      <c r="P39" s="38"/>
      <c r="Q39" s="44"/>
      <c r="R39" s="44"/>
      <c r="S39" s="44"/>
      <c r="T39" s="44"/>
      <c r="U39" s="40">
        <v>37</v>
      </c>
      <c r="V39" s="39">
        <f t="shared" si="3"/>
        <v>348</v>
      </c>
      <c r="W39" s="39">
        <f t="shared" si="80"/>
        <v>662</v>
      </c>
      <c r="X39" s="39">
        <f t="shared" si="81"/>
        <v>1116</v>
      </c>
      <c r="Y39" s="39">
        <f t="shared" si="82"/>
        <v>1358</v>
      </c>
      <c r="Z39" s="39">
        <f t="shared" si="4"/>
        <v>1678</v>
      </c>
      <c r="AA39" s="39">
        <f t="shared" si="5"/>
        <v>224</v>
      </c>
      <c r="AB39" s="39">
        <f t="shared" si="6"/>
        <v>428</v>
      </c>
      <c r="AC39" s="39">
        <f t="shared" si="7"/>
        <v>672</v>
      </c>
      <c r="AD39" s="39">
        <f t="shared" si="8"/>
        <v>876</v>
      </c>
      <c r="AE39" s="39">
        <f t="shared" si="9"/>
        <v>1008</v>
      </c>
      <c r="AF39" s="39">
        <f t="shared" si="10"/>
        <v>4480</v>
      </c>
      <c r="AG39" s="39">
        <f t="shared" si="11"/>
        <v>7840</v>
      </c>
      <c r="AH39" s="39">
        <f t="shared" si="12"/>
        <v>11712</v>
      </c>
      <c r="AI39" s="39">
        <f t="shared" si="13"/>
        <v>15600</v>
      </c>
      <c r="AJ39" s="39">
        <f t="shared" si="14"/>
        <v>20160</v>
      </c>
    </row>
    <row r="40" spans="1:36" ht="15.6" x14ac:dyDescent="0.25">
      <c r="A40" s="10" t="s">
        <v>250</v>
      </c>
      <c r="B40" s="20">
        <v>84</v>
      </c>
      <c r="C40" s="8">
        <v>1</v>
      </c>
      <c r="D40" s="21">
        <v>4320</v>
      </c>
      <c r="E40" s="22">
        <v>216</v>
      </c>
      <c r="F40" s="23">
        <v>0</v>
      </c>
      <c r="G40" s="23">
        <v>0</v>
      </c>
      <c r="H40" s="23">
        <v>0</v>
      </c>
      <c r="I40" s="26"/>
      <c r="J40" s="26"/>
      <c r="K40" s="26"/>
      <c r="L40" s="38">
        <f t="shared" ref="L40" si="91">INT(D40*0.8)</f>
        <v>3456</v>
      </c>
      <c r="M40" s="38">
        <f t="shared" ref="M40" si="92">INT(E40*0.8)</f>
        <v>172</v>
      </c>
      <c r="N40" s="38"/>
      <c r="O40" s="38"/>
      <c r="P40" s="38"/>
      <c r="Q40" s="44"/>
      <c r="R40" s="44"/>
      <c r="S40" s="44"/>
      <c r="T40" s="44"/>
      <c r="U40" s="40">
        <v>38</v>
      </c>
      <c r="V40" s="39">
        <f t="shared" si="3"/>
        <v>354</v>
      </c>
      <c r="W40" s="39">
        <f t="shared" si="80"/>
        <v>674</v>
      </c>
      <c r="X40" s="39">
        <f t="shared" si="81"/>
        <v>1136</v>
      </c>
      <c r="Y40" s="39">
        <f t="shared" si="82"/>
        <v>1382</v>
      </c>
      <c r="Z40" s="39">
        <f t="shared" si="4"/>
        <v>1708</v>
      </c>
      <c r="AA40" s="39">
        <f t="shared" si="5"/>
        <v>228</v>
      </c>
      <c r="AB40" s="39">
        <f t="shared" si="6"/>
        <v>436</v>
      </c>
      <c r="AC40" s="39">
        <f t="shared" si="7"/>
        <v>684</v>
      </c>
      <c r="AD40" s="39">
        <f t="shared" si="8"/>
        <v>892</v>
      </c>
      <c r="AE40" s="39">
        <f t="shared" si="9"/>
        <v>1026</v>
      </c>
      <c r="AF40" s="39">
        <f t="shared" si="10"/>
        <v>4560</v>
      </c>
      <c r="AG40" s="39">
        <f t="shared" si="11"/>
        <v>7980</v>
      </c>
      <c r="AH40" s="39">
        <f t="shared" si="12"/>
        <v>11904</v>
      </c>
      <c r="AI40" s="39">
        <f t="shared" si="13"/>
        <v>15900</v>
      </c>
      <c r="AJ40" s="39">
        <f t="shared" si="14"/>
        <v>20520</v>
      </c>
    </row>
    <row r="41" spans="1:36" ht="15.6" x14ac:dyDescent="0.25">
      <c r="A41" s="10" t="s">
        <v>251</v>
      </c>
      <c r="B41" s="20">
        <v>84</v>
      </c>
      <c r="C41" s="8">
        <v>3</v>
      </c>
      <c r="D41" s="21">
        <v>180</v>
      </c>
      <c r="E41" s="22">
        <v>9</v>
      </c>
      <c r="F41" s="23">
        <v>1</v>
      </c>
      <c r="G41" s="22">
        <v>1440</v>
      </c>
      <c r="H41" s="22">
        <v>72</v>
      </c>
      <c r="I41" s="26"/>
      <c r="J41" s="26"/>
      <c r="K41" s="26"/>
      <c r="L41" s="38">
        <f t="shared" ref="L41:L42" si="93">INT(D41*2/3)</f>
        <v>120</v>
      </c>
      <c r="M41" s="38">
        <f t="shared" ref="M41:M42" si="94">INT(E41*2/3)</f>
        <v>6</v>
      </c>
      <c r="N41" s="38"/>
      <c r="O41" s="38">
        <f t="shared" ref="O41:O42" si="95">INT(G41*0.8)</f>
        <v>1152</v>
      </c>
      <c r="P41" s="38">
        <f t="shared" ref="P41:P42" si="96">INT(H41*0.8)</f>
        <v>57</v>
      </c>
      <c r="Q41" s="44"/>
      <c r="R41" s="44"/>
      <c r="S41" s="44"/>
      <c r="T41" s="44"/>
      <c r="U41" s="40">
        <v>39</v>
      </c>
      <c r="V41" s="39">
        <f t="shared" si="3"/>
        <v>360</v>
      </c>
      <c r="W41" s="39">
        <f t="shared" si="80"/>
        <v>686</v>
      </c>
      <c r="X41" s="39">
        <f t="shared" si="81"/>
        <v>1156</v>
      </c>
      <c r="Y41" s="39">
        <f t="shared" si="82"/>
        <v>1406</v>
      </c>
      <c r="Z41" s="39">
        <f t="shared" si="4"/>
        <v>1738</v>
      </c>
      <c r="AA41" s="39">
        <f t="shared" si="5"/>
        <v>232</v>
      </c>
      <c r="AB41" s="39">
        <f t="shared" si="6"/>
        <v>444</v>
      </c>
      <c r="AC41" s="39">
        <f t="shared" si="7"/>
        <v>696</v>
      </c>
      <c r="AD41" s="39">
        <f t="shared" si="8"/>
        <v>908</v>
      </c>
      <c r="AE41" s="39">
        <f t="shared" si="9"/>
        <v>1044</v>
      </c>
      <c r="AF41" s="39">
        <f t="shared" si="10"/>
        <v>4640</v>
      </c>
      <c r="AG41" s="39">
        <f t="shared" si="11"/>
        <v>8120</v>
      </c>
      <c r="AH41" s="39">
        <f t="shared" si="12"/>
        <v>12096</v>
      </c>
      <c r="AI41" s="39">
        <f t="shared" si="13"/>
        <v>16200</v>
      </c>
      <c r="AJ41" s="39">
        <f t="shared" si="14"/>
        <v>20880</v>
      </c>
    </row>
    <row r="42" spans="1:36" ht="15.6" x14ac:dyDescent="0.25">
      <c r="A42" s="10" t="s">
        <v>252</v>
      </c>
      <c r="B42" s="20">
        <v>84</v>
      </c>
      <c r="C42" s="8">
        <v>3</v>
      </c>
      <c r="D42" s="21">
        <v>180</v>
      </c>
      <c r="E42" s="22">
        <v>9</v>
      </c>
      <c r="F42" s="23">
        <v>1</v>
      </c>
      <c r="G42" s="22">
        <v>1440</v>
      </c>
      <c r="H42" s="22">
        <v>72</v>
      </c>
      <c r="I42" s="26"/>
      <c r="J42" s="26"/>
      <c r="K42" s="26"/>
      <c r="L42" s="38">
        <f t="shared" si="93"/>
        <v>120</v>
      </c>
      <c r="M42" s="38">
        <f t="shared" si="94"/>
        <v>6</v>
      </c>
      <c r="N42" s="38"/>
      <c r="O42" s="38">
        <f t="shared" si="95"/>
        <v>1152</v>
      </c>
      <c r="P42" s="38">
        <f t="shared" si="96"/>
        <v>57</v>
      </c>
      <c r="Q42" s="44"/>
      <c r="R42" s="44"/>
      <c r="S42" s="44"/>
      <c r="T42" s="44"/>
      <c r="U42" s="40">
        <v>40</v>
      </c>
      <c r="V42" s="39">
        <f t="shared" si="3"/>
        <v>366</v>
      </c>
      <c r="W42" s="39">
        <f t="shared" si="80"/>
        <v>698</v>
      </c>
      <c r="X42" s="39">
        <f t="shared" si="81"/>
        <v>1176</v>
      </c>
      <c r="Y42" s="39">
        <f t="shared" si="82"/>
        <v>1430</v>
      </c>
      <c r="Z42" s="39">
        <f t="shared" si="4"/>
        <v>1768</v>
      </c>
      <c r="AA42" s="39">
        <f t="shared" si="5"/>
        <v>236</v>
      </c>
      <c r="AB42" s="39">
        <f t="shared" si="6"/>
        <v>452</v>
      </c>
      <c r="AC42" s="39">
        <f t="shared" si="7"/>
        <v>708</v>
      </c>
      <c r="AD42" s="39">
        <f t="shared" si="8"/>
        <v>924</v>
      </c>
      <c r="AE42" s="39">
        <f t="shared" si="9"/>
        <v>1062</v>
      </c>
      <c r="AF42" s="39">
        <f t="shared" si="10"/>
        <v>4720</v>
      </c>
      <c r="AG42" s="39">
        <f t="shared" si="11"/>
        <v>8260</v>
      </c>
      <c r="AH42" s="39">
        <f t="shared" si="12"/>
        <v>12288</v>
      </c>
      <c r="AI42" s="39">
        <f t="shared" si="13"/>
        <v>16500</v>
      </c>
      <c r="AJ42" s="39">
        <f t="shared" si="14"/>
        <v>21240</v>
      </c>
    </row>
    <row r="43" spans="1:36" ht="15.6" x14ac:dyDescent="0.25">
      <c r="U43" s="40">
        <v>41</v>
      </c>
      <c r="V43" s="39">
        <f t="shared" si="3"/>
        <v>372</v>
      </c>
      <c r="W43" s="39">
        <f t="shared" si="80"/>
        <v>710</v>
      </c>
      <c r="X43" s="39">
        <f t="shared" si="81"/>
        <v>1196</v>
      </c>
      <c r="Y43" s="39">
        <f t="shared" si="82"/>
        <v>1454</v>
      </c>
      <c r="Z43" s="39">
        <f t="shared" si="4"/>
        <v>1798</v>
      </c>
      <c r="AA43" s="39">
        <f t="shared" si="5"/>
        <v>240</v>
      </c>
      <c r="AB43" s="39">
        <f t="shared" si="6"/>
        <v>460</v>
      </c>
      <c r="AC43" s="39">
        <f t="shared" si="7"/>
        <v>720</v>
      </c>
      <c r="AD43" s="39">
        <f t="shared" si="8"/>
        <v>940</v>
      </c>
      <c r="AE43" s="39">
        <f t="shared" si="9"/>
        <v>1080</v>
      </c>
      <c r="AF43" s="39">
        <f t="shared" si="10"/>
        <v>4800</v>
      </c>
      <c r="AG43" s="39">
        <f t="shared" si="11"/>
        <v>8400</v>
      </c>
      <c r="AH43" s="39">
        <f t="shared" si="12"/>
        <v>12480</v>
      </c>
      <c r="AI43" s="39">
        <f t="shared" si="13"/>
        <v>16800</v>
      </c>
      <c r="AJ43" s="39">
        <f t="shared" si="14"/>
        <v>21600</v>
      </c>
    </row>
    <row r="44" spans="1:36" ht="15.6" x14ac:dyDescent="0.25">
      <c r="U44" s="40">
        <v>42</v>
      </c>
      <c r="V44" s="39">
        <f t="shared" si="3"/>
        <v>378</v>
      </c>
      <c r="W44" s="39">
        <f t="shared" si="80"/>
        <v>722</v>
      </c>
      <c r="X44" s="39">
        <f t="shared" si="81"/>
        <v>1216</v>
      </c>
      <c r="Y44" s="39">
        <f t="shared" si="82"/>
        <v>1478</v>
      </c>
      <c r="Z44" s="39">
        <f t="shared" si="4"/>
        <v>1828</v>
      </c>
      <c r="AA44" s="39">
        <f t="shared" si="5"/>
        <v>244</v>
      </c>
      <c r="AB44" s="39">
        <f t="shared" si="6"/>
        <v>468</v>
      </c>
      <c r="AC44" s="39">
        <f t="shared" si="7"/>
        <v>732</v>
      </c>
      <c r="AD44" s="39">
        <f t="shared" si="8"/>
        <v>956</v>
      </c>
      <c r="AE44" s="39">
        <f t="shared" si="9"/>
        <v>1098</v>
      </c>
      <c r="AF44" s="39">
        <f t="shared" si="10"/>
        <v>4880</v>
      </c>
      <c r="AG44" s="39">
        <f t="shared" si="11"/>
        <v>8540</v>
      </c>
      <c r="AH44" s="39">
        <f t="shared" si="12"/>
        <v>12672</v>
      </c>
      <c r="AI44" s="39">
        <f t="shared" si="13"/>
        <v>17100</v>
      </c>
      <c r="AJ44" s="39">
        <f t="shared" si="14"/>
        <v>21960</v>
      </c>
    </row>
    <row r="45" spans="1:36" ht="15.6" x14ac:dyDescent="0.25">
      <c r="U45" s="40">
        <v>43</v>
      </c>
      <c r="V45" s="39">
        <f t="shared" si="3"/>
        <v>384</v>
      </c>
      <c r="W45" s="39">
        <f t="shared" si="80"/>
        <v>734</v>
      </c>
      <c r="X45" s="39">
        <f t="shared" si="81"/>
        <v>1236</v>
      </c>
      <c r="Y45" s="39">
        <f t="shared" si="82"/>
        <v>1502</v>
      </c>
      <c r="Z45" s="39">
        <f t="shared" si="4"/>
        <v>1858</v>
      </c>
      <c r="AA45" s="39">
        <f t="shared" si="5"/>
        <v>248</v>
      </c>
      <c r="AB45" s="39">
        <f t="shared" si="6"/>
        <v>476</v>
      </c>
      <c r="AC45" s="39">
        <f t="shared" si="7"/>
        <v>744</v>
      </c>
      <c r="AD45" s="39">
        <f t="shared" si="8"/>
        <v>972</v>
      </c>
      <c r="AE45" s="39">
        <f t="shared" si="9"/>
        <v>1116</v>
      </c>
      <c r="AF45" s="39">
        <f t="shared" si="10"/>
        <v>4960</v>
      </c>
      <c r="AG45" s="39">
        <f t="shared" si="11"/>
        <v>8680</v>
      </c>
      <c r="AH45" s="39">
        <f t="shared" si="12"/>
        <v>12864</v>
      </c>
      <c r="AI45" s="39">
        <f t="shared" si="13"/>
        <v>17400</v>
      </c>
      <c r="AJ45" s="39">
        <f t="shared" si="14"/>
        <v>22320</v>
      </c>
    </row>
    <row r="46" spans="1:36" ht="15.6" x14ac:dyDescent="0.25">
      <c r="U46" s="40">
        <v>44</v>
      </c>
      <c r="V46" s="39">
        <f t="shared" si="3"/>
        <v>390</v>
      </c>
      <c r="W46" s="39">
        <f t="shared" si="80"/>
        <v>746</v>
      </c>
      <c r="X46" s="39">
        <f t="shared" si="81"/>
        <v>1256</v>
      </c>
      <c r="Y46" s="39">
        <f t="shared" si="82"/>
        <v>1526</v>
      </c>
      <c r="Z46" s="39">
        <f t="shared" si="4"/>
        <v>1888</v>
      </c>
      <c r="AA46" s="39">
        <f t="shared" si="5"/>
        <v>252</v>
      </c>
      <c r="AB46" s="39">
        <f t="shared" si="6"/>
        <v>484</v>
      </c>
      <c r="AC46" s="39">
        <f t="shared" si="7"/>
        <v>756</v>
      </c>
      <c r="AD46" s="39">
        <f t="shared" si="8"/>
        <v>988</v>
      </c>
      <c r="AE46" s="39">
        <f t="shared" si="9"/>
        <v>1134</v>
      </c>
      <c r="AF46" s="39">
        <f t="shared" si="10"/>
        <v>5040</v>
      </c>
      <c r="AG46" s="39">
        <f t="shared" si="11"/>
        <v>8820</v>
      </c>
      <c r="AH46" s="39">
        <f t="shared" si="12"/>
        <v>13056</v>
      </c>
      <c r="AI46" s="39">
        <f t="shared" si="13"/>
        <v>17700</v>
      </c>
      <c r="AJ46" s="39">
        <f t="shared" si="14"/>
        <v>22680</v>
      </c>
    </row>
    <row r="47" spans="1:36" ht="15.6" x14ac:dyDescent="0.25">
      <c r="U47" s="40">
        <v>45</v>
      </c>
      <c r="V47" s="39">
        <f t="shared" si="3"/>
        <v>396</v>
      </c>
      <c r="W47" s="39">
        <f t="shared" si="80"/>
        <v>758</v>
      </c>
      <c r="X47" s="39">
        <f t="shared" si="81"/>
        <v>1276</v>
      </c>
      <c r="Y47" s="39">
        <f t="shared" si="82"/>
        <v>1550</v>
      </c>
      <c r="Z47" s="39">
        <f t="shared" si="4"/>
        <v>1918</v>
      </c>
      <c r="AA47" s="39">
        <f t="shared" si="5"/>
        <v>256</v>
      </c>
      <c r="AB47" s="39">
        <f t="shared" si="6"/>
        <v>492</v>
      </c>
      <c r="AC47" s="39">
        <f t="shared" si="7"/>
        <v>768</v>
      </c>
      <c r="AD47" s="39">
        <f t="shared" si="8"/>
        <v>1004</v>
      </c>
      <c r="AE47" s="39">
        <f t="shared" si="9"/>
        <v>1152</v>
      </c>
      <c r="AF47" s="39">
        <f t="shared" si="10"/>
        <v>5120</v>
      </c>
      <c r="AG47" s="39">
        <f t="shared" si="11"/>
        <v>8960</v>
      </c>
      <c r="AH47" s="39">
        <f t="shared" si="12"/>
        <v>13248</v>
      </c>
      <c r="AI47" s="39">
        <f t="shared" si="13"/>
        <v>18000</v>
      </c>
      <c r="AJ47" s="39">
        <f t="shared" si="14"/>
        <v>23040</v>
      </c>
    </row>
    <row r="48" spans="1:36" ht="15.6" x14ac:dyDescent="0.25">
      <c r="U48" s="40">
        <v>46</v>
      </c>
      <c r="V48" s="39">
        <f t="shared" si="3"/>
        <v>402</v>
      </c>
      <c r="W48" s="39">
        <f t="shared" si="80"/>
        <v>770</v>
      </c>
      <c r="X48" s="39">
        <f t="shared" si="81"/>
        <v>1296</v>
      </c>
      <c r="Y48" s="39">
        <f t="shared" si="82"/>
        <v>1574</v>
      </c>
      <c r="Z48" s="39">
        <f t="shared" si="4"/>
        <v>1948</v>
      </c>
      <c r="AA48" s="39">
        <f t="shared" si="5"/>
        <v>260</v>
      </c>
      <c r="AB48" s="39">
        <f t="shared" si="6"/>
        <v>500</v>
      </c>
      <c r="AC48" s="39">
        <f t="shared" si="7"/>
        <v>780</v>
      </c>
      <c r="AD48" s="39">
        <f t="shared" si="8"/>
        <v>1020</v>
      </c>
      <c r="AE48" s="39">
        <f t="shared" si="9"/>
        <v>1170</v>
      </c>
      <c r="AF48" s="39">
        <f t="shared" si="10"/>
        <v>5200</v>
      </c>
      <c r="AG48" s="39">
        <f t="shared" si="11"/>
        <v>9100</v>
      </c>
      <c r="AH48" s="39">
        <f t="shared" si="12"/>
        <v>13440</v>
      </c>
      <c r="AI48" s="39">
        <f t="shared" si="13"/>
        <v>18300</v>
      </c>
      <c r="AJ48" s="39">
        <f t="shared" si="14"/>
        <v>23400</v>
      </c>
    </row>
    <row r="49" spans="1:36" ht="15.6" x14ac:dyDescent="0.25">
      <c r="U49" s="40">
        <v>47</v>
      </c>
      <c r="V49" s="39">
        <f t="shared" si="3"/>
        <v>408</v>
      </c>
      <c r="W49" s="39">
        <f t="shared" si="80"/>
        <v>782</v>
      </c>
      <c r="X49" s="39">
        <f t="shared" si="81"/>
        <v>1316</v>
      </c>
      <c r="Y49" s="39">
        <f t="shared" si="82"/>
        <v>1598</v>
      </c>
      <c r="Z49" s="39">
        <f t="shared" si="4"/>
        <v>1978</v>
      </c>
      <c r="AA49" s="39">
        <f t="shared" si="5"/>
        <v>264</v>
      </c>
      <c r="AB49" s="39">
        <f t="shared" si="6"/>
        <v>508</v>
      </c>
      <c r="AC49" s="39">
        <f t="shared" si="7"/>
        <v>792</v>
      </c>
      <c r="AD49" s="39">
        <f t="shared" si="8"/>
        <v>1036</v>
      </c>
      <c r="AE49" s="39">
        <f t="shared" si="9"/>
        <v>1188</v>
      </c>
      <c r="AF49" s="39">
        <f t="shared" si="10"/>
        <v>5280</v>
      </c>
      <c r="AG49" s="39">
        <f t="shared" si="11"/>
        <v>9240</v>
      </c>
      <c r="AH49" s="39">
        <f t="shared" si="12"/>
        <v>13632</v>
      </c>
      <c r="AI49" s="39">
        <f t="shared" si="13"/>
        <v>18600</v>
      </c>
      <c r="AJ49" s="39">
        <f t="shared" si="14"/>
        <v>23760</v>
      </c>
    </row>
    <row r="50" spans="1:36" ht="15.6" x14ac:dyDescent="0.25">
      <c r="U50" s="40">
        <v>48</v>
      </c>
      <c r="V50" s="39">
        <f t="shared" si="3"/>
        <v>414</v>
      </c>
      <c r="W50" s="39">
        <f t="shared" si="80"/>
        <v>794</v>
      </c>
      <c r="X50" s="39">
        <f t="shared" si="81"/>
        <v>1336</v>
      </c>
      <c r="Y50" s="39">
        <f t="shared" si="82"/>
        <v>1622</v>
      </c>
      <c r="Z50" s="39">
        <f t="shared" si="4"/>
        <v>2008</v>
      </c>
      <c r="AA50" s="39">
        <f t="shared" si="5"/>
        <v>268</v>
      </c>
      <c r="AB50" s="39">
        <f t="shared" si="6"/>
        <v>516</v>
      </c>
      <c r="AC50" s="39">
        <f t="shared" si="7"/>
        <v>804</v>
      </c>
      <c r="AD50" s="39">
        <f t="shared" si="8"/>
        <v>1052</v>
      </c>
      <c r="AE50" s="39">
        <f t="shared" si="9"/>
        <v>1206</v>
      </c>
      <c r="AF50" s="39">
        <f t="shared" si="10"/>
        <v>5360</v>
      </c>
      <c r="AG50" s="39">
        <f t="shared" si="11"/>
        <v>9380</v>
      </c>
      <c r="AH50" s="39">
        <f t="shared" si="12"/>
        <v>13824</v>
      </c>
      <c r="AI50" s="39">
        <f t="shared" si="13"/>
        <v>18900</v>
      </c>
      <c r="AJ50" s="39">
        <f t="shared" si="14"/>
        <v>24120</v>
      </c>
    </row>
    <row r="51" spans="1:36" ht="15.6" x14ac:dyDescent="0.25">
      <c r="U51" s="40">
        <v>49</v>
      </c>
      <c r="V51" s="39">
        <f t="shared" si="3"/>
        <v>420</v>
      </c>
      <c r="W51" s="39">
        <f t="shared" si="80"/>
        <v>806</v>
      </c>
      <c r="X51" s="39">
        <f t="shared" si="81"/>
        <v>1356</v>
      </c>
      <c r="Y51" s="39">
        <f t="shared" si="82"/>
        <v>1646</v>
      </c>
      <c r="Z51" s="39">
        <f t="shared" si="4"/>
        <v>2038</v>
      </c>
      <c r="AA51" s="39">
        <f t="shared" si="5"/>
        <v>272</v>
      </c>
      <c r="AB51" s="39">
        <f t="shared" si="6"/>
        <v>524</v>
      </c>
      <c r="AC51" s="39">
        <f t="shared" si="7"/>
        <v>816</v>
      </c>
      <c r="AD51" s="39">
        <f t="shared" si="8"/>
        <v>1068</v>
      </c>
      <c r="AE51" s="39">
        <f t="shared" si="9"/>
        <v>1224</v>
      </c>
      <c r="AF51" s="39">
        <f t="shared" si="10"/>
        <v>5440</v>
      </c>
      <c r="AG51" s="39">
        <f t="shared" si="11"/>
        <v>9520</v>
      </c>
      <c r="AH51" s="39">
        <f t="shared" si="12"/>
        <v>14016</v>
      </c>
      <c r="AI51" s="39">
        <f t="shared" si="13"/>
        <v>19200</v>
      </c>
      <c r="AJ51" s="39">
        <f t="shared" si="14"/>
        <v>24480</v>
      </c>
    </row>
    <row r="52" spans="1:36" ht="15.6" x14ac:dyDescent="0.25">
      <c r="U52" s="40">
        <v>50</v>
      </c>
      <c r="V52" s="39">
        <f t="shared" si="3"/>
        <v>426</v>
      </c>
      <c r="W52" s="39">
        <f t="shared" si="80"/>
        <v>818</v>
      </c>
      <c r="X52" s="39">
        <f t="shared" si="81"/>
        <v>1376</v>
      </c>
      <c r="Y52" s="39">
        <f t="shared" si="82"/>
        <v>1670</v>
      </c>
      <c r="Z52" s="39">
        <f t="shared" si="4"/>
        <v>2068</v>
      </c>
      <c r="AA52" s="39">
        <f t="shared" si="5"/>
        <v>276</v>
      </c>
      <c r="AB52" s="39">
        <f t="shared" si="6"/>
        <v>532</v>
      </c>
      <c r="AC52" s="39">
        <f t="shared" si="7"/>
        <v>828</v>
      </c>
      <c r="AD52" s="39">
        <f t="shared" si="8"/>
        <v>1084</v>
      </c>
      <c r="AE52" s="39">
        <f t="shared" si="9"/>
        <v>1242</v>
      </c>
      <c r="AF52" s="39">
        <f t="shared" si="10"/>
        <v>5520</v>
      </c>
      <c r="AG52" s="39">
        <f t="shared" si="11"/>
        <v>9660</v>
      </c>
      <c r="AH52" s="39">
        <f t="shared" si="12"/>
        <v>14208</v>
      </c>
      <c r="AI52" s="39">
        <f t="shared" si="13"/>
        <v>19500</v>
      </c>
      <c r="AJ52" s="39">
        <f t="shared" si="14"/>
        <v>24840</v>
      </c>
    </row>
    <row r="53" spans="1:36" ht="15.6" x14ac:dyDescent="0.25">
      <c r="U53" s="40">
        <v>51</v>
      </c>
      <c r="V53" s="39">
        <f t="shared" si="3"/>
        <v>432</v>
      </c>
      <c r="W53" s="39">
        <f t="shared" si="80"/>
        <v>830</v>
      </c>
      <c r="X53" s="39">
        <f t="shared" si="81"/>
        <v>1396</v>
      </c>
      <c r="Y53" s="39">
        <f t="shared" si="82"/>
        <v>1694</v>
      </c>
      <c r="Z53" s="39">
        <f t="shared" si="4"/>
        <v>2098</v>
      </c>
      <c r="AA53" s="39">
        <f t="shared" si="5"/>
        <v>280</v>
      </c>
      <c r="AB53" s="39">
        <f t="shared" si="6"/>
        <v>540</v>
      </c>
      <c r="AC53" s="39">
        <f t="shared" si="7"/>
        <v>840</v>
      </c>
      <c r="AD53" s="39">
        <f t="shared" si="8"/>
        <v>1100</v>
      </c>
      <c r="AE53" s="39">
        <f t="shared" si="9"/>
        <v>1260</v>
      </c>
      <c r="AF53" s="39">
        <f t="shared" si="10"/>
        <v>5600</v>
      </c>
      <c r="AG53" s="39">
        <f t="shared" si="11"/>
        <v>9800</v>
      </c>
      <c r="AH53" s="39">
        <f t="shared" si="12"/>
        <v>14400</v>
      </c>
      <c r="AI53" s="39">
        <f t="shared" si="13"/>
        <v>19800</v>
      </c>
      <c r="AJ53" s="39">
        <f t="shared" si="14"/>
        <v>25200</v>
      </c>
    </row>
    <row r="54" spans="1:36" ht="15.6" x14ac:dyDescent="0.25">
      <c r="U54" s="40">
        <v>52</v>
      </c>
      <c r="V54" s="39">
        <f t="shared" si="3"/>
        <v>438</v>
      </c>
      <c r="W54" s="39">
        <f t="shared" si="80"/>
        <v>842</v>
      </c>
      <c r="X54" s="39">
        <f t="shared" si="81"/>
        <v>1416</v>
      </c>
      <c r="Y54" s="39">
        <f t="shared" si="82"/>
        <v>1718</v>
      </c>
      <c r="Z54" s="39">
        <f t="shared" si="4"/>
        <v>2128</v>
      </c>
      <c r="AA54" s="39">
        <f t="shared" si="5"/>
        <v>284</v>
      </c>
      <c r="AB54" s="39">
        <f t="shared" si="6"/>
        <v>548</v>
      </c>
      <c r="AC54" s="39">
        <f t="shared" si="7"/>
        <v>852</v>
      </c>
      <c r="AD54" s="39">
        <f t="shared" si="8"/>
        <v>1116</v>
      </c>
      <c r="AE54" s="39">
        <f t="shared" si="9"/>
        <v>1278</v>
      </c>
      <c r="AF54" s="39">
        <f t="shared" si="10"/>
        <v>5680</v>
      </c>
      <c r="AG54" s="39">
        <f t="shared" si="11"/>
        <v>9940</v>
      </c>
      <c r="AH54" s="39">
        <f t="shared" si="12"/>
        <v>14592</v>
      </c>
      <c r="AI54" s="39">
        <f t="shared" si="13"/>
        <v>20100</v>
      </c>
      <c r="AJ54" s="39">
        <f t="shared" si="14"/>
        <v>25560</v>
      </c>
    </row>
    <row r="55" spans="1:36" ht="15.6" x14ac:dyDescent="0.25">
      <c r="U55" s="40">
        <v>53</v>
      </c>
      <c r="V55" s="39">
        <f t="shared" si="3"/>
        <v>444</v>
      </c>
      <c r="W55" s="39">
        <f t="shared" si="80"/>
        <v>854</v>
      </c>
      <c r="X55" s="39">
        <f t="shared" si="81"/>
        <v>1436</v>
      </c>
      <c r="Y55" s="39">
        <f t="shared" si="82"/>
        <v>1742</v>
      </c>
      <c r="Z55" s="39">
        <f t="shared" si="4"/>
        <v>2158</v>
      </c>
      <c r="AA55" s="39">
        <f t="shared" si="5"/>
        <v>288</v>
      </c>
      <c r="AB55" s="39">
        <f t="shared" si="6"/>
        <v>556</v>
      </c>
      <c r="AC55" s="39">
        <f t="shared" si="7"/>
        <v>864</v>
      </c>
      <c r="AD55" s="39">
        <f t="shared" si="8"/>
        <v>1132</v>
      </c>
      <c r="AE55" s="39">
        <f t="shared" si="9"/>
        <v>1296</v>
      </c>
      <c r="AF55" s="39">
        <f t="shared" si="10"/>
        <v>5760</v>
      </c>
      <c r="AG55" s="39">
        <f t="shared" si="11"/>
        <v>10080</v>
      </c>
      <c r="AH55" s="39">
        <f t="shared" si="12"/>
        <v>14784</v>
      </c>
      <c r="AI55" s="39">
        <f t="shared" si="13"/>
        <v>20400</v>
      </c>
      <c r="AJ55" s="39">
        <f t="shared" si="14"/>
        <v>25920</v>
      </c>
    </row>
    <row r="56" spans="1:36" ht="15.6" x14ac:dyDescent="0.25">
      <c r="U56" s="40">
        <v>54</v>
      </c>
      <c r="V56" s="39">
        <f t="shared" si="3"/>
        <v>450</v>
      </c>
      <c r="W56" s="39">
        <f t="shared" si="80"/>
        <v>866</v>
      </c>
      <c r="X56" s="39">
        <f t="shared" si="81"/>
        <v>1456</v>
      </c>
      <c r="Y56" s="39">
        <f t="shared" si="82"/>
        <v>1766</v>
      </c>
      <c r="Z56" s="39">
        <f t="shared" si="4"/>
        <v>2188</v>
      </c>
      <c r="AA56" s="39">
        <f t="shared" si="5"/>
        <v>292</v>
      </c>
      <c r="AB56" s="39">
        <f t="shared" si="6"/>
        <v>564</v>
      </c>
      <c r="AC56" s="39">
        <f t="shared" si="7"/>
        <v>876</v>
      </c>
      <c r="AD56" s="39">
        <f t="shared" si="8"/>
        <v>1148</v>
      </c>
      <c r="AE56" s="39">
        <f t="shared" si="9"/>
        <v>1314</v>
      </c>
      <c r="AF56" s="39">
        <f t="shared" si="10"/>
        <v>5840</v>
      </c>
      <c r="AG56" s="39">
        <f t="shared" si="11"/>
        <v>10220</v>
      </c>
      <c r="AH56" s="39">
        <f t="shared" si="12"/>
        <v>14976</v>
      </c>
      <c r="AI56" s="39">
        <f t="shared" si="13"/>
        <v>20700</v>
      </c>
      <c r="AJ56" s="39">
        <f t="shared" si="14"/>
        <v>26280</v>
      </c>
    </row>
    <row r="57" spans="1:36" ht="15.6" x14ac:dyDescent="0.25">
      <c r="U57" s="40">
        <v>55</v>
      </c>
      <c r="V57" s="39">
        <f t="shared" si="3"/>
        <v>456</v>
      </c>
      <c r="W57" s="39">
        <f t="shared" si="80"/>
        <v>878</v>
      </c>
      <c r="X57" s="39">
        <f t="shared" si="81"/>
        <v>1476</v>
      </c>
      <c r="Y57" s="39">
        <f t="shared" si="82"/>
        <v>1790</v>
      </c>
      <c r="Z57" s="39">
        <f t="shared" si="4"/>
        <v>2218</v>
      </c>
      <c r="AA57" s="39">
        <f t="shared" si="5"/>
        <v>296</v>
      </c>
      <c r="AB57" s="39">
        <f t="shared" si="6"/>
        <v>572</v>
      </c>
      <c r="AC57" s="39">
        <f t="shared" si="7"/>
        <v>888</v>
      </c>
      <c r="AD57" s="39">
        <f t="shared" si="8"/>
        <v>1164</v>
      </c>
      <c r="AE57" s="39">
        <f t="shared" si="9"/>
        <v>1332</v>
      </c>
      <c r="AF57" s="39">
        <f t="shared" si="10"/>
        <v>5920</v>
      </c>
      <c r="AG57" s="39">
        <f t="shared" si="11"/>
        <v>10360</v>
      </c>
      <c r="AH57" s="39">
        <f t="shared" si="12"/>
        <v>15168</v>
      </c>
      <c r="AI57" s="39">
        <f t="shared" si="13"/>
        <v>21000</v>
      </c>
      <c r="AJ57" s="39">
        <f t="shared" si="14"/>
        <v>26640</v>
      </c>
    </row>
    <row r="58" spans="1:36" ht="15.6" x14ac:dyDescent="0.25">
      <c r="B58" t="s">
        <v>17</v>
      </c>
      <c r="C58" t="s">
        <v>22</v>
      </c>
      <c r="U58" s="40">
        <v>56</v>
      </c>
      <c r="V58" s="39">
        <f t="shared" si="3"/>
        <v>462</v>
      </c>
      <c r="W58" s="39">
        <f t="shared" si="80"/>
        <v>890</v>
      </c>
      <c r="X58" s="39">
        <f t="shared" si="81"/>
        <v>1496</v>
      </c>
      <c r="Y58" s="39">
        <f t="shared" si="82"/>
        <v>1814</v>
      </c>
      <c r="Z58" s="39">
        <f t="shared" si="4"/>
        <v>2248</v>
      </c>
      <c r="AA58" s="39">
        <f t="shared" si="5"/>
        <v>300</v>
      </c>
      <c r="AB58" s="39">
        <f t="shared" si="6"/>
        <v>580</v>
      </c>
      <c r="AC58" s="39">
        <f t="shared" si="7"/>
        <v>900</v>
      </c>
      <c r="AD58" s="39">
        <f t="shared" si="8"/>
        <v>1180</v>
      </c>
      <c r="AE58" s="39">
        <f t="shared" si="9"/>
        <v>1350</v>
      </c>
      <c r="AF58" s="39">
        <f t="shared" si="10"/>
        <v>6000</v>
      </c>
      <c r="AG58" s="39">
        <f t="shared" si="11"/>
        <v>10500</v>
      </c>
      <c r="AH58" s="39">
        <f t="shared" si="12"/>
        <v>15360</v>
      </c>
      <c r="AI58" s="39">
        <f t="shared" si="13"/>
        <v>21300</v>
      </c>
      <c r="AJ58" s="39">
        <f t="shared" si="14"/>
        <v>27000</v>
      </c>
    </row>
    <row r="59" spans="1:36" ht="15.6" x14ac:dyDescent="0.25">
      <c r="A59" t="s">
        <v>269</v>
      </c>
      <c r="B59">
        <v>606</v>
      </c>
      <c r="C59">
        <v>1178</v>
      </c>
      <c r="U59" s="40">
        <v>57</v>
      </c>
      <c r="V59" s="39">
        <f t="shared" si="3"/>
        <v>468</v>
      </c>
      <c r="W59" s="39">
        <f t="shared" si="80"/>
        <v>902</v>
      </c>
      <c r="X59" s="39">
        <f t="shared" si="81"/>
        <v>1516</v>
      </c>
      <c r="Y59" s="39">
        <f t="shared" si="82"/>
        <v>1838</v>
      </c>
      <c r="Z59" s="39">
        <f t="shared" si="4"/>
        <v>2278</v>
      </c>
      <c r="AA59" s="39">
        <f t="shared" si="5"/>
        <v>304</v>
      </c>
      <c r="AB59" s="39">
        <f t="shared" si="6"/>
        <v>588</v>
      </c>
      <c r="AC59" s="39">
        <f t="shared" si="7"/>
        <v>912</v>
      </c>
      <c r="AD59" s="39">
        <f t="shared" si="8"/>
        <v>1196</v>
      </c>
      <c r="AE59" s="39">
        <f t="shared" si="9"/>
        <v>1368</v>
      </c>
      <c r="AF59" s="39">
        <f t="shared" si="10"/>
        <v>6080</v>
      </c>
      <c r="AG59" s="39">
        <f t="shared" si="11"/>
        <v>10640</v>
      </c>
      <c r="AH59" s="39">
        <f t="shared" si="12"/>
        <v>15552</v>
      </c>
      <c r="AI59" s="39">
        <f t="shared" si="13"/>
        <v>21600</v>
      </c>
      <c r="AJ59" s="39">
        <f t="shared" si="14"/>
        <v>27360</v>
      </c>
    </row>
    <row r="60" spans="1:36" ht="15.6" x14ac:dyDescent="0.25">
      <c r="A60" t="s">
        <v>270</v>
      </c>
      <c r="B60">
        <v>404</v>
      </c>
      <c r="C60">
        <v>772</v>
      </c>
      <c r="U60" s="40">
        <v>58</v>
      </c>
      <c r="V60" s="39">
        <f t="shared" si="3"/>
        <v>474</v>
      </c>
      <c r="W60" s="39">
        <f t="shared" si="80"/>
        <v>914</v>
      </c>
      <c r="X60" s="39">
        <f t="shared" si="81"/>
        <v>1536</v>
      </c>
      <c r="Y60" s="39">
        <f t="shared" si="82"/>
        <v>1862</v>
      </c>
      <c r="Z60" s="39">
        <f t="shared" si="4"/>
        <v>2308</v>
      </c>
      <c r="AA60" s="39">
        <f t="shared" si="5"/>
        <v>308</v>
      </c>
      <c r="AB60" s="39">
        <f t="shared" si="6"/>
        <v>596</v>
      </c>
      <c r="AC60" s="39">
        <f t="shared" si="7"/>
        <v>924</v>
      </c>
      <c r="AD60" s="39">
        <f t="shared" si="8"/>
        <v>1212</v>
      </c>
      <c r="AE60" s="39">
        <f t="shared" si="9"/>
        <v>1386</v>
      </c>
      <c r="AF60" s="39">
        <f t="shared" si="10"/>
        <v>6160</v>
      </c>
      <c r="AG60" s="39">
        <f t="shared" si="11"/>
        <v>10780</v>
      </c>
      <c r="AH60" s="39">
        <f t="shared" si="12"/>
        <v>15744</v>
      </c>
      <c r="AI60" s="39">
        <f t="shared" si="13"/>
        <v>21900</v>
      </c>
      <c r="AJ60" s="39">
        <f t="shared" si="14"/>
        <v>27720</v>
      </c>
    </row>
    <row r="61" spans="1:36" ht="15.6" x14ac:dyDescent="0.25">
      <c r="A61" t="s">
        <v>271</v>
      </c>
      <c r="B61">
        <v>3960</v>
      </c>
      <c r="C61">
        <v>6930</v>
      </c>
      <c r="U61" s="40">
        <v>59</v>
      </c>
      <c r="V61" s="39">
        <f t="shared" si="3"/>
        <v>480</v>
      </c>
      <c r="W61" s="39">
        <f t="shared" si="80"/>
        <v>926</v>
      </c>
      <c r="X61" s="39">
        <f t="shared" si="81"/>
        <v>1556</v>
      </c>
      <c r="Y61" s="39">
        <f t="shared" si="82"/>
        <v>1886</v>
      </c>
      <c r="Z61" s="39">
        <f t="shared" si="4"/>
        <v>2338</v>
      </c>
      <c r="AA61" s="39">
        <f t="shared" si="5"/>
        <v>312</v>
      </c>
      <c r="AB61" s="39">
        <f t="shared" si="6"/>
        <v>604</v>
      </c>
      <c r="AC61" s="39">
        <f t="shared" si="7"/>
        <v>936</v>
      </c>
      <c r="AD61" s="39">
        <f t="shared" si="8"/>
        <v>1228</v>
      </c>
      <c r="AE61" s="39">
        <f t="shared" si="9"/>
        <v>1404</v>
      </c>
      <c r="AF61" s="39">
        <f t="shared" si="10"/>
        <v>6240</v>
      </c>
      <c r="AG61" s="39">
        <f t="shared" si="11"/>
        <v>10920</v>
      </c>
      <c r="AH61" s="39">
        <f t="shared" si="12"/>
        <v>15936</v>
      </c>
      <c r="AI61" s="39">
        <f t="shared" si="13"/>
        <v>22200</v>
      </c>
      <c r="AJ61" s="39">
        <f t="shared" si="14"/>
        <v>28080</v>
      </c>
    </row>
    <row r="62" spans="1:36" ht="15.6" x14ac:dyDescent="0.25">
      <c r="A62" t="s">
        <v>272</v>
      </c>
      <c r="B62">
        <v>3960</v>
      </c>
      <c r="C62">
        <v>6930</v>
      </c>
      <c r="U62" s="40">
        <v>60</v>
      </c>
      <c r="V62" s="39">
        <f t="shared" si="3"/>
        <v>486</v>
      </c>
      <c r="W62" s="39">
        <f t="shared" si="80"/>
        <v>938</v>
      </c>
      <c r="X62" s="39">
        <f t="shared" si="81"/>
        <v>1576</v>
      </c>
      <c r="Y62" s="39">
        <f t="shared" si="82"/>
        <v>1910</v>
      </c>
      <c r="Z62" s="39">
        <f t="shared" si="4"/>
        <v>2368</v>
      </c>
      <c r="AA62" s="39">
        <f t="shared" si="5"/>
        <v>316</v>
      </c>
      <c r="AB62" s="39">
        <f t="shared" si="6"/>
        <v>612</v>
      </c>
      <c r="AC62" s="39">
        <f t="shared" si="7"/>
        <v>948</v>
      </c>
      <c r="AD62" s="39">
        <f t="shared" si="8"/>
        <v>1244</v>
      </c>
      <c r="AE62" s="39">
        <f t="shared" si="9"/>
        <v>1422</v>
      </c>
      <c r="AF62" s="39">
        <f t="shared" si="10"/>
        <v>6320</v>
      </c>
      <c r="AG62" s="39">
        <f t="shared" si="11"/>
        <v>11060</v>
      </c>
      <c r="AH62" s="39">
        <f t="shared" si="12"/>
        <v>16128</v>
      </c>
      <c r="AI62" s="39">
        <f t="shared" si="13"/>
        <v>22500</v>
      </c>
      <c r="AJ62" s="39">
        <f t="shared" si="14"/>
        <v>28440</v>
      </c>
    </row>
    <row r="63" spans="1:36" ht="15.6" x14ac:dyDescent="0.25">
      <c r="U63" s="40">
        <v>61</v>
      </c>
      <c r="V63" s="39">
        <f t="shared" si="3"/>
        <v>492</v>
      </c>
      <c r="W63" s="39">
        <f t="shared" si="80"/>
        <v>950</v>
      </c>
      <c r="X63" s="39">
        <f t="shared" si="81"/>
        <v>1596</v>
      </c>
      <c r="Y63" s="39">
        <f t="shared" si="82"/>
        <v>1934</v>
      </c>
      <c r="Z63" s="39">
        <f t="shared" si="4"/>
        <v>2398</v>
      </c>
      <c r="AA63" s="39">
        <f t="shared" si="5"/>
        <v>320</v>
      </c>
      <c r="AB63" s="39">
        <f t="shared" si="6"/>
        <v>620</v>
      </c>
      <c r="AC63" s="39">
        <f t="shared" si="7"/>
        <v>960</v>
      </c>
      <c r="AD63" s="39">
        <f t="shared" si="8"/>
        <v>1260</v>
      </c>
      <c r="AE63" s="39">
        <f t="shared" si="9"/>
        <v>1440</v>
      </c>
      <c r="AF63" s="39">
        <f t="shared" si="10"/>
        <v>6400</v>
      </c>
      <c r="AG63" s="39">
        <f t="shared" si="11"/>
        <v>11200</v>
      </c>
      <c r="AH63" s="39">
        <f t="shared" si="12"/>
        <v>16320</v>
      </c>
      <c r="AI63" s="39">
        <f t="shared" si="13"/>
        <v>22800</v>
      </c>
      <c r="AJ63" s="39">
        <f t="shared" si="14"/>
        <v>28800</v>
      </c>
    </row>
    <row r="64" spans="1:36" ht="15.6" x14ac:dyDescent="0.25">
      <c r="U64" s="40">
        <v>62</v>
      </c>
      <c r="V64" s="39">
        <f t="shared" si="3"/>
        <v>498</v>
      </c>
      <c r="W64" s="39">
        <f t="shared" si="80"/>
        <v>962</v>
      </c>
      <c r="X64" s="39">
        <f t="shared" si="81"/>
        <v>1616</v>
      </c>
      <c r="Y64" s="39">
        <f t="shared" si="82"/>
        <v>1958</v>
      </c>
      <c r="Z64" s="39">
        <f t="shared" si="4"/>
        <v>2428</v>
      </c>
      <c r="AA64" s="39">
        <f t="shared" si="5"/>
        <v>324</v>
      </c>
      <c r="AB64" s="39">
        <f t="shared" si="6"/>
        <v>628</v>
      </c>
      <c r="AC64" s="39">
        <f t="shared" si="7"/>
        <v>972</v>
      </c>
      <c r="AD64" s="39">
        <f t="shared" si="8"/>
        <v>1276</v>
      </c>
      <c r="AE64" s="39">
        <f t="shared" si="9"/>
        <v>1458</v>
      </c>
      <c r="AF64" s="39">
        <f t="shared" si="10"/>
        <v>6480</v>
      </c>
      <c r="AG64" s="39">
        <f t="shared" si="11"/>
        <v>11340</v>
      </c>
      <c r="AH64" s="39">
        <f t="shared" si="12"/>
        <v>16512</v>
      </c>
      <c r="AI64" s="39">
        <f t="shared" si="13"/>
        <v>23100</v>
      </c>
      <c r="AJ64" s="39">
        <f t="shared" si="14"/>
        <v>29160</v>
      </c>
    </row>
    <row r="65" spans="1:36" ht="15.6" x14ac:dyDescent="0.25">
      <c r="A65" t="s">
        <v>273</v>
      </c>
      <c r="C65" t="s">
        <v>274</v>
      </c>
      <c r="U65" s="40">
        <v>63</v>
      </c>
      <c r="V65" s="39">
        <f t="shared" si="3"/>
        <v>504</v>
      </c>
      <c r="W65" s="39">
        <f t="shared" si="80"/>
        <v>974</v>
      </c>
      <c r="X65" s="39">
        <f t="shared" si="81"/>
        <v>1636</v>
      </c>
      <c r="Y65" s="39">
        <f t="shared" si="82"/>
        <v>1982</v>
      </c>
      <c r="Z65" s="39">
        <f t="shared" si="4"/>
        <v>2458</v>
      </c>
      <c r="AA65" s="39">
        <f t="shared" si="5"/>
        <v>328</v>
      </c>
      <c r="AB65" s="39">
        <f t="shared" si="6"/>
        <v>636</v>
      </c>
      <c r="AC65" s="39">
        <f t="shared" si="7"/>
        <v>984</v>
      </c>
      <c r="AD65" s="39">
        <f t="shared" si="8"/>
        <v>1292</v>
      </c>
      <c r="AE65" s="39">
        <f t="shared" si="9"/>
        <v>1476</v>
      </c>
      <c r="AF65" s="39">
        <f t="shared" si="10"/>
        <v>6560</v>
      </c>
      <c r="AG65" s="39">
        <f t="shared" si="11"/>
        <v>11480</v>
      </c>
      <c r="AH65" s="39">
        <f t="shared" si="12"/>
        <v>16704</v>
      </c>
      <c r="AI65" s="39">
        <f t="shared" si="13"/>
        <v>23400</v>
      </c>
      <c r="AJ65" s="39">
        <f t="shared" si="14"/>
        <v>29520</v>
      </c>
    </row>
    <row r="66" spans="1:36" ht="15.6" x14ac:dyDescent="0.25">
      <c r="A66" t="s">
        <v>275</v>
      </c>
      <c r="C66" t="s">
        <v>276</v>
      </c>
      <c r="U66" s="40">
        <v>64</v>
      </c>
      <c r="V66" s="39">
        <f t="shared" si="3"/>
        <v>510</v>
      </c>
      <c r="W66" s="39">
        <f t="shared" si="80"/>
        <v>986</v>
      </c>
      <c r="X66" s="39">
        <f t="shared" si="81"/>
        <v>1656</v>
      </c>
      <c r="Y66" s="39">
        <f t="shared" si="82"/>
        <v>2006</v>
      </c>
      <c r="Z66" s="39">
        <f t="shared" si="4"/>
        <v>2488</v>
      </c>
      <c r="AA66" s="39">
        <f t="shared" si="5"/>
        <v>332</v>
      </c>
      <c r="AB66" s="39">
        <f t="shared" si="6"/>
        <v>644</v>
      </c>
      <c r="AC66" s="39">
        <f t="shared" si="7"/>
        <v>996</v>
      </c>
      <c r="AD66" s="39">
        <f t="shared" si="8"/>
        <v>1308</v>
      </c>
      <c r="AE66" s="39">
        <f t="shared" si="9"/>
        <v>1494</v>
      </c>
      <c r="AF66" s="39">
        <f t="shared" si="10"/>
        <v>6640</v>
      </c>
      <c r="AG66" s="39">
        <f t="shared" si="11"/>
        <v>11620</v>
      </c>
      <c r="AH66" s="39">
        <f t="shared" si="12"/>
        <v>16896</v>
      </c>
      <c r="AI66" s="39">
        <f t="shared" si="13"/>
        <v>23700</v>
      </c>
      <c r="AJ66" s="39">
        <f t="shared" si="14"/>
        <v>29880</v>
      </c>
    </row>
    <row r="67" spans="1:36" ht="15.6" x14ac:dyDescent="0.25">
      <c r="A67" t="s">
        <v>277</v>
      </c>
      <c r="C67" t="s">
        <v>278</v>
      </c>
      <c r="U67" s="40">
        <v>65</v>
      </c>
      <c r="V67" s="39">
        <f t="shared" si="3"/>
        <v>516</v>
      </c>
      <c r="W67" s="39">
        <f t="shared" ref="W67:W98" si="97">$D$7+($U67-1)*$E$7</f>
        <v>998</v>
      </c>
      <c r="X67" s="39">
        <f t="shared" ref="X67:X98" si="98">$D$15+($U67-1)*$E$15</f>
        <v>1676</v>
      </c>
      <c r="Y67" s="39">
        <f t="shared" ref="Y67:Y98" si="99">$D$27+($U67-1)*$E$27</f>
        <v>2030</v>
      </c>
      <c r="Z67" s="39">
        <f t="shared" si="4"/>
        <v>2518</v>
      </c>
      <c r="AA67" s="39">
        <f t="shared" si="5"/>
        <v>336</v>
      </c>
      <c r="AB67" s="39">
        <f t="shared" si="6"/>
        <v>652</v>
      </c>
      <c r="AC67" s="39">
        <f t="shared" si="7"/>
        <v>1008</v>
      </c>
      <c r="AD67" s="39">
        <f t="shared" si="8"/>
        <v>1324</v>
      </c>
      <c r="AE67" s="39">
        <f t="shared" si="9"/>
        <v>1512</v>
      </c>
      <c r="AF67" s="39">
        <f t="shared" si="10"/>
        <v>6720</v>
      </c>
      <c r="AG67" s="39">
        <f t="shared" si="11"/>
        <v>11760</v>
      </c>
      <c r="AH67" s="39">
        <f t="shared" si="12"/>
        <v>17088</v>
      </c>
      <c r="AI67" s="39">
        <f t="shared" si="13"/>
        <v>24000</v>
      </c>
      <c r="AJ67" s="39">
        <f t="shared" si="14"/>
        <v>30240</v>
      </c>
    </row>
    <row r="68" spans="1:36" ht="15.6" x14ac:dyDescent="0.25">
      <c r="A68" t="s">
        <v>279</v>
      </c>
      <c r="C68" t="s">
        <v>280</v>
      </c>
      <c r="U68" s="40">
        <v>66</v>
      </c>
      <c r="V68" s="39">
        <f t="shared" ref="V68:V122" si="100">$D$3+(U68-1)*$E$3</f>
        <v>522</v>
      </c>
      <c r="W68" s="39">
        <f t="shared" si="97"/>
        <v>1010</v>
      </c>
      <c r="X68" s="39">
        <f t="shared" si="98"/>
        <v>1696</v>
      </c>
      <c r="Y68" s="39">
        <f t="shared" si="99"/>
        <v>2054</v>
      </c>
      <c r="Z68" s="39">
        <f t="shared" ref="Z68:Z122" si="101">$D$39+(U68-1)*$E$39</f>
        <v>2548</v>
      </c>
      <c r="AA68" s="39">
        <f t="shared" ref="AA68:AA122" si="102">$D$5+(U68-1)*$E$5+$D$6+(U68-1)*$E$6</f>
        <v>340</v>
      </c>
      <c r="AB68" s="39">
        <f t="shared" ref="AB68:AB122" si="103">$D$9+(U68-1)*$E$9+$D$10+(U68-1)*$E$10</f>
        <v>660</v>
      </c>
      <c r="AC68" s="39">
        <f t="shared" ref="AC68:AC122" si="104">$D$17+(U68-1)*$E$17+$D$18+(U68-1)*$E$18</f>
        <v>1020</v>
      </c>
      <c r="AD68" s="39">
        <f t="shared" ref="AD68:AD122" si="105">$D$29+(U68-1)*$E$29+$D$30+(U68-1)*$E$30</f>
        <v>1340</v>
      </c>
      <c r="AE68" s="39">
        <f t="shared" ref="AE68:AE122" si="106">$D$41+(U68-1)*$E$41+$D$42+(U68-1)*$E$42</f>
        <v>1530</v>
      </c>
      <c r="AF68" s="39">
        <f t="shared" ref="AF68:AF122" si="107">$D$4+(U68-1)*$E$4+$G$5+(U68-1)*$H$5+$G$6+(U68-1)*$H$6</f>
        <v>6800</v>
      </c>
      <c r="AG68" s="39">
        <f t="shared" ref="AG68:AG122" si="108">$D$8+(U68-1)*$E$8+$G$9+(U68-1)*$H$9+$G$10+(U68-1)*$H$10</f>
        <v>11900</v>
      </c>
      <c r="AH68" s="39">
        <f t="shared" ref="AH68:AH122" si="109">$D$16+(U68-1)*$E$16+$G$17+(U68-1)*$H$17+$G$18+(U68-1)*$H83</f>
        <v>17280</v>
      </c>
      <c r="AI68" s="39">
        <f t="shared" ref="AI68:AI122" si="110">D$28+(U68-1)*E$28+$G94+(U68-1)*H$29+G$30+(U68-1)*H$30</f>
        <v>24300</v>
      </c>
      <c r="AJ68" s="39">
        <f t="shared" ref="AJ68:AJ122" si="111">D$40+(U68-1)*E$40+G$41+(U68-1)*H$41+G$42+(U68-1)*H$42</f>
        <v>30600</v>
      </c>
    </row>
    <row r="69" spans="1:36" ht="15.6" x14ac:dyDescent="0.25">
      <c r="U69" s="40">
        <v>67</v>
      </c>
      <c r="V69" s="39">
        <f t="shared" si="100"/>
        <v>528</v>
      </c>
      <c r="W69" s="39">
        <f t="shared" si="97"/>
        <v>1022</v>
      </c>
      <c r="X69" s="39">
        <f t="shared" si="98"/>
        <v>1716</v>
      </c>
      <c r="Y69" s="39">
        <f t="shared" si="99"/>
        <v>2078</v>
      </c>
      <c r="Z69" s="39">
        <f t="shared" si="101"/>
        <v>2578</v>
      </c>
      <c r="AA69" s="39">
        <f t="shared" si="102"/>
        <v>344</v>
      </c>
      <c r="AB69" s="39">
        <f t="shared" si="103"/>
        <v>668</v>
      </c>
      <c r="AC69" s="39">
        <f t="shared" si="104"/>
        <v>1032</v>
      </c>
      <c r="AD69" s="39">
        <f t="shared" si="105"/>
        <v>1356</v>
      </c>
      <c r="AE69" s="39">
        <f t="shared" si="106"/>
        <v>1548</v>
      </c>
      <c r="AF69" s="39">
        <f t="shared" si="107"/>
        <v>6880</v>
      </c>
      <c r="AG69" s="39">
        <f t="shared" si="108"/>
        <v>12040</v>
      </c>
      <c r="AH69" s="39">
        <f t="shared" si="109"/>
        <v>17472</v>
      </c>
      <c r="AI69" s="39">
        <f t="shared" si="110"/>
        <v>24600</v>
      </c>
      <c r="AJ69" s="39">
        <f t="shared" si="111"/>
        <v>30960</v>
      </c>
    </row>
    <row r="70" spans="1:36" ht="15.6" x14ac:dyDescent="0.25">
      <c r="U70" s="40">
        <v>68</v>
      </c>
      <c r="V70" s="39">
        <f t="shared" si="100"/>
        <v>534</v>
      </c>
      <c r="W70" s="39">
        <f t="shared" si="97"/>
        <v>1034</v>
      </c>
      <c r="X70" s="39">
        <f t="shared" si="98"/>
        <v>1736</v>
      </c>
      <c r="Y70" s="39">
        <f t="shared" si="99"/>
        <v>2102</v>
      </c>
      <c r="Z70" s="39">
        <f t="shared" si="101"/>
        <v>2608</v>
      </c>
      <c r="AA70" s="39">
        <f t="shared" si="102"/>
        <v>348</v>
      </c>
      <c r="AB70" s="39">
        <f t="shared" si="103"/>
        <v>676</v>
      </c>
      <c r="AC70" s="39">
        <f t="shared" si="104"/>
        <v>1044</v>
      </c>
      <c r="AD70" s="39">
        <f t="shared" si="105"/>
        <v>1372</v>
      </c>
      <c r="AE70" s="39">
        <f t="shared" si="106"/>
        <v>1566</v>
      </c>
      <c r="AF70" s="39">
        <f t="shared" si="107"/>
        <v>6960</v>
      </c>
      <c r="AG70" s="39">
        <f t="shared" si="108"/>
        <v>12180</v>
      </c>
      <c r="AH70" s="39">
        <f t="shared" si="109"/>
        <v>17664</v>
      </c>
      <c r="AI70" s="39">
        <f t="shared" si="110"/>
        <v>24900</v>
      </c>
      <c r="AJ70" s="39">
        <f t="shared" si="111"/>
        <v>31320</v>
      </c>
    </row>
    <row r="71" spans="1:36" ht="15.6" x14ac:dyDescent="0.25">
      <c r="U71" s="40">
        <v>69</v>
      </c>
      <c r="V71" s="39">
        <f t="shared" si="100"/>
        <v>540</v>
      </c>
      <c r="W71" s="39">
        <f t="shared" si="97"/>
        <v>1046</v>
      </c>
      <c r="X71" s="39">
        <f t="shared" si="98"/>
        <v>1756</v>
      </c>
      <c r="Y71" s="39">
        <f t="shared" si="99"/>
        <v>2126</v>
      </c>
      <c r="Z71" s="39">
        <f t="shared" si="101"/>
        <v>2638</v>
      </c>
      <c r="AA71" s="39">
        <f t="shared" si="102"/>
        <v>352</v>
      </c>
      <c r="AB71" s="39">
        <f t="shared" si="103"/>
        <v>684</v>
      </c>
      <c r="AC71" s="39">
        <f t="shared" si="104"/>
        <v>1056</v>
      </c>
      <c r="AD71" s="39">
        <f t="shared" si="105"/>
        <v>1388</v>
      </c>
      <c r="AE71" s="39">
        <f t="shared" si="106"/>
        <v>1584</v>
      </c>
      <c r="AF71" s="39">
        <f t="shared" si="107"/>
        <v>7040</v>
      </c>
      <c r="AG71" s="39">
        <f t="shared" si="108"/>
        <v>12320</v>
      </c>
      <c r="AH71" s="39">
        <f t="shared" si="109"/>
        <v>17856</v>
      </c>
      <c r="AI71" s="39">
        <f t="shared" si="110"/>
        <v>25200</v>
      </c>
      <c r="AJ71" s="39">
        <f t="shared" si="111"/>
        <v>31680</v>
      </c>
    </row>
    <row r="72" spans="1:36" ht="15.6" x14ac:dyDescent="0.25">
      <c r="U72" s="40">
        <v>70</v>
      </c>
      <c r="V72" s="39">
        <f t="shared" si="100"/>
        <v>546</v>
      </c>
      <c r="W72" s="39">
        <f t="shared" si="97"/>
        <v>1058</v>
      </c>
      <c r="X72" s="39">
        <f t="shared" si="98"/>
        <v>1776</v>
      </c>
      <c r="Y72" s="39">
        <f t="shared" si="99"/>
        <v>2150</v>
      </c>
      <c r="Z72" s="39">
        <f t="shared" si="101"/>
        <v>2668</v>
      </c>
      <c r="AA72" s="39">
        <f t="shared" si="102"/>
        <v>356</v>
      </c>
      <c r="AB72" s="39">
        <f t="shared" si="103"/>
        <v>692</v>
      </c>
      <c r="AC72" s="39">
        <f t="shared" si="104"/>
        <v>1068</v>
      </c>
      <c r="AD72" s="39">
        <f t="shared" si="105"/>
        <v>1404</v>
      </c>
      <c r="AE72" s="39">
        <f t="shared" si="106"/>
        <v>1602</v>
      </c>
      <c r="AF72" s="39">
        <f t="shared" si="107"/>
        <v>7120</v>
      </c>
      <c r="AG72" s="39">
        <f t="shared" si="108"/>
        <v>12460</v>
      </c>
      <c r="AH72" s="39">
        <f t="shared" si="109"/>
        <v>18048</v>
      </c>
      <c r="AI72" s="39">
        <f t="shared" si="110"/>
        <v>25500</v>
      </c>
      <c r="AJ72" s="39">
        <f t="shared" si="111"/>
        <v>32040</v>
      </c>
    </row>
    <row r="73" spans="1:36" ht="15.6" x14ac:dyDescent="0.25">
      <c r="U73" s="40">
        <v>71</v>
      </c>
      <c r="V73" s="39">
        <f t="shared" si="100"/>
        <v>552</v>
      </c>
      <c r="W73" s="39">
        <f t="shared" si="97"/>
        <v>1070</v>
      </c>
      <c r="X73" s="39">
        <f t="shared" si="98"/>
        <v>1796</v>
      </c>
      <c r="Y73" s="39">
        <f t="shared" si="99"/>
        <v>2174</v>
      </c>
      <c r="Z73" s="39">
        <f t="shared" si="101"/>
        <v>2698</v>
      </c>
      <c r="AA73" s="39">
        <f t="shared" si="102"/>
        <v>360</v>
      </c>
      <c r="AB73" s="39">
        <f t="shared" si="103"/>
        <v>700</v>
      </c>
      <c r="AC73" s="39">
        <f t="shared" si="104"/>
        <v>1080</v>
      </c>
      <c r="AD73" s="39">
        <f t="shared" si="105"/>
        <v>1420</v>
      </c>
      <c r="AE73" s="39">
        <f t="shared" si="106"/>
        <v>1620</v>
      </c>
      <c r="AF73" s="39">
        <f t="shared" si="107"/>
        <v>7200</v>
      </c>
      <c r="AG73" s="39">
        <f t="shared" si="108"/>
        <v>12600</v>
      </c>
      <c r="AH73" s="39">
        <f t="shared" si="109"/>
        <v>18240</v>
      </c>
      <c r="AI73" s="39">
        <f t="shared" si="110"/>
        <v>25800</v>
      </c>
      <c r="AJ73" s="39">
        <f t="shared" si="111"/>
        <v>32400</v>
      </c>
    </row>
    <row r="74" spans="1:36" ht="15.6" x14ac:dyDescent="0.25">
      <c r="U74" s="40">
        <v>72</v>
      </c>
      <c r="V74" s="39">
        <f t="shared" si="100"/>
        <v>558</v>
      </c>
      <c r="W74" s="39">
        <f t="shared" si="97"/>
        <v>1082</v>
      </c>
      <c r="X74" s="39">
        <f t="shared" si="98"/>
        <v>1816</v>
      </c>
      <c r="Y74" s="39">
        <f t="shared" si="99"/>
        <v>2198</v>
      </c>
      <c r="Z74" s="39">
        <f t="shared" si="101"/>
        <v>2728</v>
      </c>
      <c r="AA74" s="39">
        <f t="shared" si="102"/>
        <v>364</v>
      </c>
      <c r="AB74" s="39">
        <f t="shared" si="103"/>
        <v>708</v>
      </c>
      <c r="AC74" s="39">
        <f t="shared" si="104"/>
        <v>1092</v>
      </c>
      <c r="AD74" s="39">
        <f t="shared" si="105"/>
        <v>1436</v>
      </c>
      <c r="AE74" s="39">
        <f t="shared" si="106"/>
        <v>1638</v>
      </c>
      <c r="AF74" s="39">
        <f t="shared" si="107"/>
        <v>7280</v>
      </c>
      <c r="AG74" s="39">
        <f t="shared" si="108"/>
        <v>12740</v>
      </c>
      <c r="AH74" s="39">
        <f t="shared" si="109"/>
        <v>18432</v>
      </c>
      <c r="AI74" s="39">
        <f t="shared" si="110"/>
        <v>26100</v>
      </c>
      <c r="AJ74" s="39">
        <f t="shared" si="111"/>
        <v>32760</v>
      </c>
    </row>
    <row r="75" spans="1:36" ht="15.6" x14ac:dyDescent="0.25">
      <c r="U75" s="40">
        <v>73</v>
      </c>
      <c r="V75" s="39">
        <f t="shared" si="100"/>
        <v>564</v>
      </c>
      <c r="W75" s="39">
        <f t="shared" si="97"/>
        <v>1094</v>
      </c>
      <c r="X75" s="39">
        <f t="shared" si="98"/>
        <v>1836</v>
      </c>
      <c r="Y75" s="39">
        <f t="shared" si="99"/>
        <v>2222</v>
      </c>
      <c r="Z75" s="39">
        <f t="shared" si="101"/>
        <v>2758</v>
      </c>
      <c r="AA75" s="39">
        <f t="shared" si="102"/>
        <v>368</v>
      </c>
      <c r="AB75" s="39">
        <f t="shared" si="103"/>
        <v>716</v>
      </c>
      <c r="AC75" s="39">
        <f t="shared" si="104"/>
        <v>1104</v>
      </c>
      <c r="AD75" s="39">
        <f t="shared" si="105"/>
        <v>1452</v>
      </c>
      <c r="AE75" s="39">
        <f t="shared" si="106"/>
        <v>1656</v>
      </c>
      <c r="AF75" s="39">
        <f t="shared" si="107"/>
        <v>7360</v>
      </c>
      <c r="AG75" s="39">
        <f t="shared" si="108"/>
        <v>12880</v>
      </c>
      <c r="AH75" s="39">
        <f t="shared" si="109"/>
        <v>18624</v>
      </c>
      <c r="AI75" s="39">
        <f t="shared" si="110"/>
        <v>26400</v>
      </c>
      <c r="AJ75" s="39">
        <f t="shared" si="111"/>
        <v>33120</v>
      </c>
    </row>
    <row r="76" spans="1:36" ht="15.6" x14ac:dyDescent="0.25">
      <c r="U76" s="40">
        <v>74</v>
      </c>
      <c r="V76" s="39">
        <f t="shared" si="100"/>
        <v>570</v>
      </c>
      <c r="W76" s="39">
        <f t="shared" si="97"/>
        <v>1106</v>
      </c>
      <c r="X76" s="39">
        <f t="shared" si="98"/>
        <v>1856</v>
      </c>
      <c r="Y76" s="39">
        <f t="shared" si="99"/>
        <v>2246</v>
      </c>
      <c r="Z76" s="39">
        <f t="shared" si="101"/>
        <v>2788</v>
      </c>
      <c r="AA76" s="39">
        <f t="shared" si="102"/>
        <v>372</v>
      </c>
      <c r="AB76" s="39">
        <f t="shared" si="103"/>
        <v>724</v>
      </c>
      <c r="AC76" s="39">
        <f t="shared" si="104"/>
        <v>1116</v>
      </c>
      <c r="AD76" s="39">
        <f t="shared" si="105"/>
        <v>1468</v>
      </c>
      <c r="AE76" s="39">
        <f t="shared" si="106"/>
        <v>1674</v>
      </c>
      <c r="AF76" s="39">
        <f t="shared" si="107"/>
        <v>7440</v>
      </c>
      <c r="AG76" s="39">
        <f t="shared" si="108"/>
        <v>13020</v>
      </c>
      <c r="AH76" s="39">
        <f t="shared" si="109"/>
        <v>18816</v>
      </c>
      <c r="AI76" s="39">
        <f t="shared" si="110"/>
        <v>26700</v>
      </c>
      <c r="AJ76" s="39">
        <f t="shared" si="111"/>
        <v>33480</v>
      </c>
    </row>
    <row r="77" spans="1:36" ht="15.6" x14ac:dyDescent="0.25">
      <c r="U77" s="40">
        <v>75</v>
      </c>
      <c r="V77" s="39">
        <f t="shared" si="100"/>
        <v>576</v>
      </c>
      <c r="W77" s="39">
        <f t="shared" si="97"/>
        <v>1118</v>
      </c>
      <c r="X77" s="39">
        <f t="shared" si="98"/>
        <v>1876</v>
      </c>
      <c r="Y77" s="39">
        <f t="shared" si="99"/>
        <v>2270</v>
      </c>
      <c r="Z77" s="39">
        <f t="shared" si="101"/>
        <v>2818</v>
      </c>
      <c r="AA77" s="39">
        <f t="shared" si="102"/>
        <v>376</v>
      </c>
      <c r="AB77" s="39">
        <f t="shared" si="103"/>
        <v>732</v>
      </c>
      <c r="AC77" s="39">
        <f t="shared" si="104"/>
        <v>1128</v>
      </c>
      <c r="AD77" s="39">
        <f t="shared" si="105"/>
        <v>1484</v>
      </c>
      <c r="AE77" s="39">
        <f t="shared" si="106"/>
        <v>1692</v>
      </c>
      <c r="AF77" s="39">
        <f t="shared" si="107"/>
        <v>7520</v>
      </c>
      <c r="AG77" s="39">
        <f t="shared" si="108"/>
        <v>13160</v>
      </c>
      <c r="AH77" s="39">
        <f t="shared" si="109"/>
        <v>19008</v>
      </c>
      <c r="AI77" s="39">
        <f t="shared" si="110"/>
        <v>27000</v>
      </c>
      <c r="AJ77" s="39">
        <f t="shared" si="111"/>
        <v>33840</v>
      </c>
    </row>
    <row r="78" spans="1:36" ht="15.6" x14ac:dyDescent="0.25">
      <c r="U78" s="40">
        <v>76</v>
      </c>
      <c r="V78" s="39">
        <f t="shared" si="100"/>
        <v>582</v>
      </c>
      <c r="W78" s="39">
        <f t="shared" si="97"/>
        <v>1130</v>
      </c>
      <c r="X78" s="39">
        <f t="shared" si="98"/>
        <v>1896</v>
      </c>
      <c r="Y78" s="39">
        <f t="shared" si="99"/>
        <v>2294</v>
      </c>
      <c r="Z78" s="39">
        <f t="shared" si="101"/>
        <v>2848</v>
      </c>
      <c r="AA78" s="39">
        <f t="shared" si="102"/>
        <v>380</v>
      </c>
      <c r="AB78" s="39">
        <f t="shared" si="103"/>
        <v>740</v>
      </c>
      <c r="AC78" s="39">
        <f t="shared" si="104"/>
        <v>1140</v>
      </c>
      <c r="AD78" s="39">
        <f t="shared" si="105"/>
        <v>1500</v>
      </c>
      <c r="AE78" s="39">
        <f t="shared" si="106"/>
        <v>1710</v>
      </c>
      <c r="AF78" s="39">
        <f t="shared" si="107"/>
        <v>7600</v>
      </c>
      <c r="AG78" s="39">
        <f t="shared" si="108"/>
        <v>13300</v>
      </c>
      <c r="AH78" s="39">
        <f t="shared" si="109"/>
        <v>19200</v>
      </c>
      <c r="AI78" s="39">
        <f t="shared" si="110"/>
        <v>27300</v>
      </c>
      <c r="AJ78" s="39">
        <f t="shared" si="111"/>
        <v>34200</v>
      </c>
    </row>
    <row r="79" spans="1:36" ht="15.6" x14ac:dyDescent="0.25">
      <c r="U79" s="40">
        <v>77</v>
      </c>
      <c r="V79" s="39">
        <f t="shared" si="100"/>
        <v>588</v>
      </c>
      <c r="W79" s="39">
        <f t="shared" si="97"/>
        <v>1142</v>
      </c>
      <c r="X79" s="39">
        <f t="shared" si="98"/>
        <v>1916</v>
      </c>
      <c r="Y79" s="39">
        <f t="shared" si="99"/>
        <v>2318</v>
      </c>
      <c r="Z79" s="39">
        <f t="shared" si="101"/>
        <v>2878</v>
      </c>
      <c r="AA79" s="39">
        <f t="shared" si="102"/>
        <v>384</v>
      </c>
      <c r="AB79" s="39">
        <f t="shared" si="103"/>
        <v>748</v>
      </c>
      <c r="AC79" s="39">
        <f t="shared" si="104"/>
        <v>1152</v>
      </c>
      <c r="AD79" s="39">
        <f t="shared" si="105"/>
        <v>1516</v>
      </c>
      <c r="AE79" s="39">
        <f t="shared" si="106"/>
        <v>1728</v>
      </c>
      <c r="AF79" s="39">
        <f t="shared" si="107"/>
        <v>7680</v>
      </c>
      <c r="AG79" s="39">
        <f t="shared" si="108"/>
        <v>13440</v>
      </c>
      <c r="AH79" s="39">
        <f t="shared" si="109"/>
        <v>19392</v>
      </c>
      <c r="AI79" s="39">
        <f t="shared" si="110"/>
        <v>27600</v>
      </c>
      <c r="AJ79" s="39">
        <f t="shared" si="111"/>
        <v>34560</v>
      </c>
    </row>
    <row r="80" spans="1:36" ht="15.6" x14ac:dyDescent="0.25">
      <c r="U80" s="40">
        <v>78</v>
      </c>
      <c r="V80" s="39">
        <f t="shared" si="100"/>
        <v>594</v>
      </c>
      <c r="W80" s="39">
        <f t="shared" si="97"/>
        <v>1154</v>
      </c>
      <c r="X80" s="39">
        <f t="shared" si="98"/>
        <v>1936</v>
      </c>
      <c r="Y80" s="39">
        <f t="shared" si="99"/>
        <v>2342</v>
      </c>
      <c r="Z80" s="39">
        <f t="shared" si="101"/>
        <v>2908</v>
      </c>
      <c r="AA80" s="39">
        <f t="shared" si="102"/>
        <v>388</v>
      </c>
      <c r="AB80" s="39">
        <f t="shared" si="103"/>
        <v>756</v>
      </c>
      <c r="AC80" s="39">
        <f t="shared" si="104"/>
        <v>1164</v>
      </c>
      <c r="AD80" s="39">
        <f t="shared" si="105"/>
        <v>1532</v>
      </c>
      <c r="AE80" s="39">
        <f t="shared" si="106"/>
        <v>1746</v>
      </c>
      <c r="AF80" s="39">
        <f t="shared" si="107"/>
        <v>7760</v>
      </c>
      <c r="AG80" s="39">
        <f t="shared" si="108"/>
        <v>13580</v>
      </c>
      <c r="AH80" s="39">
        <f t="shared" si="109"/>
        <v>19584</v>
      </c>
      <c r="AI80" s="39">
        <f t="shared" si="110"/>
        <v>27900</v>
      </c>
      <c r="AJ80" s="39">
        <f t="shared" si="111"/>
        <v>34920</v>
      </c>
    </row>
    <row r="81" spans="21:36" ht="15.6" x14ac:dyDescent="0.25">
      <c r="U81" s="40">
        <v>79</v>
      </c>
      <c r="V81" s="39">
        <f t="shared" si="100"/>
        <v>600</v>
      </c>
      <c r="W81" s="39">
        <f t="shared" si="97"/>
        <v>1166</v>
      </c>
      <c r="X81" s="39">
        <f t="shared" si="98"/>
        <v>1956</v>
      </c>
      <c r="Y81" s="39">
        <f t="shared" si="99"/>
        <v>2366</v>
      </c>
      <c r="Z81" s="39">
        <f t="shared" si="101"/>
        <v>2938</v>
      </c>
      <c r="AA81" s="39">
        <f t="shared" si="102"/>
        <v>392</v>
      </c>
      <c r="AB81" s="39">
        <f t="shared" si="103"/>
        <v>764</v>
      </c>
      <c r="AC81" s="39">
        <f t="shared" si="104"/>
        <v>1176</v>
      </c>
      <c r="AD81" s="39">
        <f t="shared" si="105"/>
        <v>1548</v>
      </c>
      <c r="AE81" s="39">
        <f t="shared" si="106"/>
        <v>1764</v>
      </c>
      <c r="AF81" s="39">
        <f t="shared" si="107"/>
        <v>7840</v>
      </c>
      <c r="AG81" s="39">
        <f t="shared" si="108"/>
        <v>13720</v>
      </c>
      <c r="AH81" s="39">
        <f t="shared" si="109"/>
        <v>19776</v>
      </c>
      <c r="AI81" s="39">
        <f t="shared" si="110"/>
        <v>28200</v>
      </c>
      <c r="AJ81" s="39">
        <f t="shared" si="111"/>
        <v>35280</v>
      </c>
    </row>
    <row r="82" spans="21:36" ht="15.6" x14ac:dyDescent="0.25">
      <c r="U82" s="40">
        <v>80</v>
      </c>
      <c r="V82" s="39">
        <f t="shared" si="100"/>
        <v>606</v>
      </c>
      <c r="W82" s="39">
        <f t="shared" si="97"/>
        <v>1178</v>
      </c>
      <c r="X82" s="39">
        <f t="shared" si="98"/>
        <v>1976</v>
      </c>
      <c r="Y82" s="39">
        <f t="shared" si="99"/>
        <v>2390</v>
      </c>
      <c r="Z82" s="39">
        <f t="shared" si="101"/>
        <v>2968</v>
      </c>
      <c r="AA82" s="39">
        <f t="shared" si="102"/>
        <v>396</v>
      </c>
      <c r="AB82" s="39">
        <f t="shared" si="103"/>
        <v>772</v>
      </c>
      <c r="AC82" s="39">
        <f t="shared" si="104"/>
        <v>1188</v>
      </c>
      <c r="AD82" s="39">
        <f t="shared" si="105"/>
        <v>1564</v>
      </c>
      <c r="AE82" s="39">
        <f t="shared" si="106"/>
        <v>1782</v>
      </c>
      <c r="AF82" s="39">
        <f t="shared" si="107"/>
        <v>7920</v>
      </c>
      <c r="AG82" s="39">
        <f t="shared" si="108"/>
        <v>13860</v>
      </c>
      <c r="AH82" s="39">
        <f t="shared" si="109"/>
        <v>19968</v>
      </c>
      <c r="AI82" s="39">
        <f t="shared" si="110"/>
        <v>28500</v>
      </c>
      <c r="AJ82" s="39">
        <f t="shared" si="111"/>
        <v>35640</v>
      </c>
    </row>
    <row r="83" spans="21:36" ht="15.6" x14ac:dyDescent="0.25">
      <c r="U83" s="40">
        <v>81</v>
      </c>
      <c r="V83" s="39">
        <f t="shared" si="100"/>
        <v>612</v>
      </c>
      <c r="W83" s="39">
        <f t="shared" si="97"/>
        <v>1190</v>
      </c>
      <c r="X83" s="39">
        <f t="shared" si="98"/>
        <v>1996</v>
      </c>
      <c r="Y83" s="39">
        <f t="shared" si="99"/>
        <v>2414</v>
      </c>
      <c r="Z83" s="39">
        <f t="shared" si="101"/>
        <v>2998</v>
      </c>
      <c r="AA83" s="39">
        <f t="shared" si="102"/>
        <v>400</v>
      </c>
      <c r="AB83" s="39">
        <f t="shared" si="103"/>
        <v>780</v>
      </c>
      <c r="AC83" s="39">
        <f t="shared" si="104"/>
        <v>1200</v>
      </c>
      <c r="AD83" s="39">
        <f t="shared" si="105"/>
        <v>1580</v>
      </c>
      <c r="AE83" s="39">
        <f t="shared" si="106"/>
        <v>1800</v>
      </c>
      <c r="AF83" s="39">
        <f t="shared" si="107"/>
        <v>8000</v>
      </c>
      <c r="AG83" s="39">
        <f t="shared" si="108"/>
        <v>14000</v>
      </c>
      <c r="AH83" s="39">
        <f t="shared" si="109"/>
        <v>20160</v>
      </c>
      <c r="AI83" s="39">
        <f t="shared" si="110"/>
        <v>28800</v>
      </c>
      <c r="AJ83" s="39">
        <f t="shared" si="111"/>
        <v>36000</v>
      </c>
    </row>
    <row r="84" spans="21:36" ht="15.6" x14ac:dyDescent="0.25">
      <c r="U84" s="40">
        <v>82</v>
      </c>
      <c r="V84" s="39">
        <f t="shared" si="100"/>
        <v>618</v>
      </c>
      <c r="W84" s="39">
        <f t="shared" si="97"/>
        <v>1202</v>
      </c>
      <c r="X84" s="39">
        <f t="shared" si="98"/>
        <v>2016</v>
      </c>
      <c r="Y84" s="39">
        <f t="shared" si="99"/>
        <v>2438</v>
      </c>
      <c r="Z84" s="39">
        <f t="shared" si="101"/>
        <v>3028</v>
      </c>
      <c r="AA84" s="39">
        <f t="shared" si="102"/>
        <v>404</v>
      </c>
      <c r="AB84" s="39">
        <f t="shared" si="103"/>
        <v>788</v>
      </c>
      <c r="AC84" s="39">
        <f t="shared" si="104"/>
        <v>1212</v>
      </c>
      <c r="AD84" s="39">
        <f t="shared" si="105"/>
        <v>1596</v>
      </c>
      <c r="AE84" s="39">
        <f t="shared" si="106"/>
        <v>1818</v>
      </c>
      <c r="AF84" s="39">
        <f t="shared" si="107"/>
        <v>8080</v>
      </c>
      <c r="AG84" s="39">
        <f t="shared" si="108"/>
        <v>14140</v>
      </c>
      <c r="AH84" s="39">
        <f t="shared" si="109"/>
        <v>20352</v>
      </c>
      <c r="AI84" s="39">
        <f t="shared" si="110"/>
        <v>29100</v>
      </c>
      <c r="AJ84" s="39">
        <f t="shared" si="111"/>
        <v>36360</v>
      </c>
    </row>
    <row r="85" spans="21:36" ht="15.6" x14ac:dyDescent="0.25">
      <c r="U85" s="40">
        <v>83</v>
      </c>
      <c r="V85" s="39">
        <f t="shared" si="100"/>
        <v>624</v>
      </c>
      <c r="W85" s="39">
        <f t="shared" si="97"/>
        <v>1214</v>
      </c>
      <c r="X85" s="39">
        <f t="shared" si="98"/>
        <v>2036</v>
      </c>
      <c r="Y85" s="39">
        <f t="shared" si="99"/>
        <v>2462</v>
      </c>
      <c r="Z85" s="39">
        <f t="shared" si="101"/>
        <v>3058</v>
      </c>
      <c r="AA85" s="39">
        <f t="shared" si="102"/>
        <v>408</v>
      </c>
      <c r="AB85" s="39">
        <f t="shared" si="103"/>
        <v>796</v>
      </c>
      <c r="AC85" s="39">
        <f t="shared" si="104"/>
        <v>1224</v>
      </c>
      <c r="AD85" s="39">
        <f t="shared" si="105"/>
        <v>1612</v>
      </c>
      <c r="AE85" s="39">
        <f t="shared" si="106"/>
        <v>1836</v>
      </c>
      <c r="AF85" s="39">
        <f t="shared" si="107"/>
        <v>8160</v>
      </c>
      <c r="AG85" s="39">
        <f t="shared" si="108"/>
        <v>14280</v>
      </c>
      <c r="AH85" s="39">
        <f t="shared" si="109"/>
        <v>20544</v>
      </c>
      <c r="AI85" s="39">
        <f t="shared" si="110"/>
        <v>29400</v>
      </c>
      <c r="AJ85" s="39">
        <f t="shared" si="111"/>
        <v>36720</v>
      </c>
    </row>
    <row r="86" spans="21:36" ht="15.6" x14ac:dyDescent="0.25">
      <c r="U86" s="40">
        <v>84</v>
      </c>
      <c r="V86" s="39">
        <f t="shared" si="100"/>
        <v>630</v>
      </c>
      <c r="W86" s="39">
        <f t="shared" si="97"/>
        <v>1226</v>
      </c>
      <c r="X86" s="39">
        <f t="shared" si="98"/>
        <v>2056</v>
      </c>
      <c r="Y86" s="39">
        <f t="shared" si="99"/>
        <v>2486</v>
      </c>
      <c r="Z86" s="39">
        <f t="shared" si="101"/>
        <v>3088</v>
      </c>
      <c r="AA86" s="39">
        <f t="shared" si="102"/>
        <v>412</v>
      </c>
      <c r="AB86" s="39">
        <f t="shared" si="103"/>
        <v>804</v>
      </c>
      <c r="AC86" s="39">
        <f t="shared" si="104"/>
        <v>1236</v>
      </c>
      <c r="AD86" s="39">
        <f t="shared" si="105"/>
        <v>1628</v>
      </c>
      <c r="AE86" s="39">
        <f t="shared" si="106"/>
        <v>1854</v>
      </c>
      <c r="AF86" s="39">
        <f t="shared" si="107"/>
        <v>8240</v>
      </c>
      <c r="AG86" s="39">
        <f t="shared" si="108"/>
        <v>14420</v>
      </c>
      <c r="AH86" s="39">
        <f t="shared" si="109"/>
        <v>20736</v>
      </c>
      <c r="AI86" s="39">
        <f t="shared" si="110"/>
        <v>29700</v>
      </c>
      <c r="AJ86" s="39">
        <f t="shared" si="111"/>
        <v>37080</v>
      </c>
    </row>
    <row r="87" spans="21:36" ht="15.6" x14ac:dyDescent="0.25">
      <c r="U87" s="40">
        <v>85</v>
      </c>
      <c r="V87" s="39">
        <f t="shared" si="100"/>
        <v>636</v>
      </c>
      <c r="W87" s="39">
        <f t="shared" si="97"/>
        <v>1238</v>
      </c>
      <c r="X87" s="39">
        <f t="shared" si="98"/>
        <v>2076</v>
      </c>
      <c r="Y87" s="39">
        <f t="shared" si="99"/>
        <v>2510</v>
      </c>
      <c r="Z87" s="39">
        <f t="shared" si="101"/>
        <v>3118</v>
      </c>
      <c r="AA87" s="39">
        <f t="shared" si="102"/>
        <v>416</v>
      </c>
      <c r="AB87" s="39">
        <f t="shared" si="103"/>
        <v>812</v>
      </c>
      <c r="AC87" s="39">
        <f t="shared" si="104"/>
        <v>1248</v>
      </c>
      <c r="AD87" s="39">
        <f t="shared" si="105"/>
        <v>1644</v>
      </c>
      <c r="AE87" s="39">
        <f t="shared" si="106"/>
        <v>1872</v>
      </c>
      <c r="AF87" s="39">
        <f t="shared" si="107"/>
        <v>8320</v>
      </c>
      <c r="AG87" s="39">
        <f t="shared" si="108"/>
        <v>14560</v>
      </c>
      <c r="AH87" s="39">
        <f t="shared" si="109"/>
        <v>20928</v>
      </c>
      <c r="AI87" s="39">
        <f t="shared" si="110"/>
        <v>30000</v>
      </c>
      <c r="AJ87" s="39">
        <f t="shared" si="111"/>
        <v>37440</v>
      </c>
    </row>
    <row r="88" spans="21:36" ht="15.6" x14ac:dyDescent="0.25">
      <c r="U88" s="40">
        <v>86</v>
      </c>
      <c r="V88" s="39">
        <f t="shared" si="100"/>
        <v>642</v>
      </c>
      <c r="W88" s="39">
        <f t="shared" si="97"/>
        <v>1250</v>
      </c>
      <c r="X88" s="39">
        <f t="shared" si="98"/>
        <v>2096</v>
      </c>
      <c r="Y88" s="39">
        <f t="shared" si="99"/>
        <v>2534</v>
      </c>
      <c r="Z88" s="39">
        <f t="shared" si="101"/>
        <v>3148</v>
      </c>
      <c r="AA88" s="39">
        <f t="shared" si="102"/>
        <v>420</v>
      </c>
      <c r="AB88" s="39">
        <f t="shared" si="103"/>
        <v>820</v>
      </c>
      <c r="AC88" s="39">
        <f t="shared" si="104"/>
        <v>1260</v>
      </c>
      <c r="AD88" s="39">
        <f t="shared" si="105"/>
        <v>1660</v>
      </c>
      <c r="AE88" s="39">
        <f t="shared" si="106"/>
        <v>1890</v>
      </c>
      <c r="AF88" s="39">
        <f t="shared" si="107"/>
        <v>8400</v>
      </c>
      <c r="AG88" s="39">
        <f t="shared" si="108"/>
        <v>14700</v>
      </c>
      <c r="AH88" s="39">
        <f t="shared" si="109"/>
        <v>21120</v>
      </c>
      <c r="AI88" s="39">
        <f t="shared" si="110"/>
        <v>30300</v>
      </c>
      <c r="AJ88" s="39">
        <f t="shared" si="111"/>
        <v>37800</v>
      </c>
    </row>
    <row r="89" spans="21:36" ht="15.6" x14ac:dyDescent="0.25">
      <c r="U89" s="40">
        <v>87</v>
      </c>
      <c r="V89" s="39">
        <f t="shared" si="100"/>
        <v>648</v>
      </c>
      <c r="W89" s="39">
        <f t="shared" si="97"/>
        <v>1262</v>
      </c>
      <c r="X89" s="39">
        <f t="shared" si="98"/>
        <v>2116</v>
      </c>
      <c r="Y89" s="39">
        <f t="shared" si="99"/>
        <v>2558</v>
      </c>
      <c r="Z89" s="39">
        <f t="shared" si="101"/>
        <v>3178</v>
      </c>
      <c r="AA89" s="39">
        <f t="shared" si="102"/>
        <v>424</v>
      </c>
      <c r="AB89" s="39">
        <f t="shared" si="103"/>
        <v>828</v>
      </c>
      <c r="AC89" s="39">
        <f t="shared" si="104"/>
        <v>1272</v>
      </c>
      <c r="AD89" s="39">
        <f t="shared" si="105"/>
        <v>1676</v>
      </c>
      <c r="AE89" s="39">
        <f t="shared" si="106"/>
        <v>1908</v>
      </c>
      <c r="AF89" s="39">
        <f t="shared" si="107"/>
        <v>8480</v>
      </c>
      <c r="AG89" s="39">
        <f t="shared" si="108"/>
        <v>14840</v>
      </c>
      <c r="AH89" s="39">
        <f t="shared" si="109"/>
        <v>21312</v>
      </c>
      <c r="AI89" s="39">
        <f t="shared" si="110"/>
        <v>30600</v>
      </c>
      <c r="AJ89" s="39">
        <f t="shared" si="111"/>
        <v>38160</v>
      </c>
    </row>
    <row r="90" spans="21:36" ht="15.6" x14ac:dyDescent="0.25">
      <c r="U90" s="40">
        <v>88</v>
      </c>
      <c r="V90" s="39">
        <f t="shared" si="100"/>
        <v>654</v>
      </c>
      <c r="W90" s="39">
        <f t="shared" si="97"/>
        <v>1274</v>
      </c>
      <c r="X90" s="39">
        <f t="shared" si="98"/>
        <v>2136</v>
      </c>
      <c r="Y90" s="39">
        <f t="shared" si="99"/>
        <v>2582</v>
      </c>
      <c r="Z90" s="39">
        <f t="shared" si="101"/>
        <v>3208</v>
      </c>
      <c r="AA90" s="39">
        <f t="shared" si="102"/>
        <v>428</v>
      </c>
      <c r="AB90" s="39">
        <f t="shared" si="103"/>
        <v>836</v>
      </c>
      <c r="AC90" s="39">
        <f t="shared" si="104"/>
        <v>1284</v>
      </c>
      <c r="AD90" s="39">
        <f t="shared" si="105"/>
        <v>1692</v>
      </c>
      <c r="AE90" s="39">
        <f t="shared" si="106"/>
        <v>1926</v>
      </c>
      <c r="AF90" s="39">
        <f t="shared" si="107"/>
        <v>8560</v>
      </c>
      <c r="AG90" s="39">
        <f t="shared" si="108"/>
        <v>14980</v>
      </c>
      <c r="AH90" s="39">
        <f t="shared" si="109"/>
        <v>21504</v>
      </c>
      <c r="AI90" s="39">
        <f t="shared" si="110"/>
        <v>30900</v>
      </c>
      <c r="AJ90" s="39">
        <f t="shared" si="111"/>
        <v>38520</v>
      </c>
    </row>
    <row r="91" spans="21:36" ht="15.6" x14ac:dyDescent="0.25">
      <c r="U91" s="40">
        <v>89</v>
      </c>
      <c r="V91" s="39">
        <f t="shared" si="100"/>
        <v>660</v>
      </c>
      <c r="W91" s="39">
        <f t="shared" si="97"/>
        <v>1286</v>
      </c>
      <c r="X91" s="39">
        <f t="shared" si="98"/>
        <v>2156</v>
      </c>
      <c r="Y91" s="39">
        <f t="shared" si="99"/>
        <v>2606</v>
      </c>
      <c r="Z91" s="39">
        <f t="shared" si="101"/>
        <v>3238</v>
      </c>
      <c r="AA91" s="39">
        <f t="shared" si="102"/>
        <v>432</v>
      </c>
      <c r="AB91" s="39">
        <f t="shared" si="103"/>
        <v>844</v>
      </c>
      <c r="AC91" s="39">
        <f t="shared" si="104"/>
        <v>1296</v>
      </c>
      <c r="AD91" s="39">
        <f t="shared" si="105"/>
        <v>1708</v>
      </c>
      <c r="AE91" s="39">
        <f t="shared" si="106"/>
        <v>1944</v>
      </c>
      <c r="AF91" s="39">
        <f t="shared" si="107"/>
        <v>8640</v>
      </c>
      <c r="AG91" s="39">
        <f t="shared" si="108"/>
        <v>15120</v>
      </c>
      <c r="AH91" s="39">
        <f t="shared" si="109"/>
        <v>21696</v>
      </c>
      <c r="AI91" s="39">
        <f t="shared" si="110"/>
        <v>31200</v>
      </c>
      <c r="AJ91" s="39">
        <f t="shared" si="111"/>
        <v>38880</v>
      </c>
    </row>
    <row r="92" spans="21:36" ht="15.6" x14ac:dyDescent="0.25">
      <c r="U92" s="40">
        <v>90</v>
      </c>
      <c r="V92" s="39">
        <f t="shared" si="100"/>
        <v>666</v>
      </c>
      <c r="W92" s="39">
        <f t="shared" si="97"/>
        <v>1298</v>
      </c>
      <c r="X92" s="39">
        <f t="shared" si="98"/>
        <v>2176</v>
      </c>
      <c r="Y92" s="39">
        <f t="shared" si="99"/>
        <v>2630</v>
      </c>
      <c r="Z92" s="39">
        <f t="shared" si="101"/>
        <v>3268</v>
      </c>
      <c r="AA92" s="39">
        <f t="shared" si="102"/>
        <v>436</v>
      </c>
      <c r="AB92" s="39">
        <f t="shared" si="103"/>
        <v>852</v>
      </c>
      <c r="AC92" s="39">
        <f t="shared" si="104"/>
        <v>1308</v>
      </c>
      <c r="AD92" s="39">
        <f t="shared" si="105"/>
        <v>1724</v>
      </c>
      <c r="AE92" s="39">
        <f t="shared" si="106"/>
        <v>1962</v>
      </c>
      <c r="AF92" s="39">
        <f t="shared" si="107"/>
        <v>8720</v>
      </c>
      <c r="AG92" s="39">
        <f t="shared" si="108"/>
        <v>15260</v>
      </c>
      <c r="AH92" s="39">
        <f t="shared" si="109"/>
        <v>21888</v>
      </c>
      <c r="AI92" s="39">
        <f t="shared" si="110"/>
        <v>31500</v>
      </c>
      <c r="AJ92" s="39">
        <f t="shared" si="111"/>
        <v>39240</v>
      </c>
    </row>
    <row r="93" spans="21:36" ht="15.6" x14ac:dyDescent="0.25">
      <c r="U93" s="40">
        <v>91</v>
      </c>
      <c r="V93" s="39">
        <f t="shared" si="100"/>
        <v>672</v>
      </c>
      <c r="W93" s="39">
        <f t="shared" si="97"/>
        <v>1310</v>
      </c>
      <c r="X93" s="39">
        <f t="shared" si="98"/>
        <v>2196</v>
      </c>
      <c r="Y93" s="39">
        <f t="shared" si="99"/>
        <v>2654</v>
      </c>
      <c r="Z93" s="39">
        <f t="shared" si="101"/>
        <v>3298</v>
      </c>
      <c r="AA93" s="39">
        <f t="shared" si="102"/>
        <v>440</v>
      </c>
      <c r="AB93" s="39">
        <f t="shared" si="103"/>
        <v>860</v>
      </c>
      <c r="AC93" s="39">
        <f t="shared" si="104"/>
        <v>1320</v>
      </c>
      <c r="AD93" s="39">
        <f t="shared" si="105"/>
        <v>1740</v>
      </c>
      <c r="AE93" s="39">
        <f t="shared" si="106"/>
        <v>1980</v>
      </c>
      <c r="AF93" s="39">
        <f t="shared" si="107"/>
        <v>8800</v>
      </c>
      <c r="AG93" s="39">
        <f t="shared" si="108"/>
        <v>15400</v>
      </c>
      <c r="AH93" s="39">
        <f t="shared" si="109"/>
        <v>22080</v>
      </c>
      <c r="AI93" s="39">
        <f t="shared" si="110"/>
        <v>31800</v>
      </c>
      <c r="AJ93" s="39">
        <f t="shared" si="111"/>
        <v>39600</v>
      </c>
    </row>
    <row r="94" spans="21:36" ht="15.6" x14ac:dyDescent="0.25">
      <c r="U94" s="40">
        <v>92</v>
      </c>
      <c r="V94" s="39">
        <f t="shared" si="100"/>
        <v>678</v>
      </c>
      <c r="W94" s="39">
        <f t="shared" si="97"/>
        <v>1322</v>
      </c>
      <c r="X94" s="39">
        <f t="shared" si="98"/>
        <v>2216</v>
      </c>
      <c r="Y94" s="39">
        <f t="shared" si="99"/>
        <v>2678</v>
      </c>
      <c r="Z94" s="39">
        <f t="shared" si="101"/>
        <v>3328</v>
      </c>
      <c r="AA94" s="39">
        <f t="shared" si="102"/>
        <v>444</v>
      </c>
      <c r="AB94" s="39">
        <f t="shared" si="103"/>
        <v>868</v>
      </c>
      <c r="AC94" s="39">
        <f t="shared" si="104"/>
        <v>1332</v>
      </c>
      <c r="AD94" s="39">
        <f t="shared" si="105"/>
        <v>1756</v>
      </c>
      <c r="AE94" s="39">
        <f t="shared" si="106"/>
        <v>1998</v>
      </c>
      <c r="AF94" s="39">
        <f t="shared" si="107"/>
        <v>8880</v>
      </c>
      <c r="AG94" s="39">
        <f t="shared" si="108"/>
        <v>15540</v>
      </c>
      <c r="AH94" s="39">
        <f t="shared" si="109"/>
        <v>22272</v>
      </c>
      <c r="AI94" s="39">
        <f t="shared" si="110"/>
        <v>32100</v>
      </c>
      <c r="AJ94" s="39">
        <f t="shared" si="111"/>
        <v>39960</v>
      </c>
    </row>
    <row r="95" spans="21:36" ht="15.6" x14ac:dyDescent="0.25">
      <c r="U95" s="40">
        <v>93</v>
      </c>
      <c r="V95" s="39">
        <f t="shared" si="100"/>
        <v>684</v>
      </c>
      <c r="W95" s="39">
        <f t="shared" si="97"/>
        <v>1334</v>
      </c>
      <c r="X95" s="39">
        <f t="shared" si="98"/>
        <v>2236</v>
      </c>
      <c r="Y95" s="39">
        <f t="shared" si="99"/>
        <v>2702</v>
      </c>
      <c r="Z95" s="39">
        <f t="shared" si="101"/>
        <v>3358</v>
      </c>
      <c r="AA95" s="39">
        <f t="shared" si="102"/>
        <v>448</v>
      </c>
      <c r="AB95" s="39">
        <f t="shared" si="103"/>
        <v>876</v>
      </c>
      <c r="AC95" s="39">
        <f t="shared" si="104"/>
        <v>1344</v>
      </c>
      <c r="AD95" s="39">
        <f t="shared" si="105"/>
        <v>1772</v>
      </c>
      <c r="AE95" s="39">
        <f t="shared" si="106"/>
        <v>2016</v>
      </c>
      <c r="AF95" s="39">
        <f t="shared" si="107"/>
        <v>8960</v>
      </c>
      <c r="AG95" s="39">
        <f t="shared" si="108"/>
        <v>15680</v>
      </c>
      <c r="AH95" s="39">
        <f t="shared" si="109"/>
        <v>22464</v>
      </c>
      <c r="AI95" s="39">
        <f t="shared" si="110"/>
        <v>32400</v>
      </c>
      <c r="AJ95" s="39">
        <f t="shared" si="111"/>
        <v>40320</v>
      </c>
    </row>
    <row r="96" spans="21:36" ht="15.6" x14ac:dyDescent="0.25">
      <c r="U96" s="40">
        <v>94</v>
      </c>
      <c r="V96" s="39">
        <f t="shared" si="100"/>
        <v>690</v>
      </c>
      <c r="W96" s="39">
        <f t="shared" si="97"/>
        <v>1346</v>
      </c>
      <c r="X96" s="39">
        <f t="shared" si="98"/>
        <v>2256</v>
      </c>
      <c r="Y96" s="39">
        <f t="shared" si="99"/>
        <v>2726</v>
      </c>
      <c r="Z96" s="39">
        <f t="shared" si="101"/>
        <v>3388</v>
      </c>
      <c r="AA96" s="39">
        <f t="shared" si="102"/>
        <v>452</v>
      </c>
      <c r="AB96" s="39">
        <f t="shared" si="103"/>
        <v>884</v>
      </c>
      <c r="AC96" s="39">
        <f t="shared" si="104"/>
        <v>1356</v>
      </c>
      <c r="AD96" s="39">
        <f t="shared" si="105"/>
        <v>1788</v>
      </c>
      <c r="AE96" s="39">
        <f t="shared" si="106"/>
        <v>2034</v>
      </c>
      <c r="AF96" s="39">
        <f t="shared" si="107"/>
        <v>9040</v>
      </c>
      <c r="AG96" s="39">
        <f t="shared" si="108"/>
        <v>15820</v>
      </c>
      <c r="AH96" s="39">
        <f t="shared" si="109"/>
        <v>22656</v>
      </c>
      <c r="AI96" s="39">
        <f t="shared" si="110"/>
        <v>32700</v>
      </c>
      <c r="AJ96" s="39">
        <f t="shared" si="111"/>
        <v>40680</v>
      </c>
    </row>
    <row r="97" spans="21:36" ht="15.6" x14ac:dyDescent="0.25">
      <c r="U97" s="40">
        <v>95</v>
      </c>
      <c r="V97" s="39">
        <f t="shared" si="100"/>
        <v>696</v>
      </c>
      <c r="W97" s="39">
        <f t="shared" si="97"/>
        <v>1358</v>
      </c>
      <c r="X97" s="39">
        <f t="shared" si="98"/>
        <v>2276</v>
      </c>
      <c r="Y97" s="39">
        <f t="shared" si="99"/>
        <v>2750</v>
      </c>
      <c r="Z97" s="39">
        <f t="shared" si="101"/>
        <v>3418</v>
      </c>
      <c r="AA97" s="39">
        <f t="shared" si="102"/>
        <v>456</v>
      </c>
      <c r="AB97" s="39">
        <f t="shared" si="103"/>
        <v>892</v>
      </c>
      <c r="AC97" s="39">
        <f t="shared" si="104"/>
        <v>1368</v>
      </c>
      <c r="AD97" s="39">
        <f t="shared" si="105"/>
        <v>1804</v>
      </c>
      <c r="AE97" s="39">
        <f t="shared" si="106"/>
        <v>2052</v>
      </c>
      <c r="AF97" s="39">
        <f t="shared" si="107"/>
        <v>9120</v>
      </c>
      <c r="AG97" s="39">
        <f t="shared" si="108"/>
        <v>15960</v>
      </c>
      <c r="AH97" s="39">
        <f t="shared" si="109"/>
        <v>22848</v>
      </c>
      <c r="AI97" s="39">
        <f t="shared" si="110"/>
        <v>33000</v>
      </c>
      <c r="AJ97" s="39">
        <f t="shared" si="111"/>
        <v>41040</v>
      </c>
    </row>
    <row r="98" spans="21:36" ht="15.6" x14ac:dyDescent="0.25">
      <c r="U98" s="40">
        <v>96</v>
      </c>
      <c r="V98" s="39">
        <f t="shared" si="100"/>
        <v>702</v>
      </c>
      <c r="W98" s="39">
        <f t="shared" si="97"/>
        <v>1370</v>
      </c>
      <c r="X98" s="39">
        <f t="shared" si="98"/>
        <v>2296</v>
      </c>
      <c r="Y98" s="39">
        <f t="shared" si="99"/>
        <v>2774</v>
      </c>
      <c r="Z98" s="39">
        <f t="shared" si="101"/>
        <v>3448</v>
      </c>
      <c r="AA98" s="39">
        <f t="shared" si="102"/>
        <v>460</v>
      </c>
      <c r="AB98" s="39">
        <f t="shared" si="103"/>
        <v>900</v>
      </c>
      <c r="AC98" s="39">
        <f t="shared" si="104"/>
        <v>1380</v>
      </c>
      <c r="AD98" s="39">
        <f t="shared" si="105"/>
        <v>1820</v>
      </c>
      <c r="AE98" s="39">
        <f t="shared" si="106"/>
        <v>2070</v>
      </c>
      <c r="AF98" s="39">
        <f t="shared" si="107"/>
        <v>9200</v>
      </c>
      <c r="AG98" s="39">
        <f t="shared" si="108"/>
        <v>16100</v>
      </c>
      <c r="AH98" s="39">
        <f t="shared" si="109"/>
        <v>23040</v>
      </c>
      <c r="AI98" s="39">
        <f t="shared" si="110"/>
        <v>33300</v>
      </c>
      <c r="AJ98" s="39">
        <f t="shared" si="111"/>
        <v>41400</v>
      </c>
    </row>
    <row r="99" spans="21:36" ht="15.6" x14ac:dyDescent="0.25">
      <c r="U99" s="40">
        <v>97</v>
      </c>
      <c r="V99" s="39">
        <f t="shared" si="100"/>
        <v>708</v>
      </c>
      <c r="W99" s="39">
        <f t="shared" ref="W99:W122" si="112">$D$7+($U99-1)*$E$7</f>
        <v>1382</v>
      </c>
      <c r="X99" s="39">
        <f t="shared" ref="X99:X122" si="113">$D$15+($U99-1)*$E$15</f>
        <v>2316</v>
      </c>
      <c r="Y99" s="39">
        <f t="shared" ref="Y99:Y122" si="114">$D$27+($U99-1)*$E$27</f>
        <v>2798</v>
      </c>
      <c r="Z99" s="39">
        <f t="shared" si="101"/>
        <v>3478</v>
      </c>
      <c r="AA99" s="39">
        <f t="shared" si="102"/>
        <v>464</v>
      </c>
      <c r="AB99" s="39">
        <f t="shared" si="103"/>
        <v>908</v>
      </c>
      <c r="AC99" s="39">
        <f t="shared" si="104"/>
        <v>1392</v>
      </c>
      <c r="AD99" s="39">
        <f t="shared" si="105"/>
        <v>1836</v>
      </c>
      <c r="AE99" s="39">
        <f t="shared" si="106"/>
        <v>2088</v>
      </c>
      <c r="AF99" s="39">
        <f t="shared" si="107"/>
        <v>9280</v>
      </c>
      <c r="AG99" s="39">
        <f t="shared" si="108"/>
        <v>16240</v>
      </c>
      <c r="AH99" s="39">
        <f t="shared" si="109"/>
        <v>23232</v>
      </c>
      <c r="AI99" s="39">
        <f t="shared" si="110"/>
        <v>33600</v>
      </c>
      <c r="AJ99" s="39">
        <f t="shared" si="111"/>
        <v>41760</v>
      </c>
    </row>
    <row r="100" spans="21:36" ht="15.6" x14ac:dyDescent="0.25">
      <c r="U100" s="40">
        <v>98</v>
      </c>
      <c r="V100" s="39">
        <f t="shared" si="100"/>
        <v>714</v>
      </c>
      <c r="W100" s="39">
        <f t="shared" si="112"/>
        <v>1394</v>
      </c>
      <c r="X100" s="39">
        <f t="shared" si="113"/>
        <v>2336</v>
      </c>
      <c r="Y100" s="39">
        <f t="shared" si="114"/>
        <v>2822</v>
      </c>
      <c r="Z100" s="39">
        <f t="shared" si="101"/>
        <v>3508</v>
      </c>
      <c r="AA100" s="39">
        <f t="shared" si="102"/>
        <v>468</v>
      </c>
      <c r="AB100" s="39">
        <f t="shared" si="103"/>
        <v>916</v>
      </c>
      <c r="AC100" s="39">
        <f t="shared" si="104"/>
        <v>1404</v>
      </c>
      <c r="AD100" s="39">
        <f t="shared" si="105"/>
        <v>1852</v>
      </c>
      <c r="AE100" s="39">
        <f t="shared" si="106"/>
        <v>2106</v>
      </c>
      <c r="AF100" s="39">
        <f t="shared" si="107"/>
        <v>9360</v>
      </c>
      <c r="AG100" s="39">
        <f t="shared" si="108"/>
        <v>16380</v>
      </c>
      <c r="AH100" s="39">
        <f t="shared" si="109"/>
        <v>23424</v>
      </c>
      <c r="AI100" s="39">
        <f t="shared" si="110"/>
        <v>33900</v>
      </c>
      <c r="AJ100" s="39">
        <f t="shared" si="111"/>
        <v>42120</v>
      </c>
    </row>
    <row r="101" spans="21:36" ht="15.6" x14ac:dyDescent="0.25">
      <c r="U101" s="40">
        <v>99</v>
      </c>
      <c r="V101" s="39">
        <f t="shared" si="100"/>
        <v>720</v>
      </c>
      <c r="W101" s="39">
        <f t="shared" si="112"/>
        <v>1406</v>
      </c>
      <c r="X101" s="39">
        <f t="shared" si="113"/>
        <v>2356</v>
      </c>
      <c r="Y101" s="39">
        <f t="shared" si="114"/>
        <v>2846</v>
      </c>
      <c r="Z101" s="39">
        <f t="shared" si="101"/>
        <v>3538</v>
      </c>
      <c r="AA101" s="39">
        <f t="shared" si="102"/>
        <v>472</v>
      </c>
      <c r="AB101" s="39">
        <f t="shared" si="103"/>
        <v>924</v>
      </c>
      <c r="AC101" s="39">
        <f t="shared" si="104"/>
        <v>1416</v>
      </c>
      <c r="AD101" s="39">
        <f t="shared" si="105"/>
        <v>1868</v>
      </c>
      <c r="AE101" s="39">
        <f t="shared" si="106"/>
        <v>2124</v>
      </c>
      <c r="AF101" s="39">
        <f t="shared" si="107"/>
        <v>9440</v>
      </c>
      <c r="AG101" s="39">
        <f t="shared" si="108"/>
        <v>16520</v>
      </c>
      <c r="AH101" s="39">
        <f t="shared" si="109"/>
        <v>23616</v>
      </c>
      <c r="AI101" s="39">
        <f t="shared" si="110"/>
        <v>34200</v>
      </c>
      <c r="AJ101" s="39">
        <f t="shared" si="111"/>
        <v>42480</v>
      </c>
    </row>
    <row r="102" spans="21:36" ht="15.6" x14ac:dyDescent="0.25">
      <c r="U102" s="40">
        <v>100</v>
      </c>
      <c r="V102" s="39">
        <f t="shared" si="100"/>
        <v>726</v>
      </c>
      <c r="W102" s="39">
        <f t="shared" si="112"/>
        <v>1418</v>
      </c>
      <c r="X102" s="39">
        <f t="shared" si="113"/>
        <v>2376</v>
      </c>
      <c r="Y102" s="39">
        <f t="shared" si="114"/>
        <v>2870</v>
      </c>
      <c r="Z102" s="39">
        <f t="shared" si="101"/>
        <v>3568</v>
      </c>
      <c r="AA102" s="39">
        <f t="shared" si="102"/>
        <v>476</v>
      </c>
      <c r="AB102" s="39">
        <f t="shared" si="103"/>
        <v>932</v>
      </c>
      <c r="AC102" s="39">
        <f t="shared" si="104"/>
        <v>1428</v>
      </c>
      <c r="AD102" s="39">
        <f t="shared" si="105"/>
        <v>1884</v>
      </c>
      <c r="AE102" s="39">
        <f t="shared" si="106"/>
        <v>2142</v>
      </c>
      <c r="AF102" s="39">
        <f t="shared" si="107"/>
        <v>9520</v>
      </c>
      <c r="AG102" s="39">
        <f t="shared" si="108"/>
        <v>16660</v>
      </c>
      <c r="AH102" s="39">
        <f t="shared" si="109"/>
        <v>23808</v>
      </c>
      <c r="AI102" s="39">
        <f t="shared" si="110"/>
        <v>34500</v>
      </c>
      <c r="AJ102" s="39">
        <f t="shared" si="111"/>
        <v>42840</v>
      </c>
    </row>
    <row r="103" spans="21:36" ht="15.6" x14ac:dyDescent="0.25">
      <c r="U103" s="40">
        <v>101</v>
      </c>
      <c r="V103" s="39">
        <f t="shared" si="100"/>
        <v>732</v>
      </c>
      <c r="W103" s="39">
        <f t="shared" si="112"/>
        <v>1430</v>
      </c>
      <c r="X103" s="39">
        <f t="shared" si="113"/>
        <v>2396</v>
      </c>
      <c r="Y103" s="39">
        <f t="shared" si="114"/>
        <v>2894</v>
      </c>
      <c r="Z103" s="39">
        <f t="shared" si="101"/>
        <v>3598</v>
      </c>
      <c r="AA103" s="39">
        <f t="shared" si="102"/>
        <v>480</v>
      </c>
      <c r="AB103" s="39">
        <f t="shared" si="103"/>
        <v>940</v>
      </c>
      <c r="AC103" s="39">
        <f t="shared" si="104"/>
        <v>1440</v>
      </c>
      <c r="AD103" s="39">
        <f t="shared" si="105"/>
        <v>1900</v>
      </c>
      <c r="AE103" s="39">
        <f t="shared" si="106"/>
        <v>2160</v>
      </c>
      <c r="AF103" s="39">
        <f t="shared" si="107"/>
        <v>9600</v>
      </c>
      <c r="AG103" s="39">
        <f t="shared" si="108"/>
        <v>16800</v>
      </c>
      <c r="AH103" s="39">
        <f t="shared" si="109"/>
        <v>24000</v>
      </c>
      <c r="AI103" s="39">
        <f t="shared" si="110"/>
        <v>34800</v>
      </c>
      <c r="AJ103" s="39">
        <f t="shared" si="111"/>
        <v>43200</v>
      </c>
    </row>
    <row r="104" spans="21:36" ht="15.6" x14ac:dyDescent="0.25">
      <c r="U104" s="40">
        <v>102</v>
      </c>
      <c r="V104" s="39">
        <f t="shared" si="100"/>
        <v>738</v>
      </c>
      <c r="W104" s="39">
        <f t="shared" si="112"/>
        <v>1442</v>
      </c>
      <c r="X104" s="39">
        <f t="shared" si="113"/>
        <v>2416</v>
      </c>
      <c r="Y104" s="39">
        <f t="shared" si="114"/>
        <v>2918</v>
      </c>
      <c r="Z104" s="39">
        <f t="shared" si="101"/>
        <v>3628</v>
      </c>
      <c r="AA104" s="39">
        <f t="shared" si="102"/>
        <v>484</v>
      </c>
      <c r="AB104" s="39">
        <f t="shared" si="103"/>
        <v>948</v>
      </c>
      <c r="AC104" s="39">
        <f t="shared" si="104"/>
        <v>1452</v>
      </c>
      <c r="AD104" s="39">
        <f t="shared" si="105"/>
        <v>1916</v>
      </c>
      <c r="AE104" s="39">
        <f t="shared" si="106"/>
        <v>2178</v>
      </c>
      <c r="AF104" s="39">
        <f t="shared" si="107"/>
        <v>9680</v>
      </c>
      <c r="AG104" s="39">
        <f t="shared" si="108"/>
        <v>16940</v>
      </c>
      <c r="AH104" s="39">
        <f t="shared" si="109"/>
        <v>24192</v>
      </c>
      <c r="AI104" s="39">
        <f t="shared" si="110"/>
        <v>35100</v>
      </c>
      <c r="AJ104" s="39">
        <f t="shared" si="111"/>
        <v>43560</v>
      </c>
    </row>
    <row r="105" spans="21:36" ht="15.6" x14ac:dyDescent="0.25">
      <c r="U105" s="40">
        <v>103</v>
      </c>
      <c r="V105" s="39">
        <f t="shared" si="100"/>
        <v>744</v>
      </c>
      <c r="W105" s="39">
        <f t="shared" si="112"/>
        <v>1454</v>
      </c>
      <c r="X105" s="39">
        <f t="shared" si="113"/>
        <v>2436</v>
      </c>
      <c r="Y105" s="39">
        <f t="shared" si="114"/>
        <v>2942</v>
      </c>
      <c r="Z105" s="39">
        <f t="shared" si="101"/>
        <v>3658</v>
      </c>
      <c r="AA105" s="39">
        <f t="shared" si="102"/>
        <v>488</v>
      </c>
      <c r="AB105" s="39">
        <f t="shared" si="103"/>
        <v>956</v>
      </c>
      <c r="AC105" s="39">
        <f t="shared" si="104"/>
        <v>1464</v>
      </c>
      <c r="AD105" s="39">
        <f t="shared" si="105"/>
        <v>1932</v>
      </c>
      <c r="AE105" s="39">
        <f t="shared" si="106"/>
        <v>2196</v>
      </c>
      <c r="AF105" s="39">
        <f t="shared" si="107"/>
        <v>9760</v>
      </c>
      <c r="AG105" s="39">
        <f t="shared" si="108"/>
        <v>17080</v>
      </c>
      <c r="AH105" s="39">
        <f t="shared" si="109"/>
        <v>24384</v>
      </c>
      <c r="AI105" s="39">
        <f t="shared" si="110"/>
        <v>35400</v>
      </c>
      <c r="AJ105" s="39">
        <f t="shared" si="111"/>
        <v>43920</v>
      </c>
    </row>
    <row r="106" spans="21:36" ht="15.6" x14ac:dyDescent="0.25">
      <c r="U106" s="40">
        <v>104</v>
      </c>
      <c r="V106" s="39">
        <f t="shared" si="100"/>
        <v>750</v>
      </c>
      <c r="W106" s="39">
        <f t="shared" si="112"/>
        <v>1466</v>
      </c>
      <c r="X106" s="39">
        <f t="shared" si="113"/>
        <v>2456</v>
      </c>
      <c r="Y106" s="39">
        <f t="shared" si="114"/>
        <v>2966</v>
      </c>
      <c r="Z106" s="39">
        <f t="shared" si="101"/>
        <v>3688</v>
      </c>
      <c r="AA106" s="39">
        <f t="shared" si="102"/>
        <v>492</v>
      </c>
      <c r="AB106" s="39">
        <f t="shared" si="103"/>
        <v>964</v>
      </c>
      <c r="AC106" s="39">
        <f t="shared" si="104"/>
        <v>1476</v>
      </c>
      <c r="AD106" s="39">
        <f t="shared" si="105"/>
        <v>1948</v>
      </c>
      <c r="AE106" s="39">
        <f t="shared" si="106"/>
        <v>2214</v>
      </c>
      <c r="AF106" s="39">
        <f t="shared" si="107"/>
        <v>9840</v>
      </c>
      <c r="AG106" s="39">
        <f t="shared" si="108"/>
        <v>17220</v>
      </c>
      <c r="AH106" s="39">
        <f t="shared" si="109"/>
        <v>24576</v>
      </c>
      <c r="AI106" s="39">
        <f t="shared" si="110"/>
        <v>35700</v>
      </c>
      <c r="AJ106" s="39">
        <f t="shared" si="111"/>
        <v>44280</v>
      </c>
    </row>
    <row r="107" spans="21:36" ht="15.6" x14ac:dyDescent="0.25">
      <c r="U107" s="40">
        <v>105</v>
      </c>
      <c r="V107" s="39">
        <f t="shared" si="100"/>
        <v>756</v>
      </c>
      <c r="W107" s="39">
        <f t="shared" si="112"/>
        <v>1478</v>
      </c>
      <c r="X107" s="39">
        <f t="shared" si="113"/>
        <v>2476</v>
      </c>
      <c r="Y107" s="39">
        <f t="shared" si="114"/>
        <v>2990</v>
      </c>
      <c r="Z107" s="39">
        <f t="shared" si="101"/>
        <v>3718</v>
      </c>
      <c r="AA107" s="39">
        <f t="shared" si="102"/>
        <v>496</v>
      </c>
      <c r="AB107" s="39">
        <f t="shared" si="103"/>
        <v>972</v>
      </c>
      <c r="AC107" s="39">
        <f t="shared" si="104"/>
        <v>1488</v>
      </c>
      <c r="AD107" s="39">
        <f t="shared" si="105"/>
        <v>1964</v>
      </c>
      <c r="AE107" s="39">
        <f t="shared" si="106"/>
        <v>2232</v>
      </c>
      <c r="AF107" s="39">
        <f t="shared" si="107"/>
        <v>9920</v>
      </c>
      <c r="AG107" s="39">
        <f t="shared" si="108"/>
        <v>17360</v>
      </c>
      <c r="AH107" s="39">
        <f t="shared" si="109"/>
        <v>24768</v>
      </c>
      <c r="AI107" s="39">
        <f t="shared" si="110"/>
        <v>36000</v>
      </c>
      <c r="AJ107" s="39">
        <f t="shared" si="111"/>
        <v>44640</v>
      </c>
    </row>
    <row r="108" spans="21:36" ht="15.6" x14ac:dyDescent="0.25">
      <c r="U108" s="40">
        <v>106</v>
      </c>
      <c r="V108" s="39">
        <f t="shared" si="100"/>
        <v>762</v>
      </c>
      <c r="W108" s="39">
        <f t="shared" si="112"/>
        <v>1490</v>
      </c>
      <c r="X108" s="39">
        <f t="shared" si="113"/>
        <v>2496</v>
      </c>
      <c r="Y108" s="39">
        <f t="shared" si="114"/>
        <v>3014</v>
      </c>
      <c r="Z108" s="39">
        <f t="shared" si="101"/>
        <v>3748</v>
      </c>
      <c r="AA108" s="39">
        <f t="shared" si="102"/>
        <v>500</v>
      </c>
      <c r="AB108" s="39">
        <f t="shared" si="103"/>
        <v>980</v>
      </c>
      <c r="AC108" s="39">
        <f t="shared" si="104"/>
        <v>1500</v>
      </c>
      <c r="AD108" s="39">
        <f t="shared" si="105"/>
        <v>1980</v>
      </c>
      <c r="AE108" s="39">
        <f t="shared" si="106"/>
        <v>2250</v>
      </c>
      <c r="AF108" s="39">
        <f t="shared" si="107"/>
        <v>10000</v>
      </c>
      <c r="AG108" s="39">
        <f t="shared" si="108"/>
        <v>17500</v>
      </c>
      <c r="AH108" s="39">
        <f t="shared" si="109"/>
        <v>24960</v>
      </c>
      <c r="AI108" s="39">
        <f t="shared" si="110"/>
        <v>36300</v>
      </c>
      <c r="AJ108" s="39">
        <f t="shared" si="111"/>
        <v>45000</v>
      </c>
    </row>
    <row r="109" spans="21:36" ht="15.6" x14ac:dyDescent="0.25">
      <c r="U109" s="40">
        <v>107</v>
      </c>
      <c r="V109" s="39">
        <f t="shared" si="100"/>
        <v>768</v>
      </c>
      <c r="W109" s="39">
        <f t="shared" si="112"/>
        <v>1502</v>
      </c>
      <c r="X109" s="39">
        <f t="shared" si="113"/>
        <v>2516</v>
      </c>
      <c r="Y109" s="39">
        <f t="shared" si="114"/>
        <v>3038</v>
      </c>
      <c r="Z109" s="39">
        <f t="shared" si="101"/>
        <v>3778</v>
      </c>
      <c r="AA109" s="39">
        <f t="shared" si="102"/>
        <v>504</v>
      </c>
      <c r="AB109" s="39">
        <f t="shared" si="103"/>
        <v>988</v>
      </c>
      <c r="AC109" s="39">
        <f t="shared" si="104"/>
        <v>1512</v>
      </c>
      <c r="AD109" s="39">
        <f t="shared" si="105"/>
        <v>1996</v>
      </c>
      <c r="AE109" s="39">
        <f t="shared" si="106"/>
        <v>2268</v>
      </c>
      <c r="AF109" s="39">
        <f t="shared" si="107"/>
        <v>10080</v>
      </c>
      <c r="AG109" s="39">
        <f t="shared" si="108"/>
        <v>17640</v>
      </c>
      <c r="AH109" s="39">
        <f t="shared" si="109"/>
        <v>25152</v>
      </c>
      <c r="AI109" s="39">
        <f t="shared" si="110"/>
        <v>36600</v>
      </c>
      <c r="AJ109" s="39">
        <f t="shared" si="111"/>
        <v>45360</v>
      </c>
    </row>
    <row r="110" spans="21:36" ht="15.6" x14ac:dyDescent="0.25">
      <c r="U110" s="40">
        <v>108</v>
      </c>
      <c r="V110" s="39">
        <f t="shared" si="100"/>
        <v>774</v>
      </c>
      <c r="W110" s="39">
        <f t="shared" si="112"/>
        <v>1514</v>
      </c>
      <c r="X110" s="39">
        <f t="shared" si="113"/>
        <v>2536</v>
      </c>
      <c r="Y110" s="39">
        <f t="shared" si="114"/>
        <v>3062</v>
      </c>
      <c r="Z110" s="39">
        <f t="shared" si="101"/>
        <v>3808</v>
      </c>
      <c r="AA110" s="39">
        <f t="shared" si="102"/>
        <v>508</v>
      </c>
      <c r="AB110" s="39">
        <f t="shared" si="103"/>
        <v>996</v>
      </c>
      <c r="AC110" s="39">
        <f t="shared" si="104"/>
        <v>1524</v>
      </c>
      <c r="AD110" s="39">
        <f t="shared" si="105"/>
        <v>2012</v>
      </c>
      <c r="AE110" s="39">
        <f t="shared" si="106"/>
        <v>2286</v>
      </c>
      <c r="AF110" s="39">
        <f t="shared" si="107"/>
        <v>10160</v>
      </c>
      <c r="AG110" s="39">
        <f t="shared" si="108"/>
        <v>17780</v>
      </c>
      <c r="AH110" s="39">
        <f t="shared" si="109"/>
        <v>25344</v>
      </c>
      <c r="AI110" s="39">
        <f t="shared" si="110"/>
        <v>36900</v>
      </c>
      <c r="AJ110" s="39">
        <f t="shared" si="111"/>
        <v>45720</v>
      </c>
    </row>
    <row r="111" spans="21:36" ht="15.6" x14ac:dyDescent="0.25">
      <c r="U111" s="40">
        <v>109</v>
      </c>
      <c r="V111" s="39">
        <f t="shared" si="100"/>
        <v>780</v>
      </c>
      <c r="W111" s="39">
        <f t="shared" si="112"/>
        <v>1526</v>
      </c>
      <c r="X111" s="39">
        <f t="shared" si="113"/>
        <v>2556</v>
      </c>
      <c r="Y111" s="39">
        <f t="shared" si="114"/>
        <v>3086</v>
      </c>
      <c r="Z111" s="39">
        <f t="shared" si="101"/>
        <v>3838</v>
      </c>
      <c r="AA111" s="39">
        <f t="shared" si="102"/>
        <v>512</v>
      </c>
      <c r="AB111" s="39">
        <f t="shared" si="103"/>
        <v>1004</v>
      </c>
      <c r="AC111" s="39">
        <f t="shared" si="104"/>
        <v>1536</v>
      </c>
      <c r="AD111" s="39">
        <f t="shared" si="105"/>
        <v>2028</v>
      </c>
      <c r="AE111" s="39">
        <f t="shared" si="106"/>
        <v>2304</v>
      </c>
      <c r="AF111" s="39">
        <f t="shared" si="107"/>
        <v>10240</v>
      </c>
      <c r="AG111" s="39">
        <f t="shared" si="108"/>
        <v>17920</v>
      </c>
      <c r="AH111" s="39">
        <f t="shared" si="109"/>
        <v>25536</v>
      </c>
      <c r="AI111" s="39">
        <f t="shared" si="110"/>
        <v>37200</v>
      </c>
      <c r="AJ111" s="39">
        <f t="shared" si="111"/>
        <v>46080</v>
      </c>
    </row>
    <row r="112" spans="21:36" ht="15.6" x14ac:dyDescent="0.25">
      <c r="U112" s="40">
        <v>110</v>
      </c>
      <c r="V112" s="39">
        <f t="shared" si="100"/>
        <v>786</v>
      </c>
      <c r="W112" s="39">
        <f t="shared" si="112"/>
        <v>1538</v>
      </c>
      <c r="X112" s="39">
        <f t="shared" si="113"/>
        <v>2576</v>
      </c>
      <c r="Y112" s="39">
        <f t="shared" si="114"/>
        <v>3110</v>
      </c>
      <c r="Z112" s="39">
        <f t="shared" si="101"/>
        <v>3868</v>
      </c>
      <c r="AA112" s="39">
        <f t="shared" si="102"/>
        <v>516</v>
      </c>
      <c r="AB112" s="39">
        <f t="shared" si="103"/>
        <v>1012</v>
      </c>
      <c r="AC112" s="39">
        <f t="shared" si="104"/>
        <v>1548</v>
      </c>
      <c r="AD112" s="39">
        <f t="shared" si="105"/>
        <v>2044</v>
      </c>
      <c r="AE112" s="39">
        <f t="shared" si="106"/>
        <v>2322</v>
      </c>
      <c r="AF112" s="39">
        <f t="shared" si="107"/>
        <v>10320</v>
      </c>
      <c r="AG112" s="39">
        <f t="shared" si="108"/>
        <v>18060</v>
      </c>
      <c r="AH112" s="39">
        <f t="shared" si="109"/>
        <v>25728</v>
      </c>
      <c r="AI112" s="39">
        <f t="shared" si="110"/>
        <v>37500</v>
      </c>
      <c r="AJ112" s="39">
        <f t="shared" si="111"/>
        <v>46440</v>
      </c>
    </row>
    <row r="113" spans="21:36" ht="15.6" x14ac:dyDescent="0.25">
      <c r="U113" s="40">
        <v>111</v>
      </c>
      <c r="V113" s="39">
        <f t="shared" si="100"/>
        <v>792</v>
      </c>
      <c r="W113" s="39">
        <f t="shared" si="112"/>
        <v>1550</v>
      </c>
      <c r="X113" s="39">
        <f t="shared" si="113"/>
        <v>2596</v>
      </c>
      <c r="Y113" s="39">
        <f t="shared" si="114"/>
        <v>3134</v>
      </c>
      <c r="Z113" s="39">
        <f t="shared" si="101"/>
        <v>3898</v>
      </c>
      <c r="AA113" s="39">
        <f t="shared" si="102"/>
        <v>520</v>
      </c>
      <c r="AB113" s="39">
        <f t="shared" si="103"/>
        <v>1020</v>
      </c>
      <c r="AC113" s="39">
        <f t="shared" si="104"/>
        <v>1560</v>
      </c>
      <c r="AD113" s="39">
        <f t="shared" si="105"/>
        <v>2060</v>
      </c>
      <c r="AE113" s="39">
        <f t="shared" si="106"/>
        <v>2340</v>
      </c>
      <c r="AF113" s="39">
        <f t="shared" si="107"/>
        <v>10400</v>
      </c>
      <c r="AG113" s="39">
        <f t="shared" si="108"/>
        <v>18200</v>
      </c>
      <c r="AH113" s="39">
        <f t="shared" si="109"/>
        <v>25920</v>
      </c>
      <c r="AI113" s="39">
        <f t="shared" si="110"/>
        <v>37800</v>
      </c>
      <c r="AJ113" s="39">
        <f t="shared" si="111"/>
        <v>46800</v>
      </c>
    </row>
    <row r="114" spans="21:36" ht="15.6" x14ac:dyDescent="0.25">
      <c r="U114" s="40">
        <v>112</v>
      </c>
      <c r="V114" s="39">
        <f t="shared" si="100"/>
        <v>798</v>
      </c>
      <c r="W114" s="39">
        <f t="shared" si="112"/>
        <v>1562</v>
      </c>
      <c r="X114" s="39">
        <f t="shared" si="113"/>
        <v>2616</v>
      </c>
      <c r="Y114" s="39">
        <f t="shared" si="114"/>
        <v>3158</v>
      </c>
      <c r="Z114" s="39">
        <f t="shared" si="101"/>
        <v>3928</v>
      </c>
      <c r="AA114" s="39">
        <f t="shared" si="102"/>
        <v>524</v>
      </c>
      <c r="AB114" s="39">
        <f t="shared" si="103"/>
        <v>1028</v>
      </c>
      <c r="AC114" s="39">
        <f t="shared" si="104"/>
        <v>1572</v>
      </c>
      <c r="AD114" s="39">
        <f t="shared" si="105"/>
        <v>2076</v>
      </c>
      <c r="AE114" s="39">
        <f t="shared" si="106"/>
        <v>2358</v>
      </c>
      <c r="AF114" s="39">
        <f t="shared" si="107"/>
        <v>10480</v>
      </c>
      <c r="AG114" s="39">
        <f t="shared" si="108"/>
        <v>18340</v>
      </c>
      <c r="AH114" s="39">
        <f t="shared" si="109"/>
        <v>26112</v>
      </c>
      <c r="AI114" s="39">
        <f t="shared" si="110"/>
        <v>38100</v>
      </c>
      <c r="AJ114" s="39">
        <f t="shared" si="111"/>
        <v>47160</v>
      </c>
    </row>
    <row r="115" spans="21:36" ht="15.6" x14ac:dyDescent="0.25">
      <c r="U115" s="40">
        <v>113</v>
      </c>
      <c r="V115" s="39">
        <f t="shared" si="100"/>
        <v>804</v>
      </c>
      <c r="W115" s="39">
        <f t="shared" si="112"/>
        <v>1574</v>
      </c>
      <c r="X115" s="39">
        <f t="shared" si="113"/>
        <v>2636</v>
      </c>
      <c r="Y115" s="39">
        <f t="shared" si="114"/>
        <v>3182</v>
      </c>
      <c r="Z115" s="39">
        <f t="shared" si="101"/>
        <v>3958</v>
      </c>
      <c r="AA115" s="39">
        <f t="shared" si="102"/>
        <v>528</v>
      </c>
      <c r="AB115" s="39">
        <f t="shared" si="103"/>
        <v>1036</v>
      </c>
      <c r="AC115" s="39">
        <f t="shared" si="104"/>
        <v>1584</v>
      </c>
      <c r="AD115" s="39">
        <f t="shared" si="105"/>
        <v>2092</v>
      </c>
      <c r="AE115" s="39">
        <f t="shared" si="106"/>
        <v>2376</v>
      </c>
      <c r="AF115" s="39">
        <f t="shared" si="107"/>
        <v>10560</v>
      </c>
      <c r="AG115" s="39">
        <f t="shared" si="108"/>
        <v>18480</v>
      </c>
      <c r="AH115" s="39">
        <f t="shared" si="109"/>
        <v>26304</v>
      </c>
      <c r="AI115" s="39">
        <f t="shared" si="110"/>
        <v>38400</v>
      </c>
      <c r="AJ115" s="39">
        <f t="shared" si="111"/>
        <v>47520</v>
      </c>
    </row>
    <row r="116" spans="21:36" ht="15.6" x14ac:dyDescent="0.25">
      <c r="U116" s="40">
        <v>114</v>
      </c>
      <c r="V116" s="39">
        <f t="shared" si="100"/>
        <v>810</v>
      </c>
      <c r="W116" s="39">
        <f t="shared" si="112"/>
        <v>1586</v>
      </c>
      <c r="X116" s="39">
        <f t="shared" si="113"/>
        <v>2656</v>
      </c>
      <c r="Y116" s="39">
        <f t="shared" si="114"/>
        <v>3206</v>
      </c>
      <c r="Z116" s="39">
        <f t="shared" si="101"/>
        <v>3988</v>
      </c>
      <c r="AA116" s="39">
        <f t="shared" si="102"/>
        <v>532</v>
      </c>
      <c r="AB116" s="39">
        <f t="shared" si="103"/>
        <v>1044</v>
      </c>
      <c r="AC116" s="39">
        <f t="shared" si="104"/>
        <v>1596</v>
      </c>
      <c r="AD116" s="39">
        <f t="shared" si="105"/>
        <v>2108</v>
      </c>
      <c r="AE116" s="39">
        <f t="shared" si="106"/>
        <v>2394</v>
      </c>
      <c r="AF116" s="39">
        <f t="shared" si="107"/>
        <v>10640</v>
      </c>
      <c r="AG116" s="39">
        <f t="shared" si="108"/>
        <v>18620</v>
      </c>
      <c r="AH116" s="39">
        <f t="shared" si="109"/>
        <v>26496</v>
      </c>
      <c r="AI116" s="39">
        <f t="shared" si="110"/>
        <v>38700</v>
      </c>
      <c r="AJ116" s="39">
        <f t="shared" si="111"/>
        <v>47880</v>
      </c>
    </row>
    <row r="117" spans="21:36" ht="15.6" x14ac:dyDescent="0.25">
      <c r="U117" s="40">
        <v>115</v>
      </c>
      <c r="V117" s="39">
        <f t="shared" si="100"/>
        <v>816</v>
      </c>
      <c r="W117" s="39">
        <f t="shared" si="112"/>
        <v>1598</v>
      </c>
      <c r="X117" s="39">
        <f t="shared" si="113"/>
        <v>2676</v>
      </c>
      <c r="Y117" s="39">
        <f t="shared" si="114"/>
        <v>3230</v>
      </c>
      <c r="Z117" s="39">
        <f t="shared" si="101"/>
        <v>4018</v>
      </c>
      <c r="AA117" s="39">
        <f t="shared" si="102"/>
        <v>536</v>
      </c>
      <c r="AB117" s="39">
        <f t="shared" si="103"/>
        <v>1052</v>
      </c>
      <c r="AC117" s="39">
        <f t="shared" si="104"/>
        <v>1608</v>
      </c>
      <c r="AD117" s="39">
        <f t="shared" si="105"/>
        <v>2124</v>
      </c>
      <c r="AE117" s="39">
        <f t="shared" si="106"/>
        <v>2412</v>
      </c>
      <c r="AF117" s="39">
        <f t="shared" si="107"/>
        <v>10720</v>
      </c>
      <c r="AG117" s="39">
        <f t="shared" si="108"/>
        <v>18760</v>
      </c>
      <c r="AH117" s="39">
        <f t="shared" si="109"/>
        <v>26688</v>
      </c>
      <c r="AI117" s="39">
        <f t="shared" si="110"/>
        <v>39000</v>
      </c>
      <c r="AJ117" s="39">
        <f t="shared" si="111"/>
        <v>48240</v>
      </c>
    </row>
    <row r="118" spans="21:36" ht="15.6" x14ac:dyDescent="0.25">
      <c r="U118" s="40">
        <v>116</v>
      </c>
      <c r="V118" s="39">
        <f t="shared" si="100"/>
        <v>822</v>
      </c>
      <c r="W118" s="39">
        <f t="shared" si="112"/>
        <v>1610</v>
      </c>
      <c r="X118" s="39">
        <f t="shared" si="113"/>
        <v>2696</v>
      </c>
      <c r="Y118" s="39">
        <f t="shared" si="114"/>
        <v>3254</v>
      </c>
      <c r="Z118" s="39">
        <f t="shared" si="101"/>
        <v>4048</v>
      </c>
      <c r="AA118" s="39">
        <f t="shared" si="102"/>
        <v>540</v>
      </c>
      <c r="AB118" s="39">
        <f t="shared" si="103"/>
        <v>1060</v>
      </c>
      <c r="AC118" s="39">
        <f t="shared" si="104"/>
        <v>1620</v>
      </c>
      <c r="AD118" s="39">
        <f t="shared" si="105"/>
        <v>2140</v>
      </c>
      <c r="AE118" s="39">
        <f t="shared" si="106"/>
        <v>2430</v>
      </c>
      <c r="AF118" s="39">
        <f t="shared" si="107"/>
        <v>10800</v>
      </c>
      <c r="AG118" s="39">
        <f t="shared" si="108"/>
        <v>18900</v>
      </c>
      <c r="AH118" s="39">
        <f t="shared" si="109"/>
        <v>26880</v>
      </c>
      <c r="AI118" s="39">
        <f t="shared" si="110"/>
        <v>39300</v>
      </c>
      <c r="AJ118" s="39">
        <f t="shared" si="111"/>
        <v>48600</v>
      </c>
    </row>
    <row r="119" spans="21:36" ht="15.6" x14ac:dyDescent="0.25">
      <c r="U119" s="40">
        <v>117</v>
      </c>
      <c r="V119" s="39">
        <f t="shared" si="100"/>
        <v>828</v>
      </c>
      <c r="W119" s="39">
        <f t="shared" si="112"/>
        <v>1622</v>
      </c>
      <c r="X119" s="39">
        <f t="shared" si="113"/>
        <v>2716</v>
      </c>
      <c r="Y119" s="39">
        <f t="shared" si="114"/>
        <v>3278</v>
      </c>
      <c r="Z119" s="39">
        <f t="shared" si="101"/>
        <v>4078</v>
      </c>
      <c r="AA119" s="39">
        <f t="shared" si="102"/>
        <v>544</v>
      </c>
      <c r="AB119" s="39">
        <f t="shared" si="103"/>
        <v>1068</v>
      </c>
      <c r="AC119" s="39">
        <f t="shared" si="104"/>
        <v>1632</v>
      </c>
      <c r="AD119" s="39">
        <f t="shared" si="105"/>
        <v>2156</v>
      </c>
      <c r="AE119" s="39">
        <f t="shared" si="106"/>
        <v>2448</v>
      </c>
      <c r="AF119" s="39">
        <f t="shared" si="107"/>
        <v>10880</v>
      </c>
      <c r="AG119" s="39">
        <f t="shared" si="108"/>
        <v>19040</v>
      </c>
      <c r="AH119" s="39">
        <f t="shared" si="109"/>
        <v>27072</v>
      </c>
      <c r="AI119" s="39">
        <f t="shared" si="110"/>
        <v>39600</v>
      </c>
      <c r="AJ119" s="39">
        <f t="shared" si="111"/>
        <v>48960</v>
      </c>
    </row>
    <row r="120" spans="21:36" ht="15.6" x14ac:dyDescent="0.25">
      <c r="U120" s="40">
        <v>118</v>
      </c>
      <c r="V120" s="39">
        <f t="shared" si="100"/>
        <v>834</v>
      </c>
      <c r="W120" s="39">
        <f t="shared" si="112"/>
        <v>1634</v>
      </c>
      <c r="X120" s="39">
        <f t="shared" si="113"/>
        <v>2736</v>
      </c>
      <c r="Y120" s="39">
        <f t="shared" si="114"/>
        <v>3302</v>
      </c>
      <c r="Z120" s="39">
        <f t="shared" si="101"/>
        <v>4108</v>
      </c>
      <c r="AA120" s="39">
        <f t="shared" si="102"/>
        <v>548</v>
      </c>
      <c r="AB120" s="39">
        <f t="shared" si="103"/>
        <v>1076</v>
      </c>
      <c r="AC120" s="39">
        <f t="shared" si="104"/>
        <v>1644</v>
      </c>
      <c r="AD120" s="39">
        <f t="shared" si="105"/>
        <v>2172</v>
      </c>
      <c r="AE120" s="39">
        <f t="shared" si="106"/>
        <v>2466</v>
      </c>
      <c r="AF120" s="39">
        <f t="shared" si="107"/>
        <v>10960</v>
      </c>
      <c r="AG120" s="39">
        <f t="shared" si="108"/>
        <v>19180</v>
      </c>
      <c r="AH120" s="39">
        <f t="shared" si="109"/>
        <v>27264</v>
      </c>
      <c r="AI120" s="39">
        <f t="shared" si="110"/>
        <v>39900</v>
      </c>
      <c r="AJ120" s="39">
        <f t="shared" si="111"/>
        <v>49320</v>
      </c>
    </row>
    <row r="121" spans="21:36" ht="15.6" x14ac:dyDescent="0.25">
      <c r="U121" s="40">
        <v>119</v>
      </c>
      <c r="V121" s="39">
        <f t="shared" si="100"/>
        <v>840</v>
      </c>
      <c r="W121" s="39">
        <f t="shared" si="112"/>
        <v>1646</v>
      </c>
      <c r="X121" s="39">
        <f t="shared" si="113"/>
        <v>2756</v>
      </c>
      <c r="Y121" s="39">
        <f t="shared" si="114"/>
        <v>3326</v>
      </c>
      <c r="Z121" s="39">
        <f t="shared" si="101"/>
        <v>4138</v>
      </c>
      <c r="AA121" s="39">
        <f t="shared" si="102"/>
        <v>552</v>
      </c>
      <c r="AB121" s="39">
        <f t="shared" si="103"/>
        <v>1084</v>
      </c>
      <c r="AC121" s="39">
        <f t="shared" si="104"/>
        <v>1656</v>
      </c>
      <c r="AD121" s="39">
        <f t="shared" si="105"/>
        <v>2188</v>
      </c>
      <c r="AE121" s="39">
        <f t="shared" si="106"/>
        <v>2484</v>
      </c>
      <c r="AF121" s="39">
        <f t="shared" si="107"/>
        <v>11040</v>
      </c>
      <c r="AG121" s="39">
        <f t="shared" si="108"/>
        <v>19320</v>
      </c>
      <c r="AH121" s="39">
        <f t="shared" si="109"/>
        <v>27456</v>
      </c>
      <c r="AI121" s="39">
        <f t="shared" si="110"/>
        <v>40200</v>
      </c>
      <c r="AJ121" s="39">
        <f t="shared" si="111"/>
        <v>49680</v>
      </c>
    </row>
    <row r="122" spans="21:36" ht="15.6" x14ac:dyDescent="0.25">
      <c r="U122" s="40">
        <v>120</v>
      </c>
      <c r="V122" s="39">
        <f t="shared" si="100"/>
        <v>846</v>
      </c>
      <c r="W122" s="39">
        <f t="shared" si="112"/>
        <v>1658</v>
      </c>
      <c r="X122" s="39">
        <f t="shared" si="113"/>
        <v>2776</v>
      </c>
      <c r="Y122" s="39">
        <f t="shared" si="114"/>
        <v>3350</v>
      </c>
      <c r="Z122" s="39">
        <f t="shared" si="101"/>
        <v>4168</v>
      </c>
      <c r="AA122" s="39">
        <f t="shared" si="102"/>
        <v>556</v>
      </c>
      <c r="AB122" s="39">
        <f t="shared" si="103"/>
        <v>1092</v>
      </c>
      <c r="AC122" s="39">
        <f t="shared" si="104"/>
        <v>1668</v>
      </c>
      <c r="AD122" s="39">
        <f t="shared" si="105"/>
        <v>2204</v>
      </c>
      <c r="AE122" s="39">
        <f t="shared" si="106"/>
        <v>2502</v>
      </c>
      <c r="AF122" s="39">
        <f t="shared" si="107"/>
        <v>11120</v>
      </c>
      <c r="AG122" s="39">
        <f t="shared" si="108"/>
        <v>19460</v>
      </c>
      <c r="AH122" s="39">
        <f t="shared" si="109"/>
        <v>27648</v>
      </c>
      <c r="AI122" s="39">
        <f t="shared" si="110"/>
        <v>40500</v>
      </c>
      <c r="AJ122" s="39">
        <f t="shared" si="111"/>
        <v>50040</v>
      </c>
    </row>
    <row r="124" spans="21:36" x14ac:dyDescent="0.25">
      <c r="V124">
        <v>1</v>
      </c>
      <c r="W124" s="39">
        <f>W122/$V$122</f>
        <v>1.9598108747044918</v>
      </c>
      <c r="X124" s="39">
        <f t="shared" ref="X124:Z124" si="115">X122/$V$122</f>
        <v>3.2813238770685578</v>
      </c>
      <c r="Y124" s="39">
        <f t="shared" si="115"/>
        <v>3.9598108747044916</v>
      </c>
      <c r="Z124" s="39">
        <f t="shared" si="115"/>
        <v>4.9267139479905433</v>
      </c>
      <c r="AB124" s="39">
        <f>AB122/$AA122</f>
        <v>1.9640287769784173</v>
      </c>
      <c r="AC124" s="39">
        <f t="shared" ref="AC124:AE124" si="116">AC122/$AA122</f>
        <v>3</v>
      </c>
      <c r="AD124" s="39">
        <f t="shared" si="116"/>
        <v>3.964028776978417</v>
      </c>
      <c r="AE124" s="39">
        <f t="shared" si="116"/>
        <v>4.5</v>
      </c>
      <c r="AG124" s="39">
        <f>AG122/$AF122</f>
        <v>1.75</v>
      </c>
      <c r="AH124" s="39">
        <f t="shared" ref="AH124:AJ124" si="117">AH122/$AF122</f>
        <v>2.4863309352517984</v>
      </c>
      <c r="AI124" s="39">
        <f t="shared" si="117"/>
        <v>3.6420863309352516</v>
      </c>
      <c r="AJ124" s="39">
        <f t="shared" si="117"/>
        <v>4.5</v>
      </c>
    </row>
    <row r="125" spans="21:36" x14ac:dyDescent="0.25">
      <c r="V125">
        <v>1</v>
      </c>
      <c r="W125">
        <v>2</v>
      </c>
      <c r="X125">
        <v>3</v>
      </c>
      <c r="Y125">
        <v>4</v>
      </c>
      <c r="Z125">
        <v>5</v>
      </c>
    </row>
  </sheetData>
  <mergeCells count="3">
    <mergeCell ref="V1:Z1"/>
    <mergeCell ref="AA1:AE1"/>
    <mergeCell ref="AF1:AJ1"/>
  </mergeCells>
  <phoneticPr fontId="23" type="noConversion"/>
  <pageMargins left="0.69930555555555596" right="0.69930555555555596"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58"/>
  <sheetViews>
    <sheetView topLeftCell="A31" workbookViewId="0">
      <selection activeCell="AV50" sqref="AV50"/>
    </sheetView>
  </sheetViews>
  <sheetFormatPr defaultColWidth="4.77734375" defaultRowHeight="13.8" x14ac:dyDescent="0.25"/>
  <cols>
    <col min="1" max="1" width="8.77734375" customWidth="1"/>
    <col min="2" max="2" width="4" customWidth="1"/>
    <col min="3" max="3" width="2.77734375" customWidth="1"/>
    <col min="4" max="4" width="6.44140625" customWidth="1"/>
    <col min="5" max="5" width="5.44140625" customWidth="1"/>
    <col min="6" max="6" width="4.44140625" customWidth="1"/>
    <col min="7" max="7" width="5.44140625" customWidth="1"/>
    <col min="8" max="8" width="6.44140625" customWidth="1"/>
    <col min="9" max="9" width="5.44140625" customWidth="1"/>
    <col min="10" max="10" width="4.44140625" customWidth="1"/>
    <col min="11" max="11" width="2.77734375" customWidth="1"/>
    <col min="12" max="17" width="5.88671875" customWidth="1"/>
    <col min="18" max="18" width="5.21875" customWidth="1"/>
    <col min="20" max="20" width="6.44140625" customWidth="1"/>
    <col min="21" max="22" width="5.21875" customWidth="1"/>
    <col min="24" max="24" width="6.44140625" style="9" customWidth="1"/>
    <col min="25" max="25" width="4.44140625" style="9" customWidth="1"/>
    <col min="26" max="26" width="6.44140625" style="9" customWidth="1"/>
    <col min="27" max="27" width="5.44140625" style="9" customWidth="1"/>
    <col min="28" max="28" width="6.44140625" style="9" customWidth="1"/>
    <col min="29" max="29" width="3.44140625" style="9" customWidth="1"/>
    <col min="30" max="30" width="3.44140625" hidden="1" customWidth="1"/>
    <col min="31" max="31" width="5.44140625" hidden="1" customWidth="1"/>
    <col min="32" max="32" width="3.44140625" hidden="1" customWidth="1"/>
    <col min="33" max="33" width="6.44140625" hidden="1" customWidth="1"/>
    <col min="34" max="34" width="4.44140625" hidden="1" customWidth="1"/>
    <col min="35" max="35" width="5.44140625" hidden="1" customWidth="1"/>
    <col min="36" max="36" width="2.44140625" hidden="1" customWidth="1"/>
    <col min="37" max="37" width="3.44140625" hidden="1" customWidth="1"/>
    <col min="38" max="38" width="2.44140625" hidden="1" customWidth="1"/>
    <col min="39" max="44" width="4.77734375" hidden="1" customWidth="1"/>
    <col min="45" max="48" width="5.44140625" customWidth="1"/>
    <col min="50" max="52" width="5.44140625" customWidth="1"/>
  </cols>
  <sheetData>
    <row r="1" spans="1:52" x14ac:dyDescent="0.25">
      <c r="R1" s="79" t="s">
        <v>281</v>
      </c>
      <c r="S1" s="79"/>
      <c r="T1" s="79"/>
      <c r="U1" s="79"/>
      <c r="V1" s="79"/>
      <c r="W1" s="79"/>
    </row>
    <row r="2" spans="1:52" x14ac:dyDescent="0.25">
      <c r="E2" t="s">
        <v>94</v>
      </c>
      <c r="F2">
        <v>0.5</v>
      </c>
      <c r="G2" t="s">
        <v>264</v>
      </c>
      <c r="H2">
        <v>0.66700000000000004</v>
      </c>
      <c r="I2" t="s">
        <v>103</v>
      </c>
      <c r="J2">
        <v>0.6</v>
      </c>
      <c r="L2" s="1" t="s">
        <v>94</v>
      </c>
      <c r="N2" s="1" t="s">
        <v>103</v>
      </c>
      <c r="O2" s="1"/>
      <c r="P2" s="1" t="s">
        <v>264</v>
      </c>
      <c r="R2" s="27" t="s">
        <v>94</v>
      </c>
      <c r="S2" s="27">
        <v>2</v>
      </c>
      <c r="T2" s="27" t="s">
        <v>103</v>
      </c>
      <c r="U2" s="27">
        <v>1</v>
      </c>
      <c r="V2" s="27" t="s">
        <v>264</v>
      </c>
      <c r="W2" s="27">
        <v>3</v>
      </c>
      <c r="X2" s="1" t="s">
        <v>94</v>
      </c>
      <c r="Y2"/>
      <c r="Z2" s="1" t="s">
        <v>103</v>
      </c>
      <c r="AA2" s="1"/>
      <c r="AB2" s="1" t="s">
        <v>264</v>
      </c>
      <c r="AC2"/>
      <c r="AE2" s="1" t="s">
        <v>94</v>
      </c>
      <c r="AF2" s="1"/>
      <c r="AG2" s="1" t="s">
        <v>103</v>
      </c>
      <c r="AH2" s="1"/>
      <c r="AI2" s="1" t="s">
        <v>264</v>
      </c>
      <c r="AJ2" s="1"/>
      <c r="AK2" s="1"/>
      <c r="AL2" s="1"/>
      <c r="AM2" s="1"/>
      <c r="AN2" s="1"/>
      <c r="AO2" s="1"/>
      <c r="AP2" s="1"/>
      <c r="AQ2" s="1"/>
      <c r="AR2" s="1"/>
    </row>
    <row r="3" spans="1:52" ht="15.6" x14ac:dyDescent="0.25">
      <c r="A3" s="10" t="s">
        <v>154</v>
      </c>
      <c r="B3" s="8">
        <v>8</v>
      </c>
      <c r="C3" s="8">
        <v>2</v>
      </c>
      <c r="D3" s="11">
        <v>132</v>
      </c>
      <c r="E3" s="11">
        <v>6</v>
      </c>
      <c r="F3" s="12">
        <v>0</v>
      </c>
      <c r="G3" s="12">
        <v>0</v>
      </c>
      <c r="H3" s="12">
        <v>0</v>
      </c>
      <c r="I3" s="24">
        <v>5</v>
      </c>
      <c r="J3" s="12">
        <v>20</v>
      </c>
      <c r="K3" s="12">
        <v>1</v>
      </c>
      <c r="L3" s="18">
        <f>INT(D3*0.75*0.6)</f>
        <v>59</v>
      </c>
      <c r="M3" s="18">
        <f>INT(E3*0.75*0.6)</f>
        <v>2</v>
      </c>
      <c r="N3" s="18"/>
      <c r="O3" s="18"/>
      <c r="P3" s="25"/>
      <c r="Q3" s="25"/>
      <c r="R3" s="12">
        <v>60</v>
      </c>
      <c r="S3" s="12">
        <v>3</v>
      </c>
      <c r="T3" s="12"/>
      <c r="U3" s="12"/>
      <c r="V3" s="12"/>
      <c r="W3" s="12"/>
      <c r="X3" s="28">
        <v>99</v>
      </c>
      <c r="Y3" s="28">
        <v>4</v>
      </c>
      <c r="Z3" s="28"/>
      <c r="AA3" s="28"/>
      <c r="AB3" s="28"/>
      <c r="AC3" s="28"/>
      <c r="AE3">
        <f>X3</f>
        <v>99</v>
      </c>
      <c r="AF3">
        <f>Y3</f>
        <v>4</v>
      </c>
    </row>
    <row r="4" spans="1:52" ht="15.6" x14ac:dyDescent="0.25">
      <c r="A4" s="10" t="s">
        <v>156</v>
      </c>
      <c r="B4" s="8">
        <v>8</v>
      </c>
      <c r="C4" s="8">
        <v>1</v>
      </c>
      <c r="D4" s="11">
        <v>960</v>
      </c>
      <c r="E4" s="11">
        <v>48</v>
      </c>
      <c r="F4" s="12">
        <v>0</v>
      </c>
      <c r="G4" s="11">
        <v>0</v>
      </c>
      <c r="H4" s="11">
        <v>0</v>
      </c>
      <c r="I4" s="12">
        <v>6</v>
      </c>
      <c r="J4" s="12">
        <v>20</v>
      </c>
      <c r="K4" s="12">
        <v>1</v>
      </c>
      <c r="L4" s="25"/>
      <c r="M4" s="25"/>
      <c r="N4" s="18">
        <f>INT(D4*0.8*5/6)</f>
        <v>640</v>
      </c>
      <c r="O4" s="18">
        <f>INT(E4*0.8*5/6)</f>
        <v>32</v>
      </c>
      <c r="P4" s="18">
        <f>P6</f>
        <v>26</v>
      </c>
      <c r="Q4" s="18">
        <f>Q6</f>
        <v>1</v>
      </c>
      <c r="R4" s="12"/>
      <c r="S4" s="12"/>
      <c r="T4" s="12">
        <v>480</v>
      </c>
      <c r="U4" s="12">
        <v>24</v>
      </c>
      <c r="V4" s="12">
        <v>20</v>
      </c>
      <c r="W4" s="12">
        <v>1</v>
      </c>
      <c r="X4" s="29"/>
      <c r="Y4" s="29"/>
      <c r="Z4" s="28">
        <v>768</v>
      </c>
      <c r="AA4" s="28">
        <v>38</v>
      </c>
      <c r="AB4" s="28"/>
      <c r="AC4" s="28"/>
      <c r="AG4">
        <f t="shared" ref="AG4:AH6" si="0">Z4</f>
        <v>768</v>
      </c>
      <c r="AH4">
        <f t="shared" si="0"/>
        <v>38</v>
      </c>
    </row>
    <row r="5" spans="1:52" ht="15.6" x14ac:dyDescent="0.25">
      <c r="A5" s="10" t="s">
        <v>159</v>
      </c>
      <c r="B5" s="8">
        <v>8</v>
      </c>
      <c r="C5" s="8">
        <v>3</v>
      </c>
      <c r="D5" s="11">
        <v>40</v>
      </c>
      <c r="E5" s="11">
        <v>2</v>
      </c>
      <c r="F5" s="12">
        <v>1</v>
      </c>
      <c r="G5" s="11">
        <v>320</v>
      </c>
      <c r="H5" s="11">
        <v>16</v>
      </c>
      <c r="I5" s="12">
        <v>4</v>
      </c>
      <c r="J5" s="12">
        <v>20</v>
      </c>
      <c r="K5" s="12">
        <v>1</v>
      </c>
      <c r="L5" s="25">
        <f>INT(D3*0.75*0.2)</f>
        <v>19</v>
      </c>
      <c r="M5" s="25">
        <f>INT(E3*0.75*0.2)</f>
        <v>0</v>
      </c>
      <c r="N5" s="18">
        <f>INT(G5*0.8*2.5)</f>
        <v>640</v>
      </c>
      <c r="O5" s="18">
        <f>INT(H5*0.8*2.5)</f>
        <v>32</v>
      </c>
      <c r="P5" s="25"/>
      <c r="Q5" s="25"/>
      <c r="R5" s="12">
        <v>20</v>
      </c>
      <c r="S5" s="12">
        <v>1</v>
      </c>
      <c r="T5" s="12">
        <v>480</v>
      </c>
      <c r="U5" s="12">
        <v>24</v>
      </c>
      <c r="V5" s="12"/>
      <c r="W5" s="12"/>
      <c r="X5" s="29"/>
      <c r="Y5" s="29"/>
      <c r="Z5" s="28">
        <v>256</v>
      </c>
      <c r="AA5" s="28">
        <v>12</v>
      </c>
      <c r="AB5" s="28">
        <v>26</v>
      </c>
      <c r="AC5" s="28">
        <v>1</v>
      </c>
      <c r="AG5">
        <f t="shared" si="0"/>
        <v>256</v>
      </c>
      <c r="AH5">
        <f t="shared" si="0"/>
        <v>12</v>
      </c>
      <c r="AI5">
        <f>AB5</f>
        <v>26</v>
      </c>
      <c r="AJ5">
        <f>AC5</f>
        <v>1</v>
      </c>
    </row>
    <row r="6" spans="1:52" ht="15.6" x14ac:dyDescent="0.25">
      <c r="A6" s="10" t="s">
        <v>161</v>
      </c>
      <c r="B6" s="8">
        <v>8</v>
      </c>
      <c r="C6" s="8">
        <v>3</v>
      </c>
      <c r="D6" s="11">
        <v>40</v>
      </c>
      <c r="E6" s="11">
        <v>2</v>
      </c>
      <c r="F6" s="12">
        <v>1</v>
      </c>
      <c r="G6" s="11">
        <v>320</v>
      </c>
      <c r="H6" s="11">
        <v>16</v>
      </c>
      <c r="I6" s="12">
        <v>10</v>
      </c>
      <c r="J6" s="12">
        <v>40</v>
      </c>
      <c r="K6" s="12">
        <v>2</v>
      </c>
      <c r="L6" s="25">
        <f>INT(D3*0.75*0.2)</f>
        <v>19</v>
      </c>
      <c r="M6" s="25">
        <f>INT(E3*0.75*0.2)</f>
        <v>0</v>
      </c>
      <c r="N6" s="18">
        <f>INT(G6*0.8*0)</f>
        <v>0</v>
      </c>
      <c r="O6" s="18">
        <f>INT(H6*0.8*0)</f>
        <v>0</v>
      </c>
      <c r="P6" s="18">
        <f>INT(D6*2/3)</f>
        <v>26</v>
      </c>
      <c r="Q6" s="18">
        <f>INT(E6*2/3)</f>
        <v>1</v>
      </c>
      <c r="R6" s="12">
        <v>20</v>
      </c>
      <c r="S6" s="12">
        <v>1</v>
      </c>
      <c r="T6" s="12"/>
      <c r="U6" s="12"/>
      <c r="V6" s="12">
        <v>20</v>
      </c>
      <c r="W6" s="12">
        <v>1</v>
      </c>
      <c r="X6" s="29"/>
      <c r="Y6" s="29"/>
      <c r="Z6" s="28">
        <v>256</v>
      </c>
      <c r="AA6" s="28">
        <v>12</v>
      </c>
      <c r="AB6" s="28">
        <v>26</v>
      </c>
      <c r="AC6" s="28">
        <v>1</v>
      </c>
      <c r="AG6">
        <f t="shared" si="0"/>
        <v>256</v>
      </c>
      <c r="AH6">
        <f t="shared" si="0"/>
        <v>12</v>
      </c>
      <c r="AI6">
        <f>AB6</f>
        <v>26</v>
      </c>
      <c r="AJ6">
        <f>AC6</f>
        <v>1</v>
      </c>
    </row>
    <row r="7" spans="1:52" ht="15.6" x14ac:dyDescent="0.25">
      <c r="A7" s="10" t="s">
        <v>164</v>
      </c>
      <c r="B7" s="8">
        <v>16</v>
      </c>
      <c r="C7" s="8">
        <v>2</v>
      </c>
      <c r="D7" s="13">
        <v>230</v>
      </c>
      <c r="E7" s="13">
        <v>12</v>
      </c>
      <c r="F7" s="14">
        <v>0</v>
      </c>
      <c r="G7" s="14">
        <v>0</v>
      </c>
      <c r="H7" s="14">
        <v>0</v>
      </c>
      <c r="I7" s="14">
        <v>5</v>
      </c>
      <c r="J7" s="14">
        <v>20</v>
      </c>
      <c r="K7" s="14">
        <v>1</v>
      </c>
      <c r="L7" s="18">
        <f t="shared" ref="L7" si="1">INT(D7*0.75*0.6)</f>
        <v>103</v>
      </c>
      <c r="M7" s="18">
        <f t="shared" ref="M7" si="2">INT(E7*0.75*0.6)</f>
        <v>5</v>
      </c>
      <c r="N7" s="18"/>
      <c r="O7" s="18"/>
      <c r="P7" s="25"/>
      <c r="Q7" s="25"/>
      <c r="R7" s="30">
        <v>120</v>
      </c>
      <c r="S7" s="30">
        <v>6</v>
      </c>
      <c r="T7" s="30"/>
      <c r="U7" s="30"/>
      <c r="V7" s="30"/>
      <c r="W7" s="30"/>
      <c r="X7" s="28">
        <v>172</v>
      </c>
      <c r="Y7" s="28">
        <v>9</v>
      </c>
      <c r="Z7" s="28"/>
      <c r="AA7" s="28"/>
      <c r="AB7" s="28"/>
      <c r="AC7" s="28"/>
      <c r="AE7">
        <f t="shared" ref="AE7" si="3">X7</f>
        <v>172</v>
      </c>
      <c r="AF7">
        <f t="shared" ref="AF7" si="4">Y7</f>
        <v>9</v>
      </c>
    </row>
    <row r="8" spans="1:52" ht="15.6" x14ac:dyDescent="0.25">
      <c r="A8" s="10" t="s">
        <v>167</v>
      </c>
      <c r="B8" s="8">
        <v>16</v>
      </c>
      <c r="C8" s="8">
        <v>1</v>
      </c>
      <c r="D8" s="13">
        <v>1680</v>
      </c>
      <c r="E8" s="13">
        <v>84</v>
      </c>
      <c r="F8" s="14">
        <v>0</v>
      </c>
      <c r="G8" s="14">
        <v>0</v>
      </c>
      <c r="H8" s="14">
        <v>0</v>
      </c>
      <c r="I8" s="14">
        <v>6</v>
      </c>
      <c r="J8" s="14">
        <v>20</v>
      </c>
      <c r="K8" s="14">
        <v>1</v>
      </c>
      <c r="L8" s="25"/>
      <c r="M8" s="25"/>
      <c r="N8" s="18">
        <f t="shared" ref="N8" si="5">INT(D8*0.8*5/6)</f>
        <v>1120</v>
      </c>
      <c r="O8" s="18">
        <f t="shared" ref="O8" si="6">INT(E8*0.8*5/6)</f>
        <v>56</v>
      </c>
      <c r="P8" s="18">
        <f t="shared" ref="P8:Q8" si="7">P10</f>
        <v>46</v>
      </c>
      <c r="Q8" s="18">
        <f t="shared" si="7"/>
        <v>2</v>
      </c>
      <c r="R8" s="30"/>
      <c r="S8" s="30"/>
      <c r="T8" s="30">
        <v>960</v>
      </c>
      <c r="U8" s="30">
        <v>48</v>
      </c>
      <c r="V8" s="30">
        <v>40</v>
      </c>
      <c r="W8" s="30">
        <v>2</v>
      </c>
      <c r="X8" s="29"/>
      <c r="Y8" s="29"/>
      <c r="Z8" s="28">
        <v>1344</v>
      </c>
      <c r="AA8" s="28">
        <v>67</v>
      </c>
      <c r="AB8" s="28"/>
      <c r="AC8" s="28"/>
      <c r="AG8">
        <f t="shared" ref="AG8:AG10" si="8">Z8</f>
        <v>1344</v>
      </c>
      <c r="AH8">
        <f t="shared" ref="AH8:AH10" si="9">AA8</f>
        <v>67</v>
      </c>
      <c r="AT8" s="1" t="s">
        <v>103</v>
      </c>
      <c r="AU8" s="1" t="s">
        <v>94</v>
      </c>
      <c r="AV8" s="1" t="s">
        <v>264</v>
      </c>
      <c r="AX8" s="1" t="s">
        <v>103</v>
      </c>
      <c r="AY8" s="1" t="s">
        <v>94</v>
      </c>
      <c r="AZ8" s="1" t="s">
        <v>264</v>
      </c>
    </row>
    <row r="9" spans="1:52" ht="15.6" x14ac:dyDescent="0.25">
      <c r="A9" s="10" t="s">
        <v>172</v>
      </c>
      <c r="B9" s="8">
        <v>16</v>
      </c>
      <c r="C9" s="8">
        <v>3</v>
      </c>
      <c r="D9" s="13">
        <v>70</v>
      </c>
      <c r="E9" s="13">
        <v>4</v>
      </c>
      <c r="F9" s="14">
        <v>1</v>
      </c>
      <c r="G9" s="15">
        <v>560</v>
      </c>
      <c r="H9" s="15">
        <v>28</v>
      </c>
      <c r="I9" s="14">
        <v>4</v>
      </c>
      <c r="J9" s="14">
        <v>20</v>
      </c>
      <c r="K9" s="14">
        <v>1</v>
      </c>
      <c r="L9" s="25">
        <f t="shared" ref="L9:M9" si="10">INT(D7*0.75*0.2)</f>
        <v>34</v>
      </c>
      <c r="M9" s="25">
        <f t="shared" si="10"/>
        <v>1</v>
      </c>
      <c r="N9" s="18">
        <f t="shared" ref="N9" si="11">INT(G9*0.8*2.5)</f>
        <v>1120</v>
      </c>
      <c r="O9" s="18">
        <f t="shared" ref="O9" si="12">INT(H9*0.8*2.5)</f>
        <v>56</v>
      </c>
      <c r="P9" s="25"/>
      <c r="Q9" s="25"/>
      <c r="R9" s="30">
        <v>40</v>
      </c>
      <c r="S9" s="30">
        <v>2</v>
      </c>
      <c r="T9" s="30">
        <v>960</v>
      </c>
      <c r="U9" s="30">
        <v>48</v>
      </c>
      <c r="V9" s="30"/>
      <c r="W9" s="30"/>
      <c r="X9" s="29"/>
      <c r="Y9" s="29"/>
      <c r="Z9" s="28">
        <v>448</v>
      </c>
      <c r="AA9" s="28">
        <v>22</v>
      </c>
      <c r="AB9" s="28">
        <v>46</v>
      </c>
      <c r="AC9" s="28">
        <v>2</v>
      </c>
      <c r="AG9">
        <f t="shared" si="8"/>
        <v>448</v>
      </c>
      <c r="AH9">
        <f t="shared" si="9"/>
        <v>22</v>
      </c>
      <c r="AI9">
        <f t="shared" ref="AI9:AI10" si="13">AB9</f>
        <v>46</v>
      </c>
      <c r="AJ9">
        <f t="shared" ref="AJ9:AJ10" si="14">AC9</f>
        <v>2</v>
      </c>
      <c r="AS9" s="1" t="s">
        <v>269</v>
      </c>
      <c r="AT9" s="34"/>
      <c r="AU9" s="35">
        <v>1</v>
      </c>
      <c r="AV9" s="34"/>
      <c r="AX9" s="36"/>
      <c r="AY9" s="37">
        <v>0.6</v>
      </c>
      <c r="AZ9" s="36"/>
    </row>
    <row r="10" spans="1:52" ht="15.6" x14ac:dyDescent="0.25">
      <c r="A10" s="10" t="s">
        <v>179</v>
      </c>
      <c r="B10" s="8">
        <v>16</v>
      </c>
      <c r="C10" s="8">
        <v>3</v>
      </c>
      <c r="D10" s="13">
        <v>70</v>
      </c>
      <c r="E10" s="13">
        <v>4</v>
      </c>
      <c r="F10" s="14">
        <v>1</v>
      </c>
      <c r="G10" s="15">
        <v>560</v>
      </c>
      <c r="H10" s="15">
        <v>28</v>
      </c>
      <c r="I10" s="14">
        <v>9</v>
      </c>
      <c r="J10" s="14">
        <v>40</v>
      </c>
      <c r="K10" s="14">
        <v>2</v>
      </c>
      <c r="L10" s="25">
        <f t="shared" ref="L10:M10" si="15">INT(D7*0.75*0.2)</f>
        <v>34</v>
      </c>
      <c r="M10" s="25">
        <f t="shared" si="15"/>
        <v>1</v>
      </c>
      <c r="N10" s="18">
        <f t="shared" ref="N10" si="16">INT(G10*0.8*0)</f>
        <v>0</v>
      </c>
      <c r="O10" s="18">
        <f t="shared" ref="O10" si="17">INT(H10*0.8*0)</f>
        <v>0</v>
      </c>
      <c r="P10" s="18">
        <f t="shared" ref="P10" si="18">INT(D10*2/3)</f>
        <v>46</v>
      </c>
      <c r="Q10" s="18">
        <f t="shared" ref="Q10" si="19">INT(E10*2/3)</f>
        <v>2</v>
      </c>
      <c r="R10" s="30">
        <v>40</v>
      </c>
      <c r="S10" s="30">
        <v>2</v>
      </c>
      <c r="T10" s="30"/>
      <c r="U10" s="30"/>
      <c r="V10" s="30">
        <v>40</v>
      </c>
      <c r="W10" s="30">
        <v>2</v>
      </c>
      <c r="X10" s="29"/>
      <c r="Y10" s="29"/>
      <c r="Z10" s="28">
        <v>448</v>
      </c>
      <c r="AA10" s="28">
        <v>22</v>
      </c>
      <c r="AB10" s="28">
        <v>46</v>
      </c>
      <c r="AC10" s="28">
        <v>2</v>
      </c>
      <c r="AG10">
        <f t="shared" si="8"/>
        <v>448</v>
      </c>
      <c r="AH10">
        <f t="shared" si="9"/>
        <v>22</v>
      </c>
      <c r="AI10">
        <f t="shared" si="13"/>
        <v>46</v>
      </c>
      <c r="AJ10">
        <f t="shared" si="14"/>
        <v>2</v>
      </c>
      <c r="AS10" s="1" t="s">
        <v>282</v>
      </c>
      <c r="AT10" s="35">
        <v>0.2</v>
      </c>
      <c r="AU10" s="34"/>
      <c r="AV10" s="35">
        <v>0.5</v>
      </c>
      <c r="AX10" s="37">
        <v>0.5</v>
      </c>
      <c r="AY10" s="37">
        <v>0.2</v>
      </c>
      <c r="AZ10" s="36"/>
    </row>
    <row r="11" spans="1:52" ht="15.6" x14ac:dyDescent="0.25">
      <c r="A11" s="10" t="s">
        <v>186</v>
      </c>
      <c r="B11" s="8">
        <v>16</v>
      </c>
      <c r="C11" s="8">
        <v>2</v>
      </c>
      <c r="D11" s="14">
        <v>230</v>
      </c>
      <c r="E11" s="14">
        <v>12</v>
      </c>
      <c r="F11" s="14">
        <v>0</v>
      </c>
      <c r="G11" s="14">
        <v>0</v>
      </c>
      <c r="H11" s="14">
        <v>0</v>
      </c>
      <c r="I11" s="14">
        <v>13</v>
      </c>
      <c r="J11" s="14">
        <v>40</v>
      </c>
      <c r="K11" s="14">
        <v>2</v>
      </c>
      <c r="L11" s="18">
        <f t="shared" ref="L11" si="20">INT(D11*0.75*0.6)</f>
        <v>103</v>
      </c>
      <c r="M11" s="18">
        <f t="shared" ref="M11" si="21">INT(E11*0.75*0.6)</f>
        <v>5</v>
      </c>
      <c r="N11" s="18"/>
      <c r="O11" s="18"/>
      <c r="P11" s="25"/>
      <c r="Q11" s="25"/>
      <c r="R11" s="30">
        <v>120</v>
      </c>
      <c r="S11" s="30">
        <v>6</v>
      </c>
      <c r="T11" s="30"/>
      <c r="U11" s="30"/>
      <c r="V11" s="30"/>
      <c r="W11" s="30"/>
      <c r="X11" s="28">
        <v>172</v>
      </c>
      <c r="Y11" s="28">
        <v>9</v>
      </c>
      <c r="Z11" s="28"/>
      <c r="AA11" s="28"/>
      <c r="AB11" s="28"/>
      <c r="AC11" s="28"/>
      <c r="AE11">
        <f t="shared" ref="AE11" si="22">X11</f>
        <v>172</v>
      </c>
      <c r="AF11">
        <f t="shared" ref="AF11" si="23">Y11</f>
        <v>9</v>
      </c>
      <c r="AS11" s="1" t="s">
        <v>270</v>
      </c>
      <c r="AT11" s="35">
        <v>0.6</v>
      </c>
      <c r="AU11" s="34"/>
      <c r="AV11" s="34"/>
      <c r="AX11" s="37">
        <v>0.5</v>
      </c>
      <c r="AY11" s="37"/>
      <c r="AZ11" s="37">
        <v>0.5</v>
      </c>
    </row>
    <row r="12" spans="1:52" ht="15.6" x14ac:dyDescent="0.25">
      <c r="A12" s="10" t="s">
        <v>189</v>
      </c>
      <c r="B12" s="8">
        <v>16</v>
      </c>
      <c r="C12" s="8">
        <v>1</v>
      </c>
      <c r="D12" s="14">
        <v>1680</v>
      </c>
      <c r="E12" s="14">
        <v>84</v>
      </c>
      <c r="F12" s="14">
        <v>0</v>
      </c>
      <c r="G12" s="14">
        <v>0</v>
      </c>
      <c r="H12" s="14">
        <v>0</v>
      </c>
      <c r="I12" s="14">
        <v>8</v>
      </c>
      <c r="J12" s="14">
        <v>20</v>
      </c>
      <c r="K12" s="14">
        <v>1</v>
      </c>
      <c r="L12" s="25"/>
      <c r="M12" s="25"/>
      <c r="N12" s="18">
        <f t="shared" ref="N12" si="24">INT(D12*0.8*5/6)</f>
        <v>1120</v>
      </c>
      <c r="O12" s="18">
        <f t="shared" ref="O12" si="25">INT(E12*0.8*5/6)</f>
        <v>56</v>
      </c>
      <c r="P12" s="18">
        <f t="shared" ref="P12:Q12" si="26">P14</f>
        <v>46</v>
      </c>
      <c r="Q12" s="18">
        <f t="shared" si="26"/>
        <v>2</v>
      </c>
      <c r="R12" s="30"/>
      <c r="S12" s="30"/>
      <c r="T12" s="30">
        <v>960</v>
      </c>
      <c r="U12" s="30">
        <v>48</v>
      </c>
      <c r="V12" s="30">
        <v>40</v>
      </c>
      <c r="W12" s="30">
        <v>2</v>
      </c>
      <c r="X12" s="29"/>
      <c r="Y12" s="29"/>
      <c r="Z12" s="28">
        <v>1344</v>
      </c>
      <c r="AA12" s="28">
        <v>67</v>
      </c>
      <c r="AB12" s="28"/>
      <c r="AC12" s="28"/>
      <c r="AG12">
        <f t="shared" ref="AG12:AG14" si="27">Z12</f>
        <v>1344</v>
      </c>
      <c r="AH12">
        <f t="shared" ref="AH12:AH14" si="28">AA12</f>
        <v>67</v>
      </c>
      <c r="AS12" s="1" t="s">
        <v>272</v>
      </c>
      <c r="AT12" s="35">
        <v>0.2</v>
      </c>
      <c r="AU12" s="34"/>
      <c r="AV12" s="35">
        <v>0.5</v>
      </c>
      <c r="AX12" s="36"/>
      <c r="AY12" s="37">
        <v>0.2</v>
      </c>
      <c r="AZ12" s="37">
        <v>0.5</v>
      </c>
    </row>
    <row r="13" spans="1:52" ht="15.6" x14ac:dyDescent="0.25">
      <c r="A13" s="10" t="s">
        <v>192</v>
      </c>
      <c r="B13" s="8">
        <v>16</v>
      </c>
      <c r="C13" s="8">
        <v>3</v>
      </c>
      <c r="D13" s="14">
        <v>70</v>
      </c>
      <c r="E13" s="14">
        <v>4</v>
      </c>
      <c r="F13" s="14">
        <v>1</v>
      </c>
      <c r="G13" s="15">
        <v>560</v>
      </c>
      <c r="H13" s="15">
        <v>28</v>
      </c>
      <c r="I13" s="14">
        <v>4</v>
      </c>
      <c r="J13" s="14">
        <v>20</v>
      </c>
      <c r="K13" s="14">
        <v>1</v>
      </c>
      <c r="L13" s="25">
        <f t="shared" ref="L13:M13" si="29">INT(D11*0.75*0.2)</f>
        <v>34</v>
      </c>
      <c r="M13" s="25">
        <f t="shared" si="29"/>
        <v>1</v>
      </c>
      <c r="N13" s="18">
        <f t="shared" ref="N13" si="30">INT(G13*0.8*2.5)</f>
        <v>1120</v>
      </c>
      <c r="O13" s="18">
        <f t="shared" ref="O13" si="31">INT(H13*0.8*2.5)</f>
        <v>56</v>
      </c>
      <c r="P13" s="25"/>
      <c r="Q13" s="25"/>
      <c r="R13" s="30">
        <v>40</v>
      </c>
      <c r="S13" s="30">
        <v>2</v>
      </c>
      <c r="T13" s="30">
        <v>960</v>
      </c>
      <c r="U13" s="30">
        <v>48</v>
      </c>
      <c r="V13" s="30"/>
      <c r="W13" s="30"/>
      <c r="X13" s="29"/>
      <c r="Y13" s="29"/>
      <c r="Z13" s="28">
        <v>448</v>
      </c>
      <c r="AA13" s="28">
        <v>22</v>
      </c>
      <c r="AB13" s="28">
        <v>46</v>
      </c>
      <c r="AC13" s="28">
        <v>2</v>
      </c>
      <c r="AG13">
        <f t="shared" si="27"/>
        <v>448</v>
      </c>
      <c r="AH13">
        <f t="shared" si="28"/>
        <v>22</v>
      </c>
      <c r="AI13">
        <f t="shared" ref="AI13:AI14" si="32">AB13</f>
        <v>46</v>
      </c>
      <c r="AJ13">
        <f t="shared" ref="AJ13:AJ14" si="33">AC13</f>
        <v>2</v>
      </c>
    </row>
    <row r="14" spans="1:52" ht="15.6" x14ac:dyDescent="0.25">
      <c r="A14" s="10" t="s">
        <v>200</v>
      </c>
      <c r="B14" s="8">
        <v>16</v>
      </c>
      <c r="C14" s="8">
        <v>3</v>
      </c>
      <c r="D14" s="14">
        <v>70</v>
      </c>
      <c r="E14" s="14">
        <v>4</v>
      </c>
      <c r="F14" s="14">
        <v>1</v>
      </c>
      <c r="G14" s="15">
        <v>560</v>
      </c>
      <c r="H14" s="15">
        <v>28</v>
      </c>
      <c r="I14" s="14">
        <v>7</v>
      </c>
      <c r="J14" s="14">
        <v>20</v>
      </c>
      <c r="K14" s="14">
        <v>1</v>
      </c>
      <c r="L14" s="25">
        <f t="shared" ref="L14:M14" si="34">INT(D11*0.75*0.2)</f>
        <v>34</v>
      </c>
      <c r="M14" s="25">
        <f t="shared" si="34"/>
        <v>1</v>
      </c>
      <c r="N14" s="18">
        <f t="shared" ref="N14" si="35">INT(G14*0.8*0)</f>
        <v>0</v>
      </c>
      <c r="O14" s="18">
        <f t="shared" ref="O14" si="36">INT(H14*0.8*0)</f>
        <v>0</v>
      </c>
      <c r="P14" s="18">
        <f t="shared" ref="P14" si="37">INT(D14*2/3)</f>
        <v>46</v>
      </c>
      <c r="Q14" s="18">
        <f t="shared" ref="Q14" si="38">INT(E14*2/3)</f>
        <v>2</v>
      </c>
      <c r="R14" s="30">
        <v>40</v>
      </c>
      <c r="S14" s="30">
        <v>2</v>
      </c>
      <c r="T14" s="30"/>
      <c r="U14" s="30"/>
      <c r="V14" s="30">
        <v>40</v>
      </c>
      <c r="W14" s="30">
        <v>2</v>
      </c>
      <c r="X14" s="29"/>
      <c r="Y14" s="29"/>
      <c r="Z14" s="28">
        <v>448</v>
      </c>
      <c r="AA14" s="28">
        <v>22</v>
      </c>
      <c r="AB14" s="28">
        <v>46</v>
      </c>
      <c r="AC14" s="28">
        <v>2</v>
      </c>
      <c r="AG14">
        <f t="shared" si="27"/>
        <v>448</v>
      </c>
      <c r="AH14">
        <f t="shared" si="28"/>
        <v>22</v>
      </c>
      <c r="AI14">
        <f t="shared" si="32"/>
        <v>46</v>
      </c>
      <c r="AJ14">
        <f t="shared" si="33"/>
        <v>2</v>
      </c>
    </row>
    <row r="15" spans="1:52" ht="15.6" x14ac:dyDescent="0.25">
      <c r="A15" s="10" t="s">
        <v>202</v>
      </c>
      <c r="B15" s="8">
        <v>43</v>
      </c>
      <c r="C15" s="8">
        <v>2</v>
      </c>
      <c r="D15" s="16">
        <v>396</v>
      </c>
      <c r="E15" s="16">
        <v>20</v>
      </c>
      <c r="F15" s="16">
        <v>0</v>
      </c>
      <c r="G15" s="16">
        <v>0</v>
      </c>
      <c r="H15" s="16">
        <v>0</v>
      </c>
      <c r="I15" s="16">
        <v>5</v>
      </c>
      <c r="J15" s="16">
        <v>20</v>
      </c>
      <c r="K15" s="16">
        <v>1</v>
      </c>
      <c r="L15" s="18">
        <f t="shared" ref="L15" si="39">INT(D15*0.75*0.6)</f>
        <v>178</v>
      </c>
      <c r="M15" s="18">
        <f t="shared" ref="M15" si="40">INT(E15*0.75*0.6)</f>
        <v>9</v>
      </c>
      <c r="N15" s="18"/>
      <c r="O15" s="18"/>
      <c r="P15" s="25"/>
      <c r="Q15" s="25"/>
      <c r="R15" s="31">
        <v>180</v>
      </c>
      <c r="S15" s="31">
        <v>9</v>
      </c>
      <c r="T15" s="31"/>
      <c r="U15" s="31"/>
      <c r="V15" s="31"/>
      <c r="W15" s="31"/>
      <c r="X15" s="28">
        <v>297</v>
      </c>
      <c r="Y15" s="28">
        <v>15</v>
      </c>
      <c r="Z15" s="28"/>
      <c r="AA15" s="28"/>
      <c r="AB15" s="28"/>
      <c r="AC15" s="28"/>
      <c r="AE15">
        <f t="shared" ref="AE15" si="41">X15</f>
        <v>297</v>
      </c>
      <c r="AF15">
        <f t="shared" ref="AF15" si="42">Y15</f>
        <v>15</v>
      </c>
    </row>
    <row r="16" spans="1:52" ht="15.6" x14ac:dyDescent="0.25">
      <c r="A16" s="10" t="s">
        <v>206</v>
      </c>
      <c r="B16" s="8">
        <v>43</v>
      </c>
      <c r="C16" s="8">
        <v>1</v>
      </c>
      <c r="D16" s="16">
        <v>2880</v>
      </c>
      <c r="E16" s="16">
        <v>144</v>
      </c>
      <c r="F16" s="16">
        <v>0</v>
      </c>
      <c r="G16" s="16">
        <v>0</v>
      </c>
      <c r="H16" s="16">
        <v>0</v>
      </c>
      <c r="I16" s="16">
        <v>6</v>
      </c>
      <c r="J16" s="16">
        <v>20</v>
      </c>
      <c r="K16" s="16">
        <v>1</v>
      </c>
      <c r="L16" s="25"/>
      <c r="M16" s="25"/>
      <c r="N16" s="18">
        <f t="shared" ref="N16" si="43">INT(D16*0.8*5/6)</f>
        <v>1920</v>
      </c>
      <c r="O16" s="18">
        <f t="shared" ref="O16" si="44">INT(E16*0.8*5/6)</f>
        <v>96</v>
      </c>
      <c r="P16" s="18">
        <f t="shared" ref="P16:Q16" si="45">P18</f>
        <v>80</v>
      </c>
      <c r="Q16" s="18">
        <f t="shared" si="45"/>
        <v>4</v>
      </c>
      <c r="R16" s="31"/>
      <c r="S16" s="31"/>
      <c r="T16" s="31">
        <v>1440</v>
      </c>
      <c r="U16" s="31">
        <v>72</v>
      </c>
      <c r="V16" s="31">
        <v>60</v>
      </c>
      <c r="W16" s="31">
        <v>3</v>
      </c>
      <c r="X16" s="29"/>
      <c r="Y16" s="29"/>
      <c r="Z16" s="28">
        <v>2304</v>
      </c>
      <c r="AA16" s="28">
        <v>115</v>
      </c>
      <c r="AB16" s="28"/>
      <c r="AC16" s="28"/>
      <c r="AG16">
        <f t="shared" ref="AG16:AG18" si="46">Z16</f>
        <v>2304</v>
      </c>
      <c r="AH16">
        <f t="shared" ref="AH16:AH18" si="47">AA16</f>
        <v>115</v>
      </c>
    </row>
    <row r="17" spans="1:36" ht="15.6" x14ac:dyDescent="0.25">
      <c r="A17" s="10" t="s">
        <v>212</v>
      </c>
      <c r="B17" s="8">
        <v>43</v>
      </c>
      <c r="C17" s="8">
        <v>3</v>
      </c>
      <c r="D17" s="16">
        <v>120</v>
      </c>
      <c r="E17" s="16">
        <v>6</v>
      </c>
      <c r="F17" s="16">
        <v>1</v>
      </c>
      <c r="G17" s="17">
        <v>960</v>
      </c>
      <c r="H17" s="17">
        <v>48</v>
      </c>
      <c r="I17" s="16">
        <v>4</v>
      </c>
      <c r="J17" s="16">
        <v>20</v>
      </c>
      <c r="K17" s="16">
        <v>1</v>
      </c>
      <c r="L17" s="25">
        <f t="shared" ref="L17:M17" si="48">INT(D15*0.75*0.2)</f>
        <v>59</v>
      </c>
      <c r="M17" s="25">
        <f t="shared" si="48"/>
        <v>3</v>
      </c>
      <c r="N17" s="18">
        <f t="shared" ref="N17" si="49">INT(G17*0.8*2.5)</f>
        <v>1920</v>
      </c>
      <c r="O17" s="18">
        <f t="shared" ref="O17" si="50">INT(H17*0.8*2.5)</f>
        <v>96</v>
      </c>
      <c r="P17" s="25"/>
      <c r="Q17" s="25"/>
      <c r="R17" s="31">
        <v>60</v>
      </c>
      <c r="S17" s="31">
        <v>3</v>
      </c>
      <c r="T17" s="31">
        <v>1440</v>
      </c>
      <c r="U17" s="31">
        <v>72</v>
      </c>
      <c r="V17" s="31"/>
      <c r="W17" s="31"/>
      <c r="X17" s="29"/>
      <c r="Y17" s="29"/>
      <c r="Z17" s="28">
        <v>768</v>
      </c>
      <c r="AA17" s="28">
        <v>38</v>
      </c>
      <c r="AB17" s="28">
        <v>80</v>
      </c>
      <c r="AC17" s="28">
        <v>4</v>
      </c>
      <c r="AG17">
        <f t="shared" si="46"/>
        <v>768</v>
      </c>
      <c r="AH17">
        <f t="shared" si="47"/>
        <v>38</v>
      </c>
      <c r="AI17">
        <f t="shared" ref="AI17:AI18" si="51">AB17</f>
        <v>80</v>
      </c>
      <c r="AJ17">
        <f t="shared" ref="AJ17:AJ18" si="52">AC17</f>
        <v>4</v>
      </c>
    </row>
    <row r="18" spans="1:36" ht="15.6" x14ac:dyDescent="0.25">
      <c r="A18" s="10" t="s">
        <v>224</v>
      </c>
      <c r="B18" s="8">
        <v>43</v>
      </c>
      <c r="C18" s="8">
        <v>3</v>
      </c>
      <c r="D18" s="16">
        <v>120</v>
      </c>
      <c r="E18" s="16">
        <v>6</v>
      </c>
      <c r="F18" s="16">
        <v>1</v>
      </c>
      <c r="G18" s="17">
        <v>960</v>
      </c>
      <c r="H18" s="17">
        <v>48</v>
      </c>
      <c r="I18" s="16">
        <v>10</v>
      </c>
      <c r="J18" s="16">
        <v>40</v>
      </c>
      <c r="K18" s="16">
        <v>2</v>
      </c>
      <c r="L18" s="25">
        <f t="shared" ref="L18:M18" si="53">INT(D15*0.75*0.2)</f>
        <v>59</v>
      </c>
      <c r="M18" s="25">
        <f t="shared" si="53"/>
        <v>3</v>
      </c>
      <c r="N18" s="18">
        <f t="shared" ref="N18" si="54">INT(G18*0.8*0)</f>
        <v>0</v>
      </c>
      <c r="O18" s="18">
        <f t="shared" ref="O18" si="55">INT(H18*0.8*0)</f>
        <v>0</v>
      </c>
      <c r="P18" s="18">
        <f t="shared" ref="P18" si="56">INT(D18*2/3)</f>
        <v>80</v>
      </c>
      <c r="Q18" s="18">
        <f t="shared" ref="Q18" si="57">INT(E18*2/3)</f>
        <v>4</v>
      </c>
      <c r="R18" s="31">
        <v>60</v>
      </c>
      <c r="S18" s="31">
        <v>3</v>
      </c>
      <c r="T18" s="31"/>
      <c r="U18" s="31"/>
      <c r="V18" s="31">
        <v>60</v>
      </c>
      <c r="W18" s="31">
        <v>3</v>
      </c>
      <c r="X18" s="29"/>
      <c r="Y18" s="29"/>
      <c r="Z18" s="28">
        <v>768</v>
      </c>
      <c r="AA18" s="28">
        <v>38</v>
      </c>
      <c r="AB18" s="28">
        <v>80</v>
      </c>
      <c r="AC18" s="28">
        <v>4</v>
      </c>
      <c r="AG18">
        <f t="shared" si="46"/>
        <v>768</v>
      </c>
      <c r="AH18">
        <f t="shared" si="47"/>
        <v>38</v>
      </c>
      <c r="AI18">
        <f t="shared" si="51"/>
        <v>80</v>
      </c>
      <c r="AJ18">
        <f t="shared" si="52"/>
        <v>4</v>
      </c>
    </row>
    <row r="19" spans="1:36" ht="15.6" x14ac:dyDescent="0.25">
      <c r="A19" s="10" t="s">
        <v>227</v>
      </c>
      <c r="B19" s="8">
        <v>43</v>
      </c>
      <c r="C19" s="8">
        <v>2</v>
      </c>
      <c r="D19" s="16">
        <v>396</v>
      </c>
      <c r="E19" s="16">
        <v>20</v>
      </c>
      <c r="F19" s="16">
        <v>0</v>
      </c>
      <c r="G19" s="16">
        <v>0</v>
      </c>
      <c r="H19" s="16">
        <v>0</v>
      </c>
      <c r="I19" s="16">
        <v>13</v>
      </c>
      <c r="J19" s="16">
        <v>40</v>
      </c>
      <c r="K19" s="16">
        <v>2</v>
      </c>
      <c r="L19" s="18">
        <f t="shared" ref="L19" si="58">INT(D19*0.75*0.6)</f>
        <v>178</v>
      </c>
      <c r="M19" s="18">
        <f t="shared" ref="M19" si="59">INT(E19*0.75*0.6)</f>
        <v>9</v>
      </c>
      <c r="N19" s="18"/>
      <c r="O19" s="18"/>
      <c r="P19" s="25"/>
      <c r="Q19" s="25"/>
      <c r="R19" s="31">
        <v>180</v>
      </c>
      <c r="S19" s="31">
        <v>9</v>
      </c>
      <c r="T19" s="31"/>
      <c r="U19" s="31"/>
      <c r="V19" s="31"/>
      <c r="W19" s="31"/>
      <c r="X19" s="28">
        <v>297</v>
      </c>
      <c r="Y19" s="28">
        <v>15</v>
      </c>
      <c r="Z19" s="28"/>
      <c r="AA19" s="28"/>
      <c r="AB19" s="28"/>
      <c r="AC19" s="28"/>
      <c r="AE19">
        <f t="shared" ref="AE19" si="60">X19</f>
        <v>297</v>
      </c>
      <c r="AF19">
        <f t="shared" ref="AF19" si="61">Y19</f>
        <v>15</v>
      </c>
    </row>
    <row r="20" spans="1:36" ht="15.6" x14ac:dyDescent="0.25">
      <c r="A20" s="10" t="s">
        <v>230</v>
      </c>
      <c r="B20" s="8">
        <v>43</v>
      </c>
      <c r="C20" s="8">
        <v>1</v>
      </c>
      <c r="D20" s="16">
        <v>2880</v>
      </c>
      <c r="E20" s="16">
        <v>144</v>
      </c>
      <c r="F20" s="16">
        <v>0</v>
      </c>
      <c r="G20" s="16">
        <v>0</v>
      </c>
      <c r="H20" s="16">
        <v>0</v>
      </c>
      <c r="I20" s="16">
        <v>8</v>
      </c>
      <c r="J20" s="16">
        <v>20</v>
      </c>
      <c r="K20" s="16">
        <v>1</v>
      </c>
      <c r="L20" s="25"/>
      <c r="M20" s="25"/>
      <c r="N20" s="18">
        <f t="shared" ref="N20" si="62">INT(D20*0.8*5/6)</f>
        <v>1920</v>
      </c>
      <c r="O20" s="18">
        <f t="shared" ref="O20" si="63">INT(E20*0.8*5/6)</f>
        <v>96</v>
      </c>
      <c r="P20" s="18">
        <f t="shared" ref="P20:Q20" si="64">P22</f>
        <v>80</v>
      </c>
      <c r="Q20" s="18">
        <f t="shared" si="64"/>
        <v>4</v>
      </c>
      <c r="R20" s="31"/>
      <c r="S20" s="31"/>
      <c r="T20" s="31">
        <v>1440</v>
      </c>
      <c r="U20" s="31">
        <v>72</v>
      </c>
      <c r="V20" s="31">
        <v>60</v>
      </c>
      <c r="W20" s="31">
        <v>3</v>
      </c>
      <c r="X20" s="29"/>
      <c r="Y20" s="29"/>
      <c r="Z20" s="28">
        <v>2304</v>
      </c>
      <c r="AA20" s="28">
        <v>115</v>
      </c>
      <c r="AB20" s="28"/>
      <c r="AC20" s="28"/>
      <c r="AG20">
        <f t="shared" ref="AG20:AG22" si="65">Z20</f>
        <v>2304</v>
      </c>
      <c r="AH20">
        <f t="shared" ref="AH20:AH22" si="66">AA20</f>
        <v>115</v>
      </c>
    </row>
    <row r="21" spans="1:36" ht="15.6" x14ac:dyDescent="0.25">
      <c r="A21" s="10" t="s">
        <v>231</v>
      </c>
      <c r="B21" s="8">
        <v>43</v>
      </c>
      <c r="C21" s="8">
        <v>3</v>
      </c>
      <c r="D21" s="16">
        <v>120</v>
      </c>
      <c r="E21" s="16">
        <v>6</v>
      </c>
      <c r="F21" s="16">
        <v>1</v>
      </c>
      <c r="G21" s="17">
        <v>960</v>
      </c>
      <c r="H21" s="17">
        <v>48</v>
      </c>
      <c r="I21" s="16">
        <v>4</v>
      </c>
      <c r="J21" s="16">
        <v>20</v>
      </c>
      <c r="K21" s="16">
        <v>1</v>
      </c>
      <c r="L21" s="25">
        <f t="shared" ref="L21:M21" si="67">INT(D19*0.75*0.2)</f>
        <v>59</v>
      </c>
      <c r="M21" s="25">
        <f t="shared" si="67"/>
        <v>3</v>
      </c>
      <c r="N21" s="18">
        <f t="shared" ref="N21" si="68">INT(G21*0.8*2.5)</f>
        <v>1920</v>
      </c>
      <c r="O21" s="18">
        <f t="shared" ref="O21" si="69">INT(H21*0.8*2.5)</f>
        <v>96</v>
      </c>
      <c r="P21" s="25"/>
      <c r="Q21" s="25"/>
      <c r="R21" s="31">
        <v>60</v>
      </c>
      <c r="S21" s="31">
        <v>3</v>
      </c>
      <c r="T21" s="31">
        <v>1440</v>
      </c>
      <c r="U21" s="31">
        <v>72</v>
      </c>
      <c r="V21" s="31"/>
      <c r="W21" s="31"/>
      <c r="X21" s="29"/>
      <c r="Y21" s="29"/>
      <c r="Z21" s="28">
        <v>768</v>
      </c>
      <c r="AA21" s="28">
        <v>38</v>
      </c>
      <c r="AB21" s="28">
        <v>80</v>
      </c>
      <c r="AC21" s="28">
        <v>4</v>
      </c>
      <c r="AG21">
        <f t="shared" si="65"/>
        <v>768</v>
      </c>
      <c r="AH21">
        <f t="shared" si="66"/>
        <v>38</v>
      </c>
      <c r="AI21">
        <f t="shared" ref="AI21:AI22" si="70">AB21</f>
        <v>80</v>
      </c>
      <c r="AJ21">
        <f t="shared" ref="AJ21:AJ22" si="71">AC21</f>
        <v>4</v>
      </c>
    </row>
    <row r="22" spans="1:36" ht="15.6" x14ac:dyDescent="0.25">
      <c r="A22" s="10" t="s">
        <v>232</v>
      </c>
      <c r="B22" s="8">
        <v>43</v>
      </c>
      <c r="C22" s="8">
        <v>3</v>
      </c>
      <c r="D22" s="16">
        <v>120</v>
      </c>
      <c r="E22" s="16">
        <v>6</v>
      </c>
      <c r="F22" s="16">
        <v>1</v>
      </c>
      <c r="G22" s="17">
        <v>960</v>
      </c>
      <c r="H22" s="17">
        <v>48</v>
      </c>
      <c r="I22" s="16">
        <v>9</v>
      </c>
      <c r="J22" s="16">
        <v>40</v>
      </c>
      <c r="K22" s="16">
        <v>2</v>
      </c>
      <c r="L22" s="25">
        <f t="shared" ref="L22:M22" si="72">INT(D19*0.75*0.2)</f>
        <v>59</v>
      </c>
      <c r="M22" s="25">
        <f t="shared" si="72"/>
        <v>3</v>
      </c>
      <c r="N22" s="18">
        <f t="shared" ref="N22" si="73">INT(G22*0.8*0)</f>
        <v>0</v>
      </c>
      <c r="O22" s="18">
        <f t="shared" ref="O22" si="74">INT(H22*0.8*0)</f>
        <v>0</v>
      </c>
      <c r="P22" s="18">
        <f t="shared" ref="P22" si="75">INT(D22*2/3)</f>
        <v>80</v>
      </c>
      <c r="Q22" s="18">
        <f t="shared" ref="Q22" si="76">INT(E22*2/3)</f>
        <v>4</v>
      </c>
      <c r="R22" s="31">
        <v>60</v>
      </c>
      <c r="S22" s="31">
        <v>3</v>
      </c>
      <c r="T22" s="31"/>
      <c r="U22" s="31"/>
      <c r="V22" s="31">
        <v>60</v>
      </c>
      <c r="W22" s="31">
        <v>3</v>
      </c>
      <c r="X22" s="29"/>
      <c r="Y22" s="29"/>
      <c r="Z22" s="28">
        <v>768</v>
      </c>
      <c r="AA22" s="28">
        <v>38</v>
      </c>
      <c r="AB22" s="28">
        <v>80</v>
      </c>
      <c r="AC22" s="28">
        <v>4</v>
      </c>
      <c r="AG22">
        <f t="shared" si="65"/>
        <v>768</v>
      </c>
      <c r="AH22">
        <f t="shared" si="66"/>
        <v>38</v>
      </c>
      <c r="AI22">
        <f t="shared" si="70"/>
        <v>80</v>
      </c>
      <c r="AJ22">
        <f t="shared" si="71"/>
        <v>4</v>
      </c>
    </row>
    <row r="23" spans="1:36" ht="15.6" x14ac:dyDescent="0.25">
      <c r="A23" s="10" t="s">
        <v>233</v>
      </c>
      <c r="B23" s="8">
        <v>43</v>
      </c>
      <c r="C23" s="8">
        <v>2</v>
      </c>
      <c r="D23" s="16">
        <v>396</v>
      </c>
      <c r="E23" s="16">
        <v>20</v>
      </c>
      <c r="F23" s="16">
        <v>0</v>
      </c>
      <c r="G23" s="16">
        <v>0</v>
      </c>
      <c r="H23" s="16">
        <v>0</v>
      </c>
      <c r="I23" s="16">
        <v>17</v>
      </c>
      <c r="J23" s="16">
        <v>40</v>
      </c>
      <c r="K23" s="16">
        <v>2</v>
      </c>
      <c r="L23" s="18">
        <f t="shared" ref="L23" si="77">INT(D23*0.75*0.6)</f>
        <v>178</v>
      </c>
      <c r="M23" s="18">
        <f t="shared" ref="M23" si="78">INT(E23*0.75*0.6)</f>
        <v>9</v>
      </c>
      <c r="N23" s="18"/>
      <c r="O23" s="18"/>
      <c r="P23" s="25"/>
      <c r="Q23" s="25"/>
      <c r="R23" s="31">
        <v>180</v>
      </c>
      <c r="S23" s="31">
        <v>9</v>
      </c>
      <c r="T23" s="31"/>
      <c r="U23" s="31"/>
      <c r="V23" s="31"/>
      <c r="W23" s="31"/>
      <c r="X23" s="28">
        <v>297</v>
      </c>
      <c r="Y23" s="28">
        <v>15</v>
      </c>
      <c r="Z23" s="28"/>
      <c r="AA23" s="28"/>
      <c r="AB23" s="28"/>
      <c r="AC23" s="28"/>
      <c r="AE23">
        <f t="shared" ref="AE23" si="79">X23</f>
        <v>297</v>
      </c>
      <c r="AF23">
        <f t="shared" ref="AF23" si="80">Y23</f>
        <v>15</v>
      </c>
    </row>
    <row r="24" spans="1:36" ht="15.6" x14ac:dyDescent="0.25">
      <c r="A24" s="10" t="s">
        <v>234</v>
      </c>
      <c r="B24" s="8">
        <v>43</v>
      </c>
      <c r="C24" s="8">
        <v>1</v>
      </c>
      <c r="D24" s="16">
        <v>2880</v>
      </c>
      <c r="E24" s="16">
        <v>144</v>
      </c>
      <c r="F24" s="16">
        <v>0</v>
      </c>
      <c r="G24" s="16">
        <v>0</v>
      </c>
      <c r="H24" s="16">
        <v>0</v>
      </c>
      <c r="I24" s="16">
        <v>6</v>
      </c>
      <c r="J24" s="16">
        <v>20</v>
      </c>
      <c r="K24" s="16">
        <v>1</v>
      </c>
      <c r="L24" s="25"/>
      <c r="M24" s="25"/>
      <c r="N24" s="18">
        <f t="shared" ref="N24" si="81">INT(D24*0.8*5/6)</f>
        <v>1920</v>
      </c>
      <c r="O24" s="18">
        <f t="shared" ref="O24" si="82">INT(E24*0.8*5/6)</f>
        <v>96</v>
      </c>
      <c r="P24" s="18">
        <f t="shared" ref="P24:Q24" si="83">P26</f>
        <v>80</v>
      </c>
      <c r="Q24" s="18">
        <f t="shared" si="83"/>
        <v>4</v>
      </c>
      <c r="R24" s="31"/>
      <c r="S24" s="31"/>
      <c r="T24" s="31">
        <v>1440</v>
      </c>
      <c r="U24" s="31">
        <v>72</v>
      </c>
      <c r="V24" s="31">
        <v>60</v>
      </c>
      <c r="W24" s="31">
        <v>3</v>
      </c>
      <c r="X24" s="29"/>
      <c r="Y24" s="29"/>
      <c r="Z24" s="28">
        <v>2304</v>
      </c>
      <c r="AA24" s="28">
        <v>115</v>
      </c>
      <c r="AB24" s="28"/>
      <c r="AC24" s="28"/>
      <c r="AG24">
        <f t="shared" ref="AG24:AG26" si="84">Z24</f>
        <v>2304</v>
      </c>
      <c r="AH24">
        <f t="shared" ref="AH24:AH26" si="85">AA24</f>
        <v>115</v>
      </c>
    </row>
    <row r="25" spans="1:36" ht="15.6" x14ac:dyDescent="0.25">
      <c r="A25" s="10" t="s">
        <v>235</v>
      </c>
      <c r="B25" s="8">
        <v>43</v>
      </c>
      <c r="C25" s="8">
        <v>3</v>
      </c>
      <c r="D25" s="16">
        <v>120</v>
      </c>
      <c r="E25" s="16">
        <v>6</v>
      </c>
      <c r="F25" s="16">
        <v>1</v>
      </c>
      <c r="G25" s="17">
        <v>960</v>
      </c>
      <c r="H25" s="17">
        <v>48</v>
      </c>
      <c r="I25" s="16">
        <v>4</v>
      </c>
      <c r="J25" s="16">
        <v>20</v>
      </c>
      <c r="K25" s="16">
        <v>1</v>
      </c>
      <c r="L25" s="25">
        <f t="shared" ref="L25:M25" si="86">INT(D23*0.75*0.2)</f>
        <v>59</v>
      </c>
      <c r="M25" s="25">
        <f t="shared" si="86"/>
        <v>3</v>
      </c>
      <c r="N25" s="18">
        <f t="shared" ref="N25" si="87">INT(G25*0.8*2.5)</f>
        <v>1920</v>
      </c>
      <c r="O25" s="18">
        <f t="shared" ref="O25" si="88">INT(H25*0.8*2.5)</f>
        <v>96</v>
      </c>
      <c r="P25" s="25"/>
      <c r="Q25" s="25"/>
      <c r="R25" s="31">
        <v>60</v>
      </c>
      <c r="S25" s="31">
        <v>3</v>
      </c>
      <c r="T25" s="31">
        <v>1440</v>
      </c>
      <c r="U25" s="31">
        <v>72</v>
      </c>
      <c r="V25" s="31"/>
      <c r="W25" s="31"/>
      <c r="X25" s="29"/>
      <c r="Y25" s="29"/>
      <c r="Z25" s="28">
        <v>768</v>
      </c>
      <c r="AA25" s="28">
        <v>38</v>
      </c>
      <c r="AB25" s="28">
        <v>80</v>
      </c>
      <c r="AC25" s="28">
        <v>4</v>
      </c>
      <c r="AG25">
        <f t="shared" si="84"/>
        <v>768</v>
      </c>
      <c r="AH25">
        <f t="shared" si="85"/>
        <v>38</v>
      </c>
      <c r="AI25">
        <f t="shared" ref="AI25:AI26" si="89">AB25</f>
        <v>80</v>
      </c>
      <c r="AJ25">
        <f t="shared" ref="AJ25:AJ26" si="90">AC25</f>
        <v>4</v>
      </c>
    </row>
    <row r="26" spans="1:36" ht="15.6" x14ac:dyDescent="0.25">
      <c r="A26" s="10" t="s">
        <v>236</v>
      </c>
      <c r="B26" s="8">
        <v>43</v>
      </c>
      <c r="C26" s="8">
        <v>3</v>
      </c>
      <c r="D26" s="16">
        <v>120</v>
      </c>
      <c r="E26" s="16">
        <v>6</v>
      </c>
      <c r="F26" s="16">
        <v>1</v>
      </c>
      <c r="G26" s="17">
        <v>960</v>
      </c>
      <c r="H26" s="17">
        <v>48</v>
      </c>
      <c r="I26" s="16">
        <v>9</v>
      </c>
      <c r="J26" s="16">
        <v>40</v>
      </c>
      <c r="K26" s="16">
        <v>2</v>
      </c>
      <c r="L26" s="25">
        <f t="shared" ref="L26:M26" si="91">INT(D23*0.75*0.2)</f>
        <v>59</v>
      </c>
      <c r="M26" s="25">
        <f t="shared" si="91"/>
        <v>3</v>
      </c>
      <c r="N26" s="18">
        <f t="shared" ref="N26" si="92">INT(G26*0.8*0)</f>
        <v>0</v>
      </c>
      <c r="O26" s="18">
        <f t="shared" ref="O26" si="93">INT(H26*0.8*0)</f>
        <v>0</v>
      </c>
      <c r="P26" s="18">
        <f t="shared" ref="P26" si="94">INT(D26*2/3)</f>
        <v>80</v>
      </c>
      <c r="Q26" s="18">
        <f t="shared" ref="Q26" si="95">INT(E26*2/3)</f>
        <v>4</v>
      </c>
      <c r="R26" s="31">
        <v>60</v>
      </c>
      <c r="S26" s="31">
        <v>3</v>
      </c>
      <c r="T26" s="31"/>
      <c r="U26" s="31"/>
      <c r="V26" s="31">
        <v>60</v>
      </c>
      <c r="W26" s="31">
        <v>3</v>
      </c>
      <c r="X26" s="29"/>
      <c r="Y26" s="29"/>
      <c r="Z26" s="28">
        <v>768</v>
      </c>
      <c r="AA26" s="28">
        <v>38</v>
      </c>
      <c r="AB26" s="28">
        <v>80</v>
      </c>
      <c r="AC26" s="28">
        <v>4</v>
      </c>
      <c r="AG26">
        <f t="shared" si="84"/>
        <v>768</v>
      </c>
      <c r="AH26">
        <f t="shared" si="85"/>
        <v>38</v>
      </c>
      <c r="AI26">
        <f t="shared" si="89"/>
        <v>80</v>
      </c>
      <c r="AJ26">
        <f t="shared" si="90"/>
        <v>4</v>
      </c>
    </row>
    <row r="27" spans="1:36" ht="15.6" x14ac:dyDescent="0.25">
      <c r="A27" s="10" t="s">
        <v>283</v>
      </c>
      <c r="B27" s="8">
        <v>43</v>
      </c>
      <c r="C27" s="8">
        <v>2</v>
      </c>
      <c r="D27" s="16">
        <v>396</v>
      </c>
      <c r="E27" s="16">
        <v>20</v>
      </c>
      <c r="F27" s="16">
        <v>0</v>
      </c>
      <c r="G27" s="16">
        <v>0</v>
      </c>
      <c r="H27" s="16">
        <v>0</v>
      </c>
      <c r="I27" s="16">
        <v>17</v>
      </c>
      <c r="J27" s="16">
        <v>40</v>
      </c>
      <c r="K27" s="16">
        <v>2</v>
      </c>
      <c r="L27" s="18">
        <f t="shared" ref="L27" si="96">INT(D27*0.75*0.6)</f>
        <v>178</v>
      </c>
      <c r="M27" s="18">
        <f t="shared" ref="M27" si="97">INT(E27*0.75*0.6)</f>
        <v>9</v>
      </c>
      <c r="N27" s="18"/>
      <c r="O27" s="18"/>
      <c r="P27" s="25"/>
      <c r="Q27" s="25"/>
      <c r="R27" s="31">
        <v>180</v>
      </c>
      <c r="S27" s="31">
        <v>9</v>
      </c>
      <c r="T27" s="31"/>
      <c r="U27" s="31"/>
      <c r="V27" s="31"/>
      <c r="W27" s="31"/>
      <c r="X27" s="28">
        <v>297</v>
      </c>
      <c r="Y27" s="28">
        <v>15</v>
      </c>
      <c r="Z27" s="28"/>
      <c r="AA27" s="28"/>
      <c r="AB27" s="28"/>
      <c r="AC27" s="28"/>
      <c r="AE27">
        <f t="shared" ref="AE27" si="98">X27</f>
        <v>297</v>
      </c>
      <c r="AF27">
        <f t="shared" ref="AF27" si="99">Y27</f>
        <v>15</v>
      </c>
    </row>
    <row r="28" spans="1:36" ht="15.6" x14ac:dyDescent="0.25">
      <c r="A28" s="10" t="s">
        <v>284</v>
      </c>
      <c r="B28" s="8">
        <v>43</v>
      </c>
      <c r="C28" s="8">
        <v>1</v>
      </c>
      <c r="D28" s="16">
        <v>2880</v>
      </c>
      <c r="E28" s="16">
        <v>144</v>
      </c>
      <c r="F28" s="16">
        <v>0</v>
      </c>
      <c r="G28" s="16">
        <v>0</v>
      </c>
      <c r="H28" s="16">
        <v>0</v>
      </c>
      <c r="I28" s="16">
        <v>6</v>
      </c>
      <c r="J28" s="16">
        <v>20</v>
      </c>
      <c r="K28" s="16">
        <v>1</v>
      </c>
      <c r="L28" s="25"/>
      <c r="M28" s="25"/>
      <c r="N28" s="18">
        <f t="shared" ref="N28" si="100">INT(D28*0.8*5/6)</f>
        <v>1920</v>
      </c>
      <c r="O28" s="18">
        <f t="shared" ref="O28" si="101">INT(E28*0.8*5/6)</f>
        <v>96</v>
      </c>
      <c r="P28" s="18">
        <f t="shared" ref="P28:Q28" si="102">P30</f>
        <v>80</v>
      </c>
      <c r="Q28" s="18">
        <f t="shared" si="102"/>
        <v>4</v>
      </c>
      <c r="R28" s="31"/>
      <c r="S28" s="31"/>
      <c r="T28" s="31">
        <v>1440</v>
      </c>
      <c r="U28" s="31">
        <v>72</v>
      </c>
      <c r="V28" s="31">
        <v>60</v>
      </c>
      <c r="W28" s="31">
        <v>3</v>
      </c>
      <c r="X28" s="29"/>
      <c r="Y28" s="29"/>
      <c r="Z28" s="28">
        <v>2304</v>
      </c>
      <c r="AA28" s="28">
        <v>115</v>
      </c>
      <c r="AB28" s="28"/>
      <c r="AC28" s="28"/>
      <c r="AG28">
        <f t="shared" ref="AG28:AG30" si="103">Z28</f>
        <v>2304</v>
      </c>
      <c r="AH28">
        <f t="shared" ref="AH28:AH30" si="104">AA28</f>
        <v>115</v>
      </c>
    </row>
    <row r="29" spans="1:36" ht="15.6" x14ac:dyDescent="0.25">
      <c r="A29" s="10" t="s">
        <v>285</v>
      </c>
      <c r="B29" s="8">
        <v>43</v>
      </c>
      <c r="C29" s="8">
        <v>3</v>
      </c>
      <c r="D29" s="16">
        <v>120</v>
      </c>
      <c r="E29" s="16">
        <v>6</v>
      </c>
      <c r="F29" s="16">
        <v>1</v>
      </c>
      <c r="G29" s="17">
        <v>960</v>
      </c>
      <c r="H29" s="17">
        <v>48</v>
      </c>
      <c r="I29" s="16">
        <v>4</v>
      </c>
      <c r="J29" s="16">
        <v>20</v>
      </c>
      <c r="K29" s="16">
        <v>1</v>
      </c>
      <c r="L29" s="25">
        <f t="shared" ref="L29" si="105">INT(D27*0.75*0.2)</f>
        <v>59</v>
      </c>
      <c r="M29" s="25">
        <f t="shared" ref="M29" si="106">INT(E27*0.75*0.2)</f>
        <v>3</v>
      </c>
      <c r="N29" s="18">
        <f t="shared" ref="N29" si="107">INT(G29*0.8*2.5)</f>
        <v>1920</v>
      </c>
      <c r="O29" s="18">
        <f t="shared" ref="O29" si="108">INT(H29*0.8*2.5)</f>
        <v>96</v>
      </c>
      <c r="P29" s="25"/>
      <c r="Q29" s="25"/>
      <c r="R29" s="31">
        <v>60</v>
      </c>
      <c r="S29" s="31">
        <v>3</v>
      </c>
      <c r="T29" s="31">
        <v>1440</v>
      </c>
      <c r="U29" s="31">
        <v>72</v>
      </c>
      <c r="V29" s="31"/>
      <c r="W29" s="31"/>
      <c r="X29" s="29"/>
      <c r="Y29" s="29"/>
      <c r="Z29" s="28">
        <v>768</v>
      </c>
      <c r="AA29" s="28">
        <v>38</v>
      </c>
      <c r="AB29" s="28">
        <v>80</v>
      </c>
      <c r="AC29" s="28">
        <v>4</v>
      </c>
      <c r="AG29">
        <f t="shared" si="103"/>
        <v>768</v>
      </c>
      <c r="AH29">
        <f t="shared" si="104"/>
        <v>38</v>
      </c>
      <c r="AI29">
        <f t="shared" ref="AI29:AI30" si="109">AB29</f>
        <v>80</v>
      </c>
      <c r="AJ29">
        <f t="shared" ref="AJ29:AJ30" si="110">AC29</f>
        <v>4</v>
      </c>
    </row>
    <row r="30" spans="1:36" ht="15.6" x14ac:dyDescent="0.25">
      <c r="A30" s="10" t="s">
        <v>286</v>
      </c>
      <c r="B30" s="8">
        <v>43</v>
      </c>
      <c r="C30" s="8">
        <v>3</v>
      </c>
      <c r="D30" s="16">
        <v>120</v>
      </c>
      <c r="E30" s="16">
        <v>6</v>
      </c>
      <c r="F30" s="16">
        <v>1</v>
      </c>
      <c r="G30" s="17">
        <v>960</v>
      </c>
      <c r="H30" s="17">
        <v>48</v>
      </c>
      <c r="I30" s="16">
        <v>9</v>
      </c>
      <c r="J30" s="16">
        <v>40</v>
      </c>
      <c r="K30" s="16">
        <v>2</v>
      </c>
      <c r="L30" s="25">
        <f t="shared" ref="L30" si="111">INT(D27*0.75*0.2)</f>
        <v>59</v>
      </c>
      <c r="M30" s="25">
        <f t="shared" ref="M30" si="112">INT(E27*0.75*0.2)</f>
        <v>3</v>
      </c>
      <c r="N30" s="18">
        <f t="shared" ref="N30" si="113">INT(G30*0.8*0)</f>
        <v>0</v>
      </c>
      <c r="O30" s="18">
        <f t="shared" ref="O30" si="114">INT(H30*0.8*0)</f>
        <v>0</v>
      </c>
      <c r="P30" s="18">
        <f t="shared" ref="P30" si="115">INT(D30*2/3)</f>
        <v>80</v>
      </c>
      <c r="Q30" s="18">
        <f t="shared" ref="Q30" si="116">INT(E30*2/3)</f>
        <v>4</v>
      </c>
      <c r="R30" s="31">
        <v>60</v>
      </c>
      <c r="S30" s="31">
        <v>3</v>
      </c>
      <c r="T30" s="31"/>
      <c r="U30" s="31"/>
      <c r="V30" s="31">
        <v>60</v>
      </c>
      <c r="W30" s="31">
        <v>3</v>
      </c>
      <c r="X30" s="29"/>
      <c r="Y30" s="29"/>
      <c r="Z30" s="28">
        <v>768</v>
      </c>
      <c r="AA30" s="28">
        <v>38</v>
      </c>
      <c r="AB30" s="28">
        <v>80</v>
      </c>
      <c r="AC30" s="28">
        <v>4</v>
      </c>
      <c r="AG30">
        <f t="shared" si="103"/>
        <v>768</v>
      </c>
      <c r="AH30">
        <f t="shared" si="104"/>
        <v>38</v>
      </c>
      <c r="AI30">
        <f t="shared" si="109"/>
        <v>80</v>
      </c>
      <c r="AJ30">
        <f t="shared" si="110"/>
        <v>4</v>
      </c>
    </row>
    <row r="31" spans="1:36" ht="15.6" x14ac:dyDescent="0.25">
      <c r="A31" s="10" t="s">
        <v>237</v>
      </c>
      <c r="B31" s="8">
        <v>68</v>
      </c>
      <c r="C31" s="8">
        <v>2</v>
      </c>
      <c r="D31" s="18">
        <v>494</v>
      </c>
      <c r="E31" s="18">
        <v>24</v>
      </c>
      <c r="F31" s="18">
        <v>0</v>
      </c>
      <c r="G31" s="18">
        <v>0</v>
      </c>
      <c r="H31" s="18">
        <v>0</v>
      </c>
      <c r="I31" s="18">
        <v>5</v>
      </c>
      <c r="J31" s="18">
        <v>20</v>
      </c>
      <c r="K31" s="18">
        <v>1</v>
      </c>
      <c r="L31" s="18">
        <f t="shared" ref="L31" si="117">INT(D31*0.75*0.6)</f>
        <v>222</v>
      </c>
      <c r="M31" s="18">
        <f t="shared" ref="M31" si="118">INT(E31*0.75*0.6)</f>
        <v>10</v>
      </c>
      <c r="N31" s="18"/>
      <c r="O31" s="18"/>
      <c r="P31" s="25"/>
      <c r="Q31" s="25"/>
      <c r="R31" s="32">
        <v>240</v>
      </c>
      <c r="S31" s="32">
        <v>12</v>
      </c>
      <c r="T31" s="32"/>
      <c r="U31" s="32"/>
      <c r="V31" s="32"/>
      <c r="W31" s="32"/>
      <c r="X31" s="28">
        <v>370</v>
      </c>
      <c r="Y31" s="28">
        <v>18</v>
      </c>
      <c r="Z31" s="28"/>
      <c r="AA31" s="28"/>
      <c r="AB31" s="28"/>
      <c r="AC31" s="28"/>
      <c r="AE31">
        <f t="shared" ref="AE31" si="119">X31</f>
        <v>370</v>
      </c>
      <c r="AF31">
        <f t="shared" ref="AF31" si="120">Y31</f>
        <v>18</v>
      </c>
    </row>
    <row r="32" spans="1:36" ht="15.6" x14ac:dyDescent="0.25">
      <c r="A32" s="10" t="s">
        <v>238</v>
      </c>
      <c r="B32" s="8">
        <v>68</v>
      </c>
      <c r="C32" s="8">
        <v>1</v>
      </c>
      <c r="D32" s="18">
        <v>3600</v>
      </c>
      <c r="E32" s="18">
        <v>180</v>
      </c>
      <c r="F32" s="18">
        <v>0</v>
      </c>
      <c r="G32" s="18">
        <v>0</v>
      </c>
      <c r="H32" s="18">
        <v>0</v>
      </c>
      <c r="I32" s="18">
        <v>6</v>
      </c>
      <c r="J32" s="18">
        <v>20</v>
      </c>
      <c r="K32" s="18">
        <v>1</v>
      </c>
      <c r="L32" s="25"/>
      <c r="M32" s="25"/>
      <c r="N32" s="18">
        <f t="shared" ref="N32" si="121">INT(D32*0.8*5/6)</f>
        <v>2400</v>
      </c>
      <c r="O32" s="18">
        <f t="shared" ref="O32" si="122">INT(E32*0.8*5/6)</f>
        <v>120</v>
      </c>
      <c r="P32" s="18">
        <f t="shared" ref="P32:Q32" si="123">P34</f>
        <v>100</v>
      </c>
      <c r="Q32" s="18">
        <f t="shared" si="123"/>
        <v>5</v>
      </c>
      <c r="R32" s="32"/>
      <c r="S32" s="32"/>
      <c r="T32" s="32">
        <v>1920</v>
      </c>
      <c r="U32" s="32">
        <v>96</v>
      </c>
      <c r="V32" s="32">
        <v>80</v>
      </c>
      <c r="W32" s="32">
        <v>4</v>
      </c>
      <c r="X32" s="29"/>
      <c r="Y32" s="29"/>
      <c r="Z32" s="28">
        <v>2880</v>
      </c>
      <c r="AA32" s="28">
        <v>144</v>
      </c>
      <c r="AB32" s="28"/>
      <c r="AC32" s="28"/>
      <c r="AG32">
        <f t="shared" ref="AG32:AG34" si="124">Z32</f>
        <v>2880</v>
      </c>
      <c r="AH32">
        <f t="shared" ref="AH32:AH34" si="125">AA32</f>
        <v>144</v>
      </c>
    </row>
    <row r="33" spans="1:36" ht="15.6" x14ac:dyDescent="0.25">
      <c r="A33" s="10" t="s">
        <v>239</v>
      </c>
      <c r="B33" s="8">
        <v>68</v>
      </c>
      <c r="C33" s="8">
        <v>3</v>
      </c>
      <c r="D33" s="18">
        <v>150</v>
      </c>
      <c r="E33" s="18">
        <v>8</v>
      </c>
      <c r="F33" s="18">
        <v>1</v>
      </c>
      <c r="G33" s="19">
        <v>1200</v>
      </c>
      <c r="H33" s="19">
        <v>60</v>
      </c>
      <c r="I33" s="18">
        <v>4</v>
      </c>
      <c r="J33" s="18">
        <v>20</v>
      </c>
      <c r="K33" s="18">
        <v>1</v>
      </c>
      <c r="L33" s="25">
        <f t="shared" ref="L33:M33" si="126">INT(D31*0.75*0.2)</f>
        <v>74</v>
      </c>
      <c r="M33" s="25">
        <f t="shared" si="126"/>
        <v>3</v>
      </c>
      <c r="N33" s="18">
        <f t="shared" ref="N33" si="127">INT(G33*0.8*2.5)</f>
        <v>2400</v>
      </c>
      <c r="O33" s="18">
        <f t="shared" ref="O33" si="128">INT(H33*0.8*2.5)</f>
        <v>120</v>
      </c>
      <c r="P33" s="25"/>
      <c r="Q33" s="25"/>
      <c r="R33" s="32">
        <v>80</v>
      </c>
      <c r="S33" s="32">
        <v>4</v>
      </c>
      <c r="T33" s="32">
        <v>1920</v>
      </c>
      <c r="U33" s="32">
        <v>96</v>
      </c>
      <c r="V33" s="32"/>
      <c r="W33" s="32"/>
      <c r="X33" s="29"/>
      <c r="Y33" s="29"/>
      <c r="Z33" s="28">
        <v>960</v>
      </c>
      <c r="AA33" s="28">
        <v>48</v>
      </c>
      <c r="AB33" s="28">
        <v>100</v>
      </c>
      <c r="AC33" s="28">
        <v>5</v>
      </c>
      <c r="AG33">
        <f t="shared" si="124"/>
        <v>960</v>
      </c>
      <c r="AH33">
        <f t="shared" si="125"/>
        <v>48</v>
      </c>
      <c r="AI33">
        <f t="shared" ref="AI33:AI34" si="129">AB33</f>
        <v>100</v>
      </c>
      <c r="AJ33">
        <f t="shared" ref="AJ33:AJ34" si="130">AC33</f>
        <v>5</v>
      </c>
    </row>
    <row r="34" spans="1:36" ht="15.6" x14ac:dyDescent="0.25">
      <c r="A34" s="10" t="s">
        <v>240</v>
      </c>
      <c r="B34" s="8">
        <v>68</v>
      </c>
      <c r="C34" s="8">
        <v>3</v>
      </c>
      <c r="D34" s="18">
        <v>150</v>
      </c>
      <c r="E34" s="18">
        <v>8</v>
      </c>
      <c r="F34" s="18">
        <v>1</v>
      </c>
      <c r="G34" s="19">
        <v>1200</v>
      </c>
      <c r="H34" s="19">
        <v>60</v>
      </c>
      <c r="I34" s="18">
        <v>10</v>
      </c>
      <c r="J34" s="18">
        <v>40</v>
      </c>
      <c r="K34" s="18">
        <v>2</v>
      </c>
      <c r="L34" s="25">
        <f t="shared" ref="L34:M34" si="131">INT(D31*0.75*0.2)</f>
        <v>74</v>
      </c>
      <c r="M34" s="25">
        <f t="shared" si="131"/>
        <v>3</v>
      </c>
      <c r="N34" s="18">
        <f t="shared" ref="N34" si="132">INT(G34*0.8*0)</f>
        <v>0</v>
      </c>
      <c r="O34" s="18">
        <f t="shared" ref="O34" si="133">INT(H34*0.8*0)</f>
        <v>0</v>
      </c>
      <c r="P34" s="18">
        <f t="shared" ref="P34" si="134">INT(D34*2/3)</f>
        <v>100</v>
      </c>
      <c r="Q34" s="18">
        <f t="shared" ref="Q34" si="135">INT(E34*2/3)</f>
        <v>5</v>
      </c>
      <c r="R34" s="32">
        <v>80</v>
      </c>
      <c r="S34" s="32">
        <v>4</v>
      </c>
      <c r="T34" s="32"/>
      <c r="U34" s="32"/>
      <c r="V34" s="32">
        <v>80</v>
      </c>
      <c r="W34" s="32">
        <v>4</v>
      </c>
      <c r="X34" s="29"/>
      <c r="Y34" s="29"/>
      <c r="Z34" s="28">
        <v>960</v>
      </c>
      <c r="AA34" s="28">
        <v>48</v>
      </c>
      <c r="AB34" s="28">
        <v>100</v>
      </c>
      <c r="AC34" s="28">
        <v>5</v>
      </c>
      <c r="AG34">
        <f t="shared" si="124"/>
        <v>960</v>
      </c>
      <c r="AH34">
        <f t="shared" si="125"/>
        <v>48</v>
      </c>
      <c r="AI34">
        <f t="shared" si="129"/>
        <v>100</v>
      </c>
      <c r="AJ34">
        <f t="shared" si="130"/>
        <v>5</v>
      </c>
    </row>
    <row r="35" spans="1:36" ht="15.6" x14ac:dyDescent="0.25">
      <c r="A35" s="10" t="s">
        <v>241</v>
      </c>
      <c r="B35" s="8">
        <v>68</v>
      </c>
      <c r="C35" s="8">
        <v>2</v>
      </c>
      <c r="D35" s="18">
        <v>494</v>
      </c>
      <c r="E35" s="18">
        <v>24</v>
      </c>
      <c r="F35" s="18">
        <v>0</v>
      </c>
      <c r="G35" s="18">
        <v>0</v>
      </c>
      <c r="H35" s="18">
        <v>0</v>
      </c>
      <c r="I35" s="18">
        <v>13</v>
      </c>
      <c r="J35" s="18">
        <v>40</v>
      </c>
      <c r="K35" s="18">
        <v>2</v>
      </c>
      <c r="L35" s="18">
        <f t="shared" ref="L35" si="136">INT(D35*0.75*0.6)</f>
        <v>222</v>
      </c>
      <c r="M35" s="18">
        <f t="shared" ref="M35" si="137">INT(E35*0.75*0.6)</f>
        <v>10</v>
      </c>
      <c r="N35" s="18"/>
      <c r="O35" s="18"/>
      <c r="P35" s="25"/>
      <c r="Q35" s="25"/>
      <c r="R35" s="32">
        <v>240</v>
      </c>
      <c r="S35" s="32">
        <v>12</v>
      </c>
      <c r="T35" s="32"/>
      <c r="U35" s="32"/>
      <c r="V35" s="32"/>
      <c r="W35" s="32"/>
      <c r="X35" s="28">
        <v>370</v>
      </c>
      <c r="Y35" s="28">
        <v>18</v>
      </c>
      <c r="Z35" s="28"/>
      <c r="AA35" s="28"/>
      <c r="AB35" s="28"/>
      <c r="AC35" s="28"/>
      <c r="AE35">
        <f t="shared" ref="AE35" si="138">X35</f>
        <v>370</v>
      </c>
      <c r="AF35">
        <f t="shared" ref="AF35" si="139">Y35</f>
        <v>18</v>
      </c>
    </row>
    <row r="36" spans="1:36" ht="15.6" x14ac:dyDescent="0.25">
      <c r="A36" s="10" t="s">
        <v>242</v>
      </c>
      <c r="B36" s="8">
        <v>68</v>
      </c>
      <c r="C36" s="8">
        <v>1</v>
      </c>
      <c r="D36" s="18">
        <v>3600</v>
      </c>
      <c r="E36" s="18">
        <v>180</v>
      </c>
      <c r="F36" s="18">
        <v>0</v>
      </c>
      <c r="G36" s="18">
        <v>0</v>
      </c>
      <c r="H36" s="18">
        <v>0</v>
      </c>
      <c r="I36" s="18">
        <v>8</v>
      </c>
      <c r="J36" s="18">
        <v>20</v>
      </c>
      <c r="K36" s="18">
        <v>1</v>
      </c>
      <c r="L36" s="25"/>
      <c r="M36" s="25"/>
      <c r="N36" s="18">
        <f t="shared" ref="N36" si="140">INT(D36*0.8*5/6)</f>
        <v>2400</v>
      </c>
      <c r="O36" s="18">
        <f t="shared" ref="O36" si="141">INT(E36*0.8*5/6)</f>
        <v>120</v>
      </c>
      <c r="P36" s="18">
        <f t="shared" ref="P36:Q36" si="142">P38</f>
        <v>100</v>
      </c>
      <c r="Q36" s="18">
        <f t="shared" si="142"/>
        <v>5</v>
      </c>
      <c r="R36" s="32"/>
      <c r="S36" s="32"/>
      <c r="T36" s="32">
        <v>1920</v>
      </c>
      <c r="U36" s="32">
        <v>96</v>
      </c>
      <c r="V36" s="32">
        <v>80</v>
      </c>
      <c r="W36" s="32">
        <v>4</v>
      </c>
      <c r="X36" s="29"/>
      <c r="Y36" s="29"/>
      <c r="Z36" s="28">
        <v>2880</v>
      </c>
      <c r="AA36" s="28">
        <v>144</v>
      </c>
      <c r="AB36" s="28"/>
      <c r="AC36" s="28"/>
      <c r="AG36">
        <f t="shared" ref="AG36:AG38" si="143">Z36</f>
        <v>2880</v>
      </c>
      <c r="AH36">
        <f t="shared" ref="AH36:AH38" si="144">AA36</f>
        <v>144</v>
      </c>
    </row>
    <row r="37" spans="1:36" ht="15.6" x14ac:dyDescent="0.25">
      <c r="A37" s="10" t="s">
        <v>243</v>
      </c>
      <c r="B37" s="8">
        <v>68</v>
      </c>
      <c r="C37" s="8">
        <v>3</v>
      </c>
      <c r="D37" s="18">
        <v>150</v>
      </c>
      <c r="E37" s="18">
        <v>8</v>
      </c>
      <c r="F37" s="18">
        <v>1</v>
      </c>
      <c r="G37" s="19">
        <v>1200</v>
      </c>
      <c r="H37" s="19">
        <v>60</v>
      </c>
      <c r="I37" s="18">
        <v>4</v>
      </c>
      <c r="J37" s="18">
        <v>20</v>
      </c>
      <c r="K37" s="18">
        <v>1</v>
      </c>
      <c r="L37" s="25">
        <f t="shared" ref="L37:M37" si="145">INT(D35*0.75*0.2)</f>
        <v>74</v>
      </c>
      <c r="M37" s="25">
        <f t="shared" si="145"/>
        <v>3</v>
      </c>
      <c r="N37" s="18">
        <f t="shared" ref="N37" si="146">INT(G37*0.8*2.5)</f>
        <v>2400</v>
      </c>
      <c r="O37" s="18">
        <f t="shared" ref="O37" si="147">INT(H37*0.8*2.5)</f>
        <v>120</v>
      </c>
      <c r="P37" s="25"/>
      <c r="Q37" s="25"/>
      <c r="R37" s="32">
        <v>80</v>
      </c>
      <c r="S37" s="32">
        <v>4</v>
      </c>
      <c r="T37" s="32">
        <v>1920</v>
      </c>
      <c r="U37" s="32">
        <v>96</v>
      </c>
      <c r="V37" s="32"/>
      <c r="W37" s="32"/>
      <c r="X37" s="29"/>
      <c r="Y37" s="29"/>
      <c r="Z37" s="28">
        <v>960</v>
      </c>
      <c r="AA37" s="28">
        <v>48</v>
      </c>
      <c r="AB37" s="28">
        <v>100</v>
      </c>
      <c r="AC37" s="28">
        <v>5</v>
      </c>
      <c r="AG37">
        <f t="shared" si="143"/>
        <v>960</v>
      </c>
      <c r="AH37">
        <f t="shared" si="144"/>
        <v>48</v>
      </c>
      <c r="AI37">
        <f t="shared" ref="AI37:AI38" si="148">AB37</f>
        <v>100</v>
      </c>
      <c r="AJ37">
        <f t="shared" ref="AJ37:AJ38" si="149">AC37</f>
        <v>5</v>
      </c>
    </row>
    <row r="38" spans="1:36" ht="15.6" x14ac:dyDescent="0.25">
      <c r="A38" s="10" t="s">
        <v>244</v>
      </c>
      <c r="B38" s="8">
        <v>68</v>
      </c>
      <c r="C38" s="8">
        <v>3</v>
      </c>
      <c r="D38" s="18">
        <v>150</v>
      </c>
      <c r="E38" s="18">
        <v>8</v>
      </c>
      <c r="F38" s="18">
        <v>1</v>
      </c>
      <c r="G38" s="19">
        <v>1200</v>
      </c>
      <c r="H38" s="19">
        <v>60</v>
      </c>
      <c r="I38" s="18">
        <v>9</v>
      </c>
      <c r="J38" s="18">
        <v>40</v>
      </c>
      <c r="K38" s="18">
        <v>2</v>
      </c>
      <c r="L38" s="25">
        <f t="shared" ref="L38:M38" si="150">INT(D35*0.75*0.2)</f>
        <v>74</v>
      </c>
      <c r="M38" s="25">
        <f t="shared" si="150"/>
        <v>3</v>
      </c>
      <c r="N38" s="18">
        <f t="shared" ref="N38" si="151">INT(G38*0.8*0)</f>
        <v>0</v>
      </c>
      <c r="O38" s="18">
        <f t="shared" ref="O38" si="152">INT(H38*0.8*0)</f>
        <v>0</v>
      </c>
      <c r="P38" s="18">
        <f t="shared" ref="P38" si="153">INT(D38*2/3)</f>
        <v>100</v>
      </c>
      <c r="Q38" s="18">
        <f t="shared" ref="Q38" si="154">INT(E38*2/3)</f>
        <v>5</v>
      </c>
      <c r="R38" s="32">
        <v>80</v>
      </c>
      <c r="S38" s="32">
        <v>4</v>
      </c>
      <c r="T38" s="32"/>
      <c r="U38" s="32"/>
      <c r="V38" s="32">
        <v>80</v>
      </c>
      <c r="W38" s="32">
        <v>4</v>
      </c>
      <c r="X38" s="29"/>
      <c r="Y38" s="29"/>
      <c r="Z38" s="28">
        <v>960</v>
      </c>
      <c r="AA38" s="28">
        <v>48</v>
      </c>
      <c r="AB38" s="28">
        <v>100</v>
      </c>
      <c r="AC38" s="28">
        <v>5</v>
      </c>
      <c r="AG38">
        <f t="shared" si="143"/>
        <v>960</v>
      </c>
      <c r="AH38">
        <f t="shared" si="144"/>
        <v>48</v>
      </c>
      <c r="AI38">
        <f t="shared" si="148"/>
        <v>100</v>
      </c>
      <c r="AJ38">
        <f t="shared" si="149"/>
        <v>5</v>
      </c>
    </row>
    <row r="39" spans="1:36" ht="15.6" x14ac:dyDescent="0.25">
      <c r="A39" s="10" t="s">
        <v>245</v>
      </c>
      <c r="B39" s="8">
        <v>68</v>
      </c>
      <c r="C39" s="8">
        <v>2</v>
      </c>
      <c r="D39" s="18">
        <v>494</v>
      </c>
      <c r="E39" s="18">
        <v>24</v>
      </c>
      <c r="F39" s="18">
        <v>0</v>
      </c>
      <c r="G39" s="18">
        <v>0</v>
      </c>
      <c r="H39" s="18">
        <v>0</v>
      </c>
      <c r="I39" s="18">
        <v>17</v>
      </c>
      <c r="J39" s="18">
        <v>40</v>
      </c>
      <c r="K39" s="18">
        <v>1</v>
      </c>
      <c r="L39" s="18">
        <f t="shared" ref="L39" si="155">INT(D39*0.75*0.6)</f>
        <v>222</v>
      </c>
      <c r="M39" s="18">
        <f t="shared" ref="M39" si="156">INT(E39*0.75*0.6)</f>
        <v>10</v>
      </c>
      <c r="N39" s="18"/>
      <c r="O39" s="18"/>
      <c r="P39" s="25"/>
      <c r="Q39" s="25"/>
      <c r="R39" s="32">
        <v>240</v>
      </c>
      <c r="S39" s="32">
        <v>12</v>
      </c>
      <c r="T39" s="32"/>
      <c r="U39" s="32"/>
      <c r="V39" s="32"/>
      <c r="W39" s="32"/>
      <c r="X39" s="28">
        <v>370</v>
      </c>
      <c r="Y39" s="28">
        <v>18</v>
      </c>
      <c r="Z39" s="28"/>
      <c r="AA39" s="28"/>
      <c r="AB39" s="28"/>
      <c r="AC39" s="28"/>
      <c r="AE39">
        <f t="shared" ref="AE39" si="157">X39</f>
        <v>370</v>
      </c>
      <c r="AF39">
        <f t="shared" ref="AF39" si="158">Y39</f>
        <v>18</v>
      </c>
    </row>
    <row r="40" spans="1:36" ht="15.6" x14ac:dyDescent="0.25">
      <c r="A40" s="10" t="s">
        <v>246</v>
      </c>
      <c r="B40" s="8">
        <v>68</v>
      </c>
      <c r="C40" s="8">
        <v>1</v>
      </c>
      <c r="D40" s="18">
        <v>3600</v>
      </c>
      <c r="E40" s="18">
        <v>180</v>
      </c>
      <c r="F40" s="18">
        <v>0</v>
      </c>
      <c r="G40" s="18">
        <v>0</v>
      </c>
      <c r="H40" s="18">
        <v>0</v>
      </c>
      <c r="I40" s="18">
        <v>6</v>
      </c>
      <c r="J40" s="18">
        <v>20</v>
      </c>
      <c r="K40" s="18">
        <v>1</v>
      </c>
      <c r="L40" s="25"/>
      <c r="M40" s="25"/>
      <c r="N40" s="18">
        <f t="shared" ref="N40" si="159">INT(D40*0.8*5/6)</f>
        <v>2400</v>
      </c>
      <c r="O40" s="18">
        <f t="shared" ref="O40" si="160">INT(E40*0.8*5/6)</f>
        <v>120</v>
      </c>
      <c r="P40" s="18">
        <f t="shared" ref="P40:Q40" si="161">P42</f>
        <v>100</v>
      </c>
      <c r="Q40" s="18">
        <f t="shared" si="161"/>
        <v>5</v>
      </c>
      <c r="R40" s="32"/>
      <c r="S40" s="32"/>
      <c r="T40" s="32">
        <v>1920</v>
      </c>
      <c r="U40" s="32">
        <v>96</v>
      </c>
      <c r="V40" s="32">
        <v>80</v>
      </c>
      <c r="W40" s="32">
        <v>4</v>
      </c>
      <c r="X40" s="29"/>
      <c r="Y40" s="29"/>
      <c r="Z40" s="28">
        <v>2880</v>
      </c>
      <c r="AA40" s="28">
        <v>144</v>
      </c>
      <c r="AB40" s="28"/>
      <c r="AC40" s="28"/>
      <c r="AG40">
        <f t="shared" ref="AG40:AG42" si="162">Z40</f>
        <v>2880</v>
      </c>
      <c r="AH40">
        <f t="shared" ref="AH40:AH42" si="163">AA40</f>
        <v>144</v>
      </c>
    </row>
    <row r="41" spans="1:36" ht="15.6" x14ac:dyDescent="0.25">
      <c r="A41" s="10" t="s">
        <v>247</v>
      </c>
      <c r="B41" s="8">
        <v>68</v>
      </c>
      <c r="C41" s="8">
        <v>3</v>
      </c>
      <c r="D41" s="18">
        <v>150</v>
      </c>
      <c r="E41" s="18">
        <v>8</v>
      </c>
      <c r="F41" s="18">
        <v>1</v>
      </c>
      <c r="G41" s="19">
        <v>1200</v>
      </c>
      <c r="H41" s="19">
        <v>60</v>
      </c>
      <c r="I41" s="18">
        <v>4</v>
      </c>
      <c r="J41" s="18">
        <v>20</v>
      </c>
      <c r="K41" s="18">
        <v>1</v>
      </c>
      <c r="L41" s="25">
        <f t="shared" ref="L41:M41" si="164">INT(D39*0.75*0.2)</f>
        <v>74</v>
      </c>
      <c r="M41" s="25">
        <f t="shared" si="164"/>
        <v>3</v>
      </c>
      <c r="N41" s="18">
        <f t="shared" ref="N41" si="165">INT(G41*0.8*2.5)</f>
        <v>2400</v>
      </c>
      <c r="O41" s="18">
        <f t="shared" ref="O41" si="166">INT(H41*0.8*2.5)</f>
        <v>120</v>
      </c>
      <c r="P41" s="25"/>
      <c r="Q41" s="25"/>
      <c r="R41" s="32">
        <v>80</v>
      </c>
      <c r="S41" s="32">
        <v>4</v>
      </c>
      <c r="T41" s="32">
        <v>1920</v>
      </c>
      <c r="U41" s="32">
        <v>96</v>
      </c>
      <c r="V41" s="32"/>
      <c r="W41" s="32"/>
      <c r="X41" s="29"/>
      <c r="Y41" s="29"/>
      <c r="Z41" s="28">
        <v>960</v>
      </c>
      <c r="AA41" s="28">
        <v>48</v>
      </c>
      <c r="AB41" s="28">
        <v>100</v>
      </c>
      <c r="AC41" s="28">
        <v>5</v>
      </c>
      <c r="AG41">
        <f t="shared" si="162"/>
        <v>960</v>
      </c>
      <c r="AH41">
        <f t="shared" si="163"/>
        <v>48</v>
      </c>
      <c r="AI41">
        <f t="shared" ref="AI41:AI42" si="167">AB41</f>
        <v>100</v>
      </c>
      <c r="AJ41">
        <f t="shared" ref="AJ41:AJ42" si="168">AC41</f>
        <v>5</v>
      </c>
    </row>
    <row r="42" spans="1:36" ht="15.6" x14ac:dyDescent="0.25">
      <c r="A42" s="10" t="s">
        <v>248</v>
      </c>
      <c r="B42" s="8">
        <v>68</v>
      </c>
      <c r="C42" s="8">
        <v>3</v>
      </c>
      <c r="D42" s="18">
        <v>150</v>
      </c>
      <c r="E42" s="18">
        <v>8</v>
      </c>
      <c r="F42" s="18">
        <v>1</v>
      </c>
      <c r="G42" s="19">
        <v>1200</v>
      </c>
      <c r="H42" s="19">
        <v>60</v>
      </c>
      <c r="I42" s="18">
        <v>15</v>
      </c>
      <c r="J42" s="18">
        <v>40</v>
      </c>
      <c r="K42" s="18">
        <v>2</v>
      </c>
      <c r="L42" s="25">
        <f t="shared" ref="L42:M42" si="169">INT(D39*0.75*0.2)</f>
        <v>74</v>
      </c>
      <c r="M42" s="25">
        <f t="shared" si="169"/>
        <v>3</v>
      </c>
      <c r="N42" s="18">
        <f t="shared" ref="N42" si="170">INT(G42*0.8*0)</f>
        <v>0</v>
      </c>
      <c r="O42" s="18">
        <f t="shared" ref="O42" si="171">INT(H42*0.8*0)</f>
        <v>0</v>
      </c>
      <c r="P42" s="18">
        <f t="shared" ref="P42" si="172">INT(D42*2/3)</f>
        <v>100</v>
      </c>
      <c r="Q42" s="18">
        <f t="shared" ref="Q42" si="173">INT(E42*2/3)</f>
        <v>5</v>
      </c>
      <c r="R42" s="32">
        <v>80</v>
      </c>
      <c r="S42" s="32">
        <v>4</v>
      </c>
      <c r="T42" s="32"/>
      <c r="U42" s="32"/>
      <c r="V42" s="32">
        <v>80</v>
      </c>
      <c r="W42" s="32">
        <v>4</v>
      </c>
      <c r="X42" s="29"/>
      <c r="Y42" s="29"/>
      <c r="Z42" s="28">
        <v>960</v>
      </c>
      <c r="AA42" s="28">
        <v>48</v>
      </c>
      <c r="AB42" s="28">
        <v>100</v>
      </c>
      <c r="AC42" s="28">
        <v>5</v>
      </c>
      <c r="AG42">
        <f t="shared" si="162"/>
        <v>960</v>
      </c>
      <c r="AH42">
        <f t="shared" si="163"/>
        <v>48</v>
      </c>
      <c r="AI42">
        <f t="shared" si="167"/>
        <v>100</v>
      </c>
      <c r="AJ42">
        <f t="shared" si="168"/>
        <v>5</v>
      </c>
    </row>
    <row r="43" spans="1:36" ht="15.6" x14ac:dyDescent="0.25">
      <c r="A43" s="10" t="s">
        <v>287</v>
      </c>
      <c r="B43" s="8">
        <v>68</v>
      </c>
      <c r="C43" s="8">
        <v>2</v>
      </c>
      <c r="D43" s="18">
        <v>494</v>
      </c>
      <c r="E43" s="18">
        <v>24</v>
      </c>
      <c r="F43" s="18">
        <v>0</v>
      </c>
      <c r="G43" s="18">
        <v>0</v>
      </c>
      <c r="H43" s="18">
        <v>0</v>
      </c>
      <c r="I43" s="18">
        <v>17</v>
      </c>
      <c r="J43" s="18">
        <v>40</v>
      </c>
      <c r="K43" s="18">
        <v>1</v>
      </c>
      <c r="L43" s="18">
        <f t="shared" ref="L43" si="174">INT(D43*0.75*0.6)</f>
        <v>222</v>
      </c>
      <c r="M43" s="18">
        <f t="shared" ref="M43" si="175">INT(E43*0.75*0.6)</f>
        <v>10</v>
      </c>
      <c r="N43" s="18"/>
      <c r="O43" s="18"/>
      <c r="P43" s="25"/>
      <c r="Q43" s="25"/>
      <c r="R43" s="32">
        <v>240</v>
      </c>
      <c r="S43" s="32">
        <v>12</v>
      </c>
      <c r="T43" s="32"/>
      <c r="U43" s="32"/>
      <c r="V43" s="32"/>
      <c r="W43" s="32"/>
      <c r="X43" s="28">
        <v>370</v>
      </c>
      <c r="Y43" s="28">
        <v>18</v>
      </c>
      <c r="Z43" s="28"/>
      <c r="AA43" s="28"/>
      <c r="AB43" s="28"/>
      <c r="AC43" s="28"/>
    </row>
    <row r="44" spans="1:36" ht="15.6" x14ac:dyDescent="0.25">
      <c r="A44" s="10" t="s">
        <v>288</v>
      </c>
      <c r="B44" s="8">
        <v>68</v>
      </c>
      <c r="C44" s="8">
        <v>1</v>
      </c>
      <c r="D44" s="18">
        <v>3600</v>
      </c>
      <c r="E44" s="18">
        <v>180</v>
      </c>
      <c r="F44" s="18">
        <v>0</v>
      </c>
      <c r="G44" s="18">
        <v>0</v>
      </c>
      <c r="H44" s="18">
        <v>0</v>
      </c>
      <c r="I44" s="18">
        <v>6</v>
      </c>
      <c r="J44" s="18">
        <v>20</v>
      </c>
      <c r="K44" s="18">
        <v>1</v>
      </c>
      <c r="L44" s="25"/>
      <c r="M44" s="25"/>
      <c r="N44" s="18">
        <f t="shared" ref="N44" si="176">INT(D44*0.8*5/6)</f>
        <v>2400</v>
      </c>
      <c r="O44" s="18">
        <f t="shared" ref="O44" si="177">INT(E44*0.8*5/6)</f>
        <v>120</v>
      </c>
      <c r="P44" s="18">
        <f t="shared" ref="P44:Q44" si="178">P46</f>
        <v>100</v>
      </c>
      <c r="Q44" s="18">
        <f t="shared" si="178"/>
        <v>5</v>
      </c>
      <c r="R44" s="32"/>
      <c r="S44" s="32"/>
      <c r="T44" s="32">
        <v>1920</v>
      </c>
      <c r="U44" s="32">
        <v>96</v>
      </c>
      <c r="V44" s="32">
        <v>80</v>
      </c>
      <c r="W44" s="32">
        <v>4</v>
      </c>
      <c r="X44" s="29"/>
      <c r="Y44" s="29"/>
      <c r="Z44" s="28">
        <v>2880</v>
      </c>
      <c r="AA44" s="28">
        <v>144</v>
      </c>
      <c r="AB44" s="28"/>
      <c r="AC44" s="28"/>
    </row>
    <row r="45" spans="1:36" ht="15.6" x14ac:dyDescent="0.25">
      <c r="A45" s="10" t="s">
        <v>289</v>
      </c>
      <c r="B45" s="8">
        <v>68</v>
      </c>
      <c r="C45" s="8">
        <v>3</v>
      </c>
      <c r="D45" s="18">
        <v>150</v>
      </c>
      <c r="E45" s="18">
        <v>8</v>
      </c>
      <c r="F45" s="18">
        <v>1</v>
      </c>
      <c r="G45" s="19">
        <v>1200</v>
      </c>
      <c r="H45" s="19">
        <v>60</v>
      </c>
      <c r="I45" s="18">
        <v>4</v>
      </c>
      <c r="J45" s="18">
        <v>20</v>
      </c>
      <c r="K45" s="18">
        <v>1</v>
      </c>
      <c r="L45" s="25">
        <f t="shared" ref="L45" si="179">INT(D43*0.75*0.2)</f>
        <v>74</v>
      </c>
      <c r="M45" s="25">
        <f t="shared" ref="M45" si="180">INT(E43*0.75*0.2)</f>
        <v>3</v>
      </c>
      <c r="N45" s="18">
        <f t="shared" ref="N45" si="181">INT(G45*0.8*2.5)</f>
        <v>2400</v>
      </c>
      <c r="O45" s="18">
        <f t="shared" ref="O45" si="182">INT(H45*0.8*2.5)</f>
        <v>120</v>
      </c>
      <c r="P45" s="25"/>
      <c r="Q45" s="25"/>
      <c r="R45" s="32">
        <v>80</v>
      </c>
      <c r="S45" s="32">
        <v>4</v>
      </c>
      <c r="T45" s="32">
        <v>1920</v>
      </c>
      <c r="U45" s="32">
        <v>96</v>
      </c>
      <c r="V45" s="32"/>
      <c r="W45" s="32"/>
      <c r="X45" s="29"/>
      <c r="Y45" s="29"/>
      <c r="Z45" s="28">
        <v>960</v>
      </c>
      <c r="AA45" s="28">
        <v>48</v>
      </c>
      <c r="AB45" s="28">
        <v>100</v>
      </c>
      <c r="AC45" s="28">
        <v>5</v>
      </c>
    </row>
    <row r="46" spans="1:36" ht="15.6" x14ac:dyDescent="0.25">
      <c r="A46" s="10" t="s">
        <v>290</v>
      </c>
      <c r="B46" s="8">
        <v>68</v>
      </c>
      <c r="C46" s="8">
        <v>3</v>
      </c>
      <c r="D46" s="18">
        <v>150</v>
      </c>
      <c r="E46" s="18">
        <v>8</v>
      </c>
      <c r="F46" s="18">
        <v>1</v>
      </c>
      <c r="G46" s="19">
        <v>1200</v>
      </c>
      <c r="H46" s="19">
        <v>60</v>
      </c>
      <c r="I46" s="18">
        <v>15</v>
      </c>
      <c r="J46" s="18">
        <v>40</v>
      </c>
      <c r="K46" s="18">
        <v>2</v>
      </c>
      <c r="L46" s="25">
        <f t="shared" ref="L46" si="183">INT(D43*0.75*0.2)</f>
        <v>74</v>
      </c>
      <c r="M46" s="25">
        <f t="shared" ref="M46" si="184">INT(E43*0.75*0.2)</f>
        <v>3</v>
      </c>
      <c r="N46" s="18">
        <f t="shared" ref="N46" si="185">INT(G46*0.8*0)</f>
        <v>0</v>
      </c>
      <c r="O46" s="18">
        <f t="shared" ref="O46" si="186">INT(H46*0.8*0)</f>
        <v>0</v>
      </c>
      <c r="P46" s="18">
        <f t="shared" ref="P46" si="187">INT(D46*2/3)</f>
        <v>100</v>
      </c>
      <c r="Q46" s="18">
        <f t="shared" ref="Q46" si="188">INT(E46*2/3)</f>
        <v>5</v>
      </c>
      <c r="R46" s="32">
        <v>80</v>
      </c>
      <c r="S46" s="32">
        <v>4</v>
      </c>
      <c r="T46" s="32"/>
      <c r="U46" s="32"/>
      <c r="V46" s="32">
        <v>80</v>
      </c>
      <c r="W46" s="32">
        <v>4</v>
      </c>
      <c r="X46" s="29"/>
      <c r="Y46" s="29"/>
      <c r="Z46" s="28">
        <v>960</v>
      </c>
      <c r="AA46" s="28">
        <v>48</v>
      </c>
      <c r="AB46" s="28">
        <v>100</v>
      </c>
      <c r="AC46" s="28">
        <v>5</v>
      </c>
    </row>
    <row r="47" spans="1:36" ht="15.6" x14ac:dyDescent="0.25">
      <c r="A47" s="10" t="s">
        <v>249</v>
      </c>
      <c r="B47" s="20">
        <v>84</v>
      </c>
      <c r="C47" s="8">
        <v>2</v>
      </c>
      <c r="D47" s="21">
        <v>598</v>
      </c>
      <c r="E47" s="22">
        <v>30</v>
      </c>
      <c r="F47" s="23">
        <v>0</v>
      </c>
      <c r="G47" s="23">
        <v>0</v>
      </c>
      <c r="H47" s="23">
        <v>0</v>
      </c>
      <c r="I47" s="26"/>
      <c r="J47" s="26"/>
      <c r="K47" s="26"/>
      <c r="L47" s="18">
        <f t="shared" ref="L47" si="189">INT(D47*0.75*0.6)</f>
        <v>269</v>
      </c>
      <c r="M47" s="18">
        <f t="shared" ref="M47" si="190">INT(E47*0.75*0.6)</f>
        <v>13</v>
      </c>
      <c r="N47" s="18"/>
      <c r="O47" s="18"/>
      <c r="P47" s="25"/>
      <c r="Q47" s="25"/>
      <c r="R47" s="33">
        <v>300</v>
      </c>
      <c r="S47" s="33">
        <v>15</v>
      </c>
      <c r="T47" s="33"/>
      <c r="U47" s="33"/>
      <c r="V47" s="33"/>
      <c r="W47" s="33"/>
      <c r="X47" s="28">
        <v>448</v>
      </c>
      <c r="Y47" s="28">
        <v>22</v>
      </c>
      <c r="Z47" s="28"/>
      <c r="AA47" s="28"/>
      <c r="AB47" s="28"/>
      <c r="AC47" s="28"/>
      <c r="AE47">
        <f t="shared" ref="AE47" si="191">X47</f>
        <v>448</v>
      </c>
      <c r="AF47">
        <f t="shared" ref="AF47" si="192">Y47</f>
        <v>22</v>
      </c>
    </row>
    <row r="48" spans="1:36" ht="15.6" x14ac:dyDescent="0.25">
      <c r="A48" s="10" t="s">
        <v>250</v>
      </c>
      <c r="B48" s="20">
        <v>84</v>
      </c>
      <c r="C48" s="8">
        <v>1</v>
      </c>
      <c r="D48" s="21">
        <v>4320</v>
      </c>
      <c r="E48" s="22">
        <v>216</v>
      </c>
      <c r="F48" s="23">
        <v>0</v>
      </c>
      <c r="G48" s="23">
        <v>0</v>
      </c>
      <c r="H48" s="23">
        <v>0</v>
      </c>
      <c r="I48" s="26"/>
      <c r="J48" s="26"/>
      <c r="K48" s="26"/>
      <c r="L48" s="25"/>
      <c r="M48" s="25"/>
      <c r="N48" s="18">
        <f t="shared" ref="N48" si="193">INT(D48*0.8*5/6)</f>
        <v>2880</v>
      </c>
      <c r="O48" s="18">
        <f t="shared" ref="O48" si="194">INT(E48*0.8*5/6)</f>
        <v>144</v>
      </c>
      <c r="P48" s="18">
        <f t="shared" ref="P48:Q48" si="195">P50</f>
        <v>120</v>
      </c>
      <c r="Q48" s="18">
        <f t="shared" si="195"/>
        <v>6</v>
      </c>
      <c r="R48" s="33"/>
      <c r="S48" s="33"/>
      <c r="T48" s="33">
        <v>2400</v>
      </c>
      <c r="U48" s="33">
        <v>120</v>
      </c>
      <c r="V48" s="33">
        <v>100</v>
      </c>
      <c r="W48" s="33">
        <v>5</v>
      </c>
      <c r="X48" s="29"/>
      <c r="Y48" s="29"/>
      <c r="Z48" s="28">
        <v>3456</v>
      </c>
      <c r="AA48" s="28">
        <v>172</v>
      </c>
      <c r="AB48" s="28"/>
      <c r="AC48" s="28"/>
      <c r="AG48">
        <f t="shared" ref="AG48:AG50" si="196">Z48</f>
        <v>3456</v>
      </c>
      <c r="AH48">
        <f t="shared" ref="AH48:AH50" si="197">AA48</f>
        <v>172</v>
      </c>
    </row>
    <row r="49" spans="1:36" ht="15.6" x14ac:dyDescent="0.25">
      <c r="A49" s="10" t="s">
        <v>251</v>
      </c>
      <c r="B49" s="20">
        <v>84</v>
      </c>
      <c r="C49" s="8">
        <v>3</v>
      </c>
      <c r="D49" s="21">
        <v>180</v>
      </c>
      <c r="E49" s="22">
        <v>9</v>
      </c>
      <c r="F49" s="23">
        <v>1</v>
      </c>
      <c r="G49" s="22">
        <v>1440</v>
      </c>
      <c r="H49" s="22">
        <v>72</v>
      </c>
      <c r="I49" s="26"/>
      <c r="J49" s="26"/>
      <c r="K49" s="26"/>
      <c r="L49" s="25">
        <f t="shared" ref="L49:M49" si="198">INT(D47*0.75*0.2)</f>
        <v>89</v>
      </c>
      <c r="M49" s="25">
        <f t="shared" si="198"/>
        <v>4</v>
      </c>
      <c r="N49" s="18">
        <f t="shared" ref="N49" si="199">INT(G49*0.8*2.5)</f>
        <v>2880</v>
      </c>
      <c r="O49" s="18">
        <f t="shared" ref="O49" si="200">INT(H49*0.8*2.5)</f>
        <v>144</v>
      </c>
      <c r="P49" s="25"/>
      <c r="Q49" s="25"/>
      <c r="R49" s="33">
        <v>100</v>
      </c>
      <c r="S49" s="33">
        <v>5</v>
      </c>
      <c r="T49" s="33">
        <v>2400</v>
      </c>
      <c r="U49" s="33">
        <v>120</v>
      </c>
      <c r="V49" s="33"/>
      <c r="W49" s="33"/>
      <c r="X49" s="29"/>
      <c r="Y49" s="29"/>
      <c r="Z49" s="28">
        <v>1152</v>
      </c>
      <c r="AA49" s="28">
        <v>57</v>
      </c>
      <c r="AB49" s="28">
        <v>120</v>
      </c>
      <c r="AC49" s="28">
        <v>6</v>
      </c>
      <c r="AG49">
        <f t="shared" si="196"/>
        <v>1152</v>
      </c>
      <c r="AH49">
        <f t="shared" si="197"/>
        <v>57</v>
      </c>
      <c r="AI49">
        <f t="shared" ref="AI49:AI50" si="201">AB49</f>
        <v>120</v>
      </c>
      <c r="AJ49">
        <f t="shared" ref="AJ49:AJ50" si="202">AC49</f>
        <v>6</v>
      </c>
    </row>
    <row r="50" spans="1:36" ht="15.6" x14ac:dyDescent="0.25">
      <c r="A50" s="10" t="s">
        <v>252</v>
      </c>
      <c r="B50" s="20">
        <v>84</v>
      </c>
      <c r="C50" s="8">
        <v>3</v>
      </c>
      <c r="D50" s="21">
        <v>180</v>
      </c>
      <c r="E50" s="22">
        <v>9</v>
      </c>
      <c r="F50" s="23">
        <v>1</v>
      </c>
      <c r="G50" s="22">
        <v>1440</v>
      </c>
      <c r="H50" s="22">
        <v>72</v>
      </c>
      <c r="I50" s="26"/>
      <c r="J50" s="26"/>
      <c r="K50" s="26"/>
      <c r="L50" s="25">
        <f t="shared" ref="L50:M50" si="203">INT(D47*0.75*0.2)</f>
        <v>89</v>
      </c>
      <c r="M50" s="25">
        <f t="shared" si="203"/>
        <v>4</v>
      </c>
      <c r="N50" s="18">
        <f t="shared" ref="N50:O50" si="204">INT(G50*0.8*0)</f>
        <v>0</v>
      </c>
      <c r="O50" s="18">
        <f t="shared" si="204"/>
        <v>0</v>
      </c>
      <c r="P50" s="18">
        <f t="shared" ref="P50:Q50" si="205">INT(D50*2/3)</f>
        <v>120</v>
      </c>
      <c r="Q50" s="18">
        <f t="shared" si="205"/>
        <v>6</v>
      </c>
      <c r="R50" s="33">
        <v>100</v>
      </c>
      <c r="S50" s="33">
        <v>5</v>
      </c>
      <c r="T50" s="33"/>
      <c r="U50" s="33"/>
      <c r="V50" s="33">
        <v>100</v>
      </c>
      <c r="W50" s="33">
        <v>5</v>
      </c>
      <c r="X50" s="29"/>
      <c r="Y50" s="29"/>
      <c r="Z50" s="28">
        <v>1152</v>
      </c>
      <c r="AA50" s="28">
        <v>57</v>
      </c>
      <c r="AB50" s="28">
        <v>120</v>
      </c>
      <c r="AC50" s="28">
        <v>6</v>
      </c>
      <c r="AG50">
        <f t="shared" si="196"/>
        <v>1152</v>
      </c>
      <c r="AH50">
        <f t="shared" si="197"/>
        <v>57</v>
      </c>
      <c r="AI50">
        <f t="shared" si="201"/>
        <v>120</v>
      </c>
      <c r="AJ50">
        <f t="shared" si="202"/>
        <v>6</v>
      </c>
    </row>
    <row r="51" spans="1:36" ht="15.6" x14ac:dyDescent="0.25">
      <c r="A51" s="10" t="s">
        <v>291</v>
      </c>
      <c r="B51" s="20">
        <v>84</v>
      </c>
      <c r="C51" s="8">
        <v>2</v>
      </c>
      <c r="D51" s="21">
        <v>598</v>
      </c>
      <c r="E51" s="22">
        <v>30</v>
      </c>
      <c r="F51" s="23">
        <v>0</v>
      </c>
      <c r="G51" s="23">
        <v>0</v>
      </c>
      <c r="H51" s="23">
        <v>0</v>
      </c>
      <c r="I51" s="26"/>
      <c r="J51" s="26"/>
      <c r="K51" s="26"/>
      <c r="L51" s="18">
        <f t="shared" ref="L51" si="206">INT(D51*0.75*0.6)</f>
        <v>269</v>
      </c>
      <c r="M51" s="18">
        <f t="shared" ref="M51" si="207">INT(E51*0.75*0.6)</f>
        <v>13</v>
      </c>
      <c r="N51" s="18"/>
      <c r="O51" s="18"/>
      <c r="P51" s="25"/>
      <c r="Q51" s="25"/>
      <c r="R51" s="33">
        <v>300</v>
      </c>
      <c r="S51" s="33">
        <v>15</v>
      </c>
      <c r="T51" s="33"/>
      <c r="U51" s="33"/>
      <c r="V51" s="33"/>
      <c r="W51" s="33"/>
      <c r="X51" s="28">
        <v>448</v>
      </c>
      <c r="Y51" s="28">
        <v>22</v>
      </c>
      <c r="Z51" s="28"/>
      <c r="AA51" s="28"/>
      <c r="AB51" s="28"/>
      <c r="AC51" s="28"/>
    </row>
    <row r="52" spans="1:36" ht="15.6" x14ac:dyDescent="0.25">
      <c r="A52" s="10" t="s">
        <v>292</v>
      </c>
      <c r="B52" s="20">
        <v>84</v>
      </c>
      <c r="C52" s="8">
        <v>1</v>
      </c>
      <c r="D52" s="21">
        <v>4320</v>
      </c>
      <c r="E52" s="22">
        <v>216</v>
      </c>
      <c r="F52" s="23">
        <v>0</v>
      </c>
      <c r="G52" s="23">
        <v>0</v>
      </c>
      <c r="H52" s="23">
        <v>0</v>
      </c>
      <c r="I52" s="26"/>
      <c r="J52" s="26"/>
      <c r="K52" s="26"/>
      <c r="L52" s="25"/>
      <c r="M52" s="25"/>
      <c r="N52" s="18">
        <f t="shared" ref="N52" si="208">INT(D52*0.8*5/6)</f>
        <v>2880</v>
      </c>
      <c r="O52" s="18">
        <f t="shared" ref="O52" si="209">INT(E52*0.8*5/6)</f>
        <v>144</v>
      </c>
      <c r="P52" s="18">
        <f t="shared" ref="P52:Q52" si="210">P54</f>
        <v>120</v>
      </c>
      <c r="Q52" s="18">
        <f t="shared" si="210"/>
        <v>6</v>
      </c>
      <c r="R52" s="33"/>
      <c r="S52" s="33"/>
      <c r="T52" s="33">
        <v>2400</v>
      </c>
      <c r="U52" s="33">
        <v>120</v>
      </c>
      <c r="V52" s="33">
        <v>100</v>
      </c>
      <c r="W52" s="33">
        <v>5</v>
      </c>
      <c r="X52" s="29"/>
      <c r="Y52" s="29"/>
      <c r="Z52" s="28">
        <v>3456</v>
      </c>
      <c r="AA52" s="28">
        <v>172</v>
      </c>
      <c r="AB52" s="28"/>
      <c r="AC52" s="28"/>
    </row>
    <row r="53" spans="1:36" ht="15.6" x14ac:dyDescent="0.25">
      <c r="A53" s="10" t="s">
        <v>293</v>
      </c>
      <c r="B53" s="20">
        <v>84</v>
      </c>
      <c r="C53" s="8">
        <v>3</v>
      </c>
      <c r="D53" s="21">
        <v>180</v>
      </c>
      <c r="E53" s="22">
        <v>9</v>
      </c>
      <c r="F53" s="23">
        <v>1</v>
      </c>
      <c r="G53" s="22">
        <v>1440</v>
      </c>
      <c r="H53" s="22">
        <v>72</v>
      </c>
      <c r="I53" s="26"/>
      <c r="J53" s="26"/>
      <c r="K53" s="26"/>
      <c r="L53" s="25">
        <f t="shared" ref="L53" si="211">INT(D51*0.75*0.2)</f>
        <v>89</v>
      </c>
      <c r="M53" s="25">
        <f t="shared" ref="M53" si="212">INT(E51*0.75*0.2)</f>
        <v>4</v>
      </c>
      <c r="N53" s="18">
        <f t="shared" ref="N53" si="213">INT(G53*0.8*2.5)</f>
        <v>2880</v>
      </c>
      <c r="O53" s="18">
        <f t="shared" ref="O53" si="214">INT(H53*0.8*2.5)</f>
        <v>144</v>
      </c>
      <c r="P53" s="25"/>
      <c r="Q53" s="25"/>
      <c r="R53" s="33">
        <v>100</v>
      </c>
      <c r="S53" s="33">
        <v>5</v>
      </c>
      <c r="T53" s="33">
        <v>2400</v>
      </c>
      <c r="U53" s="33">
        <v>120</v>
      </c>
      <c r="V53" s="33"/>
      <c r="W53" s="33"/>
      <c r="X53" s="29"/>
      <c r="Y53" s="29"/>
      <c r="Z53" s="28">
        <v>1152</v>
      </c>
      <c r="AA53" s="28">
        <v>57</v>
      </c>
      <c r="AB53" s="28">
        <v>120</v>
      </c>
      <c r="AC53" s="28">
        <v>6</v>
      </c>
    </row>
    <row r="54" spans="1:36" ht="15.6" x14ac:dyDescent="0.25">
      <c r="A54" s="10" t="s">
        <v>294</v>
      </c>
      <c r="B54" s="20">
        <v>84</v>
      </c>
      <c r="C54" s="8">
        <v>3</v>
      </c>
      <c r="D54" s="21">
        <v>180</v>
      </c>
      <c r="E54" s="22">
        <v>9</v>
      </c>
      <c r="F54" s="23">
        <v>1</v>
      </c>
      <c r="G54" s="22">
        <v>1440</v>
      </c>
      <c r="H54" s="22">
        <v>72</v>
      </c>
      <c r="I54" s="26"/>
      <c r="J54" s="26"/>
      <c r="K54" s="26"/>
      <c r="L54" s="25">
        <f t="shared" ref="L54" si="215">INT(D51*0.75*0.2)</f>
        <v>89</v>
      </c>
      <c r="M54" s="25">
        <f t="shared" ref="M54" si="216">INT(E51*0.75*0.2)</f>
        <v>4</v>
      </c>
      <c r="N54" s="18">
        <f t="shared" ref="N54" si="217">INT(G54*0.8*0)</f>
        <v>0</v>
      </c>
      <c r="O54" s="18">
        <f t="shared" ref="O54" si="218">INT(H54*0.8*0)</f>
        <v>0</v>
      </c>
      <c r="P54" s="18">
        <f t="shared" ref="P54" si="219">INT(D54*2/3)</f>
        <v>120</v>
      </c>
      <c r="Q54" s="18">
        <f t="shared" ref="Q54" si="220">INT(E54*2/3)</f>
        <v>6</v>
      </c>
      <c r="R54" s="33">
        <v>100</v>
      </c>
      <c r="S54" s="33">
        <v>5</v>
      </c>
      <c r="T54" s="33"/>
      <c r="U54" s="33"/>
      <c r="V54" s="33">
        <v>100</v>
      </c>
      <c r="W54" s="33">
        <v>5</v>
      </c>
      <c r="X54" s="29"/>
      <c r="Y54" s="29"/>
      <c r="Z54" s="28">
        <v>1152</v>
      </c>
      <c r="AA54" s="28">
        <v>57</v>
      </c>
      <c r="AB54" s="28">
        <v>120</v>
      </c>
      <c r="AC54" s="28">
        <v>6</v>
      </c>
    </row>
    <row r="55" spans="1:36" ht="15.6" x14ac:dyDescent="0.25">
      <c r="D55" s="21">
        <v>598</v>
      </c>
      <c r="E55" s="22">
        <v>30</v>
      </c>
      <c r="F55" s="23">
        <v>0</v>
      </c>
      <c r="G55" s="23">
        <v>0</v>
      </c>
      <c r="H55" s="23">
        <v>0</v>
      </c>
      <c r="I55" s="26"/>
      <c r="J55" s="26"/>
      <c r="K55" s="26"/>
      <c r="L55" s="18">
        <f>INT(D55*0.75*0.6)</f>
        <v>269</v>
      </c>
      <c r="M55" s="18">
        <f>INT(E55*0.75*0.6)</f>
        <v>13</v>
      </c>
      <c r="N55" s="18"/>
      <c r="O55" s="18"/>
      <c r="P55" s="25"/>
      <c r="Q55" s="25"/>
      <c r="R55" s="33">
        <v>300</v>
      </c>
      <c r="S55" s="33">
        <v>15</v>
      </c>
      <c r="T55" s="33"/>
      <c r="U55" s="33"/>
      <c r="V55" s="33"/>
      <c r="W55" s="33"/>
      <c r="X55" s="28">
        <v>448</v>
      </c>
      <c r="Y55" s="28">
        <v>22</v>
      </c>
      <c r="Z55" s="28"/>
      <c r="AA55" s="28"/>
      <c r="AB55" s="28"/>
      <c r="AC55" s="28"/>
    </row>
    <row r="56" spans="1:36" ht="15.6" x14ac:dyDescent="0.25">
      <c r="D56" s="21">
        <v>4320</v>
      </c>
      <c r="E56" s="22">
        <v>216</v>
      </c>
      <c r="F56" s="23">
        <v>0</v>
      </c>
      <c r="G56" s="23">
        <v>0</v>
      </c>
      <c r="H56" s="23">
        <v>0</v>
      </c>
      <c r="I56" s="26"/>
      <c r="J56" s="26"/>
      <c r="K56" s="26"/>
      <c r="L56" s="25"/>
      <c r="M56" s="25"/>
      <c r="N56" s="18">
        <f>INT(D56*0.8*5/6)</f>
        <v>2880</v>
      </c>
      <c r="O56" s="18">
        <f>INT(E56*0.8*5/6)</f>
        <v>144</v>
      </c>
      <c r="P56" s="18">
        <f>P58</f>
        <v>120</v>
      </c>
      <c r="Q56" s="18">
        <f>Q58</f>
        <v>6</v>
      </c>
      <c r="R56" s="33"/>
      <c r="S56" s="33"/>
      <c r="T56" s="33">
        <v>2400</v>
      </c>
      <c r="U56" s="33">
        <v>120</v>
      </c>
      <c r="V56" s="33">
        <v>100</v>
      </c>
      <c r="W56" s="33">
        <v>5</v>
      </c>
      <c r="X56" s="29"/>
      <c r="Y56" s="29"/>
      <c r="Z56" s="28">
        <v>3456</v>
      </c>
      <c r="AA56" s="28">
        <v>172</v>
      </c>
      <c r="AB56" s="28"/>
      <c r="AC56" s="28"/>
    </row>
    <row r="57" spans="1:36" ht="15.6" x14ac:dyDescent="0.25">
      <c r="D57" s="21">
        <v>180</v>
      </c>
      <c r="E57" s="22">
        <v>9</v>
      </c>
      <c r="F57" s="23">
        <v>1</v>
      </c>
      <c r="G57" s="22">
        <v>1440</v>
      </c>
      <c r="H57" s="22">
        <v>72</v>
      </c>
      <c r="I57" s="26"/>
      <c r="J57" s="26"/>
      <c r="K57" s="26"/>
      <c r="L57" s="25">
        <f>INT(D55*0.75*0.2)</f>
        <v>89</v>
      </c>
      <c r="M57" s="25">
        <f>INT(E55*0.75*0.2)</f>
        <v>4</v>
      </c>
      <c r="N57" s="18">
        <f>INT(G57*0.8*2.5)</f>
        <v>2880</v>
      </c>
      <c r="O57" s="18">
        <f>INT(H57*0.8*2.5)</f>
        <v>144</v>
      </c>
      <c r="P57" s="25"/>
      <c r="Q57" s="25"/>
      <c r="R57" s="33">
        <v>100</v>
      </c>
      <c r="S57" s="33">
        <v>5</v>
      </c>
      <c r="T57" s="33">
        <v>2400</v>
      </c>
      <c r="U57" s="33">
        <v>120</v>
      </c>
      <c r="V57" s="33"/>
      <c r="W57" s="33"/>
      <c r="X57" s="29"/>
      <c r="Y57" s="29"/>
      <c r="Z57" s="28">
        <v>1152</v>
      </c>
      <c r="AA57" s="28">
        <v>57</v>
      </c>
      <c r="AB57" s="28">
        <v>120</v>
      </c>
      <c r="AC57" s="28">
        <v>6</v>
      </c>
    </row>
    <row r="58" spans="1:36" ht="15.6" x14ac:dyDescent="0.25">
      <c r="D58" s="21">
        <v>180</v>
      </c>
      <c r="E58" s="22">
        <v>9</v>
      </c>
      <c r="F58" s="23">
        <v>1</v>
      </c>
      <c r="G58" s="22">
        <v>1440</v>
      </c>
      <c r="H58" s="22">
        <v>72</v>
      </c>
      <c r="I58" s="26"/>
      <c r="J58" s="26"/>
      <c r="K58" s="26"/>
      <c r="L58" s="25">
        <f>INT(D55*0.75*0.2)</f>
        <v>89</v>
      </c>
      <c r="M58" s="25">
        <f>INT(E55*0.75*0.2)</f>
        <v>4</v>
      </c>
      <c r="N58" s="18">
        <f>INT(G58*0.8*0)</f>
        <v>0</v>
      </c>
      <c r="O58" s="18">
        <f>INT(H58*0.8*0)</f>
        <v>0</v>
      </c>
      <c r="P58" s="18">
        <f>INT(D58*2/3)</f>
        <v>120</v>
      </c>
      <c r="Q58" s="18">
        <f>INT(E58*2/3)</f>
        <v>6</v>
      </c>
      <c r="R58" s="33">
        <v>100</v>
      </c>
      <c r="S58" s="33">
        <v>5</v>
      </c>
      <c r="T58" s="33"/>
      <c r="U58" s="33"/>
      <c r="V58" s="33">
        <v>100</v>
      </c>
      <c r="W58" s="33">
        <v>5</v>
      </c>
      <c r="X58" s="29"/>
      <c r="Y58" s="29"/>
      <c r="Z58" s="28">
        <v>1152</v>
      </c>
      <c r="AA58" s="28">
        <v>57</v>
      </c>
      <c r="AB58" s="28">
        <v>120</v>
      </c>
      <c r="AC58" s="28">
        <v>6</v>
      </c>
    </row>
  </sheetData>
  <mergeCells count="1">
    <mergeCell ref="R1:W1"/>
  </mergeCells>
  <phoneticPr fontId="2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B69"/>
  <sheetViews>
    <sheetView workbookViewId="0">
      <selection activeCell="H14" sqref="H14"/>
    </sheetView>
  </sheetViews>
  <sheetFormatPr defaultColWidth="8.88671875" defaultRowHeight="13.8" x14ac:dyDescent="0.25"/>
  <cols>
    <col min="1" max="80" width="8.88671875" style="1"/>
  </cols>
  <sheetData>
    <row r="1" spans="1:80" ht="15.6"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row>
    <row r="2" spans="1:80" ht="15.6" x14ac:dyDescent="0.25">
      <c r="A2" s="3" t="s">
        <v>1</v>
      </c>
      <c r="B2" s="3" t="s">
        <v>1</v>
      </c>
      <c r="C2" s="3" t="s">
        <v>1</v>
      </c>
      <c r="D2" s="3" t="s">
        <v>1</v>
      </c>
      <c r="E2" s="3" t="s">
        <v>1</v>
      </c>
      <c r="F2" s="3" t="s">
        <v>1</v>
      </c>
      <c r="G2" s="3" t="s">
        <v>1</v>
      </c>
      <c r="H2" s="3" t="s">
        <v>1</v>
      </c>
      <c r="I2" s="3" t="s">
        <v>1</v>
      </c>
      <c r="J2" s="3" t="s">
        <v>1</v>
      </c>
      <c r="K2" s="3" t="s">
        <v>1</v>
      </c>
      <c r="L2" s="3" t="s">
        <v>1</v>
      </c>
      <c r="M2" s="3" t="s">
        <v>1</v>
      </c>
      <c r="N2" s="3" t="s">
        <v>1</v>
      </c>
      <c r="O2" s="3" t="s">
        <v>1</v>
      </c>
      <c r="P2" s="3" t="s">
        <v>1</v>
      </c>
      <c r="Q2" s="3" t="s">
        <v>1</v>
      </c>
      <c r="R2" s="3" t="s">
        <v>1</v>
      </c>
      <c r="S2" s="3" t="s">
        <v>1</v>
      </c>
      <c r="T2" s="3" t="s">
        <v>1</v>
      </c>
      <c r="U2" s="3" t="s">
        <v>1</v>
      </c>
      <c r="V2" s="3" t="s">
        <v>1</v>
      </c>
      <c r="W2" s="3" t="s">
        <v>1</v>
      </c>
      <c r="X2" s="3" t="s">
        <v>1</v>
      </c>
      <c r="Y2" s="3" t="s">
        <v>1</v>
      </c>
      <c r="Z2" s="3" t="s">
        <v>1</v>
      </c>
      <c r="AA2" s="3" t="s">
        <v>1</v>
      </c>
      <c r="AB2" s="3" t="s">
        <v>1</v>
      </c>
      <c r="AC2" s="3" t="s">
        <v>1</v>
      </c>
      <c r="AD2" s="3" t="s">
        <v>1</v>
      </c>
      <c r="AE2" s="3" t="s">
        <v>1</v>
      </c>
      <c r="AF2" s="3" t="s">
        <v>1</v>
      </c>
      <c r="AG2" s="3" t="s">
        <v>1</v>
      </c>
      <c r="AH2" s="3" t="s">
        <v>1</v>
      </c>
      <c r="AI2" s="3" t="s">
        <v>1</v>
      </c>
      <c r="AJ2" s="3" t="s">
        <v>1</v>
      </c>
      <c r="AK2" s="3" t="s">
        <v>1</v>
      </c>
      <c r="AL2" s="3" t="s">
        <v>1</v>
      </c>
      <c r="AM2" s="3" t="s">
        <v>1</v>
      </c>
      <c r="AN2" s="3" t="s">
        <v>1</v>
      </c>
      <c r="AO2" s="3" t="s">
        <v>1</v>
      </c>
      <c r="AP2" s="3" t="s">
        <v>1</v>
      </c>
      <c r="AQ2" s="3" t="s">
        <v>1</v>
      </c>
      <c r="AR2" s="3" t="s">
        <v>1</v>
      </c>
      <c r="AS2" s="3" t="s">
        <v>1</v>
      </c>
      <c r="AT2" s="3" t="s">
        <v>1</v>
      </c>
      <c r="AU2" s="3" t="s">
        <v>1</v>
      </c>
      <c r="AV2" s="3" t="s">
        <v>1</v>
      </c>
      <c r="AW2" s="3" t="s">
        <v>1</v>
      </c>
      <c r="AX2" s="3" t="s">
        <v>1</v>
      </c>
      <c r="AY2" s="3" t="s">
        <v>1</v>
      </c>
      <c r="AZ2" s="3" t="s">
        <v>1</v>
      </c>
      <c r="BA2" s="3" t="s">
        <v>1</v>
      </c>
      <c r="BB2" s="3" t="s">
        <v>1</v>
      </c>
      <c r="BC2" s="3" t="s">
        <v>1</v>
      </c>
      <c r="BD2" s="3" t="s">
        <v>1</v>
      </c>
      <c r="BE2" s="3" t="s">
        <v>1</v>
      </c>
      <c r="BF2" s="3" t="s">
        <v>1</v>
      </c>
      <c r="BG2" s="3" t="s">
        <v>1</v>
      </c>
      <c r="BH2" s="3" t="s">
        <v>1</v>
      </c>
      <c r="BI2" s="3" t="s">
        <v>1</v>
      </c>
      <c r="BJ2" s="3" t="s">
        <v>1</v>
      </c>
      <c r="BK2" s="3" t="s">
        <v>1</v>
      </c>
      <c r="BL2" s="3" t="s">
        <v>1</v>
      </c>
      <c r="BM2" s="3" t="s">
        <v>1</v>
      </c>
      <c r="BN2" s="3" t="s">
        <v>1</v>
      </c>
      <c r="BO2" s="3" t="s">
        <v>1</v>
      </c>
      <c r="BP2" s="3" t="s">
        <v>1</v>
      </c>
      <c r="BQ2" s="3" t="s">
        <v>1</v>
      </c>
      <c r="BR2" s="3" t="s">
        <v>1</v>
      </c>
      <c r="BS2" s="3" t="s">
        <v>1</v>
      </c>
      <c r="BT2" s="3" t="s">
        <v>1</v>
      </c>
      <c r="BU2" s="3" t="s">
        <v>1</v>
      </c>
      <c r="BV2" s="3" t="s">
        <v>1</v>
      </c>
      <c r="BW2" s="3" t="s">
        <v>1</v>
      </c>
      <c r="BX2" s="3" t="s">
        <v>1</v>
      </c>
      <c r="BY2" s="3" t="s">
        <v>1</v>
      </c>
      <c r="BZ2" s="3" t="s">
        <v>1</v>
      </c>
      <c r="CA2" s="3" t="s">
        <v>1</v>
      </c>
      <c r="CB2" s="3" t="s">
        <v>1</v>
      </c>
    </row>
    <row r="3" spans="1:80" ht="46.8" x14ac:dyDescent="0.25">
      <c r="A3" s="4" t="s">
        <v>295</v>
      </c>
      <c r="B3" s="5" t="s">
        <v>296</v>
      </c>
      <c r="C3" s="5" t="s">
        <v>297</v>
      </c>
      <c r="D3" s="5" t="s">
        <v>298</v>
      </c>
      <c r="E3" s="4" t="s">
        <v>299</v>
      </c>
      <c r="F3" s="5" t="s">
        <v>300</v>
      </c>
      <c r="G3" s="5" t="s">
        <v>301</v>
      </c>
      <c r="H3" s="5" t="s">
        <v>302</v>
      </c>
      <c r="I3" s="4" t="s">
        <v>303</v>
      </c>
      <c r="J3" s="5" t="s">
        <v>304</v>
      </c>
      <c r="K3" s="5" t="s">
        <v>305</v>
      </c>
      <c r="L3" s="5" t="s">
        <v>306</v>
      </c>
      <c r="M3" s="4" t="s">
        <v>307</v>
      </c>
      <c r="N3" s="5" t="s">
        <v>308</v>
      </c>
      <c r="O3" s="5" t="s">
        <v>309</v>
      </c>
      <c r="P3" s="5" t="s">
        <v>310</v>
      </c>
      <c r="Q3" s="4" t="s">
        <v>311</v>
      </c>
      <c r="R3" s="5" t="s">
        <v>312</v>
      </c>
      <c r="S3" s="5" t="s">
        <v>313</v>
      </c>
      <c r="T3" s="5" t="s">
        <v>314</v>
      </c>
      <c r="U3" s="4" t="s">
        <v>315</v>
      </c>
      <c r="V3" s="5" t="s">
        <v>316</v>
      </c>
      <c r="W3" s="5" t="s">
        <v>317</v>
      </c>
      <c r="X3" s="5" t="s">
        <v>318</v>
      </c>
      <c r="Y3" s="4" t="s">
        <v>319</v>
      </c>
      <c r="Z3" s="5" t="s">
        <v>320</v>
      </c>
      <c r="AA3" s="5" t="s">
        <v>321</v>
      </c>
      <c r="AB3" s="5" t="s">
        <v>322</v>
      </c>
      <c r="AC3" s="4" t="s">
        <v>323</v>
      </c>
      <c r="AD3" s="5" t="s">
        <v>324</v>
      </c>
      <c r="AE3" s="5" t="s">
        <v>325</v>
      </c>
      <c r="AF3" s="5" t="s">
        <v>326</v>
      </c>
      <c r="AG3" s="4" t="s">
        <v>327</v>
      </c>
      <c r="AH3" s="5" t="s">
        <v>328</v>
      </c>
      <c r="AI3" s="5" t="s">
        <v>329</v>
      </c>
      <c r="AJ3" s="5" t="s">
        <v>330</v>
      </c>
      <c r="AK3" s="4" t="s">
        <v>331</v>
      </c>
      <c r="AL3" s="5" t="s">
        <v>332</v>
      </c>
      <c r="AM3" s="5" t="s">
        <v>333</v>
      </c>
      <c r="AN3" s="5" t="s">
        <v>334</v>
      </c>
      <c r="AO3" s="4" t="s">
        <v>335</v>
      </c>
      <c r="AP3" s="5" t="s">
        <v>336</v>
      </c>
      <c r="AQ3" s="5" t="s">
        <v>337</v>
      </c>
      <c r="AR3" s="5" t="s">
        <v>338</v>
      </c>
      <c r="AS3" s="4" t="s">
        <v>339</v>
      </c>
      <c r="AT3" s="5" t="s">
        <v>340</v>
      </c>
      <c r="AU3" s="5" t="s">
        <v>341</v>
      </c>
      <c r="AV3" s="5" t="s">
        <v>342</v>
      </c>
      <c r="AW3" s="4" t="s">
        <v>343</v>
      </c>
      <c r="AX3" s="5" t="s">
        <v>344</v>
      </c>
      <c r="AY3" s="5" t="s">
        <v>345</v>
      </c>
      <c r="AZ3" s="5" t="s">
        <v>346</v>
      </c>
      <c r="BA3" s="4" t="s">
        <v>347</v>
      </c>
      <c r="BB3" s="5" t="s">
        <v>348</v>
      </c>
      <c r="BC3" s="5" t="s">
        <v>349</v>
      </c>
      <c r="BD3" s="5" t="s">
        <v>350</v>
      </c>
      <c r="BE3" s="4" t="s">
        <v>351</v>
      </c>
      <c r="BF3" s="5" t="s">
        <v>352</v>
      </c>
      <c r="BG3" s="5" t="s">
        <v>353</v>
      </c>
      <c r="BH3" s="5" t="s">
        <v>354</v>
      </c>
      <c r="BI3" s="4" t="s">
        <v>355</v>
      </c>
      <c r="BJ3" s="5" t="s">
        <v>356</v>
      </c>
      <c r="BK3" s="5" t="s">
        <v>357</v>
      </c>
      <c r="BL3" s="5" t="s">
        <v>358</v>
      </c>
      <c r="BM3" s="4" t="s">
        <v>359</v>
      </c>
      <c r="BN3" s="5" t="s">
        <v>360</v>
      </c>
      <c r="BO3" s="5" t="s">
        <v>361</v>
      </c>
      <c r="BP3" s="5" t="s">
        <v>362</v>
      </c>
      <c r="BQ3" s="4" t="s">
        <v>363</v>
      </c>
      <c r="BR3" s="5" t="s">
        <v>364</v>
      </c>
      <c r="BS3" s="5" t="s">
        <v>365</v>
      </c>
      <c r="BT3" s="5" t="s">
        <v>366</v>
      </c>
      <c r="BU3" s="4" t="s">
        <v>367</v>
      </c>
      <c r="BV3" s="5" t="s">
        <v>368</v>
      </c>
      <c r="BW3" s="5" t="s">
        <v>369</v>
      </c>
      <c r="BX3" s="5" t="s">
        <v>370</v>
      </c>
      <c r="BY3" s="4" t="s">
        <v>371</v>
      </c>
      <c r="BZ3" s="5" t="s">
        <v>372</v>
      </c>
      <c r="CA3" s="5" t="s">
        <v>373</v>
      </c>
      <c r="CB3" s="5" t="s">
        <v>374</v>
      </c>
    </row>
    <row r="4" spans="1:80" x14ac:dyDescent="0.25">
      <c r="A4" s="6" t="s">
        <v>11</v>
      </c>
      <c r="B4" s="6" t="s">
        <v>9</v>
      </c>
      <c r="C4" s="6" t="s">
        <v>9</v>
      </c>
      <c r="D4" s="6" t="s">
        <v>9</v>
      </c>
      <c r="E4" s="6" t="s">
        <v>11</v>
      </c>
      <c r="F4" s="6" t="s">
        <v>9</v>
      </c>
      <c r="G4" s="6" t="s">
        <v>9</v>
      </c>
      <c r="H4" s="6" t="s">
        <v>9</v>
      </c>
      <c r="I4" s="6" t="s">
        <v>11</v>
      </c>
      <c r="J4" s="6" t="s">
        <v>9</v>
      </c>
      <c r="K4" s="6" t="s">
        <v>9</v>
      </c>
      <c r="L4" s="6" t="s">
        <v>9</v>
      </c>
      <c r="M4" s="6" t="s">
        <v>11</v>
      </c>
      <c r="N4" s="6" t="s">
        <v>9</v>
      </c>
      <c r="O4" s="6" t="s">
        <v>9</v>
      </c>
      <c r="P4" s="6" t="s">
        <v>9</v>
      </c>
      <c r="Q4" s="6" t="s">
        <v>11</v>
      </c>
      <c r="R4" s="6" t="s">
        <v>9</v>
      </c>
      <c r="S4" s="6" t="s">
        <v>9</v>
      </c>
      <c r="T4" s="6" t="s">
        <v>9</v>
      </c>
      <c r="U4" s="6" t="s">
        <v>11</v>
      </c>
      <c r="V4" s="6" t="s">
        <v>9</v>
      </c>
      <c r="W4" s="6" t="s">
        <v>9</v>
      </c>
      <c r="X4" s="6" t="s">
        <v>9</v>
      </c>
      <c r="Y4" s="6" t="s">
        <v>11</v>
      </c>
      <c r="Z4" s="6" t="s">
        <v>9</v>
      </c>
      <c r="AA4" s="6" t="s">
        <v>9</v>
      </c>
      <c r="AB4" s="6" t="s">
        <v>9</v>
      </c>
      <c r="AC4" s="6" t="s">
        <v>11</v>
      </c>
      <c r="AD4" s="6" t="s">
        <v>9</v>
      </c>
      <c r="AE4" s="6" t="s">
        <v>9</v>
      </c>
      <c r="AF4" s="6" t="s">
        <v>9</v>
      </c>
      <c r="AG4" s="6" t="s">
        <v>11</v>
      </c>
      <c r="AH4" s="6" t="s">
        <v>9</v>
      </c>
      <c r="AI4" s="6" t="s">
        <v>9</v>
      </c>
      <c r="AJ4" s="6" t="s">
        <v>9</v>
      </c>
      <c r="AK4" s="6" t="s">
        <v>11</v>
      </c>
      <c r="AL4" s="6" t="s">
        <v>9</v>
      </c>
      <c r="AM4" s="6" t="s">
        <v>9</v>
      </c>
      <c r="AN4" s="6" t="s">
        <v>9</v>
      </c>
      <c r="AO4" s="6" t="s">
        <v>11</v>
      </c>
      <c r="AP4" s="6" t="s">
        <v>9</v>
      </c>
      <c r="AQ4" s="6" t="s">
        <v>9</v>
      </c>
      <c r="AR4" s="6" t="s">
        <v>9</v>
      </c>
      <c r="AS4" s="6" t="s">
        <v>11</v>
      </c>
      <c r="AT4" s="6" t="s">
        <v>9</v>
      </c>
      <c r="AU4" s="6" t="s">
        <v>9</v>
      </c>
      <c r="AV4" s="6" t="s">
        <v>9</v>
      </c>
      <c r="AW4" s="6" t="s">
        <v>11</v>
      </c>
      <c r="AX4" s="6" t="s">
        <v>9</v>
      </c>
      <c r="AY4" s="6" t="s">
        <v>9</v>
      </c>
      <c r="AZ4" s="6" t="s">
        <v>9</v>
      </c>
      <c r="BA4" s="6" t="s">
        <v>11</v>
      </c>
      <c r="BB4" s="6" t="s">
        <v>9</v>
      </c>
      <c r="BC4" s="6" t="s">
        <v>9</v>
      </c>
      <c r="BD4" s="6" t="s">
        <v>9</v>
      </c>
      <c r="BE4" s="6" t="s">
        <v>11</v>
      </c>
      <c r="BF4" s="6" t="s">
        <v>9</v>
      </c>
      <c r="BG4" s="6" t="s">
        <v>9</v>
      </c>
      <c r="BH4" s="6" t="s">
        <v>9</v>
      </c>
      <c r="BI4" s="6" t="s">
        <v>11</v>
      </c>
      <c r="BJ4" s="6" t="s">
        <v>9</v>
      </c>
      <c r="BK4" s="6" t="s">
        <v>9</v>
      </c>
      <c r="BL4" s="6" t="s">
        <v>9</v>
      </c>
      <c r="BM4" s="6" t="s">
        <v>11</v>
      </c>
      <c r="BN4" s="6" t="s">
        <v>9</v>
      </c>
      <c r="BO4" s="6" t="s">
        <v>9</v>
      </c>
      <c r="BP4" s="6" t="s">
        <v>9</v>
      </c>
      <c r="BQ4" s="6" t="s">
        <v>11</v>
      </c>
      <c r="BR4" s="6" t="s">
        <v>9</v>
      </c>
      <c r="BS4" s="6" t="s">
        <v>9</v>
      </c>
      <c r="BT4" s="6" t="s">
        <v>9</v>
      </c>
      <c r="BU4" s="6" t="s">
        <v>11</v>
      </c>
      <c r="BV4" s="6" t="s">
        <v>9</v>
      </c>
      <c r="BW4" s="6" t="s">
        <v>9</v>
      </c>
      <c r="BX4" s="6" t="s">
        <v>9</v>
      </c>
      <c r="BY4" s="6" t="s">
        <v>11</v>
      </c>
      <c r="BZ4" s="6" t="s">
        <v>9</v>
      </c>
      <c r="CA4" s="6" t="s">
        <v>9</v>
      </c>
      <c r="CB4" s="6" t="s">
        <v>9</v>
      </c>
    </row>
    <row r="5" spans="1:80" ht="36" x14ac:dyDescent="0.25">
      <c r="A5" s="7" t="s">
        <v>375</v>
      </c>
      <c r="B5" s="7" t="s">
        <v>376</v>
      </c>
      <c r="C5" s="7" t="s">
        <v>377</v>
      </c>
      <c r="D5" s="7" t="s">
        <v>378</v>
      </c>
      <c r="E5" s="7" t="s">
        <v>379</v>
      </c>
      <c r="F5" s="7" t="s">
        <v>380</v>
      </c>
      <c r="G5" s="7" t="s">
        <v>381</v>
      </c>
      <c r="H5" s="7" t="s">
        <v>382</v>
      </c>
      <c r="I5" s="7" t="s">
        <v>383</v>
      </c>
      <c r="J5" s="7" t="s">
        <v>384</v>
      </c>
      <c r="K5" s="7" t="s">
        <v>385</v>
      </c>
      <c r="L5" s="7" t="s">
        <v>386</v>
      </c>
      <c r="M5" s="7" t="s">
        <v>387</v>
      </c>
      <c r="N5" s="7" t="s">
        <v>388</v>
      </c>
      <c r="O5" s="7" t="s">
        <v>389</v>
      </c>
      <c r="P5" s="7" t="s">
        <v>390</v>
      </c>
      <c r="Q5" s="7" t="s">
        <v>391</v>
      </c>
      <c r="R5" s="7" t="s">
        <v>392</v>
      </c>
      <c r="S5" s="7" t="s">
        <v>393</v>
      </c>
      <c r="T5" s="7" t="s">
        <v>394</v>
      </c>
      <c r="U5" s="7" t="s">
        <v>395</v>
      </c>
      <c r="V5" s="7" t="s">
        <v>396</v>
      </c>
      <c r="W5" s="7" t="s">
        <v>397</v>
      </c>
      <c r="X5" s="7" t="s">
        <v>398</v>
      </c>
      <c r="Y5" s="7" t="s">
        <v>399</v>
      </c>
      <c r="Z5" s="7" t="s">
        <v>400</v>
      </c>
      <c r="AA5" s="7" t="s">
        <v>401</v>
      </c>
      <c r="AB5" s="7" t="s">
        <v>402</v>
      </c>
      <c r="AC5" s="7" t="s">
        <v>403</v>
      </c>
      <c r="AD5" s="7" t="s">
        <v>404</v>
      </c>
      <c r="AE5" s="7" t="s">
        <v>405</v>
      </c>
      <c r="AF5" s="7" t="s">
        <v>406</v>
      </c>
      <c r="AG5" s="7" t="s">
        <v>407</v>
      </c>
      <c r="AH5" s="7" t="s">
        <v>408</v>
      </c>
      <c r="AI5" s="7" t="s">
        <v>409</v>
      </c>
      <c r="AJ5" s="7" t="s">
        <v>410</v>
      </c>
      <c r="AK5" s="7" t="s">
        <v>411</v>
      </c>
      <c r="AL5" s="7" t="s">
        <v>412</v>
      </c>
      <c r="AM5" s="7" t="s">
        <v>413</v>
      </c>
      <c r="AN5" s="7" t="s">
        <v>414</v>
      </c>
      <c r="AO5" s="7" t="s">
        <v>415</v>
      </c>
      <c r="AP5" s="7" t="s">
        <v>416</v>
      </c>
      <c r="AQ5" s="7" t="s">
        <v>417</v>
      </c>
      <c r="AR5" s="7" t="s">
        <v>418</v>
      </c>
      <c r="AS5" s="7" t="s">
        <v>419</v>
      </c>
      <c r="AT5" s="7" t="s">
        <v>420</v>
      </c>
      <c r="AU5" s="7" t="s">
        <v>421</v>
      </c>
      <c r="AV5" s="7" t="s">
        <v>422</v>
      </c>
      <c r="AW5" s="7" t="s">
        <v>423</v>
      </c>
      <c r="AX5" s="7" t="s">
        <v>424</v>
      </c>
      <c r="AY5" s="7" t="s">
        <v>425</v>
      </c>
      <c r="AZ5" s="7" t="s">
        <v>426</v>
      </c>
      <c r="BA5" s="7" t="s">
        <v>427</v>
      </c>
      <c r="BB5" s="7" t="s">
        <v>428</v>
      </c>
      <c r="BC5" s="7" t="s">
        <v>429</v>
      </c>
      <c r="BD5" s="7" t="s">
        <v>430</v>
      </c>
      <c r="BE5" s="7" t="s">
        <v>431</v>
      </c>
      <c r="BF5" s="7" t="s">
        <v>432</v>
      </c>
      <c r="BG5" s="7" t="s">
        <v>433</v>
      </c>
      <c r="BH5" s="7" t="s">
        <v>434</v>
      </c>
      <c r="BI5" s="7" t="s">
        <v>435</v>
      </c>
      <c r="BJ5" s="7" t="s">
        <v>436</v>
      </c>
      <c r="BK5" s="7" t="s">
        <v>437</v>
      </c>
      <c r="BL5" s="7" t="s">
        <v>438</v>
      </c>
      <c r="BM5" s="7" t="s">
        <v>439</v>
      </c>
      <c r="BN5" s="7" t="s">
        <v>440</v>
      </c>
      <c r="BO5" s="7" t="s">
        <v>441</v>
      </c>
      <c r="BP5" s="7" t="s">
        <v>442</v>
      </c>
      <c r="BQ5" s="7" t="s">
        <v>443</v>
      </c>
      <c r="BR5" s="7" t="s">
        <v>444</v>
      </c>
      <c r="BS5" s="7" t="s">
        <v>445</v>
      </c>
      <c r="BT5" s="7" t="s">
        <v>446</v>
      </c>
      <c r="BU5" s="7" t="s">
        <v>447</v>
      </c>
      <c r="BV5" s="7" t="s">
        <v>448</v>
      </c>
      <c r="BW5" s="7" t="s">
        <v>449</v>
      </c>
      <c r="BX5" s="7" t="s">
        <v>450</v>
      </c>
      <c r="BY5" s="7" t="s">
        <v>451</v>
      </c>
      <c r="BZ5" s="7" t="s">
        <v>452</v>
      </c>
      <c r="CA5" s="7" t="s">
        <v>453</v>
      </c>
      <c r="CB5" s="7" t="s">
        <v>454</v>
      </c>
    </row>
    <row r="6" spans="1:80" ht="15.6" x14ac:dyDescent="0.25">
      <c r="A6" s="8" t="s">
        <v>455</v>
      </c>
      <c r="B6" s="8">
        <v>10</v>
      </c>
      <c r="C6" s="8">
        <v>2</v>
      </c>
      <c r="D6" s="8">
        <v>36</v>
      </c>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v>20</v>
      </c>
      <c r="BF6" s="8"/>
      <c r="BG6" s="8">
        <v>30</v>
      </c>
      <c r="BH6" s="8"/>
      <c r="BI6" s="8">
        <v>40</v>
      </c>
      <c r="BJ6" s="8"/>
      <c r="BK6" s="8">
        <v>25</v>
      </c>
      <c r="BL6" s="8"/>
      <c r="BM6" s="8">
        <v>30</v>
      </c>
      <c r="BN6" s="8"/>
      <c r="BO6" s="8">
        <v>35</v>
      </c>
      <c r="BP6" s="8"/>
      <c r="BQ6" s="8">
        <v>40</v>
      </c>
      <c r="BR6" s="8"/>
      <c r="BS6" s="8">
        <v>45</v>
      </c>
      <c r="BT6" s="8"/>
      <c r="BU6" s="8">
        <v>50</v>
      </c>
      <c r="BV6" s="8"/>
      <c r="BW6" s="8">
        <v>55</v>
      </c>
      <c r="BX6" s="8"/>
      <c r="BY6" s="8">
        <v>60</v>
      </c>
      <c r="BZ6" s="8"/>
      <c r="CA6" s="8">
        <v>65</v>
      </c>
      <c r="CB6" s="8"/>
    </row>
    <row r="7" spans="1:80" ht="15.6" x14ac:dyDescent="0.25">
      <c r="A7" s="8" t="s">
        <v>456</v>
      </c>
      <c r="B7" s="8">
        <v>5</v>
      </c>
      <c r="C7" s="8">
        <v>1</v>
      </c>
      <c r="D7" s="8">
        <v>288</v>
      </c>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row>
    <row r="8" spans="1:80" ht="15.6" x14ac:dyDescent="0.25">
      <c r="A8" s="8" t="s">
        <v>457</v>
      </c>
      <c r="B8" s="8">
        <v>5</v>
      </c>
      <c r="C8" s="8">
        <v>3</v>
      </c>
      <c r="D8" s="8">
        <v>9</v>
      </c>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row>
    <row r="9" spans="1:80" ht="15.6" x14ac:dyDescent="0.25">
      <c r="A9" s="8" t="s">
        <v>458</v>
      </c>
      <c r="B9" s="8">
        <v>5</v>
      </c>
      <c r="C9" s="8">
        <v>3</v>
      </c>
      <c r="D9" s="8">
        <v>9</v>
      </c>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row>
    <row r="10" spans="1:80" ht="15.6" x14ac:dyDescent="0.25">
      <c r="A10" s="8" t="s">
        <v>455</v>
      </c>
      <c r="B10" s="8">
        <v>5</v>
      </c>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row>
    <row r="11" spans="1:80" ht="15.6" x14ac:dyDescent="0.25">
      <c r="A11" s="8" t="s">
        <v>456</v>
      </c>
      <c r="B11" s="8">
        <v>5</v>
      </c>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row>
    <row r="12" spans="1:80" ht="15.6" x14ac:dyDescent="0.25">
      <c r="A12" s="8" t="s">
        <v>457</v>
      </c>
      <c r="B12" s="8">
        <v>5</v>
      </c>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row>
    <row r="13" spans="1:80" ht="15.6" x14ac:dyDescent="0.25">
      <c r="A13" s="8" t="s">
        <v>458</v>
      </c>
      <c r="B13" s="8">
        <v>5</v>
      </c>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row>
    <row r="14" spans="1:80" ht="15.6" x14ac:dyDescent="0.25">
      <c r="A14" s="8" t="s">
        <v>455</v>
      </c>
      <c r="B14" s="8">
        <v>5</v>
      </c>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row>
    <row r="15" spans="1:80" ht="15.6" x14ac:dyDescent="0.25">
      <c r="A15" s="8" t="s">
        <v>456</v>
      </c>
      <c r="B15" s="8">
        <v>5</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row>
    <row r="16" spans="1:80" ht="15.6" x14ac:dyDescent="0.25">
      <c r="A16" s="8" t="s">
        <v>457</v>
      </c>
      <c r="B16" s="8">
        <v>5</v>
      </c>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row>
    <row r="17" spans="1:80" ht="15.6" x14ac:dyDescent="0.25">
      <c r="A17" s="8" t="s">
        <v>458</v>
      </c>
      <c r="B17" s="8">
        <v>5</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row>
    <row r="18" spans="1:80" ht="15.6" x14ac:dyDescent="0.25">
      <c r="A18" s="8" t="s">
        <v>455</v>
      </c>
      <c r="B18" s="8">
        <v>5</v>
      </c>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row>
    <row r="19" spans="1:80" ht="15.6" x14ac:dyDescent="0.25">
      <c r="A19" s="8" t="s">
        <v>456</v>
      </c>
      <c r="B19" s="8">
        <v>5</v>
      </c>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row>
    <row r="20" spans="1:80" ht="15.6" x14ac:dyDescent="0.25">
      <c r="A20" s="8" t="s">
        <v>457</v>
      </c>
      <c r="B20" s="8">
        <v>5</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row>
    <row r="21" spans="1:80" ht="15.6" x14ac:dyDescent="0.25">
      <c r="A21" s="8" t="s">
        <v>458</v>
      </c>
      <c r="B21" s="8">
        <v>5</v>
      </c>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row>
    <row r="22" spans="1:80" ht="15.6" x14ac:dyDescent="0.25">
      <c r="A22" s="8" t="s">
        <v>455</v>
      </c>
      <c r="B22" s="8">
        <v>5</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row>
    <row r="23" spans="1:80" ht="15.6" x14ac:dyDescent="0.25">
      <c r="A23" s="8" t="s">
        <v>456</v>
      </c>
      <c r="B23" s="8">
        <v>5</v>
      </c>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row>
    <row r="24" spans="1:80" ht="15.6" x14ac:dyDescent="0.25">
      <c r="A24" s="8" t="s">
        <v>457</v>
      </c>
      <c r="B24" s="8">
        <v>5</v>
      </c>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row>
    <row r="25" spans="1:80" ht="15.6" x14ac:dyDescent="0.25">
      <c r="A25" s="8" t="s">
        <v>458</v>
      </c>
      <c r="B25" s="8">
        <v>5</v>
      </c>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row>
    <row r="26" spans="1:80" ht="15.6" x14ac:dyDescent="0.25">
      <c r="A26" s="8" t="s">
        <v>455</v>
      </c>
      <c r="B26" s="8">
        <v>5</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row>
    <row r="27" spans="1:80" ht="15.6" x14ac:dyDescent="0.25">
      <c r="A27" s="8" t="s">
        <v>456</v>
      </c>
      <c r="B27" s="8">
        <v>5</v>
      </c>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row>
    <row r="28" spans="1:80" ht="15.6" x14ac:dyDescent="0.25">
      <c r="A28" s="8" t="s">
        <v>457</v>
      </c>
      <c r="B28" s="8">
        <v>5</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row>
    <row r="29" spans="1:80" ht="15.6" x14ac:dyDescent="0.25">
      <c r="A29" s="8" t="s">
        <v>458</v>
      </c>
      <c r="B29" s="8">
        <v>5</v>
      </c>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row>
    <row r="30" spans="1:80" ht="15.6" x14ac:dyDescent="0.25">
      <c r="A30" s="8" t="s">
        <v>455</v>
      </c>
      <c r="B30" s="8">
        <v>5</v>
      </c>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row>
    <row r="31" spans="1:80" ht="15.6" x14ac:dyDescent="0.25">
      <c r="A31" s="8" t="s">
        <v>456</v>
      </c>
      <c r="B31" s="8">
        <v>5</v>
      </c>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row>
    <row r="32" spans="1:80" ht="15.6" x14ac:dyDescent="0.25">
      <c r="A32" s="8" t="s">
        <v>457</v>
      </c>
      <c r="B32" s="8">
        <v>5</v>
      </c>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row>
    <row r="33" spans="1:80" ht="15.6" x14ac:dyDescent="0.25">
      <c r="A33" s="8" t="s">
        <v>458</v>
      </c>
      <c r="B33" s="8">
        <v>5</v>
      </c>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row>
    <row r="34" spans="1:80" ht="15.6" x14ac:dyDescent="0.25">
      <c r="A34" s="8" t="s">
        <v>455</v>
      </c>
      <c r="B34" s="8">
        <v>5</v>
      </c>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row>
    <row r="35" spans="1:80" ht="15.6" x14ac:dyDescent="0.25">
      <c r="A35" s="8" t="s">
        <v>456</v>
      </c>
      <c r="B35" s="8">
        <v>5</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row>
    <row r="36" spans="1:80" ht="15.6" x14ac:dyDescent="0.25">
      <c r="A36" s="8" t="s">
        <v>457</v>
      </c>
      <c r="B36" s="8">
        <v>5</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row>
    <row r="37" spans="1:80" ht="15.6" x14ac:dyDescent="0.25">
      <c r="A37" s="8" t="s">
        <v>458</v>
      </c>
      <c r="B37" s="8">
        <v>5</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row>
    <row r="38" spans="1:80" ht="15.6" x14ac:dyDescent="0.25">
      <c r="A38" s="8" t="s">
        <v>455</v>
      </c>
      <c r="B38" s="8">
        <v>5</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row>
    <row r="39" spans="1:80" ht="15.6" x14ac:dyDescent="0.25">
      <c r="A39" s="8" t="s">
        <v>456</v>
      </c>
      <c r="B39" s="8">
        <v>5</v>
      </c>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row>
    <row r="40" spans="1:80" ht="15.6" x14ac:dyDescent="0.25">
      <c r="A40" s="8" t="s">
        <v>457</v>
      </c>
      <c r="B40" s="8">
        <v>5</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row>
    <row r="41" spans="1:80" ht="15.6" x14ac:dyDescent="0.25">
      <c r="A41" s="8" t="s">
        <v>458</v>
      </c>
      <c r="B41" s="8">
        <v>5</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row>
    <row r="42" spans="1:80" ht="15.6" x14ac:dyDescent="0.25">
      <c r="A42" s="8" t="s">
        <v>455</v>
      </c>
      <c r="B42" s="8">
        <v>5</v>
      </c>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row>
    <row r="43" spans="1:80" ht="15.6" x14ac:dyDescent="0.25">
      <c r="A43" s="8" t="s">
        <v>456</v>
      </c>
      <c r="B43" s="8">
        <v>5</v>
      </c>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row>
    <row r="44" spans="1:80" ht="15.6" x14ac:dyDescent="0.25">
      <c r="A44" s="8" t="s">
        <v>457</v>
      </c>
      <c r="B44" s="8">
        <v>5</v>
      </c>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row>
    <row r="45" spans="1:80" ht="15.6" x14ac:dyDescent="0.25">
      <c r="A45" s="8" t="s">
        <v>458</v>
      </c>
      <c r="B45" s="8">
        <v>5</v>
      </c>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row>
    <row r="46" spans="1:80" ht="15.6" x14ac:dyDescent="0.25">
      <c r="A46" s="8" t="s">
        <v>455</v>
      </c>
      <c r="B46" s="8">
        <v>5</v>
      </c>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row>
    <row r="47" spans="1:80" ht="15.6" x14ac:dyDescent="0.25">
      <c r="A47" s="8" t="s">
        <v>456</v>
      </c>
      <c r="B47" s="8">
        <v>5</v>
      </c>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row>
    <row r="48" spans="1:80" ht="15.6" x14ac:dyDescent="0.25">
      <c r="A48" s="8" t="s">
        <v>457</v>
      </c>
      <c r="B48" s="8">
        <v>5</v>
      </c>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row>
    <row r="49" spans="1:80" ht="15.6" x14ac:dyDescent="0.25">
      <c r="A49" s="8" t="s">
        <v>458</v>
      </c>
      <c r="B49" s="8">
        <v>5</v>
      </c>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row>
    <row r="50" spans="1:80" ht="15.6" x14ac:dyDescent="0.25">
      <c r="A50" s="8" t="s">
        <v>455</v>
      </c>
      <c r="B50" s="8">
        <v>5</v>
      </c>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row>
    <row r="51" spans="1:80" ht="15.6" x14ac:dyDescent="0.25">
      <c r="A51" s="8" t="s">
        <v>456</v>
      </c>
      <c r="B51" s="8">
        <v>5</v>
      </c>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row>
    <row r="52" spans="1:80" ht="15.6" x14ac:dyDescent="0.25">
      <c r="A52" s="8" t="s">
        <v>457</v>
      </c>
      <c r="B52" s="8">
        <v>5</v>
      </c>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row>
    <row r="53" spans="1:80" ht="15.6" x14ac:dyDescent="0.25">
      <c r="A53" s="8" t="s">
        <v>458</v>
      </c>
      <c r="B53" s="8">
        <v>5</v>
      </c>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row>
    <row r="54" spans="1:80" ht="15.6" x14ac:dyDescent="0.25">
      <c r="A54" s="8" t="s">
        <v>455</v>
      </c>
      <c r="B54" s="8">
        <v>5</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row>
    <row r="55" spans="1:80" ht="15.6" x14ac:dyDescent="0.25">
      <c r="A55" s="8" t="s">
        <v>456</v>
      </c>
      <c r="B55" s="8">
        <v>5</v>
      </c>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row>
    <row r="56" spans="1:80" ht="15.6" x14ac:dyDescent="0.25">
      <c r="A56" s="8" t="s">
        <v>457</v>
      </c>
      <c r="B56" s="8">
        <v>5</v>
      </c>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row>
    <row r="57" spans="1:80" ht="15.6" x14ac:dyDescent="0.25">
      <c r="A57" s="8" t="s">
        <v>458</v>
      </c>
      <c r="B57" s="8">
        <v>5</v>
      </c>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row>
    <row r="58" spans="1:80" ht="15.6" x14ac:dyDescent="0.25">
      <c r="A58" s="8" t="s">
        <v>455</v>
      </c>
      <c r="B58" s="8">
        <v>5</v>
      </c>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row>
    <row r="59" spans="1:80" ht="15.6" x14ac:dyDescent="0.25">
      <c r="A59" s="8" t="s">
        <v>456</v>
      </c>
      <c r="B59" s="8">
        <v>5</v>
      </c>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row>
    <row r="60" spans="1:80" ht="15.6" x14ac:dyDescent="0.25">
      <c r="A60" s="8" t="s">
        <v>457</v>
      </c>
      <c r="B60" s="8">
        <v>5</v>
      </c>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row>
    <row r="61" spans="1:80" ht="15.6" x14ac:dyDescent="0.25">
      <c r="A61" s="8" t="s">
        <v>458</v>
      </c>
      <c r="B61" s="8">
        <v>5</v>
      </c>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row>
    <row r="62" spans="1:80" ht="15.6" x14ac:dyDescent="0.25">
      <c r="A62" s="8" t="s">
        <v>455</v>
      </c>
      <c r="B62" s="8">
        <v>5</v>
      </c>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row>
    <row r="63" spans="1:80" ht="15.6" x14ac:dyDescent="0.25">
      <c r="A63" s="8" t="s">
        <v>456</v>
      </c>
      <c r="B63" s="8">
        <v>5</v>
      </c>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row>
    <row r="64" spans="1:80" ht="15.6" x14ac:dyDescent="0.25">
      <c r="A64" s="8" t="s">
        <v>457</v>
      </c>
      <c r="B64" s="8">
        <v>5</v>
      </c>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row>
    <row r="65" spans="1:80" ht="15.6" x14ac:dyDescent="0.25">
      <c r="A65" s="8" t="s">
        <v>458</v>
      </c>
      <c r="B65" s="8">
        <v>5</v>
      </c>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row>
    <row r="66" spans="1:80" ht="15.6" x14ac:dyDescent="0.2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row>
    <row r="67" spans="1:80" ht="15.6" x14ac:dyDescent="0.2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row>
    <row r="68" spans="1:80" ht="15.6" x14ac:dyDescent="0.2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row>
    <row r="69" spans="1:80" ht="15.6" x14ac:dyDescent="0.2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row>
  </sheetData>
  <phoneticPr fontId="23" type="noConversion"/>
  <conditionalFormatting sqref="A4 E4 I4 M4 Q4 U4 Y4 AC4 AG4 AK4 AO4 AS4 AW4 BA4 BE4 BI4 BM4 BQ4 BU4 BY4">
    <cfRule type="expression" dxfId="9" priority="1">
      <formula>A4="Client"</formula>
    </cfRule>
    <cfRule type="expression" dxfId="8" priority="2">
      <formula>A4="Excluded"</formula>
    </cfRule>
    <cfRule type="expression" dxfId="7" priority="3">
      <formula>A4="Server"</formula>
    </cfRule>
    <cfRule type="expression" dxfId="6" priority="4">
      <formula>A4="Clinent"</formula>
    </cfRule>
    <cfRule type="expression" dxfId="5" priority="5">
      <formula>A4="Both"</formula>
    </cfRule>
    <cfRule type="iconSet" priority="6">
      <iconSet iconSet="3Arrows">
        <cfvo type="percent" val="0"/>
        <cfvo type="percent" val="33"/>
        <cfvo type="percent" val="67"/>
      </iconSet>
    </cfRule>
  </conditionalFormatting>
  <conditionalFormatting sqref="B4:D4 F4:H4 J4:L4 N4:P4 R4:T4 BR4:BT4 BV4:BX4 BZ4:CB4 V4:X4 Z4:AB4 AD4:AF4 AH4:AJ4 AL4:AN4 AP4:AR4 AT4:AV4 AX4:AZ4 BB4:BD4 BF4:BH4 BJ4:BL4 BN4:BP4">
    <cfRule type="expression" dxfId="4" priority="7">
      <formula>B4="Client"</formula>
    </cfRule>
    <cfRule type="expression" dxfId="3" priority="8">
      <formula>B4="Excluded"</formula>
    </cfRule>
    <cfRule type="expression" dxfId="2" priority="9">
      <formula>B4="Server"</formula>
    </cfRule>
    <cfRule type="expression" dxfId="1" priority="10">
      <formula>B4="Clinent"</formula>
    </cfRule>
    <cfRule type="expression" dxfId="0" priority="11">
      <formula>B4="Both"</formula>
    </cfRule>
    <cfRule type="iconSet" priority="12">
      <iconSet iconSet="3Arrows">
        <cfvo type="percent" val="0"/>
        <cfvo type="percent" val="33"/>
        <cfvo type="percent" val="67"/>
      </iconSet>
    </cfRule>
  </conditionalFormatting>
  <dataValidations count="1">
    <dataValidation type="list" allowBlank="1" showInputMessage="1" showErrorMessage="1" sqref="A4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xr:uid="{00000000-0002-0000-0500-000000000000}">
      <formula1>"Both,Client,Server,Excluded"</formula1>
    </dataValidation>
  </dataValidations>
  <pageMargins left="0.75" right="0.75" top="1" bottom="1" header="0.51180555555555596" footer="0.51180555555555596"/>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导出数据</vt:lpstr>
      <vt:lpstr>计算参考</vt:lpstr>
      <vt:lpstr>计算参考2</vt:lpstr>
      <vt:lpstr>Sheet4</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shiwei</cp:lastModifiedBy>
  <dcterms:created xsi:type="dcterms:W3CDTF">2015-06-05T18:19:00Z</dcterms:created>
  <dcterms:modified xsi:type="dcterms:W3CDTF">2018-12-22T04:40:04Z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