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FC32C421-B6AC-4AEB-9CDB-BDEC4D7F1852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4" sheetId="4" r:id="rId2"/>
    <sheet name="最重要的表" sheetId="12" r:id="rId3"/>
    <sheet name="Sheet8" sheetId="13" r:id="rId4"/>
    <sheet name="Sheet2" sheetId="15" r:id="rId5"/>
    <sheet name="Sheet3" sheetId="16" r:id="rId6"/>
  </sheets>
  <definedNames>
    <definedName name="_xlnm._FilterDatabase" localSheetId="0" hidden="1">Sheet1!$A$5:$S$45</definedName>
    <definedName name="_xlnm._FilterDatabase" localSheetId="2" hidden="1">最重要的表!$O$1:$AJ$307</definedName>
  </definedNames>
  <calcPr calcId="181029"/>
</workbook>
</file>

<file path=xl/calcChain.xml><?xml version="1.0" encoding="utf-8"?>
<calcChain xmlns="http://schemas.openxmlformats.org/spreadsheetml/2006/main">
  <c r="AW99" i="12" l="1"/>
  <c r="AW100" i="12" s="1"/>
  <c r="AW101" i="12" s="1"/>
  <c r="AW102" i="12" s="1"/>
  <c r="AW94" i="12"/>
  <c r="AW95" i="12" s="1"/>
  <c r="AW96" i="12" s="1"/>
  <c r="AW97" i="12" s="1"/>
  <c r="AW89" i="12"/>
  <c r="AW90" i="12" s="1"/>
  <c r="AW91" i="12" s="1"/>
  <c r="AW92" i="12" s="1"/>
  <c r="AW84" i="12"/>
  <c r="AW85" i="12" s="1"/>
  <c r="AW86" i="12" s="1"/>
  <c r="AW87" i="12" s="1"/>
  <c r="AW79" i="12"/>
  <c r="AW80" i="12" s="1"/>
  <c r="AW81" i="12" s="1"/>
  <c r="AW82" i="12" s="1"/>
  <c r="AW74" i="12"/>
  <c r="AW75" i="12" s="1"/>
  <c r="AW76" i="12" s="1"/>
  <c r="AW77" i="12" s="1"/>
  <c r="AW69" i="12"/>
  <c r="AW70" i="12" s="1"/>
  <c r="AW71" i="12" s="1"/>
  <c r="AW72" i="12" s="1"/>
  <c r="AW64" i="12"/>
  <c r="AW65" i="12" s="1"/>
  <c r="AW66" i="12" s="1"/>
  <c r="AW67" i="12" s="1"/>
  <c r="F6" i="12" l="1"/>
  <c r="AQ103" i="12" l="1"/>
  <c r="AQ99" i="12"/>
  <c r="AQ100" i="12"/>
  <c r="AQ101" i="12"/>
  <c r="AQ102" i="12"/>
  <c r="AQ98" i="12"/>
  <c r="AQ94" i="12"/>
  <c r="AQ95" i="12"/>
  <c r="AQ96" i="12"/>
  <c r="AQ97" i="12"/>
  <c r="AQ93" i="12"/>
  <c r="AQ89" i="12"/>
  <c r="AQ90" i="12"/>
  <c r="AQ91" i="12"/>
  <c r="AQ92" i="12"/>
  <c r="AQ88" i="12"/>
  <c r="AQ84" i="12"/>
  <c r="AQ85" i="12"/>
  <c r="AQ86" i="12"/>
  <c r="AQ87" i="12"/>
  <c r="E40" i="12"/>
  <c r="E41" i="12"/>
  <c r="E42" i="12"/>
  <c r="E43" i="12"/>
  <c r="E39" i="12"/>
  <c r="AQ83" i="12"/>
  <c r="AQ79" i="12"/>
  <c r="AQ80" i="12"/>
  <c r="AQ81" i="12"/>
  <c r="AQ82" i="12"/>
  <c r="AQ78" i="12"/>
  <c r="AQ74" i="12"/>
  <c r="AQ75" i="12"/>
  <c r="AQ76" i="12"/>
  <c r="AQ77" i="12"/>
  <c r="AQ73" i="12"/>
  <c r="AQ69" i="12"/>
  <c r="AQ70" i="12"/>
  <c r="AQ71" i="12"/>
  <c r="AQ72" i="12"/>
  <c r="AQ68" i="12"/>
  <c r="AQ64" i="12"/>
  <c r="AQ65" i="12"/>
  <c r="AQ66" i="12"/>
  <c r="AQ67" i="12"/>
  <c r="AQ63" i="12"/>
  <c r="AQ59" i="12"/>
  <c r="AQ60" i="12"/>
  <c r="AQ61" i="12"/>
  <c r="AQ62" i="12"/>
  <c r="AQ58" i="12"/>
  <c r="E38" i="12"/>
  <c r="E37" i="12"/>
  <c r="AQ57" i="12"/>
  <c r="AQ54" i="12"/>
  <c r="AQ55" i="12"/>
  <c r="AQ56" i="12"/>
  <c r="AQ53" i="12"/>
  <c r="AS53" i="12" s="1"/>
  <c r="AT53" i="12" l="1"/>
  <c r="AR53" i="12"/>
  <c r="AV53" i="12"/>
  <c r="AU53" i="12" l="1"/>
  <c r="AW53" i="12"/>
  <c r="E35" i="12" l="1"/>
  <c r="E36" i="12"/>
  <c r="E34" i="12"/>
  <c r="G45" i="12" s="1"/>
  <c r="E33" i="12"/>
  <c r="E46" i="12"/>
  <c r="E47" i="12"/>
  <c r="E48" i="12"/>
  <c r="G48" i="12" s="1"/>
  <c r="E49" i="12"/>
  <c r="G49" i="12" s="1"/>
  <c r="E50" i="12"/>
  <c r="G50" i="12" s="1"/>
  <c r="E51" i="12"/>
  <c r="G51" i="12" s="1"/>
  <c r="E52" i="12"/>
  <c r="G52" i="12" s="1"/>
  <c r="E53" i="12"/>
  <c r="G53" i="12" s="1"/>
  <c r="E54" i="12"/>
  <c r="G54" i="12" s="1"/>
  <c r="E45" i="12"/>
  <c r="G47" i="12" l="1"/>
  <c r="G46" i="12"/>
  <c r="F47" i="12"/>
  <c r="E44" i="12"/>
  <c r="G44" i="12" s="1"/>
  <c r="F45" i="12"/>
  <c r="F46" i="12"/>
  <c r="F48" i="12"/>
  <c r="F49" i="12"/>
  <c r="F50" i="12"/>
  <c r="F51" i="12"/>
  <c r="F52" i="12"/>
  <c r="F53" i="12"/>
  <c r="F54" i="12"/>
  <c r="F44" i="12"/>
  <c r="M32" i="12"/>
  <c r="AP2" i="12" l="1"/>
  <c r="AO2" i="12" s="1"/>
  <c r="AH2" i="12"/>
  <c r="AQ2" i="12" l="1"/>
  <c r="M51" i="12" l="1"/>
  <c r="J49" i="12"/>
  <c r="J37" i="12"/>
  <c r="Q2" i="12" l="1"/>
  <c r="P2" i="12" l="1"/>
  <c r="AE2" i="12"/>
  <c r="AM2" i="12"/>
  <c r="F22" i="12"/>
  <c r="Q7" i="12"/>
  <c r="AA2" i="12"/>
  <c r="X2" i="12"/>
  <c r="F5" i="12"/>
  <c r="AN2" i="12" l="1"/>
  <c r="AL2" i="12"/>
  <c r="AM7" i="12"/>
  <c r="AE7" i="12"/>
  <c r="Y2" i="12"/>
  <c r="W2" i="12"/>
  <c r="AB2" i="12"/>
  <c r="Z2" i="12"/>
  <c r="AD7" i="12" l="1"/>
  <c r="AF7" i="12"/>
  <c r="AL7" i="12"/>
  <c r="AN7" i="12"/>
  <c r="E44" i="13"/>
  <c r="E43" i="13"/>
  <c r="E42" i="13"/>
  <c r="E36" i="13" l="1"/>
  <c r="E37" i="13"/>
  <c r="E35" i="13"/>
  <c r="E31" i="13"/>
  <c r="E32" i="13"/>
  <c r="E30" i="13"/>
  <c r="E31" i="12"/>
  <c r="E32" i="12"/>
  <c r="E30" i="12"/>
  <c r="M123" i="13"/>
  <c r="L123" i="13" s="1"/>
  <c r="N122" i="13"/>
  <c r="L122" i="13"/>
  <c r="N121" i="13"/>
  <c r="L121" i="13"/>
  <c r="T105" i="13"/>
  <c r="S105" i="13" s="1"/>
  <c r="AH100" i="13"/>
  <c r="AA100" i="13"/>
  <c r="AB100" i="13" s="1"/>
  <c r="U100" i="13"/>
  <c r="S100" i="13"/>
  <c r="AH99" i="13"/>
  <c r="AI99" i="13" s="1"/>
  <c r="AB99" i="13"/>
  <c r="Z99" i="13"/>
  <c r="U99" i="13"/>
  <c r="S99" i="13"/>
  <c r="AI98" i="13"/>
  <c r="AG98" i="13"/>
  <c r="AB98" i="13"/>
  <c r="Z98" i="13"/>
  <c r="M29" i="13"/>
  <c r="L29" i="13" s="1"/>
  <c r="J29" i="13"/>
  <c r="N24" i="13"/>
  <c r="L24" i="13"/>
  <c r="K24" i="13"/>
  <c r="I24" i="13"/>
  <c r="D12" i="13"/>
  <c r="T7" i="13"/>
  <c r="S7" i="13" s="1"/>
  <c r="Q7" i="13"/>
  <c r="Q12" i="13" s="1"/>
  <c r="P7" i="13"/>
  <c r="E7" i="13"/>
  <c r="B7" i="13"/>
  <c r="G4" i="13"/>
  <c r="F4" i="13"/>
  <c r="K3" i="13"/>
  <c r="L4" i="13" s="1"/>
  <c r="G3" i="13"/>
  <c r="F3" i="13"/>
  <c r="AH2" i="13"/>
  <c r="AI2" i="13" s="1"/>
  <c r="AE2" i="13"/>
  <c r="AA2" i="13"/>
  <c r="AB2" i="13" s="1"/>
  <c r="Z2" i="13"/>
  <c r="X2" i="13"/>
  <c r="W2" i="13" s="1"/>
  <c r="U2" i="13"/>
  <c r="S2" i="13"/>
  <c r="R2" i="13"/>
  <c r="P2" i="13"/>
  <c r="G2" i="13"/>
  <c r="F2" i="13"/>
  <c r="AG99" i="13" l="1"/>
  <c r="Z100" i="13"/>
  <c r="AG2" i="13"/>
  <c r="Q3" i="13"/>
  <c r="R3" i="13" s="1"/>
  <c r="M25" i="13"/>
  <c r="N25" i="13" s="1"/>
  <c r="N29" i="13"/>
  <c r="N123" i="13"/>
  <c r="R7" i="13"/>
  <c r="M26" i="13"/>
  <c r="L26" i="13" s="1"/>
  <c r="M34" i="13"/>
  <c r="N34" i="13" s="1"/>
  <c r="T110" i="13"/>
  <c r="AH110" i="13" s="1"/>
  <c r="X7" i="13"/>
  <c r="L25" i="13"/>
  <c r="T101" i="13"/>
  <c r="T102" i="13"/>
  <c r="T103" i="13" s="1"/>
  <c r="U105" i="13"/>
  <c r="AA7" i="13"/>
  <c r="AH105" i="13"/>
  <c r="AA105" i="13"/>
  <c r="AB105" i="13" s="1"/>
  <c r="X12" i="13"/>
  <c r="Q8" i="13"/>
  <c r="Q9" i="13" s="1"/>
  <c r="R12" i="13"/>
  <c r="AE12" i="13"/>
  <c r="Q17" i="13"/>
  <c r="P12" i="13"/>
  <c r="L2" i="13"/>
  <c r="J55" i="13"/>
  <c r="T33" i="13"/>
  <c r="M55" i="13"/>
  <c r="Q33" i="13"/>
  <c r="I3" i="13"/>
  <c r="AF2" i="13"/>
  <c r="AD2" i="13"/>
  <c r="AB7" i="13"/>
  <c r="Z7" i="13"/>
  <c r="AE3" i="13"/>
  <c r="AH7" i="13"/>
  <c r="T12" i="13"/>
  <c r="J34" i="13"/>
  <c r="I29" i="13"/>
  <c r="J25" i="13"/>
  <c r="M30" i="13"/>
  <c r="M31" i="13" s="1"/>
  <c r="M39" i="13"/>
  <c r="Y2" i="13"/>
  <c r="U7" i="13"/>
  <c r="AE7" i="13"/>
  <c r="K29" i="13"/>
  <c r="M27" i="13"/>
  <c r="T3" i="13"/>
  <c r="N26" i="13"/>
  <c r="AG100" i="13"/>
  <c r="AI100" i="13"/>
  <c r="M124" i="13"/>
  <c r="Q4" i="13" l="1"/>
  <c r="L34" i="13"/>
  <c r="P3" i="13"/>
  <c r="X3" i="13"/>
  <c r="AA102" i="13"/>
  <c r="Z102" i="13" s="1"/>
  <c r="Z105" i="13"/>
  <c r="AA110" i="13"/>
  <c r="U110" i="13"/>
  <c r="T106" i="13"/>
  <c r="T115" i="13"/>
  <c r="AG105" i="13"/>
  <c r="AI105" i="13"/>
  <c r="S101" i="13"/>
  <c r="U101" i="13"/>
  <c r="AA101" i="13"/>
  <c r="AH101" i="13"/>
  <c r="Y7" i="13"/>
  <c r="W7" i="13"/>
  <c r="U102" i="13"/>
  <c r="AH102" i="13"/>
  <c r="S102" i="13"/>
  <c r="S110" i="13"/>
  <c r="S115" i="13"/>
  <c r="T111" i="13"/>
  <c r="AA115" i="13"/>
  <c r="T120" i="13"/>
  <c r="AH115" i="13"/>
  <c r="U115" i="13"/>
  <c r="L31" i="13"/>
  <c r="N31" i="13"/>
  <c r="K25" i="13"/>
  <c r="J26" i="13"/>
  <c r="I25" i="13"/>
  <c r="S12" i="13"/>
  <c r="T17" i="13"/>
  <c r="AA12" i="13"/>
  <c r="U12" i="13"/>
  <c r="AH12" i="13"/>
  <c r="T8" i="13"/>
  <c r="X33" i="13"/>
  <c r="P33" i="13"/>
  <c r="AE33" i="13"/>
  <c r="E10" i="13"/>
  <c r="R33" i="13"/>
  <c r="Q64" i="13"/>
  <c r="Q38" i="13"/>
  <c r="X9" i="13"/>
  <c r="R9" i="13"/>
  <c r="AE9" i="13"/>
  <c r="P9" i="13"/>
  <c r="AE8" i="13"/>
  <c r="X8" i="13"/>
  <c r="R8" i="13"/>
  <c r="P8" i="13"/>
  <c r="L124" i="13"/>
  <c r="N124" i="13"/>
  <c r="AG110" i="13"/>
  <c r="AI110" i="13"/>
  <c r="AD7" i="13"/>
  <c r="AF7" i="13"/>
  <c r="M32" i="13"/>
  <c r="AG7" i="13"/>
  <c r="AI7" i="13"/>
  <c r="M86" i="13"/>
  <c r="N55" i="13"/>
  <c r="L55" i="13"/>
  <c r="M60" i="13"/>
  <c r="Q10" i="13"/>
  <c r="AF12" i="13"/>
  <c r="AD12" i="13"/>
  <c r="W12" i="13"/>
  <c r="Y12" i="13"/>
  <c r="N39" i="13"/>
  <c r="M44" i="13"/>
  <c r="L39" i="13"/>
  <c r="M35" i="13"/>
  <c r="AD3" i="13"/>
  <c r="AF3" i="13"/>
  <c r="S33" i="13"/>
  <c r="T64" i="13"/>
  <c r="AH33" i="13"/>
  <c r="AA33" i="13"/>
  <c r="U33" i="13"/>
  <c r="T38" i="13"/>
  <c r="AB102" i="13"/>
  <c r="AH3" i="13"/>
  <c r="AA3" i="13"/>
  <c r="T4" i="13"/>
  <c r="U3" i="13"/>
  <c r="S3" i="13"/>
  <c r="S103" i="13"/>
  <c r="AH103" i="13"/>
  <c r="T104" i="13"/>
  <c r="AA103" i="13"/>
  <c r="U103" i="13"/>
  <c r="M28" i="13"/>
  <c r="N27" i="13"/>
  <c r="L27" i="13"/>
  <c r="Q5" i="13"/>
  <c r="X4" i="13"/>
  <c r="AE4" i="13"/>
  <c r="P4" i="13"/>
  <c r="R4" i="13"/>
  <c r="N30" i="13"/>
  <c r="L30" i="13"/>
  <c r="J39" i="13"/>
  <c r="K34" i="13"/>
  <c r="J30" i="13"/>
  <c r="I34" i="13"/>
  <c r="J86" i="13"/>
  <c r="J60" i="13"/>
  <c r="I55" i="13"/>
  <c r="K55" i="13"/>
  <c r="Q22" i="13"/>
  <c r="X17" i="13"/>
  <c r="P17" i="13"/>
  <c r="Q13" i="13"/>
  <c r="AE17" i="13"/>
  <c r="R17" i="13"/>
  <c r="H373" i="13"/>
  <c r="H322" i="13"/>
  <c r="H318" i="13" s="1"/>
  <c r="H271" i="13"/>
  <c r="T165" i="12"/>
  <c r="AH160" i="12"/>
  <c r="AA160" i="12"/>
  <c r="U160" i="12"/>
  <c r="S160" i="12"/>
  <c r="AH159" i="12"/>
  <c r="U159" i="12"/>
  <c r="S159" i="12"/>
  <c r="AI158" i="12"/>
  <c r="AG158" i="12"/>
  <c r="D12" i="12"/>
  <c r="T7" i="12"/>
  <c r="E7" i="12"/>
  <c r="G4" i="12"/>
  <c r="F4" i="12"/>
  <c r="K3" i="12"/>
  <c r="L4" i="12" s="1"/>
  <c r="G3" i="12"/>
  <c r="F3" i="12"/>
  <c r="U2" i="12"/>
  <c r="S2" i="12"/>
  <c r="R2" i="12"/>
  <c r="G2" i="12"/>
  <c r="F2" i="12"/>
  <c r="A38" i="4"/>
  <c r="G30" i="4"/>
  <c r="E30" i="4"/>
  <c r="C30" i="4"/>
  <c r="G29" i="4"/>
  <c r="E29" i="4"/>
  <c r="C29" i="4"/>
  <c r="G28" i="4"/>
  <c r="E28" i="4"/>
  <c r="C28" i="4"/>
  <c r="G27" i="4"/>
  <c r="E27" i="4"/>
  <c r="C27" i="4"/>
  <c r="G26" i="4"/>
  <c r="E26" i="4"/>
  <c r="C26" i="4"/>
  <c r="AA7" i="12" l="1"/>
  <c r="AB7" i="12" s="1"/>
  <c r="AP7" i="12"/>
  <c r="AH7" i="12"/>
  <c r="X7" i="12"/>
  <c r="Y3" i="13"/>
  <c r="W3" i="13"/>
  <c r="AD2" i="12"/>
  <c r="AG159" i="12"/>
  <c r="AG160" i="12"/>
  <c r="Z160" i="12"/>
  <c r="U165" i="12"/>
  <c r="S7" i="12"/>
  <c r="I3" i="12"/>
  <c r="L2" i="12"/>
  <c r="AI159" i="12"/>
  <c r="AB160" i="12"/>
  <c r="U7" i="12"/>
  <c r="T161" i="12"/>
  <c r="T12" i="12"/>
  <c r="S165" i="12"/>
  <c r="AA106" i="13"/>
  <c r="AH106" i="13"/>
  <c r="T107" i="13"/>
  <c r="S106" i="13"/>
  <c r="U106" i="13"/>
  <c r="AG102" i="13"/>
  <c r="AI102" i="13"/>
  <c r="AG101" i="13"/>
  <c r="AI101" i="13"/>
  <c r="AB101" i="13"/>
  <c r="Z101" i="13"/>
  <c r="AB110" i="13"/>
  <c r="Z110" i="13"/>
  <c r="AF17" i="13"/>
  <c r="AD17" i="13"/>
  <c r="AE5" i="13"/>
  <c r="Q6" i="13"/>
  <c r="X5" i="13"/>
  <c r="R5" i="13"/>
  <c r="P5" i="13"/>
  <c r="Z3" i="13"/>
  <c r="AB3" i="13"/>
  <c r="S38" i="13"/>
  <c r="T34" i="13"/>
  <c r="T35" i="13" s="1"/>
  <c r="U38" i="13"/>
  <c r="T43" i="13"/>
  <c r="AA38" i="13"/>
  <c r="AH38" i="13"/>
  <c r="T95" i="13"/>
  <c r="S64" i="13"/>
  <c r="AH64" i="13"/>
  <c r="AA64" i="13"/>
  <c r="U64" i="13"/>
  <c r="T69" i="13"/>
  <c r="P10" i="13"/>
  <c r="X10" i="13"/>
  <c r="R10" i="13"/>
  <c r="AE10" i="13"/>
  <c r="Q11" i="13"/>
  <c r="M91" i="13"/>
  <c r="M117" i="13"/>
  <c r="N86" i="13"/>
  <c r="L86" i="13"/>
  <c r="W8" i="13"/>
  <c r="Y8" i="13"/>
  <c r="W33" i="13"/>
  <c r="Y33" i="13"/>
  <c r="AB115" i="13"/>
  <c r="Z115" i="13"/>
  <c r="AE13" i="13"/>
  <c r="P13" i="13"/>
  <c r="X13" i="13"/>
  <c r="R13" i="13"/>
  <c r="Y17" i="13"/>
  <c r="W17" i="13"/>
  <c r="J65" i="13"/>
  <c r="J56" i="13"/>
  <c r="J57" i="13" s="1"/>
  <c r="J58" i="13" s="1"/>
  <c r="I60" i="13"/>
  <c r="K60" i="13"/>
  <c r="I30" i="13"/>
  <c r="K30" i="13"/>
  <c r="J44" i="13"/>
  <c r="J35" i="13"/>
  <c r="J36" i="13" s="1"/>
  <c r="J37" i="13" s="1"/>
  <c r="J38" i="13" s="1"/>
  <c r="I39" i="13"/>
  <c r="K39" i="13"/>
  <c r="AB103" i="13"/>
  <c r="Z103" i="13"/>
  <c r="AI3" i="13"/>
  <c r="AG3" i="13"/>
  <c r="N35" i="13"/>
  <c r="L35" i="13"/>
  <c r="N44" i="13"/>
  <c r="L44" i="13"/>
  <c r="M49" i="13"/>
  <c r="M40" i="13"/>
  <c r="N60" i="13"/>
  <c r="L60" i="13"/>
  <c r="M56" i="13"/>
  <c r="M65" i="13"/>
  <c r="AD8" i="13"/>
  <c r="AF8" i="13"/>
  <c r="W9" i="13"/>
  <c r="Y9" i="13"/>
  <c r="U8" i="13"/>
  <c r="AH8" i="13"/>
  <c r="S8" i="13"/>
  <c r="AA8" i="13"/>
  <c r="AG115" i="13"/>
  <c r="AI115" i="13"/>
  <c r="S111" i="13"/>
  <c r="AH111" i="13"/>
  <c r="U111" i="13"/>
  <c r="AA111" i="13"/>
  <c r="AE22" i="13"/>
  <c r="Q18" i="13"/>
  <c r="Q19" i="13" s="1"/>
  <c r="Q20" i="13" s="1"/>
  <c r="P22" i="13"/>
  <c r="Q27" i="13"/>
  <c r="X22" i="13"/>
  <c r="R22" i="13"/>
  <c r="J117" i="13"/>
  <c r="I86" i="13"/>
  <c r="K86" i="13"/>
  <c r="J91" i="13"/>
  <c r="AD4" i="13"/>
  <c r="AF4" i="13"/>
  <c r="S104" i="13"/>
  <c r="U104" i="13"/>
  <c r="AH104" i="13"/>
  <c r="AA104" i="13"/>
  <c r="AB33" i="13"/>
  <c r="Z33" i="13"/>
  <c r="X38" i="13"/>
  <c r="AE38" i="13"/>
  <c r="R38" i="13"/>
  <c r="Q43" i="13"/>
  <c r="P38" i="13"/>
  <c r="Q34" i="13"/>
  <c r="Q35" i="13" s="1"/>
  <c r="AD33" i="13"/>
  <c r="AF33" i="13"/>
  <c r="T9" i="13"/>
  <c r="AB12" i="13"/>
  <c r="Z12" i="13"/>
  <c r="T125" i="13"/>
  <c r="S120" i="13"/>
  <c r="AA120" i="13"/>
  <c r="AH120" i="13"/>
  <c r="U120" i="13"/>
  <c r="T116" i="13"/>
  <c r="T117" i="13" s="1"/>
  <c r="Q14" i="13"/>
  <c r="J31" i="13"/>
  <c r="Y4" i="13"/>
  <c r="W4" i="13"/>
  <c r="N28" i="13"/>
  <c r="L28" i="13"/>
  <c r="AG103" i="13"/>
  <c r="AI103" i="13"/>
  <c r="S4" i="13"/>
  <c r="U4" i="13"/>
  <c r="AH4" i="13"/>
  <c r="AA4" i="13"/>
  <c r="T5" i="13"/>
  <c r="AG33" i="13"/>
  <c r="AI33" i="13"/>
  <c r="M36" i="13"/>
  <c r="N32" i="13"/>
  <c r="L32" i="13"/>
  <c r="M33" i="13"/>
  <c r="AF9" i="13"/>
  <c r="AD9" i="13"/>
  <c r="X64" i="13"/>
  <c r="P64" i="13"/>
  <c r="Q69" i="13"/>
  <c r="AE64" i="13"/>
  <c r="R64" i="13"/>
  <c r="Q95" i="13"/>
  <c r="AG12" i="13"/>
  <c r="AI12" i="13"/>
  <c r="S17" i="13"/>
  <c r="AH17" i="13"/>
  <c r="AA17" i="13"/>
  <c r="U17" i="13"/>
  <c r="T13" i="13"/>
  <c r="T14" i="13" s="1"/>
  <c r="T15" i="13" s="1"/>
  <c r="T16" i="13" s="1"/>
  <c r="T22" i="13"/>
  <c r="I26" i="13"/>
  <c r="K26" i="13"/>
  <c r="J27" i="13"/>
  <c r="T112" i="13"/>
  <c r="AI2" i="12"/>
  <c r="AG2" i="12"/>
  <c r="R7" i="12"/>
  <c r="Q12" i="12"/>
  <c r="P7" i="12"/>
  <c r="Q3" i="12"/>
  <c r="AF2" i="12"/>
  <c r="T3" i="12"/>
  <c r="AI160" i="12"/>
  <c r="AA165" i="12"/>
  <c r="AH165" i="12"/>
  <c r="T170" i="12"/>
  <c r="H327" i="13"/>
  <c r="H319" i="13"/>
  <c r="H320" i="13" s="1"/>
  <c r="H321" i="13" s="1"/>
  <c r="H378" i="13"/>
  <c r="H276" i="13"/>
  <c r="H268" i="13"/>
  <c r="H269" i="13" s="1"/>
  <c r="H270" i="13" s="1"/>
  <c r="H369" i="13"/>
  <c r="H370" i="13" s="1"/>
  <c r="H371" i="13" s="1"/>
  <c r="H372" i="13" s="1"/>
  <c r="AA161" i="12" l="1"/>
  <c r="Z7" i="12"/>
  <c r="S161" i="12"/>
  <c r="AM3" i="12"/>
  <c r="AE3" i="12"/>
  <c r="X12" i="12"/>
  <c r="Y12" i="12" s="1"/>
  <c r="AM12" i="12"/>
  <c r="AE12" i="12"/>
  <c r="AG7" i="12"/>
  <c r="AI7" i="12"/>
  <c r="AO7" i="12"/>
  <c r="AQ7" i="12"/>
  <c r="AA12" i="12"/>
  <c r="AP12" i="12"/>
  <c r="AH12" i="12"/>
  <c r="AP3" i="12"/>
  <c r="AH3" i="12"/>
  <c r="Z12" i="12"/>
  <c r="W7" i="12"/>
  <c r="Y7" i="12"/>
  <c r="AA3" i="12"/>
  <c r="X3" i="12"/>
  <c r="U12" i="12"/>
  <c r="U161" i="12"/>
  <c r="AH161" i="12"/>
  <c r="T8" i="12"/>
  <c r="Q17" i="12"/>
  <c r="T17" i="12"/>
  <c r="T162" i="12"/>
  <c r="S12" i="12"/>
  <c r="U107" i="13"/>
  <c r="T108" i="13"/>
  <c r="S107" i="13"/>
  <c r="AH107" i="13"/>
  <c r="AA107" i="13"/>
  <c r="AG106" i="13"/>
  <c r="AI106" i="13"/>
  <c r="AB106" i="13"/>
  <c r="Z106" i="13"/>
  <c r="S35" i="13"/>
  <c r="AH35" i="13"/>
  <c r="AA35" i="13"/>
  <c r="U35" i="13"/>
  <c r="T36" i="13"/>
  <c r="I58" i="13"/>
  <c r="K58" i="13"/>
  <c r="J59" i="13"/>
  <c r="U16" i="13"/>
  <c r="AH16" i="13"/>
  <c r="AA16" i="13"/>
  <c r="S16" i="13"/>
  <c r="S117" i="13"/>
  <c r="U117" i="13"/>
  <c r="AA117" i="13"/>
  <c r="AH117" i="13"/>
  <c r="T118" i="13"/>
  <c r="K38" i="13"/>
  <c r="I38" i="13"/>
  <c r="N36" i="13"/>
  <c r="L36" i="13"/>
  <c r="M37" i="13"/>
  <c r="S125" i="13"/>
  <c r="T121" i="13"/>
  <c r="T122" i="13" s="1"/>
  <c r="U125" i="13"/>
  <c r="AA125" i="13"/>
  <c r="AH125" i="13"/>
  <c r="AE20" i="13"/>
  <c r="X20" i="13"/>
  <c r="R20" i="13"/>
  <c r="P20" i="13"/>
  <c r="N40" i="13"/>
  <c r="L40" i="13"/>
  <c r="X35" i="13"/>
  <c r="P35" i="13"/>
  <c r="AE35" i="13"/>
  <c r="R35" i="13"/>
  <c r="N56" i="13"/>
  <c r="L56" i="13"/>
  <c r="AD10" i="13"/>
  <c r="AF10" i="13"/>
  <c r="AG64" i="13"/>
  <c r="AI64" i="13"/>
  <c r="AG38" i="13"/>
  <c r="AI38" i="13"/>
  <c r="W5" i="13"/>
  <c r="Y5" i="13"/>
  <c r="U22" i="13"/>
  <c r="AH22" i="13"/>
  <c r="T27" i="13"/>
  <c r="AA22" i="13"/>
  <c r="S22" i="13"/>
  <c r="T18" i="13"/>
  <c r="T19" i="13" s="1"/>
  <c r="AB17" i="13"/>
  <c r="Z17" i="13"/>
  <c r="X69" i="13"/>
  <c r="AE69" i="13"/>
  <c r="R69" i="13"/>
  <c r="Q65" i="13"/>
  <c r="Q66" i="13" s="1"/>
  <c r="Q74" i="13"/>
  <c r="P69" i="13"/>
  <c r="I31" i="13"/>
  <c r="K31" i="13"/>
  <c r="J32" i="13"/>
  <c r="Q36" i="13"/>
  <c r="Y38" i="13"/>
  <c r="W38" i="13"/>
  <c r="W22" i="13"/>
  <c r="Y22" i="13"/>
  <c r="AB111" i="13"/>
  <c r="Z111" i="13"/>
  <c r="AI8" i="13"/>
  <c r="AG8" i="13"/>
  <c r="N49" i="13"/>
  <c r="L49" i="13"/>
  <c r="M54" i="13"/>
  <c r="M45" i="13"/>
  <c r="I35" i="13"/>
  <c r="K35" i="13"/>
  <c r="J49" i="13"/>
  <c r="J40" i="13"/>
  <c r="K44" i="13"/>
  <c r="I44" i="13"/>
  <c r="N117" i="13"/>
  <c r="L117" i="13"/>
  <c r="M118" i="13"/>
  <c r="M119" i="13" s="1"/>
  <c r="T74" i="13"/>
  <c r="S69" i="13"/>
  <c r="AH69" i="13"/>
  <c r="AA69" i="13"/>
  <c r="U69" i="13"/>
  <c r="T65" i="13"/>
  <c r="X6" i="13"/>
  <c r="F23" i="13"/>
  <c r="AE6" i="13"/>
  <c r="P6" i="13"/>
  <c r="R6" i="13"/>
  <c r="S112" i="13"/>
  <c r="AA112" i="13"/>
  <c r="AH112" i="13"/>
  <c r="U112" i="13"/>
  <c r="T113" i="13"/>
  <c r="Y64" i="13"/>
  <c r="W64" i="13"/>
  <c r="J122" i="13"/>
  <c r="K117" i="13"/>
  <c r="I117" i="13"/>
  <c r="Z8" i="13"/>
  <c r="AB8" i="13"/>
  <c r="U14" i="13"/>
  <c r="AH14" i="13"/>
  <c r="AA14" i="13"/>
  <c r="S14" i="13"/>
  <c r="AF64" i="13"/>
  <c r="AD64" i="13"/>
  <c r="AG4" i="13"/>
  <c r="AI4" i="13"/>
  <c r="S116" i="13"/>
  <c r="AH116" i="13"/>
  <c r="U116" i="13"/>
  <c r="AA116" i="13"/>
  <c r="I91" i="13"/>
  <c r="K91" i="13"/>
  <c r="J96" i="13"/>
  <c r="J87" i="13"/>
  <c r="AF22" i="13"/>
  <c r="AD22" i="13"/>
  <c r="U13" i="13"/>
  <c r="AH13" i="13"/>
  <c r="S13" i="13"/>
  <c r="AA13" i="13"/>
  <c r="AG17" i="13"/>
  <c r="AI17" i="13"/>
  <c r="Q126" i="13"/>
  <c r="R95" i="13"/>
  <c r="AE95" i="13"/>
  <c r="X95" i="13"/>
  <c r="P95" i="13"/>
  <c r="Q100" i="13"/>
  <c r="N33" i="13"/>
  <c r="L33" i="13"/>
  <c r="U5" i="13"/>
  <c r="S5" i="13"/>
  <c r="T6" i="13"/>
  <c r="AA5" i="13"/>
  <c r="AH5" i="13"/>
  <c r="AE14" i="13"/>
  <c r="P14" i="13"/>
  <c r="X14" i="13"/>
  <c r="R14" i="13"/>
  <c r="Q15" i="13"/>
  <c r="AG120" i="13"/>
  <c r="AI120" i="13"/>
  <c r="S9" i="13"/>
  <c r="AA9" i="13"/>
  <c r="U9" i="13"/>
  <c r="AH9" i="13"/>
  <c r="T10" i="13"/>
  <c r="X34" i="13"/>
  <c r="AE34" i="13"/>
  <c r="R34" i="13"/>
  <c r="P34" i="13"/>
  <c r="X43" i="13"/>
  <c r="P43" i="13"/>
  <c r="Q48" i="13"/>
  <c r="AE43" i="13"/>
  <c r="Q39" i="13"/>
  <c r="R43" i="13"/>
  <c r="AB104" i="13"/>
  <c r="Z104" i="13"/>
  <c r="X27" i="13"/>
  <c r="Q23" i="13"/>
  <c r="P27" i="13"/>
  <c r="AE27" i="13"/>
  <c r="R27" i="13"/>
  <c r="Q32" i="13"/>
  <c r="AE18" i="13"/>
  <c r="X18" i="13"/>
  <c r="R18" i="13"/>
  <c r="P18" i="13"/>
  <c r="M57" i="13"/>
  <c r="M41" i="13"/>
  <c r="K36" i="13"/>
  <c r="I36" i="13"/>
  <c r="I56" i="13"/>
  <c r="K56" i="13"/>
  <c r="J70" i="13"/>
  <c r="J61" i="13"/>
  <c r="K65" i="13"/>
  <c r="I65" i="13"/>
  <c r="Y13" i="13"/>
  <c r="W13" i="13"/>
  <c r="M96" i="13"/>
  <c r="M87" i="13"/>
  <c r="M88" i="13" s="1"/>
  <c r="N91" i="13"/>
  <c r="L91" i="13"/>
  <c r="Y10" i="13"/>
  <c r="W10" i="13"/>
  <c r="AA95" i="13"/>
  <c r="T126" i="13"/>
  <c r="T96" i="13"/>
  <c r="T97" i="13" s="1"/>
  <c r="S95" i="13"/>
  <c r="U95" i="13"/>
  <c r="AH95" i="13"/>
  <c r="AB38" i="13"/>
  <c r="Z38" i="13"/>
  <c r="S34" i="13"/>
  <c r="AA34" i="13"/>
  <c r="AH34" i="13"/>
  <c r="U34" i="13"/>
  <c r="AF5" i="13"/>
  <c r="AD5" i="13"/>
  <c r="AB4" i="13"/>
  <c r="Z4" i="13"/>
  <c r="AG104" i="13"/>
  <c r="AI104" i="13"/>
  <c r="Q21" i="13"/>
  <c r="N65" i="13"/>
  <c r="L65" i="13"/>
  <c r="M70" i="13"/>
  <c r="M61" i="13"/>
  <c r="M62" i="13" s="1"/>
  <c r="M63" i="13" s="1"/>
  <c r="M64" i="13" s="1"/>
  <c r="I37" i="13"/>
  <c r="K37" i="13"/>
  <c r="I57" i="13"/>
  <c r="K57" i="13"/>
  <c r="R11" i="13"/>
  <c r="AE11" i="13"/>
  <c r="P11" i="13"/>
  <c r="F24" i="13"/>
  <c r="X11" i="13"/>
  <c r="AB64" i="13"/>
  <c r="Z64" i="13"/>
  <c r="S43" i="13"/>
  <c r="AH43" i="13"/>
  <c r="AA43" i="13"/>
  <c r="U43" i="13"/>
  <c r="T48" i="13"/>
  <c r="T39" i="13"/>
  <c r="T40" i="13" s="1"/>
  <c r="T41" i="13" s="1"/>
  <c r="S15" i="13"/>
  <c r="AH15" i="13"/>
  <c r="AA15" i="13"/>
  <c r="U15" i="13"/>
  <c r="AB120" i="13"/>
  <c r="Z120" i="13"/>
  <c r="AG111" i="13"/>
  <c r="AI111" i="13"/>
  <c r="I27" i="13"/>
  <c r="J28" i="13"/>
  <c r="K27" i="13"/>
  <c r="AF38" i="13"/>
  <c r="AD38" i="13"/>
  <c r="X19" i="13"/>
  <c r="P19" i="13"/>
  <c r="AE19" i="13"/>
  <c r="R19" i="13"/>
  <c r="AD13" i="13"/>
  <c r="AF13" i="13"/>
  <c r="H272" i="13"/>
  <c r="H273" i="13" s="1"/>
  <c r="H274" i="13" s="1"/>
  <c r="H275" i="13" s="1"/>
  <c r="H281" i="13"/>
  <c r="H374" i="13"/>
  <c r="H375" i="13" s="1"/>
  <c r="H376" i="13" s="1"/>
  <c r="H377" i="13" s="1"/>
  <c r="H383" i="13"/>
  <c r="U170" i="12"/>
  <c r="T175" i="12"/>
  <c r="AH170" i="12"/>
  <c r="T166" i="12"/>
  <c r="AA170" i="12"/>
  <c r="S170" i="12"/>
  <c r="P3" i="12"/>
  <c r="Q4" i="12"/>
  <c r="R3" i="12"/>
  <c r="R12" i="12"/>
  <c r="AI165" i="12"/>
  <c r="AG165" i="12"/>
  <c r="S3" i="12"/>
  <c r="T4" i="12"/>
  <c r="U3" i="12"/>
  <c r="Q104" i="12"/>
  <c r="P53" i="12"/>
  <c r="X53" i="12"/>
  <c r="E10" i="12"/>
  <c r="Q58" i="12"/>
  <c r="AE53" i="12"/>
  <c r="R53" i="12"/>
  <c r="H323" i="13"/>
  <c r="H324" i="13" s="1"/>
  <c r="H325" i="13" s="1"/>
  <c r="H326" i="13" s="1"/>
  <c r="H332" i="13"/>
  <c r="Z165" i="12"/>
  <c r="AB165" i="12"/>
  <c r="T104" i="12"/>
  <c r="T58" i="12"/>
  <c r="AH53" i="12"/>
  <c r="S53" i="12"/>
  <c r="U53" i="12"/>
  <c r="AA53" i="12"/>
  <c r="P12" i="12"/>
  <c r="Q8" i="12"/>
  <c r="AS58" i="12" l="1"/>
  <c r="AA166" i="12"/>
  <c r="AV58" i="12"/>
  <c r="T163" i="12"/>
  <c r="S163" i="12" s="1"/>
  <c r="AA162" i="12"/>
  <c r="AB12" i="12"/>
  <c r="AB161" i="12"/>
  <c r="AI161" i="12"/>
  <c r="Q22" i="12"/>
  <c r="X22" i="12" s="1"/>
  <c r="AM17" i="12"/>
  <c r="AE17" i="12"/>
  <c r="W12" i="12"/>
  <c r="AN12" i="12"/>
  <c r="AL12" i="12"/>
  <c r="AG161" i="12"/>
  <c r="X8" i="12"/>
  <c r="Y8" i="12" s="1"/>
  <c r="AM8" i="12"/>
  <c r="AE8" i="12"/>
  <c r="Z161" i="12"/>
  <c r="AM4" i="12"/>
  <c r="AE4" i="12"/>
  <c r="AF12" i="12"/>
  <c r="AD12" i="12"/>
  <c r="AL3" i="12"/>
  <c r="AN3" i="12"/>
  <c r="AH8" i="12"/>
  <c r="AP8" i="12"/>
  <c r="AG12" i="12"/>
  <c r="AI12" i="12"/>
  <c r="AH4" i="12"/>
  <c r="AP4" i="12"/>
  <c r="S17" i="12"/>
  <c r="AP17" i="12"/>
  <c r="AH17" i="12"/>
  <c r="AQ12" i="12"/>
  <c r="AO12" i="12"/>
  <c r="AO3" i="12"/>
  <c r="AQ3" i="12"/>
  <c r="P17" i="12"/>
  <c r="R17" i="12"/>
  <c r="Q13" i="12"/>
  <c r="S8" i="12"/>
  <c r="U17" i="12"/>
  <c r="T22" i="12"/>
  <c r="T13" i="12"/>
  <c r="AA4" i="12"/>
  <c r="Y3" i="12"/>
  <c r="W3" i="12"/>
  <c r="AA8" i="12"/>
  <c r="AA17" i="12"/>
  <c r="T9" i="12"/>
  <c r="U8" i="12"/>
  <c r="X4" i="12"/>
  <c r="X17" i="12"/>
  <c r="AB3" i="12"/>
  <c r="Z3" i="12"/>
  <c r="AH163" i="12"/>
  <c r="P11" i="1"/>
  <c r="P6" i="1"/>
  <c r="U163" i="12"/>
  <c r="AH162" i="12"/>
  <c r="Q9" i="12"/>
  <c r="U162" i="12"/>
  <c r="S162" i="12"/>
  <c r="P8" i="12"/>
  <c r="R8" i="12"/>
  <c r="AI107" i="13"/>
  <c r="AG107" i="13"/>
  <c r="U108" i="13"/>
  <c r="AA108" i="13"/>
  <c r="S108" i="13"/>
  <c r="T109" i="13"/>
  <c r="AH108" i="13"/>
  <c r="Z107" i="13"/>
  <c r="AB107" i="13"/>
  <c r="N64" i="13"/>
  <c r="L64" i="13"/>
  <c r="Z95" i="13"/>
  <c r="AB95" i="13"/>
  <c r="AF18" i="13"/>
  <c r="AD18" i="13"/>
  <c r="Y34" i="13"/>
  <c r="W34" i="13"/>
  <c r="AB9" i="13"/>
  <c r="Z9" i="13"/>
  <c r="AF14" i="13"/>
  <c r="AD14" i="13"/>
  <c r="X100" i="13"/>
  <c r="R100" i="13"/>
  <c r="P100" i="13"/>
  <c r="Q96" i="13"/>
  <c r="Q97" i="13" s="1"/>
  <c r="AE100" i="13"/>
  <c r="Q105" i="13"/>
  <c r="Z13" i="13"/>
  <c r="AB13" i="13"/>
  <c r="J101" i="13"/>
  <c r="I96" i="13"/>
  <c r="K96" i="13"/>
  <c r="J92" i="13"/>
  <c r="J93" i="13" s="1"/>
  <c r="S113" i="13"/>
  <c r="AH113" i="13"/>
  <c r="U113" i="13"/>
  <c r="AA113" i="13"/>
  <c r="T114" i="13"/>
  <c r="N119" i="13"/>
  <c r="L119" i="13"/>
  <c r="I40" i="13"/>
  <c r="K40" i="13"/>
  <c r="J54" i="13"/>
  <c r="J45" i="13"/>
  <c r="J46" i="13" s="1"/>
  <c r="J47" i="13" s="1"/>
  <c r="J48" i="13" s="1"/>
  <c r="I49" i="13"/>
  <c r="K49" i="13"/>
  <c r="N45" i="13"/>
  <c r="L45" i="13"/>
  <c r="AI22" i="13"/>
  <c r="AG22" i="13"/>
  <c r="Y20" i="13"/>
  <c r="W20" i="13"/>
  <c r="U122" i="13"/>
  <c r="AH122" i="13"/>
  <c r="AA122" i="13"/>
  <c r="S122" i="13"/>
  <c r="AH121" i="13"/>
  <c r="AA121" i="13"/>
  <c r="U121" i="13"/>
  <c r="S121" i="13"/>
  <c r="AG117" i="13"/>
  <c r="AI117" i="13"/>
  <c r="K59" i="13"/>
  <c r="I59" i="13"/>
  <c r="AG34" i="13"/>
  <c r="AI34" i="13"/>
  <c r="N57" i="13"/>
  <c r="L57" i="13"/>
  <c r="M58" i="13"/>
  <c r="AF27" i="13"/>
  <c r="AD27" i="13"/>
  <c r="AF43" i="13"/>
  <c r="AD43" i="13"/>
  <c r="Y43" i="13"/>
  <c r="W43" i="13"/>
  <c r="X15" i="13"/>
  <c r="AE15" i="13"/>
  <c r="R15" i="13"/>
  <c r="P15" i="13"/>
  <c r="Q16" i="13"/>
  <c r="W19" i="13"/>
  <c r="Y19" i="13"/>
  <c r="I28" i="13"/>
  <c r="K28" i="13"/>
  <c r="AG15" i="13"/>
  <c r="AI15" i="13"/>
  <c r="S39" i="13"/>
  <c r="AH39" i="13"/>
  <c r="AA39" i="13"/>
  <c r="U39" i="13"/>
  <c r="AB43" i="13"/>
  <c r="Z43" i="13"/>
  <c r="N61" i="13"/>
  <c r="L61" i="13"/>
  <c r="N70" i="13"/>
  <c r="M66" i="13"/>
  <c r="M67" i="13" s="1"/>
  <c r="M68" i="13" s="1"/>
  <c r="M69" i="13" s="1"/>
  <c r="M75" i="13"/>
  <c r="L70" i="13"/>
  <c r="AB34" i="13"/>
  <c r="Z34" i="13"/>
  <c r="AG95" i="13"/>
  <c r="AI95" i="13"/>
  <c r="AA96" i="13"/>
  <c r="AH96" i="13"/>
  <c r="S96" i="13"/>
  <c r="U96" i="13"/>
  <c r="N87" i="13"/>
  <c r="L87" i="13"/>
  <c r="M92" i="13"/>
  <c r="M93" i="13" s="1"/>
  <c r="M101" i="13"/>
  <c r="L96" i="13"/>
  <c r="N96" i="13"/>
  <c r="R32" i="13"/>
  <c r="P32" i="13"/>
  <c r="Q28" i="13"/>
  <c r="Q29" i="13" s="1"/>
  <c r="Q30" i="13" s="1"/>
  <c r="AE32" i="13"/>
  <c r="X32" i="13"/>
  <c r="Y27" i="13"/>
  <c r="W27" i="13"/>
  <c r="X48" i="13"/>
  <c r="P48" i="13"/>
  <c r="AE48" i="13"/>
  <c r="R48" i="13"/>
  <c r="Q53" i="13"/>
  <c r="Q44" i="13"/>
  <c r="Q45" i="13" s="1"/>
  <c r="AH10" i="13"/>
  <c r="S10" i="13"/>
  <c r="AA10" i="13"/>
  <c r="U10" i="13"/>
  <c r="T11" i="13"/>
  <c r="AI5" i="13"/>
  <c r="AG5" i="13"/>
  <c r="Q157" i="13"/>
  <c r="AE126" i="13"/>
  <c r="X126" i="13"/>
  <c r="R126" i="13"/>
  <c r="P126" i="13"/>
  <c r="Q131" i="13"/>
  <c r="AB116" i="13"/>
  <c r="Z116" i="13"/>
  <c r="K122" i="13"/>
  <c r="J118" i="13"/>
  <c r="J119" i="13" s="1"/>
  <c r="J120" i="13" s="1"/>
  <c r="J121" i="13" s="1"/>
  <c r="J123" i="13"/>
  <c r="J124" i="13" s="1"/>
  <c r="I122" i="13"/>
  <c r="Y6" i="13"/>
  <c r="W6" i="13"/>
  <c r="AB69" i="13"/>
  <c r="Z69" i="13"/>
  <c r="N118" i="13"/>
  <c r="L118" i="13"/>
  <c r="J41" i="13"/>
  <c r="Q79" i="13"/>
  <c r="X74" i="13"/>
  <c r="R74" i="13"/>
  <c r="Q70" i="13"/>
  <c r="Q71" i="13" s="1"/>
  <c r="Q72" i="13" s="1"/>
  <c r="Q73" i="13" s="1"/>
  <c r="AE74" i="13"/>
  <c r="P74" i="13"/>
  <c r="AD69" i="13"/>
  <c r="AF69" i="13"/>
  <c r="U18" i="13"/>
  <c r="S18" i="13"/>
  <c r="AH18" i="13"/>
  <c r="AA18" i="13"/>
  <c r="Z22" i="13"/>
  <c r="AB22" i="13"/>
  <c r="AF35" i="13"/>
  <c r="AD35" i="13"/>
  <c r="AF20" i="13"/>
  <c r="AD20" i="13"/>
  <c r="AB117" i="13"/>
  <c r="Z117" i="13"/>
  <c r="Z16" i="13"/>
  <c r="AB16" i="13"/>
  <c r="AB35" i="13"/>
  <c r="Z35" i="13"/>
  <c r="S41" i="13"/>
  <c r="AH41" i="13"/>
  <c r="AA41" i="13"/>
  <c r="U41" i="13"/>
  <c r="T42" i="13"/>
  <c r="AG43" i="13"/>
  <c r="AI43" i="13"/>
  <c r="N63" i="13"/>
  <c r="L63" i="13"/>
  <c r="AA97" i="13"/>
  <c r="AH97" i="13"/>
  <c r="U97" i="13"/>
  <c r="S97" i="13"/>
  <c r="L88" i="13"/>
  <c r="N88" i="13"/>
  <c r="K61" i="13"/>
  <c r="I61" i="13"/>
  <c r="J75" i="13"/>
  <c r="J66" i="13"/>
  <c r="J67" i="13" s="1"/>
  <c r="J68" i="13" s="1"/>
  <c r="J69" i="13" s="1"/>
  <c r="I70" i="13"/>
  <c r="K70" i="13"/>
  <c r="AE23" i="13"/>
  <c r="X23" i="13"/>
  <c r="R23" i="13"/>
  <c r="P23" i="13"/>
  <c r="X39" i="13"/>
  <c r="P39" i="13"/>
  <c r="R39" i="13"/>
  <c r="AE39" i="13"/>
  <c r="Q40" i="13"/>
  <c r="AG9" i="13"/>
  <c r="AI9" i="13"/>
  <c r="W14" i="13"/>
  <c r="Y14" i="13"/>
  <c r="Z5" i="13"/>
  <c r="AB5" i="13"/>
  <c r="W95" i="13"/>
  <c r="Y95" i="13"/>
  <c r="AG13" i="13"/>
  <c r="AI13" i="13"/>
  <c r="I87" i="13"/>
  <c r="K87" i="13"/>
  <c r="Z14" i="13"/>
  <c r="AB14" i="13"/>
  <c r="AG112" i="13"/>
  <c r="AI112" i="13"/>
  <c r="S65" i="13"/>
  <c r="AH65" i="13"/>
  <c r="AA65" i="13"/>
  <c r="U65" i="13"/>
  <c r="AG69" i="13"/>
  <c r="AI69" i="13"/>
  <c r="T79" i="13"/>
  <c r="S74" i="13"/>
  <c r="U74" i="13"/>
  <c r="AA74" i="13"/>
  <c r="T70" i="13"/>
  <c r="AH74" i="13"/>
  <c r="T71" i="13"/>
  <c r="M46" i="13"/>
  <c r="X36" i="13"/>
  <c r="AE36" i="13"/>
  <c r="R36" i="13"/>
  <c r="P36" i="13"/>
  <c r="Q37" i="13"/>
  <c r="X66" i="13"/>
  <c r="P66" i="13"/>
  <c r="AE66" i="13"/>
  <c r="R66" i="13"/>
  <c r="X65" i="13"/>
  <c r="AE65" i="13"/>
  <c r="R65" i="13"/>
  <c r="P65" i="13"/>
  <c r="Y69" i="13"/>
  <c r="W69" i="13"/>
  <c r="S27" i="13"/>
  <c r="AH27" i="13"/>
  <c r="AA27" i="13"/>
  <c r="U27" i="13"/>
  <c r="T32" i="13"/>
  <c r="T23" i="13"/>
  <c r="T24" i="13" s="1"/>
  <c r="T123" i="13"/>
  <c r="AB125" i="13"/>
  <c r="Z125" i="13"/>
  <c r="N37" i="13"/>
  <c r="L37" i="13"/>
  <c r="M38" i="13"/>
  <c r="AI16" i="13"/>
  <c r="AG16" i="13"/>
  <c r="AG35" i="13"/>
  <c r="AI35" i="13"/>
  <c r="AB15" i="13"/>
  <c r="Z15" i="13"/>
  <c r="W11" i="13"/>
  <c r="Y11" i="13"/>
  <c r="F26" i="13"/>
  <c r="X21" i="13"/>
  <c r="AE21" i="13"/>
  <c r="R21" i="13"/>
  <c r="P21" i="13"/>
  <c r="AD19" i="13"/>
  <c r="AF19" i="13"/>
  <c r="S40" i="13"/>
  <c r="AH40" i="13"/>
  <c r="U40" i="13"/>
  <c r="AA40" i="13"/>
  <c r="S48" i="13"/>
  <c r="AH48" i="13"/>
  <c r="AA48" i="13"/>
  <c r="U48" i="13"/>
  <c r="T44" i="13"/>
  <c r="T45" i="13" s="1"/>
  <c r="T53" i="13"/>
  <c r="AF11" i="13"/>
  <c r="AD11" i="13"/>
  <c r="N62" i="13"/>
  <c r="L62" i="13"/>
  <c r="T98" i="13"/>
  <c r="T157" i="13"/>
  <c r="U126" i="13"/>
  <c r="T131" i="13"/>
  <c r="AA126" i="13"/>
  <c r="S126" i="13"/>
  <c r="AH126" i="13"/>
  <c r="M89" i="13"/>
  <c r="J62" i="13"/>
  <c r="N41" i="13"/>
  <c r="L41" i="13"/>
  <c r="M42" i="13"/>
  <c r="Y18" i="13"/>
  <c r="W18" i="13"/>
  <c r="Q24" i="13"/>
  <c r="AF34" i="13"/>
  <c r="AD34" i="13"/>
  <c r="S6" i="13"/>
  <c r="U6" i="13"/>
  <c r="AH6" i="13"/>
  <c r="AA6" i="13"/>
  <c r="AF95" i="13"/>
  <c r="AD95" i="13"/>
  <c r="J88" i="13"/>
  <c r="AG116" i="13"/>
  <c r="AI116" i="13"/>
  <c r="AI14" i="13"/>
  <c r="AG14" i="13"/>
  <c r="AB112" i="13"/>
  <c r="Z112" i="13"/>
  <c r="AD6" i="13"/>
  <c r="AF6" i="13"/>
  <c r="T66" i="13"/>
  <c r="M120" i="13"/>
  <c r="N54" i="13"/>
  <c r="L54" i="13"/>
  <c r="M50" i="13"/>
  <c r="M51" i="13" s="1"/>
  <c r="M52" i="13" s="1"/>
  <c r="I32" i="13"/>
  <c r="K32" i="13"/>
  <c r="J33" i="13"/>
  <c r="Q67" i="13"/>
  <c r="S19" i="13"/>
  <c r="AH19" i="13"/>
  <c r="U19" i="13"/>
  <c r="AA19" i="13"/>
  <c r="T20" i="13"/>
  <c r="Y35" i="13"/>
  <c r="W35" i="13"/>
  <c r="AG125" i="13"/>
  <c r="AI125" i="13"/>
  <c r="S118" i="13"/>
  <c r="AH118" i="13"/>
  <c r="U118" i="13"/>
  <c r="AA118" i="13"/>
  <c r="T119" i="13"/>
  <c r="S36" i="13"/>
  <c r="U36" i="13"/>
  <c r="AA36" i="13"/>
  <c r="AH36" i="13"/>
  <c r="T37" i="13"/>
  <c r="S4" i="12"/>
  <c r="U4" i="12"/>
  <c r="T5" i="12"/>
  <c r="AG53" i="12"/>
  <c r="AI53" i="12"/>
  <c r="P58" i="12"/>
  <c r="Q63" i="12"/>
  <c r="X58" i="12"/>
  <c r="AE58" i="12"/>
  <c r="Q54" i="12"/>
  <c r="R58" i="12"/>
  <c r="Q155" i="12"/>
  <c r="Q109" i="12"/>
  <c r="AE104" i="12"/>
  <c r="P104" i="12"/>
  <c r="R104" i="12"/>
  <c r="X104" i="12"/>
  <c r="R4" i="12"/>
  <c r="P4" i="12"/>
  <c r="Q5" i="12"/>
  <c r="Z170" i="12"/>
  <c r="AB170" i="12"/>
  <c r="AD53" i="12"/>
  <c r="AF53" i="12"/>
  <c r="AB53" i="12"/>
  <c r="Z53" i="12"/>
  <c r="AH58" i="12"/>
  <c r="T54" i="12"/>
  <c r="S58" i="12"/>
  <c r="U58" i="12"/>
  <c r="T63" i="12"/>
  <c r="AA58" i="12"/>
  <c r="AG3" i="12"/>
  <c r="AI3" i="12"/>
  <c r="AD3" i="12"/>
  <c r="AF3" i="12"/>
  <c r="U166" i="12"/>
  <c r="AH166" i="12"/>
  <c r="S166" i="12"/>
  <c r="AI170" i="12"/>
  <c r="AG170" i="12"/>
  <c r="H337" i="13"/>
  <c r="H328" i="13"/>
  <c r="H329" i="13" s="1"/>
  <c r="H330" i="13" s="1"/>
  <c r="H331" i="13" s="1"/>
  <c r="U104" i="12"/>
  <c r="T155" i="12"/>
  <c r="T109" i="12"/>
  <c r="AH104" i="12"/>
  <c r="AA104" i="12"/>
  <c r="S104" i="12"/>
  <c r="Y53" i="12"/>
  <c r="W53" i="12"/>
  <c r="T167" i="12"/>
  <c r="U175" i="12"/>
  <c r="T180" i="12"/>
  <c r="AH175" i="12"/>
  <c r="T171" i="12"/>
  <c r="AA175" i="12"/>
  <c r="S175" i="12"/>
  <c r="H388" i="13"/>
  <c r="H379" i="13"/>
  <c r="H380" i="13" s="1"/>
  <c r="H381" i="13" s="1"/>
  <c r="H382" i="13" s="1"/>
  <c r="H286" i="13"/>
  <c r="H277" i="13"/>
  <c r="H278" i="13" s="1"/>
  <c r="H279" i="13" s="1"/>
  <c r="H280" i="13" s="1"/>
  <c r="AA167" i="12" l="1"/>
  <c r="Z166" i="12"/>
  <c r="AB166" i="12"/>
  <c r="AA171" i="12"/>
  <c r="AA54" i="12"/>
  <c r="X54" i="12"/>
  <c r="X55" i="12"/>
  <c r="X56" i="12"/>
  <c r="X57" i="12"/>
  <c r="AW58" i="12"/>
  <c r="AU58" i="12"/>
  <c r="AV54" i="12"/>
  <c r="AV55" i="12"/>
  <c r="AV56" i="12"/>
  <c r="AS54" i="12"/>
  <c r="AT58" i="12"/>
  <c r="AR58" i="12"/>
  <c r="AA163" i="12"/>
  <c r="AV63" i="12"/>
  <c r="AS63" i="12"/>
  <c r="T164" i="12"/>
  <c r="P22" i="12"/>
  <c r="AB162" i="12"/>
  <c r="Z162" i="12"/>
  <c r="Q18" i="12"/>
  <c r="X18" i="12" s="1"/>
  <c r="Y18" i="12" s="1"/>
  <c r="R22" i="12"/>
  <c r="AM5" i="12"/>
  <c r="AE5" i="12"/>
  <c r="AD4" i="12"/>
  <c r="AF4" i="12"/>
  <c r="AN4" i="12"/>
  <c r="AL4" i="12"/>
  <c r="AE22" i="12"/>
  <c r="AM22" i="12"/>
  <c r="Q27" i="12"/>
  <c r="Q23" i="12" s="1"/>
  <c r="X9" i="12"/>
  <c r="W9" i="12" s="1"/>
  <c r="AM9" i="12"/>
  <c r="AE9" i="12"/>
  <c r="W8" i="12"/>
  <c r="AN8" i="12"/>
  <c r="AL8" i="12"/>
  <c r="AN17" i="12"/>
  <c r="AL17" i="12"/>
  <c r="AG163" i="12"/>
  <c r="AE13" i="12"/>
  <c r="AM13" i="12"/>
  <c r="AF8" i="12"/>
  <c r="AD8" i="12"/>
  <c r="AD17" i="12"/>
  <c r="AF17" i="12"/>
  <c r="AP22" i="12"/>
  <c r="AH22" i="12"/>
  <c r="AO17" i="12"/>
  <c r="AQ17" i="12"/>
  <c r="AP5" i="12"/>
  <c r="AH5" i="12"/>
  <c r="U9" i="12"/>
  <c r="AP9" i="12"/>
  <c r="AH9" i="12"/>
  <c r="AA13" i="12"/>
  <c r="Z13" i="12" s="1"/>
  <c r="AP13" i="12"/>
  <c r="AH13" i="12"/>
  <c r="AQ4" i="12"/>
  <c r="AO4" i="12"/>
  <c r="AQ8" i="12"/>
  <c r="AO8" i="12"/>
  <c r="AG17" i="12"/>
  <c r="AI17" i="12"/>
  <c r="AG4" i="12"/>
  <c r="AI4" i="12"/>
  <c r="AG8" i="12"/>
  <c r="AI8" i="12"/>
  <c r="T55" i="12"/>
  <c r="R13" i="12"/>
  <c r="S9" i="12"/>
  <c r="T10" i="12"/>
  <c r="U10" i="12" s="1"/>
  <c r="Q14" i="12"/>
  <c r="D3" i="4"/>
  <c r="B3" i="4"/>
  <c r="T18" i="12"/>
  <c r="T14" i="12"/>
  <c r="P13" i="12"/>
  <c r="X13" i="12"/>
  <c r="T27" i="12"/>
  <c r="U22" i="12"/>
  <c r="S22" i="12"/>
  <c r="AA22" i="12"/>
  <c r="U13" i="12"/>
  <c r="S13" i="12"/>
  <c r="C3" i="4"/>
  <c r="W4" i="12"/>
  <c r="Y4" i="12"/>
  <c r="AB17" i="12"/>
  <c r="Z17" i="12"/>
  <c r="AA5" i="12"/>
  <c r="AH164" i="12"/>
  <c r="Q10" i="12"/>
  <c r="U164" i="12"/>
  <c r="Z163" i="12"/>
  <c r="W17" i="12"/>
  <c r="Y17" i="12"/>
  <c r="Y22" i="12"/>
  <c r="W22" i="12"/>
  <c r="AB4" i="12"/>
  <c r="Z4" i="12"/>
  <c r="S164" i="12"/>
  <c r="X5" i="12"/>
  <c r="AA9" i="12"/>
  <c r="Z8" i="12"/>
  <c r="AB8" i="12"/>
  <c r="P12" i="1" s="1"/>
  <c r="T56" i="12"/>
  <c r="AH56" i="12" s="1"/>
  <c r="P16" i="1"/>
  <c r="C4" i="4"/>
  <c r="T185" i="12"/>
  <c r="P7" i="1"/>
  <c r="AI163" i="12"/>
  <c r="P9" i="12"/>
  <c r="R9" i="12"/>
  <c r="Q55" i="12"/>
  <c r="P55" i="12" s="1"/>
  <c r="AI162" i="12"/>
  <c r="AG162" i="12"/>
  <c r="AB108" i="13"/>
  <c r="Z108" i="13"/>
  <c r="AG108" i="13"/>
  <c r="AI108" i="13"/>
  <c r="U109" i="13"/>
  <c r="AA109" i="13"/>
  <c r="AH109" i="13"/>
  <c r="S109" i="13"/>
  <c r="N52" i="13"/>
  <c r="L52" i="13"/>
  <c r="M53" i="13"/>
  <c r="N93" i="13"/>
  <c r="L93" i="13"/>
  <c r="M94" i="13"/>
  <c r="I93" i="13"/>
  <c r="K93" i="13"/>
  <c r="J94" i="13"/>
  <c r="R97" i="13"/>
  <c r="AE97" i="13"/>
  <c r="P97" i="13"/>
  <c r="X97" i="13"/>
  <c r="Q98" i="13"/>
  <c r="R30" i="13"/>
  <c r="P30" i="13"/>
  <c r="AE30" i="13"/>
  <c r="X30" i="13"/>
  <c r="Q31" i="13"/>
  <c r="U24" i="13"/>
  <c r="S24" i="13"/>
  <c r="AH24" i="13"/>
  <c r="AA24" i="13"/>
  <c r="T25" i="13"/>
  <c r="I121" i="13"/>
  <c r="K121" i="13"/>
  <c r="I124" i="13"/>
  <c r="K124" i="13"/>
  <c r="X45" i="13"/>
  <c r="P45" i="13"/>
  <c r="R45" i="13"/>
  <c r="E24" i="13"/>
  <c r="AE45" i="13"/>
  <c r="Q46" i="13"/>
  <c r="AB19" i="13"/>
  <c r="Z19" i="13"/>
  <c r="X67" i="13"/>
  <c r="AE67" i="13"/>
  <c r="R67" i="13"/>
  <c r="P67" i="13"/>
  <c r="Q68" i="13"/>
  <c r="AG6" i="13"/>
  <c r="AI6" i="13"/>
  <c r="N42" i="13"/>
  <c r="L42" i="13"/>
  <c r="M43" i="13"/>
  <c r="S131" i="13"/>
  <c r="AA131" i="13"/>
  <c r="T127" i="13"/>
  <c r="T128" i="13" s="1"/>
  <c r="T136" i="13"/>
  <c r="AH131" i="13"/>
  <c r="U131" i="13"/>
  <c r="S45" i="13"/>
  <c r="AH45" i="13"/>
  <c r="AA45" i="13"/>
  <c r="U45" i="13"/>
  <c r="N38" i="13"/>
  <c r="L38" i="13"/>
  <c r="AA32" i="13"/>
  <c r="AH32" i="13"/>
  <c r="U32" i="13"/>
  <c r="S32" i="13"/>
  <c r="T28" i="13"/>
  <c r="T29" i="13" s="1"/>
  <c r="Y66" i="13"/>
  <c r="W66" i="13"/>
  <c r="S37" i="13"/>
  <c r="AH37" i="13"/>
  <c r="AA37" i="13"/>
  <c r="U37" i="13"/>
  <c r="AG118" i="13"/>
  <c r="AI118" i="13"/>
  <c r="I33" i="13"/>
  <c r="K33" i="13"/>
  <c r="AE24" i="13"/>
  <c r="X24" i="13"/>
  <c r="R24" i="13"/>
  <c r="P24" i="13"/>
  <c r="Q25" i="13"/>
  <c r="AI126" i="13"/>
  <c r="AG126" i="13"/>
  <c r="S53" i="13"/>
  <c r="AH53" i="13"/>
  <c r="AA53" i="13"/>
  <c r="U53" i="13"/>
  <c r="T58" i="13"/>
  <c r="T49" i="13"/>
  <c r="T50" i="13" s="1"/>
  <c r="T51" i="13" s="1"/>
  <c r="AB40" i="13"/>
  <c r="Z40" i="13"/>
  <c r="AD21" i="13"/>
  <c r="AF21" i="13"/>
  <c r="U123" i="13"/>
  <c r="S123" i="13"/>
  <c r="AH123" i="13"/>
  <c r="AA123" i="13"/>
  <c r="T124" i="13"/>
  <c r="AG27" i="13"/>
  <c r="AI27" i="13"/>
  <c r="X37" i="13"/>
  <c r="P37" i="13"/>
  <c r="R37" i="13"/>
  <c r="AE37" i="13"/>
  <c r="Y36" i="13"/>
  <c r="W36" i="13"/>
  <c r="AG74" i="13"/>
  <c r="AI74" i="13"/>
  <c r="W23" i="13"/>
  <c r="Y23" i="13"/>
  <c r="I66" i="13"/>
  <c r="K66" i="13"/>
  <c r="K75" i="13"/>
  <c r="J71" i="13"/>
  <c r="J72" i="13" s="1"/>
  <c r="J73" i="13" s="1"/>
  <c r="J74" i="13" s="1"/>
  <c r="I75" i="13"/>
  <c r="J80" i="13"/>
  <c r="Z97" i="13"/>
  <c r="AB97" i="13"/>
  <c r="AG41" i="13"/>
  <c r="AI41" i="13"/>
  <c r="Z18" i="13"/>
  <c r="AB18" i="13"/>
  <c r="AF74" i="13"/>
  <c r="AD74" i="13"/>
  <c r="Q136" i="13"/>
  <c r="X131" i="13"/>
  <c r="AE131" i="13"/>
  <c r="R131" i="13"/>
  <c r="P131" i="13"/>
  <c r="Q127" i="13"/>
  <c r="Q128" i="13" s="1"/>
  <c r="Q129" i="13" s="1"/>
  <c r="AD126" i="13"/>
  <c r="AF126" i="13"/>
  <c r="AA11" i="13"/>
  <c r="U11" i="13"/>
  <c r="AH11" i="13"/>
  <c r="S11" i="13"/>
  <c r="AG10" i="13"/>
  <c r="AI10" i="13"/>
  <c r="AB96" i="13"/>
  <c r="Z96" i="13"/>
  <c r="N75" i="13"/>
  <c r="M80" i="13"/>
  <c r="L75" i="13"/>
  <c r="M71" i="13"/>
  <c r="M72" i="13" s="1"/>
  <c r="AB121" i="13"/>
  <c r="Z121" i="13"/>
  <c r="AI122" i="13"/>
  <c r="AG122" i="13"/>
  <c r="I45" i="13"/>
  <c r="K45" i="13"/>
  <c r="J50" i="13"/>
  <c r="J51" i="13" s="1"/>
  <c r="I54" i="13"/>
  <c r="K54" i="13"/>
  <c r="AG113" i="13"/>
  <c r="AI113" i="13"/>
  <c r="J106" i="13"/>
  <c r="I101" i="13"/>
  <c r="K101" i="13"/>
  <c r="J97" i="13"/>
  <c r="J98" i="13" s="1"/>
  <c r="AD100" i="13"/>
  <c r="AF100" i="13"/>
  <c r="AG36" i="13"/>
  <c r="AI36" i="13"/>
  <c r="S119" i="13"/>
  <c r="AA119" i="13"/>
  <c r="AH119" i="13"/>
  <c r="U119" i="13"/>
  <c r="AG19" i="13"/>
  <c r="AI19" i="13"/>
  <c r="N120" i="13"/>
  <c r="L120" i="13"/>
  <c r="U157" i="13"/>
  <c r="T162" i="13"/>
  <c r="AA157" i="13"/>
  <c r="AH157" i="13"/>
  <c r="S157" i="13"/>
  <c r="T46" i="13"/>
  <c r="AB48" i="13"/>
  <c r="Z48" i="13"/>
  <c r="Y21" i="13"/>
  <c r="W21" i="13"/>
  <c r="AF66" i="13"/>
  <c r="AD66" i="13"/>
  <c r="N46" i="13"/>
  <c r="L46" i="13"/>
  <c r="M47" i="13"/>
  <c r="S70" i="13"/>
  <c r="AH70" i="13"/>
  <c r="AA70" i="13"/>
  <c r="U70" i="13"/>
  <c r="X40" i="13"/>
  <c r="AE40" i="13"/>
  <c r="R40" i="13"/>
  <c r="P40" i="13"/>
  <c r="Q41" i="13"/>
  <c r="Y39" i="13"/>
  <c r="W39" i="13"/>
  <c r="AD23" i="13"/>
  <c r="AF23" i="13"/>
  <c r="K67" i="13"/>
  <c r="I67" i="13"/>
  <c r="S42" i="13"/>
  <c r="AA42" i="13"/>
  <c r="AH42" i="13"/>
  <c r="U42" i="13"/>
  <c r="AI18" i="13"/>
  <c r="AG18" i="13"/>
  <c r="X70" i="13"/>
  <c r="P70" i="13"/>
  <c r="AE70" i="13"/>
  <c r="R70" i="13"/>
  <c r="Y74" i="13"/>
  <c r="W74" i="13"/>
  <c r="K118" i="13"/>
  <c r="I118" i="13"/>
  <c r="AE157" i="13"/>
  <c r="Q162" i="13"/>
  <c r="X157" i="13"/>
  <c r="P157" i="13"/>
  <c r="R157" i="13"/>
  <c r="X53" i="13"/>
  <c r="AE53" i="13"/>
  <c r="R53" i="13"/>
  <c r="P53" i="13"/>
  <c r="Q49" i="13"/>
  <c r="Q50" i="13" s="1"/>
  <c r="Q51" i="13" s="1"/>
  <c r="Q58" i="13"/>
  <c r="Y48" i="13"/>
  <c r="W48" i="13"/>
  <c r="W32" i="13"/>
  <c r="Y32" i="13"/>
  <c r="R28" i="13"/>
  <c r="X28" i="13"/>
  <c r="P28" i="13"/>
  <c r="AE28" i="13"/>
  <c r="N67" i="13"/>
  <c r="L67" i="13"/>
  <c r="N66" i="13"/>
  <c r="L66" i="13"/>
  <c r="AB39" i="13"/>
  <c r="Z39" i="13"/>
  <c r="AF15" i="13"/>
  <c r="AD15" i="13"/>
  <c r="N58" i="13"/>
  <c r="L58" i="13"/>
  <c r="M59" i="13"/>
  <c r="AI121" i="13"/>
  <c r="AG121" i="13"/>
  <c r="K46" i="13"/>
  <c r="I46" i="13"/>
  <c r="S114" i="13"/>
  <c r="U114" i="13"/>
  <c r="AH114" i="13"/>
  <c r="AA114" i="13"/>
  <c r="AB36" i="13"/>
  <c r="Z36" i="13"/>
  <c r="AB118" i="13"/>
  <c r="Z118" i="13"/>
  <c r="U20" i="13"/>
  <c r="AA20" i="13"/>
  <c r="S20" i="13"/>
  <c r="AH20" i="13"/>
  <c r="T21" i="13"/>
  <c r="N50" i="13"/>
  <c r="L50" i="13"/>
  <c r="S66" i="13"/>
  <c r="AH66" i="13"/>
  <c r="AA66" i="13"/>
  <c r="U66" i="13"/>
  <c r="T67" i="13"/>
  <c r="AB6" i="13"/>
  <c r="Z6" i="13"/>
  <c r="I62" i="13"/>
  <c r="K62" i="13"/>
  <c r="J63" i="13"/>
  <c r="Z126" i="13"/>
  <c r="AB126" i="13"/>
  <c r="U98" i="13"/>
  <c r="S98" i="13"/>
  <c r="S44" i="13"/>
  <c r="U44" i="13"/>
  <c r="AA44" i="13"/>
  <c r="AH44" i="13"/>
  <c r="AG48" i="13"/>
  <c r="AI48" i="13"/>
  <c r="AG40" i="13"/>
  <c r="AI40" i="13"/>
  <c r="U23" i="13"/>
  <c r="AH23" i="13"/>
  <c r="AA23" i="13"/>
  <c r="S23" i="13"/>
  <c r="AD65" i="13"/>
  <c r="AF65" i="13"/>
  <c r="S71" i="13"/>
  <c r="AH71" i="13"/>
  <c r="AA71" i="13"/>
  <c r="U71" i="13"/>
  <c r="T72" i="13"/>
  <c r="U79" i="13"/>
  <c r="AA79" i="13"/>
  <c r="AH79" i="13"/>
  <c r="T84" i="13"/>
  <c r="S79" i="13"/>
  <c r="T75" i="13"/>
  <c r="AB65" i="13"/>
  <c r="Z65" i="13"/>
  <c r="AD39" i="13"/>
  <c r="AF39" i="13"/>
  <c r="I68" i="13"/>
  <c r="K68" i="13"/>
  <c r="X72" i="13"/>
  <c r="P72" i="13"/>
  <c r="AE72" i="13"/>
  <c r="R72" i="13"/>
  <c r="X71" i="13"/>
  <c r="AE71" i="13"/>
  <c r="R71" i="13"/>
  <c r="P71" i="13"/>
  <c r="Q84" i="13"/>
  <c r="AE79" i="13"/>
  <c r="R79" i="13"/>
  <c r="Q75" i="13"/>
  <c r="X79" i="13"/>
  <c r="P79" i="13"/>
  <c r="K119" i="13"/>
  <c r="I119" i="13"/>
  <c r="AB10" i="13"/>
  <c r="Z10" i="13"/>
  <c r="X44" i="13"/>
  <c r="AE44" i="13"/>
  <c r="R44" i="13"/>
  <c r="P44" i="13"/>
  <c r="AF32" i="13"/>
  <c r="AD32" i="13"/>
  <c r="N101" i="13"/>
  <c r="M97" i="13"/>
  <c r="M98" i="13" s="1"/>
  <c r="M99" i="13" s="1"/>
  <c r="M106" i="13"/>
  <c r="L101" i="13"/>
  <c r="N69" i="13"/>
  <c r="L69" i="13"/>
  <c r="N68" i="13"/>
  <c r="L68" i="13"/>
  <c r="AG39" i="13"/>
  <c r="AI39" i="13"/>
  <c r="AE16" i="13"/>
  <c r="F25" i="13"/>
  <c r="X16" i="13"/>
  <c r="R16" i="13"/>
  <c r="P16" i="13"/>
  <c r="Y15" i="13"/>
  <c r="W15" i="13"/>
  <c r="I47" i="13"/>
  <c r="K47" i="13"/>
  <c r="AB113" i="13"/>
  <c r="Z113" i="13"/>
  <c r="I92" i="13"/>
  <c r="K92" i="13"/>
  <c r="N51" i="13"/>
  <c r="L51" i="13"/>
  <c r="I88" i="13"/>
  <c r="K88" i="13"/>
  <c r="J89" i="13"/>
  <c r="N89" i="13"/>
  <c r="L89" i="13"/>
  <c r="M90" i="13"/>
  <c r="AB27" i="13"/>
  <c r="Z27" i="13"/>
  <c r="Y65" i="13"/>
  <c r="W65" i="13"/>
  <c r="AD36" i="13"/>
  <c r="AF36" i="13"/>
  <c r="AB74" i="13"/>
  <c r="Z74" i="13"/>
  <c r="AG65" i="13"/>
  <c r="AI65" i="13"/>
  <c r="K69" i="13"/>
  <c r="I69" i="13"/>
  <c r="AG97" i="13"/>
  <c r="AI97" i="13"/>
  <c r="AB41" i="13"/>
  <c r="Z41" i="13"/>
  <c r="X73" i="13"/>
  <c r="R73" i="13"/>
  <c r="AE73" i="13"/>
  <c r="P73" i="13"/>
  <c r="I41" i="13"/>
  <c r="K41" i="13"/>
  <c r="J42" i="13"/>
  <c r="K123" i="13"/>
  <c r="I123" i="13"/>
  <c r="K120" i="13"/>
  <c r="I120" i="13"/>
  <c r="Y126" i="13"/>
  <c r="W126" i="13"/>
  <c r="AF48" i="13"/>
  <c r="AD48" i="13"/>
  <c r="R29" i="13"/>
  <c r="AE29" i="13"/>
  <c r="X29" i="13"/>
  <c r="P29" i="13"/>
  <c r="L92" i="13"/>
  <c r="N92" i="13"/>
  <c r="AI96" i="13"/>
  <c r="AG96" i="13"/>
  <c r="Z122" i="13"/>
  <c r="AB122" i="13"/>
  <c r="I48" i="13"/>
  <c r="K48" i="13"/>
  <c r="X105" i="13"/>
  <c r="Q110" i="13"/>
  <c r="R105" i="13"/>
  <c r="Q101" i="13"/>
  <c r="Q102" i="13" s="1"/>
  <c r="P105" i="13"/>
  <c r="AE105" i="13"/>
  <c r="R96" i="13"/>
  <c r="X96" i="13"/>
  <c r="P96" i="13"/>
  <c r="AE96" i="13"/>
  <c r="W100" i="13"/>
  <c r="Y100" i="13"/>
  <c r="U109" i="12"/>
  <c r="T114" i="12"/>
  <c r="AH109" i="12"/>
  <c r="T105" i="12"/>
  <c r="AA109" i="12"/>
  <c r="S109" i="12"/>
  <c r="AA63" i="12"/>
  <c r="U63" i="12"/>
  <c r="S63" i="12"/>
  <c r="T68" i="12"/>
  <c r="T59" i="12"/>
  <c r="AH63" i="12"/>
  <c r="U5" i="12"/>
  <c r="T6" i="12"/>
  <c r="S5" i="12"/>
  <c r="Z175" i="12"/>
  <c r="AB175" i="12"/>
  <c r="U167" i="12"/>
  <c r="AH167" i="12"/>
  <c r="S167" i="12"/>
  <c r="T168" i="12"/>
  <c r="T206" i="12"/>
  <c r="U155" i="12"/>
  <c r="T156" i="12"/>
  <c r="AH155" i="12"/>
  <c r="AA155" i="12"/>
  <c r="S155" i="12"/>
  <c r="AI166" i="12"/>
  <c r="AG166" i="12"/>
  <c r="AB58" i="12"/>
  <c r="Z58" i="12"/>
  <c r="AG58" i="12"/>
  <c r="AI58" i="12"/>
  <c r="P5" i="12"/>
  <c r="R5" i="12"/>
  <c r="Q6" i="12"/>
  <c r="AD58" i="12"/>
  <c r="AF58" i="12"/>
  <c r="Q68" i="12"/>
  <c r="R63" i="12"/>
  <c r="AE63" i="12"/>
  <c r="Q59" i="12"/>
  <c r="X63" i="12"/>
  <c r="P63" i="12"/>
  <c r="H384" i="13"/>
  <c r="H385" i="13" s="1"/>
  <c r="H386" i="13" s="1"/>
  <c r="H387" i="13" s="1"/>
  <c r="H393" i="13"/>
  <c r="Q206" i="12"/>
  <c r="AE155" i="12"/>
  <c r="P155" i="12"/>
  <c r="R155" i="12"/>
  <c r="Q160" i="12"/>
  <c r="X155" i="12"/>
  <c r="U171" i="12"/>
  <c r="AH171" i="12"/>
  <c r="S171" i="12"/>
  <c r="AI175" i="12"/>
  <c r="AG175" i="12"/>
  <c r="Z104" i="12"/>
  <c r="AB104" i="12"/>
  <c r="AD104" i="12"/>
  <c r="AF104" i="12"/>
  <c r="Y58" i="12"/>
  <c r="W58" i="12"/>
  <c r="H282" i="13"/>
  <c r="H283" i="13" s="1"/>
  <c r="H284" i="13" s="1"/>
  <c r="H285" i="13" s="1"/>
  <c r="H291" i="13"/>
  <c r="T172" i="12"/>
  <c r="U180" i="12"/>
  <c r="AH180" i="12"/>
  <c r="T176" i="12"/>
  <c r="AA176" i="12" s="1"/>
  <c r="AA180" i="12"/>
  <c r="S180" i="12"/>
  <c r="AI104" i="12"/>
  <c r="AG104" i="12"/>
  <c r="H333" i="13"/>
  <c r="H334" i="13" s="1"/>
  <c r="H335" i="13" s="1"/>
  <c r="H336" i="13" s="1"/>
  <c r="H342" i="13"/>
  <c r="AH54" i="12"/>
  <c r="S54" i="12"/>
  <c r="U54" i="12"/>
  <c r="Y104" i="12"/>
  <c r="W104" i="12"/>
  <c r="Q114" i="12"/>
  <c r="AE109" i="12"/>
  <c r="Q105" i="12"/>
  <c r="P109" i="12"/>
  <c r="R109" i="12"/>
  <c r="X109" i="12"/>
  <c r="P54" i="12"/>
  <c r="AE54" i="12"/>
  <c r="R54" i="12"/>
  <c r="R14" i="12"/>
  <c r="AA156" i="12" l="1"/>
  <c r="AA157" i="12" s="1"/>
  <c r="AA158" i="12" s="1"/>
  <c r="AA159" i="12" s="1"/>
  <c r="AA105" i="12"/>
  <c r="AA106" i="12"/>
  <c r="AA107" i="12" s="1"/>
  <c r="AA168" i="12"/>
  <c r="AW63" i="12"/>
  <c r="AU63" i="12"/>
  <c r="AV59" i="12"/>
  <c r="AR54" i="12"/>
  <c r="AV57" i="12"/>
  <c r="AU54" i="12"/>
  <c r="AU55" i="12"/>
  <c r="W56" i="12"/>
  <c r="Y56" i="12"/>
  <c r="AB54" i="12"/>
  <c r="Z54" i="12"/>
  <c r="AV68" i="12"/>
  <c r="X59" i="12"/>
  <c r="AS68" i="12"/>
  <c r="Q19" i="12"/>
  <c r="AM18" i="12"/>
  <c r="AA164" i="12"/>
  <c r="AS55" i="12"/>
  <c r="AW54" i="12"/>
  <c r="W55" i="12"/>
  <c r="Y55" i="12"/>
  <c r="Z171" i="12"/>
  <c r="AB171" i="12"/>
  <c r="AB167" i="12"/>
  <c r="Z167" i="12"/>
  <c r="AA59" i="12"/>
  <c r="AA60" i="12"/>
  <c r="AA61" i="12"/>
  <c r="AA62" i="12" s="1"/>
  <c r="Y57" i="12"/>
  <c r="W57" i="12"/>
  <c r="AA172" i="12"/>
  <c r="X105" i="12"/>
  <c r="X106" i="12"/>
  <c r="X107" i="12"/>
  <c r="X108" i="12" s="1"/>
  <c r="Z176" i="12"/>
  <c r="AB176" i="12"/>
  <c r="AT63" i="12"/>
  <c r="AR63" i="12"/>
  <c r="AS59" i="12"/>
  <c r="AB163" i="12"/>
  <c r="AT54" i="12"/>
  <c r="AT55" i="12"/>
  <c r="W54" i="12"/>
  <c r="Y54" i="12"/>
  <c r="AA55" i="12"/>
  <c r="AH55" i="12"/>
  <c r="AG55" i="12" s="1"/>
  <c r="P27" i="12"/>
  <c r="P18" i="12"/>
  <c r="Q32" i="12"/>
  <c r="R32" i="12" s="1"/>
  <c r="AE18" i="12"/>
  <c r="R18" i="12"/>
  <c r="T11" i="12"/>
  <c r="AH11" i="12" s="1"/>
  <c r="S55" i="12"/>
  <c r="X27" i="12"/>
  <c r="R27" i="12"/>
  <c r="W18" i="12"/>
  <c r="S10" i="12"/>
  <c r="AE55" i="12"/>
  <c r="U55" i="12"/>
  <c r="R55" i="12"/>
  <c r="AA10" i="12"/>
  <c r="Y9" i="12"/>
  <c r="AE32" i="12"/>
  <c r="AM6" i="12"/>
  <c r="AE6" i="12"/>
  <c r="AN13" i="12"/>
  <c r="AL13" i="12"/>
  <c r="AN9" i="12"/>
  <c r="AL9" i="12"/>
  <c r="AF22" i="12"/>
  <c r="AD22" i="12"/>
  <c r="X23" i="12"/>
  <c r="Y23" i="12" s="1"/>
  <c r="AM23" i="12"/>
  <c r="AE23" i="12"/>
  <c r="AB13" i="12"/>
  <c r="Q15" i="12"/>
  <c r="AE14" i="12"/>
  <c r="AM14" i="12"/>
  <c r="AD13" i="12"/>
  <c r="AF13" i="12"/>
  <c r="Q20" i="12"/>
  <c r="Q21" i="12" s="1"/>
  <c r="AM19" i="12"/>
  <c r="AE19" i="12"/>
  <c r="X10" i="12"/>
  <c r="Y10" i="12" s="1"/>
  <c r="AM10" i="12"/>
  <c r="AE10" i="12"/>
  <c r="AM27" i="12"/>
  <c r="AE27" i="12"/>
  <c r="AF5" i="12"/>
  <c r="AD5" i="12"/>
  <c r="AL18" i="12"/>
  <c r="AN18" i="12"/>
  <c r="AD9" i="12"/>
  <c r="AF9" i="12"/>
  <c r="AL22" i="12"/>
  <c r="AN22" i="12"/>
  <c r="AN5" i="12"/>
  <c r="AL5" i="12"/>
  <c r="AH6" i="12"/>
  <c r="AP6" i="12"/>
  <c r="AP10" i="12"/>
  <c r="AH10" i="12"/>
  <c r="AO13" i="12"/>
  <c r="AQ13" i="12"/>
  <c r="AI5" i="12"/>
  <c r="AG5" i="12"/>
  <c r="U27" i="12"/>
  <c r="AP27" i="12"/>
  <c r="AH27" i="12"/>
  <c r="S14" i="12"/>
  <c r="AP14" i="12"/>
  <c r="AH14" i="12"/>
  <c r="AG9" i="12"/>
  <c r="AI9" i="12"/>
  <c r="AO5" i="12"/>
  <c r="AQ5" i="12"/>
  <c r="AG22" i="12"/>
  <c r="AI22" i="12"/>
  <c r="AH18" i="12"/>
  <c r="AP18" i="12"/>
  <c r="AG13" i="12"/>
  <c r="AI13" i="12"/>
  <c r="AO9" i="12"/>
  <c r="AQ9" i="12"/>
  <c r="AQ22" i="12"/>
  <c r="AO22" i="12"/>
  <c r="S27" i="12"/>
  <c r="U14" i="12"/>
  <c r="P10" i="12"/>
  <c r="AA14" i="12"/>
  <c r="Z14" i="12" s="1"/>
  <c r="T15" i="12"/>
  <c r="T16" i="12" s="1"/>
  <c r="P14" i="12"/>
  <c r="X14" i="12"/>
  <c r="T19" i="12"/>
  <c r="Y13" i="12"/>
  <c r="T23" i="12"/>
  <c r="U23" i="12" s="1"/>
  <c r="AA18" i="12"/>
  <c r="U18" i="12"/>
  <c r="S18" i="12"/>
  <c r="W13" i="12"/>
  <c r="AB22" i="12"/>
  <c r="AA27" i="12"/>
  <c r="T32" i="12"/>
  <c r="S32" i="12" s="1"/>
  <c r="P21" i="1"/>
  <c r="D2" i="4" s="1"/>
  <c r="Q11" i="12"/>
  <c r="Z22" i="12"/>
  <c r="R10" i="12"/>
  <c r="AG164" i="12"/>
  <c r="AA6" i="12"/>
  <c r="AB9" i="12"/>
  <c r="Z9" i="12"/>
  <c r="W5" i="12"/>
  <c r="Y5" i="12"/>
  <c r="Z10" i="12"/>
  <c r="AB10" i="12"/>
  <c r="AI164" i="12"/>
  <c r="X19" i="12"/>
  <c r="Y27" i="12"/>
  <c r="X6" i="12"/>
  <c r="B2" i="4"/>
  <c r="C2" i="4"/>
  <c r="AB5" i="12"/>
  <c r="Z5" i="12"/>
  <c r="Q24" i="12"/>
  <c r="T177" i="12"/>
  <c r="P8" i="1"/>
  <c r="T157" i="12"/>
  <c r="AH157" i="12" s="1"/>
  <c r="T57" i="12"/>
  <c r="Q60" i="12"/>
  <c r="AE60" i="12" s="1"/>
  <c r="T190" i="12"/>
  <c r="P19" i="12"/>
  <c r="U56" i="12"/>
  <c r="U15" i="12"/>
  <c r="R19" i="12"/>
  <c r="S56" i="12"/>
  <c r="Q56" i="12"/>
  <c r="AG109" i="13"/>
  <c r="AI109" i="13"/>
  <c r="Z109" i="13"/>
  <c r="AB109" i="13"/>
  <c r="X102" i="13"/>
  <c r="R102" i="13"/>
  <c r="AE102" i="13"/>
  <c r="P102" i="13"/>
  <c r="Q103" i="13"/>
  <c r="S51" i="13"/>
  <c r="AH51" i="13"/>
  <c r="AA51" i="13"/>
  <c r="U51" i="13"/>
  <c r="T52" i="13"/>
  <c r="L99" i="13"/>
  <c r="N99" i="13"/>
  <c r="M100" i="13"/>
  <c r="N72" i="13"/>
  <c r="L72" i="13"/>
  <c r="M73" i="13"/>
  <c r="X51" i="13"/>
  <c r="AE51" i="13"/>
  <c r="R51" i="13"/>
  <c r="P51" i="13"/>
  <c r="Q52" i="13"/>
  <c r="I98" i="13"/>
  <c r="K98" i="13"/>
  <c r="J99" i="13"/>
  <c r="I51" i="13"/>
  <c r="K51" i="13"/>
  <c r="J52" i="13"/>
  <c r="K74" i="13"/>
  <c r="I74" i="13"/>
  <c r="X129" i="13"/>
  <c r="R129" i="13"/>
  <c r="P129" i="13"/>
  <c r="AE129" i="13"/>
  <c r="Q130" i="13"/>
  <c r="AF96" i="13"/>
  <c r="AD96" i="13"/>
  <c r="AD16" i="13"/>
  <c r="AF16" i="13"/>
  <c r="X75" i="13"/>
  <c r="R75" i="13"/>
  <c r="P75" i="13"/>
  <c r="AE75" i="13"/>
  <c r="AB44" i="13"/>
  <c r="Z44" i="13"/>
  <c r="K42" i="13"/>
  <c r="I42" i="13"/>
  <c r="J43" i="13"/>
  <c r="AD73" i="13"/>
  <c r="AF73" i="13"/>
  <c r="Q76" i="13"/>
  <c r="T89" i="13"/>
  <c r="U84" i="13"/>
  <c r="AA84" i="13"/>
  <c r="S84" i="13"/>
  <c r="T80" i="13"/>
  <c r="AH84" i="13"/>
  <c r="AI79" i="13"/>
  <c r="AG79" i="13"/>
  <c r="AI23" i="13"/>
  <c r="AG23" i="13"/>
  <c r="AG114" i="13"/>
  <c r="AI114" i="13"/>
  <c r="W28" i="13"/>
  <c r="Y28" i="13"/>
  <c r="AB42" i="13"/>
  <c r="Z42" i="13"/>
  <c r="X41" i="13"/>
  <c r="P41" i="13"/>
  <c r="AE41" i="13"/>
  <c r="R41" i="13"/>
  <c r="Q42" i="13"/>
  <c r="Y40" i="13"/>
  <c r="W40" i="13"/>
  <c r="AI157" i="13"/>
  <c r="AG157" i="13"/>
  <c r="M85" i="13"/>
  <c r="L80" i="13"/>
  <c r="N80" i="13"/>
  <c r="M76" i="13"/>
  <c r="M77" i="13" s="1"/>
  <c r="M78" i="13" s="1"/>
  <c r="M79" i="13" s="1"/>
  <c r="U124" i="13"/>
  <c r="AH124" i="13"/>
  <c r="AA124" i="13"/>
  <c r="S124" i="13"/>
  <c r="AG53" i="13"/>
  <c r="AI53" i="13"/>
  <c r="X25" i="13"/>
  <c r="AE25" i="13"/>
  <c r="R25" i="13"/>
  <c r="P25" i="13"/>
  <c r="Q26" i="13"/>
  <c r="AF24" i="13"/>
  <c r="AD24" i="13"/>
  <c r="U136" i="13"/>
  <c r="T141" i="13"/>
  <c r="S136" i="13"/>
  <c r="T132" i="13"/>
  <c r="T133" i="13" s="1"/>
  <c r="T134" i="13" s="1"/>
  <c r="AH136" i="13"/>
  <c r="AA136" i="13"/>
  <c r="S25" i="13"/>
  <c r="AH25" i="13"/>
  <c r="AA25" i="13"/>
  <c r="U25" i="13"/>
  <c r="T26" i="13"/>
  <c r="Y105" i="13"/>
  <c r="W105" i="13"/>
  <c r="N106" i="13"/>
  <c r="M111" i="13"/>
  <c r="M102" i="13"/>
  <c r="M103" i="13" s="1"/>
  <c r="M104" i="13" s="1"/>
  <c r="L106" i="13"/>
  <c r="AE84" i="13"/>
  <c r="Q80" i="13"/>
  <c r="Q89" i="13"/>
  <c r="X84" i="13"/>
  <c r="R84" i="13"/>
  <c r="P84" i="13"/>
  <c r="Z23" i="13"/>
  <c r="AB23" i="13"/>
  <c r="W96" i="13"/>
  <c r="Y96" i="13"/>
  <c r="X101" i="13"/>
  <c r="AE101" i="13"/>
  <c r="P101" i="13"/>
  <c r="R101" i="13"/>
  <c r="W29" i="13"/>
  <c r="Y29" i="13"/>
  <c r="W16" i="13"/>
  <c r="Y16" i="13"/>
  <c r="N97" i="13"/>
  <c r="L97" i="13"/>
  <c r="AD44" i="13"/>
  <c r="AF44" i="13"/>
  <c r="AF72" i="13"/>
  <c r="AD72" i="13"/>
  <c r="Z79" i="13"/>
  <c r="AB79" i="13"/>
  <c r="AB71" i="13"/>
  <c r="Z71" i="13"/>
  <c r="AB66" i="13"/>
  <c r="Z66" i="13"/>
  <c r="Z20" i="13"/>
  <c r="AB20" i="13"/>
  <c r="AD53" i="13"/>
  <c r="AF53" i="13"/>
  <c r="W157" i="13"/>
  <c r="Y157" i="13"/>
  <c r="AF70" i="13"/>
  <c r="AD70" i="13"/>
  <c r="N47" i="13"/>
  <c r="L47" i="13"/>
  <c r="M48" i="13"/>
  <c r="Z157" i="13"/>
  <c r="AB157" i="13"/>
  <c r="AG119" i="13"/>
  <c r="AI119" i="13"/>
  <c r="AI11" i="13"/>
  <c r="AG11" i="13"/>
  <c r="Y131" i="13"/>
  <c r="W131" i="13"/>
  <c r="K71" i="13"/>
  <c r="I71" i="13"/>
  <c r="Y37" i="13"/>
  <c r="W37" i="13"/>
  <c r="Z123" i="13"/>
  <c r="AB123" i="13"/>
  <c r="S49" i="13"/>
  <c r="AH49" i="13"/>
  <c r="AA49" i="13"/>
  <c r="U49" i="13"/>
  <c r="AA28" i="13"/>
  <c r="AH28" i="13"/>
  <c r="U28" i="13"/>
  <c r="S28" i="13"/>
  <c r="AG32" i="13"/>
  <c r="AI32" i="13"/>
  <c r="S127" i="13"/>
  <c r="AH127" i="13"/>
  <c r="AA127" i="13"/>
  <c r="U127" i="13"/>
  <c r="Z24" i="13"/>
  <c r="AB24" i="13"/>
  <c r="R31" i="13"/>
  <c r="AE31" i="13"/>
  <c r="X31" i="13"/>
  <c r="P31" i="13"/>
  <c r="F28" i="13"/>
  <c r="AF97" i="13"/>
  <c r="AD97" i="13"/>
  <c r="N53" i="13"/>
  <c r="L53" i="13"/>
  <c r="X110" i="13"/>
  <c r="Q106" i="13"/>
  <c r="R110" i="13"/>
  <c r="Q115" i="13"/>
  <c r="AE110" i="13"/>
  <c r="Q107" i="13"/>
  <c r="Q108" i="13" s="1"/>
  <c r="Q109" i="13" s="1"/>
  <c r="P110" i="13"/>
  <c r="AF29" i="13"/>
  <c r="AD29" i="13"/>
  <c r="Y73" i="13"/>
  <c r="W73" i="13"/>
  <c r="I89" i="13"/>
  <c r="K89" i="13"/>
  <c r="J90" i="13"/>
  <c r="N98" i="13"/>
  <c r="L98" i="13"/>
  <c r="Y44" i="13"/>
  <c r="W44" i="13"/>
  <c r="Y79" i="13"/>
  <c r="W79" i="13"/>
  <c r="AF79" i="13"/>
  <c r="AD79" i="13"/>
  <c r="AD71" i="13"/>
  <c r="AF71" i="13"/>
  <c r="S75" i="13"/>
  <c r="AH75" i="13"/>
  <c r="U75" i="13"/>
  <c r="AA75" i="13"/>
  <c r="T76" i="13"/>
  <c r="AG71" i="13"/>
  <c r="AI71" i="13"/>
  <c r="AG44" i="13"/>
  <c r="AI44" i="13"/>
  <c r="K63" i="13"/>
  <c r="I63" i="13"/>
  <c r="J64" i="13"/>
  <c r="AG66" i="13"/>
  <c r="AI66" i="13"/>
  <c r="S21" i="13"/>
  <c r="AH21" i="13"/>
  <c r="AA21" i="13"/>
  <c r="U21" i="13"/>
  <c r="AF28" i="13"/>
  <c r="AD28" i="13"/>
  <c r="X50" i="13"/>
  <c r="P50" i="13"/>
  <c r="AE50" i="13"/>
  <c r="R50" i="13"/>
  <c r="E25" i="13"/>
  <c r="X49" i="13"/>
  <c r="AE49" i="13"/>
  <c r="R49" i="13"/>
  <c r="P49" i="13"/>
  <c r="Y53" i="13"/>
  <c r="W53" i="13"/>
  <c r="Q167" i="13"/>
  <c r="X162" i="13"/>
  <c r="P162" i="13"/>
  <c r="R162" i="13"/>
  <c r="Q158" i="13"/>
  <c r="AE162" i="13"/>
  <c r="AB70" i="13"/>
  <c r="Z70" i="13"/>
  <c r="S46" i="13"/>
  <c r="U46" i="13"/>
  <c r="AA46" i="13"/>
  <c r="AH46" i="13"/>
  <c r="T47" i="13"/>
  <c r="S162" i="13"/>
  <c r="T167" i="13"/>
  <c r="AH162" i="13"/>
  <c r="AA162" i="13"/>
  <c r="U162" i="13"/>
  <c r="T158" i="13"/>
  <c r="T159" i="13" s="1"/>
  <c r="AB119" i="13"/>
  <c r="Z119" i="13"/>
  <c r="I97" i="13"/>
  <c r="K97" i="13"/>
  <c r="J111" i="13"/>
  <c r="J102" i="13"/>
  <c r="J103" i="13" s="1"/>
  <c r="K106" i="13"/>
  <c r="I106" i="13"/>
  <c r="N71" i="13"/>
  <c r="L71" i="13"/>
  <c r="X127" i="13"/>
  <c r="P127" i="13"/>
  <c r="R127" i="13"/>
  <c r="AE127" i="13"/>
  <c r="AF131" i="13"/>
  <c r="AD131" i="13"/>
  <c r="AE136" i="13"/>
  <c r="Q132" i="13"/>
  <c r="Q133" i="13" s="1"/>
  <c r="Q141" i="13"/>
  <c r="R136" i="13"/>
  <c r="X136" i="13"/>
  <c r="P136" i="13"/>
  <c r="I72" i="13"/>
  <c r="K72" i="13"/>
  <c r="AF37" i="13"/>
  <c r="AD37" i="13"/>
  <c r="AI123" i="13"/>
  <c r="AG123" i="13"/>
  <c r="S50" i="13"/>
  <c r="AH50" i="13"/>
  <c r="AA50" i="13"/>
  <c r="U50" i="13"/>
  <c r="AB37" i="13"/>
  <c r="Z37" i="13"/>
  <c r="AB32" i="13"/>
  <c r="Z32" i="13"/>
  <c r="AB45" i="13"/>
  <c r="Z45" i="13"/>
  <c r="U128" i="13"/>
  <c r="S128" i="13"/>
  <c r="AA128" i="13"/>
  <c r="AH128" i="13"/>
  <c r="T129" i="13"/>
  <c r="N43" i="13"/>
  <c r="L43" i="13"/>
  <c r="AD67" i="13"/>
  <c r="AF67" i="13"/>
  <c r="X46" i="13"/>
  <c r="AE46" i="13"/>
  <c r="R46" i="13"/>
  <c r="P46" i="13"/>
  <c r="Q47" i="13"/>
  <c r="AI24" i="13"/>
  <c r="AG24" i="13"/>
  <c r="W30" i="13"/>
  <c r="Y30" i="13"/>
  <c r="R98" i="13"/>
  <c r="X98" i="13"/>
  <c r="AE98" i="13"/>
  <c r="P98" i="13"/>
  <c r="Q99" i="13"/>
  <c r="N94" i="13"/>
  <c r="L94" i="13"/>
  <c r="M95" i="13"/>
  <c r="AF105" i="13"/>
  <c r="AD105" i="13"/>
  <c r="N90" i="13"/>
  <c r="L90" i="13"/>
  <c r="Y71" i="13"/>
  <c r="W71" i="13"/>
  <c r="Y72" i="13"/>
  <c r="W72" i="13"/>
  <c r="S72" i="13"/>
  <c r="AH72" i="13"/>
  <c r="AA72" i="13"/>
  <c r="U72" i="13"/>
  <c r="T73" i="13"/>
  <c r="S67" i="13"/>
  <c r="AH67" i="13"/>
  <c r="AA67" i="13"/>
  <c r="U67" i="13"/>
  <c r="T68" i="13"/>
  <c r="AI20" i="13"/>
  <c r="AG20" i="13"/>
  <c r="AB114" i="13"/>
  <c r="Z114" i="13"/>
  <c r="N59" i="13"/>
  <c r="L59" i="13"/>
  <c r="X58" i="13"/>
  <c r="P58" i="13"/>
  <c r="Q63" i="13"/>
  <c r="AE58" i="13"/>
  <c r="R58" i="13"/>
  <c r="Q54" i="13"/>
  <c r="Q55" i="13" s="1"/>
  <c r="AF157" i="13"/>
  <c r="AD157" i="13"/>
  <c r="Y70" i="13"/>
  <c r="W70" i="13"/>
  <c r="AG42" i="13"/>
  <c r="AI42" i="13"/>
  <c r="AF40" i="13"/>
  <c r="AD40" i="13"/>
  <c r="AG70" i="13"/>
  <c r="AI70" i="13"/>
  <c r="I50" i="13"/>
  <c r="K50" i="13"/>
  <c r="Z11" i="13"/>
  <c r="AB11" i="13"/>
  <c r="AE128" i="13"/>
  <c r="X128" i="13"/>
  <c r="P128" i="13"/>
  <c r="R128" i="13"/>
  <c r="J85" i="13"/>
  <c r="K80" i="13"/>
  <c r="J76" i="13"/>
  <c r="J77" i="13" s="1"/>
  <c r="I80" i="13"/>
  <c r="K73" i="13"/>
  <c r="I73" i="13"/>
  <c r="S58" i="13"/>
  <c r="AH58" i="13"/>
  <c r="AA58" i="13"/>
  <c r="U58" i="13"/>
  <c r="T54" i="13"/>
  <c r="T55" i="13" s="1"/>
  <c r="T63" i="13"/>
  <c r="AB53" i="13"/>
  <c r="Z53" i="13"/>
  <c r="Y24" i="13"/>
  <c r="W24" i="13"/>
  <c r="AG37" i="13"/>
  <c r="AI37" i="13"/>
  <c r="AA29" i="13"/>
  <c r="S29" i="13"/>
  <c r="AH29" i="13"/>
  <c r="U29" i="13"/>
  <c r="T30" i="13"/>
  <c r="AG45" i="13"/>
  <c r="AI45" i="13"/>
  <c r="AG131" i="13"/>
  <c r="AI131" i="13"/>
  <c r="AB131" i="13"/>
  <c r="Z131" i="13"/>
  <c r="X68" i="13"/>
  <c r="P68" i="13"/>
  <c r="AE68" i="13"/>
  <c r="R68" i="13"/>
  <c r="Y67" i="13"/>
  <c r="W67" i="13"/>
  <c r="AF45" i="13"/>
  <c r="AD45" i="13"/>
  <c r="Y45" i="13"/>
  <c r="W45" i="13"/>
  <c r="AF30" i="13"/>
  <c r="AD30" i="13"/>
  <c r="W97" i="13"/>
  <c r="Y97" i="13"/>
  <c r="I94" i="13"/>
  <c r="K94" i="13"/>
  <c r="J95" i="13"/>
  <c r="AE105" i="12"/>
  <c r="P105" i="12"/>
  <c r="R105" i="12"/>
  <c r="Q165" i="12"/>
  <c r="AE160" i="12"/>
  <c r="P160" i="12"/>
  <c r="Q156" i="12"/>
  <c r="R160" i="12"/>
  <c r="X160" i="12"/>
  <c r="Z109" i="12"/>
  <c r="AB109" i="12"/>
  <c r="AD54" i="12"/>
  <c r="AF54" i="12"/>
  <c r="Y109" i="12"/>
  <c r="W109" i="12"/>
  <c r="Q106" i="12"/>
  <c r="Q119" i="12"/>
  <c r="AE114" i="12"/>
  <c r="Q110" i="12"/>
  <c r="P114" i="12"/>
  <c r="R114" i="12"/>
  <c r="X114" i="12"/>
  <c r="H347" i="13"/>
  <c r="H339" i="13"/>
  <c r="H340" i="13" s="1"/>
  <c r="H341" i="13" s="1"/>
  <c r="H338" i="13"/>
  <c r="AF63" i="12"/>
  <c r="AD63" i="12"/>
  <c r="AI155" i="12"/>
  <c r="AG155" i="12"/>
  <c r="S6" i="12"/>
  <c r="U6" i="12"/>
  <c r="U59" i="12"/>
  <c r="S59" i="12"/>
  <c r="AH59" i="12"/>
  <c r="T60" i="12"/>
  <c r="U105" i="12"/>
  <c r="AH105" i="12"/>
  <c r="S105" i="12"/>
  <c r="AI109" i="12"/>
  <c r="AG109" i="12"/>
  <c r="AI55" i="12"/>
  <c r="U176" i="12"/>
  <c r="AH176" i="12"/>
  <c r="S176" i="12"/>
  <c r="Q257" i="12"/>
  <c r="Q211" i="12"/>
  <c r="R206" i="12"/>
  <c r="X206" i="12"/>
  <c r="P206" i="12"/>
  <c r="AE206" i="12"/>
  <c r="AG54" i="12"/>
  <c r="AI54" i="12"/>
  <c r="AH185" i="12"/>
  <c r="AA185" i="12"/>
  <c r="U185" i="12"/>
  <c r="T181" i="12"/>
  <c r="S185" i="12"/>
  <c r="H296" i="13"/>
  <c r="H287" i="13"/>
  <c r="H288" i="13" s="1"/>
  <c r="H289" i="13" s="1"/>
  <c r="H290" i="13" s="1"/>
  <c r="H398" i="13"/>
  <c r="H389" i="13"/>
  <c r="H390" i="13" s="1"/>
  <c r="H391" i="13" s="1"/>
  <c r="H392" i="13" s="1"/>
  <c r="W63" i="12"/>
  <c r="Y63" i="12"/>
  <c r="U156" i="12"/>
  <c r="AH156" i="12"/>
  <c r="S156" i="12"/>
  <c r="T257" i="12"/>
  <c r="T211" i="12"/>
  <c r="AH206" i="12"/>
  <c r="AA206" i="12"/>
  <c r="S206" i="12"/>
  <c r="U206" i="12"/>
  <c r="U68" i="12"/>
  <c r="T73" i="12"/>
  <c r="T64" i="12"/>
  <c r="AH68" i="12"/>
  <c r="S68" i="12"/>
  <c r="AA68" i="12"/>
  <c r="T106" i="12"/>
  <c r="U114" i="12"/>
  <c r="T119" i="12"/>
  <c r="AH114" i="12"/>
  <c r="T110" i="12"/>
  <c r="AA114" i="12"/>
  <c r="S114" i="12"/>
  <c r="AD109" i="12"/>
  <c r="AF109" i="12"/>
  <c r="AI180" i="12"/>
  <c r="AG180" i="12"/>
  <c r="AG56" i="12"/>
  <c r="AI56" i="12"/>
  <c r="F23" i="12"/>
  <c r="R6" i="12"/>
  <c r="P6" i="12"/>
  <c r="Z155" i="12"/>
  <c r="AB155" i="12"/>
  <c r="Z180" i="12"/>
  <c r="AB180" i="12"/>
  <c r="U172" i="12"/>
  <c r="AH172" i="12"/>
  <c r="S172" i="12"/>
  <c r="T173" i="12"/>
  <c r="AI171" i="12"/>
  <c r="AG171" i="12"/>
  <c r="Y155" i="12"/>
  <c r="W155" i="12"/>
  <c r="AD155" i="12"/>
  <c r="AF155" i="12"/>
  <c r="R59" i="12"/>
  <c r="AE59" i="12"/>
  <c r="P59" i="12"/>
  <c r="AE68" i="12"/>
  <c r="X68" i="12"/>
  <c r="R68" i="12"/>
  <c r="P68" i="12"/>
  <c r="Q64" i="12"/>
  <c r="Q73" i="12"/>
  <c r="U168" i="12"/>
  <c r="AH168" i="12"/>
  <c r="S168" i="12"/>
  <c r="T169" i="12"/>
  <c r="AI167" i="12"/>
  <c r="AG167" i="12"/>
  <c r="AI63" i="12"/>
  <c r="AG63" i="12"/>
  <c r="Z63" i="12"/>
  <c r="AB63" i="12"/>
  <c r="U11" i="12"/>
  <c r="R23" i="12"/>
  <c r="P23" i="12"/>
  <c r="P32" i="12"/>
  <c r="P20" i="12"/>
  <c r="W108" i="12" l="1"/>
  <c r="Y108" i="12"/>
  <c r="AB159" i="12"/>
  <c r="Z159" i="12"/>
  <c r="Z62" i="12"/>
  <c r="AB62" i="12"/>
  <c r="AB107" i="12"/>
  <c r="Z107" i="12"/>
  <c r="AA108" i="12"/>
  <c r="AR59" i="12"/>
  <c r="W106" i="12"/>
  <c r="Y106" i="12"/>
  <c r="AB60" i="12"/>
  <c r="Z60" i="12"/>
  <c r="AU59" i="12"/>
  <c r="AS73" i="12"/>
  <c r="X65" i="12"/>
  <c r="X64" i="12"/>
  <c r="AA173" i="12"/>
  <c r="AA110" i="12"/>
  <c r="AA111" i="12"/>
  <c r="AA112" i="12"/>
  <c r="AA181" i="12"/>
  <c r="AA177" i="12"/>
  <c r="AB55" i="12"/>
  <c r="Z55" i="12"/>
  <c r="AA56" i="12"/>
  <c r="AT56" i="12"/>
  <c r="AS60" i="12"/>
  <c r="AT59" i="12"/>
  <c r="W105" i="12"/>
  <c r="Y105" i="12"/>
  <c r="Z59" i="12"/>
  <c r="AB59" i="12"/>
  <c r="AS56" i="12"/>
  <c r="AU68" i="12"/>
  <c r="AV64" i="12"/>
  <c r="AW68" i="12"/>
  <c r="AR55" i="12"/>
  <c r="AV60" i="12"/>
  <c r="AW59" i="12"/>
  <c r="AW60" i="12"/>
  <c r="X110" i="12"/>
  <c r="Z164" i="12"/>
  <c r="AB164" i="12"/>
  <c r="AT68" i="12"/>
  <c r="AS64" i="12"/>
  <c r="AR68" i="12"/>
  <c r="AS65" i="12"/>
  <c r="X60" i="12"/>
  <c r="W59" i="12"/>
  <c r="Y59" i="12"/>
  <c r="AU56" i="12"/>
  <c r="Z168" i="12"/>
  <c r="AB168" i="12"/>
  <c r="AB106" i="12"/>
  <c r="Z106" i="12"/>
  <c r="AB158" i="12"/>
  <c r="Z158" i="12"/>
  <c r="AA169" i="12"/>
  <c r="AA64" i="12"/>
  <c r="AA65" i="12"/>
  <c r="AA66" i="12"/>
  <c r="AA67" i="12" s="1"/>
  <c r="AV73" i="12"/>
  <c r="X156" i="12"/>
  <c r="X157" i="12" s="1"/>
  <c r="X158" i="12" s="1"/>
  <c r="X159" i="12" s="1"/>
  <c r="Y107" i="12"/>
  <c r="W107" i="12"/>
  <c r="AB172" i="12"/>
  <c r="Z172" i="12"/>
  <c r="AB61" i="12"/>
  <c r="Z61" i="12"/>
  <c r="AW55" i="12"/>
  <c r="AB105" i="12"/>
  <c r="Z105" i="12"/>
  <c r="AL114" i="12"/>
  <c r="AD18" i="12"/>
  <c r="AB14" i="12"/>
  <c r="AF18" i="12"/>
  <c r="Q37" i="12"/>
  <c r="R37" i="12" s="1"/>
  <c r="S11" i="12"/>
  <c r="AA11" i="12"/>
  <c r="AP11" i="12"/>
  <c r="AM32" i="12"/>
  <c r="Q28" i="12"/>
  <c r="AE28" i="12" s="1"/>
  <c r="W27" i="12"/>
  <c r="X32" i="12"/>
  <c r="U157" i="12"/>
  <c r="S177" i="12"/>
  <c r="P15" i="12"/>
  <c r="AD55" i="12"/>
  <c r="AH177" i="12"/>
  <c r="R15" i="12"/>
  <c r="AF55" i="12"/>
  <c r="T178" i="12"/>
  <c r="U177" i="12"/>
  <c r="W14" i="12"/>
  <c r="P60" i="12"/>
  <c r="R60" i="12"/>
  <c r="X15" i="12"/>
  <c r="S15" i="12"/>
  <c r="Q16" i="12"/>
  <c r="M16" i="12" s="1"/>
  <c r="W10" i="12"/>
  <c r="W23" i="12"/>
  <c r="AB27" i="12"/>
  <c r="P31" i="1" s="1"/>
  <c r="AM21" i="12"/>
  <c r="AE21" i="12"/>
  <c r="AL10" i="12"/>
  <c r="AN10" i="12"/>
  <c r="AL19" i="12"/>
  <c r="AN19" i="12"/>
  <c r="AL14" i="12"/>
  <c r="AN14" i="12"/>
  <c r="AL6" i="12"/>
  <c r="AN6" i="12"/>
  <c r="X28" i="12"/>
  <c r="AM28" i="12"/>
  <c r="X24" i="12"/>
  <c r="AM24" i="12"/>
  <c r="AE24" i="12"/>
  <c r="AD27" i="12"/>
  <c r="AF27" i="12"/>
  <c r="AM20" i="12"/>
  <c r="AE20" i="12"/>
  <c r="AF14" i="12"/>
  <c r="AD14" i="12"/>
  <c r="AF32" i="12"/>
  <c r="AD32" i="12"/>
  <c r="R20" i="12"/>
  <c r="AE37" i="12"/>
  <c r="T24" i="12"/>
  <c r="AP24" i="12" s="1"/>
  <c r="X20" i="12"/>
  <c r="AL27" i="12"/>
  <c r="AN27" i="12"/>
  <c r="AM15" i="12"/>
  <c r="AE15" i="12"/>
  <c r="AD23" i="12"/>
  <c r="AF23" i="12"/>
  <c r="AN32" i="12"/>
  <c r="AL32" i="12"/>
  <c r="AM11" i="12"/>
  <c r="AE11" i="12"/>
  <c r="AF10" i="12"/>
  <c r="AD10" i="12"/>
  <c r="AD19" i="12"/>
  <c r="AF19" i="12"/>
  <c r="AL23" i="12"/>
  <c r="AN23" i="12"/>
  <c r="AD6" i="12"/>
  <c r="AF6" i="12"/>
  <c r="T25" i="12"/>
  <c r="AQ14" i="12"/>
  <c r="AO14" i="12"/>
  <c r="AQ6" i="12"/>
  <c r="AO6" i="12"/>
  <c r="AA16" i="12"/>
  <c r="AB16" i="12" s="1"/>
  <c r="AP16" i="12"/>
  <c r="AH16" i="12"/>
  <c r="AA32" i="12"/>
  <c r="AB32" i="12" s="1"/>
  <c r="AP32" i="12"/>
  <c r="AH32" i="12"/>
  <c r="AA23" i="12"/>
  <c r="Z23" i="12" s="1"/>
  <c r="AP23" i="12"/>
  <c r="AH23" i="12"/>
  <c r="AA15" i="12"/>
  <c r="AP15" i="12"/>
  <c r="AH15" i="12"/>
  <c r="AQ18" i="12"/>
  <c r="AO18" i="12"/>
  <c r="AI6" i="12"/>
  <c r="AG6" i="12"/>
  <c r="AP19" i="12"/>
  <c r="AH19" i="12"/>
  <c r="AG18" i="12"/>
  <c r="AI18" i="12"/>
  <c r="AG27" i="12"/>
  <c r="AI27" i="12"/>
  <c r="AG10" i="12"/>
  <c r="AI10" i="12"/>
  <c r="AG14" i="12"/>
  <c r="AI14" i="12"/>
  <c r="AO27" i="12"/>
  <c r="AQ27" i="12"/>
  <c r="AQ10" i="12"/>
  <c r="AO10" i="12"/>
  <c r="AG11" i="12"/>
  <c r="AI11" i="12"/>
  <c r="Z27" i="12"/>
  <c r="P13" i="1"/>
  <c r="P17" i="1"/>
  <c r="S157" i="12"/>
  <c r="Y14" i="12"/>
  <c r="S19" i="12"/>
  <c r="B4" i="4"/>
  <c r="AA19" i="12"/>
  <c r="R24" i="12"/>
  <c r="T28" i="12"/>
  <c r="S28" i="12" s="1"/>
  <c r="U19" i="12"/>
  <c r="S23" i="12"/>
  <c r="U32" i="12"/>
  <c r="T20" i="12"/>
  <c r="T21" i="12" s="1"/>
  <c r="D4" i="4"/>
  <c r="X11" i="12"/>
  <c r="P24" i="12"/>
  <c r="AB18" i="12"/>
  <c r="P22" i="1" s="1"/>
  <c r="Z18" i="12"/>
  <c r="T37" i="12"/>
  <c r="P26" i="1"/>
  <c r="P11" i="12"/>
  <c r="R11" i="12"/>
  <c r="F24" i="12"/>
  <c r="W19" i="12"/>
  <c r="Y19" i="12"/>
  <c r="Z6" i="12"/>
  <c r="AB6" i="12"/>
  <c r="X21" i="12"/>
  <c r="Y6" i="12"/>
  <c r="W6" i="12"/>
  <c r="Q157" i="12"/>
  <c r="U16" i="12"/>
  <c r="S16" i="12"/>
  <c r="D6" i="4"/>
  <c r="P14" i="1"/>
  <c r="P56" i="12"/>
  <c r="Q57" i="12"/>
  <c r="R56" i="12"/>
  <c r="AE56" i="12"/>
  <c r="Q61" i="12"/>
  <c r="S57" i="12"/>
  <c r="AH57" i="12"/>
  <c r="U57" i="12"/>
  <c r="Q25" i="12"/>
  <c r="T65" i="12"/>
  <c r="S65" i="12" s="1"/>
  <c r="P9" i="1"/>
  <c r="Q29" i="12"/>
  <c r="B6" i="4"/>
  <c r="AH190" i="12"/>
  <c r="U190" i="12"/>
  <c r="AA190" i="12"/>
  <c r="S190" i="12"/>
  <c r="T186" i="12"/>
  <c r="AA186" i="12" s="1"/>
  <c r="T195" i="12"/>
  <c r="Q33" i="12"/>
  <c r="T158" i="12"/>
  <c r="X55" i="13"/>
  <c r="AE55" i="13"/>
  <c r="R55" i="13"/>
  <c r="P55" i="13"/>
  <c r="E26" i="13"/>
  <c r="Q56" i="13"/>
  <c r="U159" i="13"/>
  <c r="AA159" i="13"/>
  <c r="AH159" i="13"/>
  <c r="S159" i="13"/>
  <c r="T160" i="13"/>
  <c r="X109" i="13"/>
  <c r="AE109" i="13"/>
  <c r="R109" i="13"/>
  <c r="P109" i="13"/>
  <c r="N104" i="13"/>
  <c r="L104" i="13"/>
  <c r="M105" i="13"/>
  <c r="N79" i="13"/>
  <c r="L79" i="13"/>
  <c r="U134" i="13"/>
  <c r="AH134" i="13"/>
  <c r="AA134" i="13"/>
  <c r="S134" i="13"/>
  <c r="T135" i="13"/>
  <c r="K77" i="13"/>
  <c r="I77" i="13"/>
  <c r="J78" i="13"/>
  <c r="AA30" i="13"/>
  <c r="AH30" i="13"/>
  <c r="U30" i="13"/>
  <c r="S30" i="13"/>
  <c r="T31" i="13"/>
  <c r="AB29" i="13"/>
  <c r="Z29" i="13"/>
  <c r="S63" i="13"/>
  <c r="AH63" i="13"/>
  <c r="AA63" i="13"/>
  <c r="U63" i="13"/>
  <c r="T59" i="13"/>
  <c r="T60" i="13" s="1"/>
  <c r="T61" i="13" s="1"/>
  <c r="I85" i="13"/>
  <c r="K85" i="13"/>
  <c r="J81" i="13"/>
  <c r="J82" i="13" s="1"/>
  <c r="AF128" i="13"/>
  <c r="AD128" i="13"/>
  <c r="AF58" i="13"/>
  <c r="AD58" i="13"/>
  <c r="AB67" i="13"/>
  <c r="Z67" i="13"/>
  <c r="N95" i="13"/>
  <c r="L95" i="13"/>
  <c r="X47" i="13"/>
  <c r="AE47" i="13"/>
  <c r="R47" i="13"/>
  <c r="P47" i="13"/>
  <c r="Y46" i="13"/>
  <c r="W46" i="13"/>
  <c r="AE132" i="13"/>
  <c r="P132" i="13"/>
  <c r="X132" i="13"/>
  <c r="R132" i="13"/>
  <c r="Y127" i="13"/>
  <c r="W127" i="13"/>
  <c r="AG46" i="13"/>
  <c r="AI46" i="13"/>
  <c r="Y49" i="13"/>
  <c r="W49" i="13"/>
  <c r="AG75" i="13"/>
  <c r="AI75" i="13"/>
  <c r="I90" i="13"/>
  <c r="K90" i="13"/>
  <c r="AB127" i="13"/>
  <c r="Z127" i="13"/>
  <c r="AB28" i="13"/>
  <c r="Z28" i="13"/>
  <c r="AF101" i="13"/>
  <c r="AD101" i="13"/>
  <c r="W84" i="13"/>
  <c r="Y84" i="13"/>
  <c r="N102" i="13"/>
  <c r="L102" i="13"/>
  <c r="N111" i="13"/>
  <c r="M107" i="13"/>
  <c r="M108" i="13" s="1"/>
  <c r="L111" i="13"/>
  <c r="M116" i="13"/>
  <c r="U26" i="13"/>
  <c r="AA26" i="13"/>
  <c r="S26" i="13"/>
  <c r="AH26" i="13"/>
  <c r="U132" i="13"/>
  <c r="AH132" i="13"/>
  <c r="AA132" i="13"/>
  <c r="S132" i="13"/>
  <c r="S141" i="13"/>
  <c r="AH141" i="13"/>
  <c r="T146" i="13"/>
  <c r="U141" i="13"/>
  <c r="T137" i="13"/>
  <c r="T138" i="13" s="1"/>
  <c r="AA141" i="13"/>
  <c r="AE26" i="13"/>
  <c r="F27" i="13"/>
  <c r="X26" i="13"/>
  <c r="R26" i="13"/>
  <c r="P26" i="13"/>
  <c r="Y25" i="13"/>
  <c r="W25" i="13"/>
  <c r="Z124" i="13"/>
  <c r="AB124" i="13"/>
  <c r="AD41" i="13"/>
  <c r="AF41" i="13"/>
  <c r="Z84" i="13"/>
  <c r="AB84" i="13"/>
  <c r="K99" i="13"/>
  <c r="I99" i="13"/>
  <c r="J100" i="13"/>
  <c r="N73" i="13"/>
  <c r="L73" i="13"/>
  <c r="M74" i="13"/>
  <c r="AB51" i="13"/>
  <c r="Z51" i="13"/>
  <c r="I95" i="13"/>
  <c r="K95" i="13"/>
  <c r="Y68" i="13"/>
  <c r="W68" i="13"/>
  <c r="S54" i="13"/>
  <c r="AH54" i="13"/>
  <c r="AA54" i="13"/>
  <c r="U54" i="13"/>
  <c r="AB58" i="13"/>
  <c r="Z58" i="13"/>
  <c r="X63" i="13"/>
  <c r="AE63" i="13"/>
  <c r="R63" i="13"/>
  <c r="Q59" i="13"/>
  <c r="Q60" i="13" s="1"/>
  <c r="P63" i="13"/>
  <c r="AG67" i="13"/>
  <c r="AI67" i="13"/>
  <c r="AB72" i="13"/>
  <c r="Z72" i="13"/>
  <c r="AD98" i="13"/>
  <c r="AF98" i="13"/>
  <c r="S129" i="13"/>
  <c r="AA129" i="13"/>
  <c r="AH129" i="13"/>
  <c r="U129" i="13"/>
  <c r="T130" i="13"/>
  <c r="AB50" i="13"/>
  <c r="Z50" i="13"/>
  <c r="X133" i="13"/>
  <c r="R133" i="13"/>
  <c r="AE133" i="13"/>
  <c r="P133" i="13"/>
  <c r="Q134" i="13"/>
  <c r="AD127" i="13"/>
  <c r="AF127" i="13"/>
  <c r="K102" i="13"/>
  <c r="I102" i="13"/>
  <c r="J116" i="13"/>
  <c r="J107" i="13"/>
  <c r="J108" i="13" s="1"/>
  <c r="I111" i="13"/>
  <c r="K111" i="13"/>
  <c r="T172" i="13"/>
  <c r="U167" i="13"/>
  <c r="AA167" i="13"/>
  <c r="S167" i="13"/>
  <c r="T163" i="13"/>
  <c r="T164" i="13" s="1"/>
  <c r="AH167" i="13"/>
  <c r="AB46" i="13"/>
  <c r="Z46" i="13"/>
  <c r="W162" i="13"/>
  <c r="Y162" i="13"/>
  <c r="Y50" i="13"/>
  <c r="W50" i="13"/>
  <c r="AB21" i="13"/>
  <c r="Z21" i="13"/>
  <c r="S76" i="13"/>
  <c r="U76" i="13"/>
  <c r="AA76" i="13"/>
  <c r="AH76" i="13"/>
  <c r="T77" i="13"/>
  <c r="X107" i="13"/>
  <c r="R107" i="13"/>
  <c r="AE107" i="13"/>
  <c r="P107" i="13"/>
  <c r="X106" i="13"/>
  <c r="AE106" i="13"/>
  <c r="P106" i="13"/>
  <c r="R106" i="13"/>
  <c r="AG127" i="13"/>
  <c r="AI127" i="13"/>
  <c r="W101" i="13"/>
  <c r="Y101" i="13"/>
  <c r="R89" i="13"/>
  <c r="Q94" i="13"/>
  <c r="Q85" i="13"/>
  <c r="X89" i="13"/>
  <c r="AE89" i="13"/>
  <c r="P89" i="13"/>
  <c r="AI124" i="13"/>
  <c r="AG124" i="13"/>
  <c r="N76" i="13"/>
  <c r="L76" i="13"/>
  <c r="N85" i="13"/>
  <c r="L85" i="13"/>
  <c r="M81" i="13"/>
  <c r="M82" i="13" s="1"/>
  <c r="M83" i="13" s="1"/>
  <c r="M84" i="13" s="1"/>
  <c r="AI84" i="13"/>
  <c r="AG84" i="13"/>
  <c r="AA89" i="13"/>
  <c r="T85" i="13"/>
  <c r="T86" i="13" s="1"/>
  <c r="T87" i="13" s="1"/>
  <c r="AH89" i="13"/>
  <c r="U89" i="13"/>
  <c r="T94" i="13"/>
  <c r="S89" i="13"/>
  <c r="I43" i="13"/>
  <c r="K43" i="13"/>
  <c r="W75" i="13"/>
  <c r="Y75" i="13"/>
  <c r="I52" i="13"/>
  <c r="K52" i="13"/>
  <c r="J53" i="13"/>
  <c r="AG51" i="13"/>
  <c r="AI51" i="13"/>
  <c r="AD102" i="13"/>
  <c r="AF102" i="13"/>
  <c r="AI29" i="13"/>
  <c r="AG29" i="13"/>
  <c r="S55" i="13"/>
  <c r="AH55" i="13"/>
  <c r="AA55" i="13"/>
  <c r="U55" i="13"/>
  <c r="AG58" i="13"/>
  <c r="AI58" i="13"/>
  <c r="S68" i="13"/>
  <c r="AH68" i="13"/>
  <c r="AA68" i="13"/>
  <c r="U68" i="13"/>
  <c r="AG72" i="13"/>
  <c r="AI72" i="13"/>
  <c r="W98" i="13"/>
  <c r="Y98" i="13"/>
  <c r="AI128" i="13"/>
  <c r="AG128" i="13"/>
  <c r="AG50" i="13"/>
  <c r="AI50" i="13"/>
  <c r="AF136" i="13"/>
  <c r="AD136" i="13"/>
  <c r="I103" i="13"/>
  <c r="K103" i="13"/>
  <c r="S158" i="13"/>
  <c r="AH158" i="13"/>
  <c r="U158" i="13"/>
  <c r="AA158" i="13"/>
  <c r="AB162" i="13"/>
  <c r="Z162" i="13"/>
  <c r="AF162" i="13"/>
  <c r="AD162" i="13"/>
  <c r="Q172" i="13"/>
  <c r="AE167" i="13"/>
  <c r="Q163" i="13"/>
  <c r="Q164" i="13" s="1"/>
  <c r="X167" i="13"/>
  <c r="R167" i="13"/>
  <c r="P167" i="13"/>
  <c r="AG21" i="13"/>
  <c r="AI21" i="13"/>
  <c r="I64" i="13"/>
  <c r="K64" i="13"/>
  <c r="AB75" i="13"/>
  <c r="Z75" i="13"/>
  <c r="AD110" i="13"/>
  <c r="AF110" i="13"/>
  <c r="X108" i="13"/>
  <c r="P108" i="13"/>
  <c r="AE108" i="13"/>
  <c r="R108" i="13"/>
  <c r="W31" i="13"/>
  <c r="Y31" i="13"/>
  <c r="AB49" i="13"/>
  <c r="Z49" i="13"/>
  <c r="AE80" i="13"/>
  <c r="X80" i="13"/>
  <c r="R80" i="13"/>
  <c r="P80" i="13"/>
  <c r="AD84" i="13"/>
  <c r="AF84" i="13"/>
  <c r="N103" i="13"/>
  <c r="L103" i="13"/>
  <c r="AB25" i="13"/>
  <c r="Z25" i="13"/>
  <c r="Z136" i="13"/>
  <c r="AB136" i="13"/>
  <c r="S133" i="13"/>
  <c r="AA133" i="13"/>
  <c r="AH133" i="13"/>
  <c r="U133" i="13"/>
  <c r="N78" i="13"/>
  <c r="L78" i="13"/>
  <c r="X42" i="13"/>
  <c r="AE42" i="13"/>
  <c r="R42" i="13"/>
  <c r="P42" i="13"/>
  <c r="E23" i="13"/>
  <c r="W41" i="13"/>
  <c r="Y41" i="13"/>
  <c r="U80" i="13"/>
  <c r="AH80" i="13"/>
  <c r="AA80" i="13"/>
  <c r="S80" i="13"/>
  <c r="T81" i="13"/>
  <c r="X76" i="13"/>
  <c r="AE76" i="13"/>
  <c r="P76" i="13"/>
  <c r="R76" i="13"/>
  <c r="Q77" i="13"/>
  <c r="AD75" i="13"/>
  <c r="AF75" i="13"/>
  <c r="AE130" i="13"/>
  <c r="X130" i="13"/>
  <c r="P130" i="13"/>
  <c r="R130" i="13"/>
  <c r="W129" i="13"/>
  <c r="Y129" i="13"/>
  <c r="AF51" i="13"/>
  <c r="AD51" i="13"/>
  <c r="S52" i="13"/>
  <c r="AH52" i="13"/>
  <c r="AA52" i="13"/>
  <c r="U52" i="13"/>
  <c r="AF68" i="13"/>
  <c r="AD68" i="13"/>
  <c r="T56" i="13"/>
  <c r="K76" i="13"/>
  <c r="I76" i="13"/>
  <c r="Y128" i="13"/>
  <c r="W128" i="13"/>
  <c r="X54" i="13"/>
  <c r="P54" i="13"/>
  <c r="AE54" i="13"/>
  <c r="R54" i="13"/>
  <c r="Y58" i="13"/>
  <c r="W58" i="13"/>
  <c r="S73" i="13"/>
  <c r="AA73" i="13"/>
  <c r="U73" i="13"/>
  <c r="AH73" i="13"/>
  <c r="P99" i="13"/>
  <c r="AE99" i="13"/>
  <c r="X99" i="13"/>
  <c r="R99" i="13"/>
  <c r="AF46" i="13"/>
  <c r="AD46" i="13"/>
  <c r="Z128" i="13"/>
  <c r="AB128" i="13"/>
  <c r="Y136" i="13"/>
  <c r="W136" i="13"/>
  <c r="X141" i="13"/>
  <c r="Q137" i="13"/>
  <c r="Q138" i="13" s="1"/>
  <c r="Q139" i="13" s="1"/>
  <c r="AE141" i="13"/>
  <c r="P141" i="13"/>
  <c r="Q146" i="13"/>
  <c r="R141" i="13"/>
  <c r="J104" i="13"/>
  <c r="AG162" i="13"/>
  <c r="AI162" i="13"/>
  <c r="S47" i="13"/>
  <c r="AH47" i="13"/>
  <c r="AA47" i="13"/>
  <c r="U47" i="13"/>
  <c r="X158" i="13"/>
  <c r="AE158" i="13"/>
  <c r="R158" i="13"/>
  <c r="P158" i="13"/>
  <c r="Q159" i="13"/>
  <c r="AD49" i="13"/>
  <c r="AF49" i="13"/>
  <c r="AF50" i="13"/>
  <c r="AD50" i="13"/>
  <c r="X115" i="13"/>
  <c r="Q120" i="13"/>
  <c r="R115" i="13"/>
  <c r="AE115" i="13"/>
  <c r="Q111" i="13"/>
  <c r="P115" i="13"/>
  <c r="W110" i="13"/>
  <c r="Y110" i="13"/>
  <c r="AF31" i="13"/>
  <c r="AD31" i="13"/>
  <c r="AI28" i="13"/>
  <c r="AG28" i="13"/>
  <c r="AG49" i="13"/>
  <c r="AI49" i="13"/>
  <c r="N48" i="13"/>
  <c r="L48" i="13"/>
  <c r="Q81" i="13"/>
  <c r="AG25" i="13"/>
  <c r="AI25" i="13"/>
  <c r="AI136" i="13"/>
  <c r="AG136" i="13"/>
  <c r="AF25" i="13"/>
  <c r="AD25" i="13"/>
  <c r="N77" i="13"/>
  <c r="L77" i="13"/>
  <c r="AD129" i="13"/>
  <c r="AF129" i="13"/>
  <c r="X52" i="13"/>
  <c r="P52" i="13"/>
  <c r="AE52" i="13"/>
  <c r="R52" i="13"/>
  <c r="Y51" i="13"/>
  <c r="W51" i="13"/>
  <c r="N100" i="13"/>
  <c r="L100" i="13"/>
  <c r="X103" i="13"/>
  <c r="P103" i="13"/>
  <c r="AE103" i="13"/>
  <c r="R103" i="13"/>
  <c r="Q104" i="13"/>
  <c r="W102" i="13"/>
  <c r="Y102" i="13"/>
  <c r="P64" i="12"/>
  <c r="AE64" i="12"/>
  <c r="R64" i="12"/>
  <c r="W68" i="12"/>
  <c r="Y68" i="12"/>
  <c r="Z114" i="12"/>
  <c r="AB114" i="12"/>
  <c r="U106" i="12"/>
  <c r="AH106" i="12"/>
  <c r="S106" i="12"/>
  <c r="T107" i="12"/>
  <c r="AB206" i="12"/>
  <c r="Z206" i="12"/>
  <c r="AI185" i="12"/>
  <c r="AG185" i="12"/>
  <c r="Q262" i="12"/>
  <c r="X257" i="12"/>
  <c r="AE257" i="12"/>
  <c r="R257" i="12"/>
  <c r="P257" i="12"/>
  <c r="AI105" i="12"/>
  <c r="AG105" i="12"/>
  <c r="AE110" i="12"/>
  <c r="P110" i="12"/>
  <c r="R110" i="12"/>
  <c r="AD114" i="12"/>
  <c r="AF114" i="12"/>
  <c r="Q170" i="12"/>
  <c r="AE165" i="12"/>
  <c r="Q161" i="12"/>
  <c r="P165" i="12"/>
  <c r="R165" i="12"/>
  <c r="X165" i="12"/>
  <c r="C6" i="4"/>
  <c r="Q65" i="12"/>
  <c r="U110" i="12"/>
  <c r="AH110" i="12"/>
  <c r="S110" i="12"/>
  <c r="AI114" i="12"/>
  <c r="AG114" i="12"/>
  <c r="S73" i="12"/>
  <c r="T78" i="12"/>
  <c r="AA73" i="12"/>
  <c r="AH73" i="12"/>
  <c r="U73" i="12"/>
  <c r="T69" i="12"/>
  <c r="AG206" i="12"/>
  <c r="AI206" i="12"/>
  <c r="W206" i="12"/>
  <c r="Y206" i="12"/>
  <c r="AI176" i="12"/>
  <c r="AG176" i="12"/>
  <c r="AI59" i="12"/>
  <c r="AG59" i="12"/>
  <c r="Y114" i="12"/>
  <c r="W114" i="12"/>
  <c r="Q111" i="12"/>
  <c r="Q124" i="12"/>
  <c r="AE119" i="12"/>
  <c r="Q115" i="12"/>
  <c r="P119" i="12"/>
  <c r="R119" i="12"/>
  <c r="X119" i="12"/>
  <c r="W160" i="12"/>
  <c r="Y160" i="12"/>
  <c r="U169" i="12"/>
  <c r="AH169" i="12"/>
  <c r="S169" i="12"/>
  <c r="AI168" i="12"/>
  <c r="AG168" i="12"/>
  <c r="AI157" i="12"/>
  <c r="AG157" i="12"/>
  <c r="Q78" i="12"/>
  <c r="X73" i="12"/>
  <c r="R73" i="12"/>
  <c r="P73" i="12"/>
  <c r="AE73" i="12"/>
  <c r="Q69" i="12"/>
  <c r="AD68" i="12"/>
  <c r="AF68" i="12"/>
  <c r="U173" i="12"/>
  <c r="AH173" i="12"/>
  <c r="S173" i="12"/>
  <c r="T174" i="12"/>
  <c r="AI172" i="12"/>
  <c r="AG172" i="12"/>
  <c r="T111" i="12"/>
  <c r="U119" i="12"/>
  <c r="T124" i="12"/>
  <c r="AH119" i="12"/>
  <c r="T115" i="12"/>
  <c r="AA119" i="12"/>
  <c r="S119" i="12"/>
  <c r="Z68" i="12"/>
  <c r="AB68" i="12"/>
  <c r="AI68" i="12"/>
  <c r="AG68" i="12"/>
  <c r="U211" i="12"/>
  <c r="AH211" i="12"/>
  <c r="AA211" i="12"/>
  <c r="S211" i="12"/>
  <c r="T207" i="12"/>
  <c r="AA207" i="12" s="1"/>
  <c r="T216" i="12"/>
  <c r="Z156" i="12"/>
  <c r="AB156" i="12"/>
  <c r="H394" i="13"/>
  <c r="H395" i="13" s="1"/>
  <c r="H396" i="13" s="1"/>
  <c r="H397" i="13" s="1"/>
  <c r="H403" i="13"/>
  <c r="U181" i="12"/>
  <c r="S181" i="12"/>
  <c r="AH181" i="12"/>
  <c r="H343" i="13"/>
  <c r="H344" i="13" s="1"/>
  <c r="H345" i="13" s="1"/>
  <c r="H346" i="13" s="1"/>
  <c r="H352" i="13"/>
  <c r="AF59" i="12"/>
  <c r="AD59" i="12"/>
  <c r="AD60" i="12"/>
  <c r="AF60" i="12"/>
  <c r="AH64" i="12"/>
  <c r="S64" i="12"/>
  <c r="U64" i="12"/>
  <c r="S257" i="12"/>
  <c r="U257" i="12"/>
  <c r="AA257" i="12"/>
  <c r="T262" i="12"/>
  <c r="AH257" i="12"/>
  <c r="AI156" i="12"/>
  <c r="AG156" i="12"/>
  <c r="H292" i="13"/>
  <c r="H293" i="13" s="1"/>
  <c r="H294" i="13" s="1"/>
  <c r="H295" i="13" s="1"/>
  <c r="H301" i="13"/>
  <c r="T182" i="12"/>
  <c r="AB185" i="12"/>
  <c r="Z185" i="12"/>
  <c r="AD206" i="12"/>
  <c r="AF206" i="12"/>
  <c r="AE211" i="12"/>
  <c r="Q207" i="12"/>
  <c r="P211" i="12"/>
  <c r="R211" i="12"/>
  <c r="X211" i="12"/>
  <c r="Q216" i="12"/>
  <c r="AH60" i="12"/>
  <c r="S60" i="12"/>
  <c r="U60" i="12"/>
  <c r="T61" i="12"/>
  <c r="AE106" i="12"/>
  <c r="P106" i="12"/>
  <c r="R106" i="12"/>
  <c r="Q107" i="12"/>
  <c r="AE156" i="12"/>
  <c r="P156" i="12"/>
  <c r="R156" i="12"/>
  <c r="AF160" i="12"/>
  <c r="AD160" i="12"/>
  <c r="AD105" i="12"/>
  <c r="AF105" i="12"/>
  <c r="F26" i="12"/>
  <c r="P21" i="12"/>
  <c r="R21" i="12"/>
  <c r="Z67" i="12" l="1"/>
  <c r="AB67" i="12"/>
  <c r="X207" i="12"/>
  <c r="AA115" i="12"/>
  <c r="AA174" i="12"/>
  <c r="AA178" i="12"/>
  <c r="AU73" i="12"/>
  <c r="AW73" i="12"/>
  <c r="AV69" i="12"/>
  <c r="Z65" i="12"/>
  <c r="AB65" i="12"/>
  <c r="W60" i="12"/>
  <c r="Y60" i="12"/>
  <c r="X61" i="12"/>
  <c r="AB112" i="12"/>
  <c r="Z112" i="12"/>
  <c r="Z173" i="12"/>
  <c r="AB173" i="12"/>
  <c r="X66" i="12"/>
  <c r="W65" i="12"/>
  <c r="Y65" i="12"/>
  <c r="X69" i="12"/>
  <c r="X115" i="12"/>
  <c r="X161" i="12"/>
  <c r="X162" i="12" s="1"/>
  <c r="X163" i="12" s="1"/>
  <c r="X164" i="12" s="1"/>
  <c r="AB64" i="12"/>
  <c r="Z64" i="12"/>
  <c r="AU57" i="12"/>
  <c r="AR64" i="12"/>
  <c r="AU64" i="12"/>
  <c r="AU65" i="12"/>
  <c r="AS61" i="12"/>
  <c r="Z181" i="12"/>
  <c r="AB181" i="12"/>
  <c r="AB111" i="12"/>
  <c r="Z111" i="12"/>
  <c r="Z207" i="12"/>
  <c r="AB207" i="12"/>
  <c r="AS78" i="12"/>
  <c r="AA69" i="12"/>
  <c r="Z186" i="12"/>
  <c r="AB186" i="12"/>
  <c r="AW56" i="12"/>
  <c r="AS66" i="12"/>
  <c r="X111" i="12"/>
  <c r="W110" i="12"/>
  <c r="Y110" i="12"/>
  <c r="AW61" i="12"/>
  <c r="AV61" i="12"/>
  <c r="AS57" i="12"/>
  <c r="AT60" i="12"/>
  <c r="AT57" i="12"/>
  <c r="AB177" i="12"/>
  <c r="Z177" i="12"/>
  <c r="Z110" i="12"/>
  <c r="AB110" i="12"/>
  <c r="AS69" i="12"/>
  <c r="AR73" i="12"/>
  <c r="AT73" i="12"/>
  <c r="AU60" i="12"/>
  <c r="AB108" i="12"/>
  <c r="Z108" i="12"/>
  <c r="AA182" i="12"/>
  <c r="AV78" i="12"/>
  <c r="AB66" i="12"/>
  <c r="Z66" i="12"/>
  <c r="AB169" i="12"/>
  <c r="Z169" i="12"/>
  <c r="AT64" i="12"/>
  <c r="AR56" i="12"/>
  <c r="AV65" i="12"/>
  <c r="AB56" i="12"/>
  <c r="Z56" i="12"/>
  <c r="AA57" i="12"/>
  <c r="AA113" i="12"/>
  <c r="Y64" i="12"/>
  <c r="W64" i="12"/>
  <c r="AR60" i="12"/>
  <c r="P37" i="12"/>
  <c r="W20" i="12"/>
  <c r="Z16" i="12"/>
  <c r="AM37" i="12"/>
  <c r="Q42" i="12"/>
  <c r="AM42" i="12" s="1"/>
  <c r="W15" i="12"/>
  <c r="Z11" i="12"/>
  <c r="AQ11" i="12"/>
  <c r="X37" i="12"/>
  <c r="W37" i="12" s="1"/>
  <c r="R28" i="12"/>
  <c r="Y11" i="12"/>
  <c r="P18" i="1"/>
  <c r="U65" i="12"/>
  <c r="AG177" i="12"/>
  <c r="AO11" i="12"/>
  <c r="S178" i="12"/>
  <c r="AB11" i="12"/>
  <c r="P28" i="12"/>
  <c r="U20" i="12"/>
  <c r="AB19" i="12"/>
  <c r="P23" i="1" s="1"/>
  <c r="U24" i="12"/>
  <c r="Y32" i="12"/>
  <c r="P36" i="1" s="1"/>
  <c r="W32" i="12"/>
  <c r="AI177" i="12"/>
  <c r="AH178" i="12"/>
  <c r="Z32" i="12"/>
  <c r="T179" i="12"/>
  <c r="U178" i="12"/>
  <c r="W28" i="12"/>
  <c r="Y15" i="12"/>
  <c r="R16" i="12"/>
  <c r="Y28" i="12"/>
  <c r="Y37" i="12"/>
  <c r="AE16" i="12"/>
  <c r="F25" i="12"/>
  <c r="T26" i="12"/>
  <c r="AP26" i="12" s="1"/>
  <c r="AH65" i="12"/>
  <c r="W24" i="12"/>
  <c r="X16" i="12"/>
  <c r="AM16" i="12"/>
  <c r="AN16" i="12" s="1"/>
  <c r="P16" i="12"/>
  <c r="S20" i="12"/>
  <c r="P157" i="12"/>
  <c r="Y24" i="12"/>
  <c r="W11" i="12"/>
  <c r="AB157" i="12"/>
  <c r="X33" i="12"/>
  <c r="Y33" i="12" s="1"/>
  <c r="AM33" i="12"/>
  <c r="AE33" i="12"/>
  <c r="AL11" i="12"/>
  <c r="AN11" i="12"/>
  <c r="AD15" i="12"/>
  <c r="AF15" i="12"/>
  <c r="AD16" i="12"/>
  <c r="S25" i="12"/>
  <c r="AA25" i="12"/>
  <c r="AL15" i="12"/>
  <c r="AN15" i="12"/>
  <c r="AD37" i="12"/>
  <c r="AF37" i="12"/>
  <c r="AF20" i="12"/>
  <c r="AD20" i="12"/>
  <c r="AF24" i="12"/>
  <c r="AD24" i="12"/>
  <c r="AF28" i="12"/>
  <c r="AD28" i="12"/>
  <c r="U25" i="12"/>
  <c r="AM29" i="12"/>
  <c r="AE29" i="12"/>
  <c r="Y20" i="12"/>
  <c r="S24" i="12"/>
  <c r="AH24" i="12"/>
  <c r="AL37" i="12"/>
  <c r="AN20" i="12"/>
  <c r="AL20" i="12"/>
  <c r="AN24" i="12"/>
  <c r="AL24" i="12"/>
  <c r="AN28" i="12"/>
  <c r="AL28" i="12"/>
  <c r="AD21" i="12"/>
  <c r="AF21" i="12"/>
  <c r="X25" i="12"/>
  <c r="W25" i="12" s="1"/>
  <c r="AM25" i="12"/>
  <c r="AE25" i="12"/>
  <c r="Z19" i="12"/>
  <c r="AA24" i="12"/>
  <c r="AD11" i="12"/>
  <c r="AF11" i="12"/>
  <c r="AN21" i="12"/>
  <c r="AL21" i="12"/>
  <c r="AP20" i="12"/>
  <c r="AH20" i="12"/>
  <c r="AO19" i="12"/>
  <c r="AQ19" i="12"/>
  <c r="AO15" i="12"/>
  <c r="AQ15" i="12"/>
  <c r="AB23" i="12"/>
  <c r="P27" i="1" s="1"/>
  <c r="AG16" i="12"/>
  <c r="AI16" i="12"/>
  <c r="AP21" i="12"/>
  <c r="AH21" i="12"/>
  <c r="AA37" i="12"/>
  <c r="Z37" i="12" s="1"/>
  <c r="AP37" i="12"/>
  <c r="AH37" i="12"/>
  <c r="AP28" i="12"/>
  <c r="AH28" i="12"/>
  <c r="Z15" i="12"/>
  <c r="AB15" i="12"/>
  <c r="AG32" i="12"/>
  <c r="AI32" i="12"/>
  <c r="AQ16" i="12"/>
  <c r="AO16" i="12"/>
  <c r="AG23" i="12"/>
  <c r="AI23" i="12"/>
  <c r="AQ32" i="12"/>
  <c r="AO32" i="12"/>
  <c r="AQ24" i="12"/>
  <c r="AO24" i="12"/>
  <c r="AG19" i="12"/>
  <c r="AI19" i="12"/>
  <c r="AG15" i="12"/>
  <c r="AI15" i="12"/>
  <c r="AO23" i="12"/>
  <c r="AQ23" i="12"/>
  <c r="AP25" i="12"/>
  <c r="AH25" i="12"/>
  <c r="Z157" i="12"/>
  <c r="T42" i="12"/>
  <c r="S42" i="12" s="1"/>
  <c r="AA20" i="12"/>
  <c r="U28" i="12"/>
  <c r="AA28" i="12"/>
  <c r="T29" i="12"/>
  <c r="AA29" i="12" s="1"/>
  <c r="T33" i="12"/>
  <c r="U33" i="12" s="1"/>
  <c r="S37" i="12"/>
  <c r="U37" i="12"/>
  <c r="Q34" i="12"/>
  <c r="AA21" i="12"/>
  <c r="Q158" i="12"/>
  <c r="AE157" i="12"/>
  <c r="X29" i="12"/>
  <c r="R157" i="12"/>
  <c r="W21" i="12"/>
  <c r="Y21" i="12"/>
  <c r="P29" i="12"/>
  <c r="S158" i="12"/>
  <c r="U158" i="12"/>
  <c r="AH186" i="12"/>
  <c r="U186" i="12"/>
  <c r="S186" i="12"/>
  <c r="AI190" i="12"/>
  <c r="AG190" i="12"/>
  <c r="P57" i="12"/>
  <c r="R57" i="12"/>
  <c r="AE57" i="12"/>
  <c r="AH195" i="12"/>
  <c r="AA195" i="12"/>
  <c r="S195" i="12"/>
  <c r="U195" i="12"/>
  <c r="T200" i="12"/>
  <c r="T191" i="12"/>
  <c r="AA191" i="12" s="1"/>
  <c r="Q30" i="12"/>
  <c r="P10" i="1"/>
  <c r="T208" i="12"/>
  <c r="T116" i="12"/>
  <c r="D9" i="4"/>
  <c r="R25" i="12"/>
  <c r="Q26" i="12"/>
  <c r="P25" i="12"/>
  <c r="P61" i="12"/>
  <c r="R61" i="12"/>
  <c r="Q62" i="12"/>
  <c r="AE61" i="12"/>
  <c r="AF56" i="12"/>
  <c r="AD56" i="12"/>
  <c r="Q116" i="12"/>
  <c r="AE116" i="12" s="1"/>
  <c r="B5" i="4"/>
  <c r="I26" i="4" s="1"/>
  <c r="I31" i="4" s="1"/>
  <c r="R29" i="12"/>
  <c r="B9" i="4"/>
  <c r="Q162" i="12"/>
  <c r="D5" i="4"/>
  <c r="K26" i="4" s="1"/>
  <c r="K31" i="4" s="1"/>
  <c r="R33" i="12"/>
  <c r="P33" i="12"/>
  <c r="C7" i="4"/>
  <c r="T187" i="12"/>
  <c r="AA187" i="12" s="1"/>
  <c r="AB190" i="12"/>
  <c r="Z190" i="12"/>
  <c r="T66" i="12"/>
  <c r="AI57" i="12"/>
  <c r="AG57" i="12"/>
  <c r="X139" i="13"/>
  <c r="AE139" i="13"/>
  <c r="R139" i="13"/>
  <c r="P139" i="13"/>
  <c r="Q140" i="13"/>
  <c r="K108" i="13"/>
  <c r="I108" i="13"/>
  <c r="J109" i="13"/>
  <c r="X164" i="13"/>
  <c r="P164" i="13"/>
  <c r="AE164" i="13"/>
  <c r="R164" i="13"/>
  <c r="Q165" i="13"/>
  <c r="AA87" i="13"/>
  <c r="S87" i="13"/>
  <c r="U87" i="13"/>
  <c r="AH87" i="13"/>
  <c r="T88" i="13"/>
  <c r="L84" i="13"/>
  <c r="N84" i="13"/>
  <c r="S164" i="13"/>
  <c r="AH164" i="13"/>
  <c r="AA164" i="13"/>
  <c r="U164" i="13"/>
  <c r="T165" i="13"/>
  <c r="N108" i="13"/>
  <c r="L108" i="13"/>
  <c r="M109" i="13"/>
  <c r="U138" i="13"/>
  <c r="AA138" i="13"/>
  <c r="S138" i="13"/>
  <c r="AH138" i="13"/>
  <c r="T139" i="13"/>
  <c r="AE81" i="13"/>
  <c r="X81" i="13"/>
  <c r="P81" i="13"/>
  <c r="R81" i="13"/>
  <c r="Q82" i="13"/>
  <c r="X111" i="13"/>
  <c r="AE111" i="13"/>
  <c r="P111" i="13"/>
  <c r="R111" i="13"/>
  <c r="Q112" i="13"/>
  <c r="AE159" i="13"/>
  <c r="X159" i="13"/>
  <c r="R159" i="13"/>
  <c r="P159" i="13"/>
  <c r="Q160" i="13"/>
  <c r="W158" i="13"/>
  <c r="Y158" i="13"/>
  <c r="Y141" i="13"/>
  <c r="W141" i="13"/>
  <c r="Y99" i="13"/>
  <c r="W99" i="13"/>
  <c r="Y54" i="13"/>
  <c r="W54" i="13"/>
  <c r="AD80" i="13"/>
  <c r="AF80" i="13"/>
  <c r="W108" i="13"/>
  <c r="Y108" i="13"/>
  <c r="Y167" i="13"/>
  <c r="W167" i="13"/>
  <c r="AF167" i="13"/>
  <c r="AD167" i="13"/>
  <c r="AG158" i="13"/>
  <c r="AI158" i="13"/>
  <c r="AG68" i="13"/>
  <c r="AI68" i="13"/>
  <c r="L81" i="13"/>
  <c r="N81" i="13"/>
  <c r="AF89" i="13"/>
  <c r="AD89" i="13"/>
  <c r="AF107" i="13"/>
  <c r="AD107" i="13"/>
  <c r="AG76" i="13"/>
  <c r="AI76" i="13"/>
  <c r="AH172" i="13"/>
  <c r="AA172" i="13"/>
  <c r="S172" i="13"/>
  <c r="T177" i="13"/>
  <c r="U172" i="13"/>
  <c r="T168" i="13"/>
  <c r="T169" i="13" s="1"/>
  <c r="AE134" i="13"/>
  <c r="X134" i="13"/>
  <c r="R134" i="13"/>
  <c r="P134" i="13"/>
  <c r="Q135" i="13"/>
  <c r="Y133" i="13"/>
  <c r="W133" i="13"/>
  <c r="AD63" i="13"/>
  <c r="AF63" i="13"/>
  <c r="AF26" i="13"/>
  <c r="AD26" i="13"/>
  <c r="AI132" i="13"/>
  <c r="AG132" i="13"/>
  <c r="Z26" i="13"/>
  <c r="AB26" i="13"/>
  <c r="AF132" i="13"/>
  <c r="AD132" i="13"/>
  <c r="I81" i="13"/>
  <c r="K81" i="13"/>
  <c r="AB63" i="13"/>
  <c r="Z63" i="13"/>
  <c r="I78" i="13"/>
  <c r="K78" i="13"/>
  <c r="J79" i="13"/>
  <c r="Y109" i="13"/>
  <c r="W109" i="13"/>
  <c r="Z159" i="13"/>
  <c r="AB159" i="13"/>
  <c r="X104" i="13"/>
  <c r="AE104" i="13"/>
  <c r="P104" i="13"/>
  <c r="R104" i="13"/>
  <c r="Y103" i="13"/>
  <c r="W103" i="13"/>
  <c r="Y52" i="13"/>
  <c r="W52" i="13"/>
  <c r="AF115" i="13"/>
  <c r="AD115" i="13"/>
  <c r="Q151" i="13"/>
  <c r="X146" i="13"/>
  <c r="P146" i="13"/>
  <c r="Q142" i="13"/>
  <c r="Q143" i="13" s="1"/>
  <c r="R146" i="13"/>
  <c r="AE146" i="13"/>
  <c r="X137" i="13"/>
  <c r="R137" i="13"/>
  <c r="P137" i="13"/>
  <c r="AE137" i="13"/>
  <c r="AF99" i="13"/>
  <c r="AD99" i="13"/>
  <c r="AB73" i="13"/>
  <c r="Z73" i="13"/>
  <c r="S56" i="13"/>
  <c r="AH56" i="13"/>
  <c r="AA56" i="13"/>
  <c r="U56" i="13"/>
  <c r="T57" i="13"/>
  <c r="AB52" i="13"/>
  <c r="Z52" i="13"/>
  <c r="AF76" i="13"/>
  <c r="AD76" i="13"/>
  <c r="Z80" i="13"/>
  <c r="AB80" i="13"/>
  <c r="AF42" i="13"/>
  <c r="AD42" i="13"/>
  <c r="P172" i="13"/>
  <c r="Q177" i="13"/>
  <c r="R172" i="13"/>
  <c r="Q168" i="13"/>
  <c r="Q169" i="13" s="1"/>
  <c r="X172" i="13"/>
  <c r="AE172" i="13"/>
  <c r="AB55" i="13"/>
  <c r="Z55" i="13"/>
  <c r="Z89" i="13"/>
  <c r="AB89" i="13"/>
  <c r="W89" i="13"/>
  <c r="Y89" i="13"/>
  <c r="R94" i="13"/>
  <c r="X94" i="13"/>
  <c r="Q90" i="13"/>
  <c r="Q91" i="13" s="1"/>
  <c r="Q92" i="13" s="1"/>
  <c r="Q93" i="13" s="1"/>
  <c r="AE94" i="13"/>
  <c r="P94" i="13"/>
  <c r="AD106" i="13"/>
  <c r="AF106" i="13"/>
  <c r="AB76" i="13"/>
  <c r="Z76" i="13"/>
  <c r="AI167" i="13"/>
  <c r="AG167" i="13"/>
  <c r="AG129" i="13"/>
  <c r="AI129" i="13"/>
  <c r="X59" i="13"/>
  <c r="AE59" i="13"/>
  <c r="R59" i="13"/>
  <c r="P59" i="13"/>
  <c r="Y63" i="13"/>
  <c r="W63" i="13"/>
  <c r="AB54" i="13"/>
  <c r="Z54" i="13"/>
  <c r="I100" i="13"/>
  <c r="K100" i="13"/>
  <c r="AB141" i="13"/>
  <c r="Z141" i="13"/>
  <c r="S146" i="13"/>
  <c r="AH146" i="13"/>
  <c r="AA146" i="13"/>
  <c r="U146" i="13"/>
  <c r="T151" i="13"/>
  <c r="T142" i="13"/>
  <c r="T143" i="13" s="1"/>
  <c r="T144" i="13" s="1"/>
  <c r="AF47" i="13"/>
  <c r="AD47" i="13"/>
  <c r="S59" i="13"/>
  <c r="AH59" i="13"/>
  <c r="AA59" i="13"/>
  <c r="U59" i="13"/>
  <c r="AG63" i="13"/>
  <c r="AI63" i="13"/>
  <c r="Z134" i="13"/>
  <c r="AB134" i="13"/>
  <c r="S160" i="13"/>
  <c r="AH160" i="13"/>
  <c r="AA160" i="13"/>
  <c r="U160" i="13"/>
  <c r="T161" i="13"/>
  <c r="X120" i="13"/>
  <c r="AE120" i="13"/>
  <c r="R120" i="13"/>
  <c r="Q125" i="13"/>
  <c r="Q116" i="13"/>
  <c r="Q117" i="13" s="1"/>
  <c r="P120" i="13"/>
  <c r="AB47" i="13"/>
  <c r="Z47" i="13"/>
  <c r="AE138" i="13"/>
  <c r="R138" i="13"/>
  <c r="P138" i="13"/>
  <c r="X138" i="13"/>
  <c r="AF54" i="13"/>
  <c r="AD54" i="13"/>
  <c r="AG52" i="13"/>
  <c r="AI52" i="13"/>
  <c r="W130" i="13"/>
  <c r="Y130" i="13"/>
  <c r="X77" i="13"/>
  <c r="R77" i="13"/>
  <c r="P77" i="13"/>
  <c r="AE77" i="13"/>
  <c r="Q78" i="13"/>
  <c r="W76" i="13"/>
  <c r="Y76" i="13"/>
  <c r="AI80" i="13"/>
  <c r="AG80" i="13"/>
  <c r="Y42" i="13"/>
  <c r="W42" i="13"/>
  <c r="AG133" i="13"/>
  <c r="AI133" i="13"/>
  <c r="AD108" i="13"/>
  <c r="AF108" i="13"/>
  <c r="AE163" i="13"/>
  <c r="X163" i="13"/>
  <c r="R163" i="13"/>
  <c r="P163" i="13"/>
  <c r="AB158" i="13"/>
  <c r="Z158" i="13"/>
  <c r="AG55" i="13"/>
  <c r="AI55" i="13"/>
  <c r="I53" i="13"/>
  <c r="K53" i="13"/>
  <c r="AA94" i="13"/>
  <c r="AH94" i="13"/>
  <c r="S94" i="13"/>
  <c r="U94" i="13"/>
  <c r="T90" i="13"/>
  <c r="AG89" i="13"/>
  <c r="AI89" i="13"/>
  <c r="L83" i="13"/>
  <c r="N83" i="13"/>
  <c r="R85" i="13"/>
  <c r="X85" i="13"/>
  <c r="P85" i="13"/>
  <c r="AE85" i="13"/>
  <c r="W106" i="13"/>
  <c r="Y106" i="13"/>
  <c r="Y107" i="13"/>
  <c r="W107" i="13"/>
  <c r="U163" i="13"/>
  <c r="AH163" i="13"/>
  <c r="AA163" i="13"/>
  <c r="S163" i="13"/>
  <c r="Z167" i="13"/>
  <c r="AB167" i="13"/>
  <c r="AF133" i="13"/>
  <c r="AD133" i="13"/>
  <c r="AB129" i="13"/>
  <c r="Z129" i="13"/>
  <c r="X60" i="13"/>
  <c r="P60" i="13"/>
  <c r="AE60" i="13"/>
  <c r="R60" i="13"/>
  <c r="E27" i="13"/>
  <c r="Q61" i="13"/>
  <c r="AG54" i="13"/>
  <c r="AI54" i="13"/>
  <c r="N74" i="13"/>
  <c r="L74" i="13"/>
  <c r="Y26" i="13"/>
  <c r="W26" i="13"/>
  <c r="S137" i="13"/>
  <c r="AH137" i="13"/>
  <c r="U137" i="13"/>
  <c r="AA137" i="13"/>
  <c r="AI26" i="13"/>
  <c r="AG26" i="13"/>
  <c r="N116" i="13"/>
  <c r="L116" i="13"/>
  <c r="M112" i="13"/>
  <c r="M113" i="13" s="1"/>
  <c r="M114" i="13" s="1"/>
  <c r="N107" i="13"/>
  <c r="L107" i="13"/>
  <c r="W132" i="13"/>
  <c r="Y132" i="13"/>
  <c r="Y47" i="13"/>
  <c r="W47" i="13"/>
  <c r="S61" i="13"/>
  <c r="AH61" i="13"/>
  <c r="AA61" i="13"/>
  <c r="U61" i="13"/>
  <c r="S60" i="13"/>
  <c r="AH60" i="13"/>
  <c r="AA60" i="13"/>
  <c r="U60" i="13"/>
  <c r="AG30" i="13"/>
  <c r="AI30" i="13"/>
  <c r="AI134" i="13"/>
  <c r="AG134" i="13"/>
  <c r="N105" i="13"/>
  <c r="L105" i="13"/>
  <c r="X56" i="13"/>
  <c r="P56" i="13"/>
  <c r="AE56" i="13"/>
  <c r="R56" i="13"/>
  <c r="Q57" i="13"/>
  <c r="AF55" i="13"/>
  <c r="AD55" i="13"/>
  <c r="AF103" i="13"/>
  <c r="AD103" i="13"/>
  <c r="AF52" i="13"/>
  <c r="AD52" i="13"/>
  <c r="W115" i="13"/>
  <c r="Y115" i="13"/>
  <c r="AD158" i="13"/>
  <c r="AF158" i="13"/>
  <c r="AG47" i="13"/>
  <c r="AI47" i="13"/>
  <c r="K104" i="13"/>
  <c r="I104" i="13"/>
  <c r="J105" i="13"/>
  <c r="AF141" i="13"/>
  <c r="AD141" i="13"/>
  <c r="AG73" i="13"/>
  <c r="AI73" i="13"/>
  <c r="AF130" i="13"/>
  <c r="AD130" i="13"/>
  <c r="U81" i="13"/>
  <c r="AA81" i="13"/>
  <c r="S81" i="13"/>
  <c r="AH81" i="13"/>
  <c r="T82" i="13"/>
  <c r="AB133" i="13"/>
  <c r="Z133" i="13"/>
  <c r="W80" i="13"/>
  <c r="Y80" i="13"/>
  <c r="AB68" i="13"/>
  <c r="Z68" i="13"/>
  <c r="AA86" i="13"/>
  <c r="AH86" i="13"/>
  <c r="S86" i="13"/>
  <c r="U86" i="13"/>
  <c r="AA85" i="13"/>
  <c r="U85" i="13"/>
  <c r="AH85" i="13"/>
  <c r="S85" i="13"/>
  <c r="L82" i="13"/>
  <c r="N82" i="13"/>
  <c r="Q86" i="13"/>
  <c r="S77" i="13"/>
  <c r="AA77" i="13"/>
  <c r="AH77" i="13"/>
  <c r="U77" i="13"/>
  <c r="T78" i="13"/>
  <c r="K107" i="13"/>
  <c r="I107" i="13"/>
  <c r="J112" i="13"/>
  <c r="J113" i="13" s="1"/>
  <c r="J114" i="13" s="1"/>
  <c r="J115" i="13" s="1"/>
  <c r="K116" i="13"/>
  <c r="I116" i="13"/>
  <c r="U130" i="13"/>
  <c r="AA130" i="13"/>
  <c r="S130" i="13"/>
  <c r="AH130" i="13"/>
  <c r="AG141" i="13"/>
  <c r="AI141" i="13"/>
  <c r="Z132" i="13"/>
  <c r="AB132" i="13"/>
  <c r="K82" i="13"/>
  <c r="I82" i="13"/>
  <c r="J83" i="13"/>
  <c r="T62" i="13"/>
  <c r="AA31" i="13"/>
  <c r="S31" i="13"/>
  <c r="AH31" i="13"/>
  <c r="U31" i="13"/>
  <c r="AB30" i="13"/>
  <c r="Z30" i="13"/>
  <c r="S135" i="13"/>
  <c r="AH135" i="13"/>
  <c r="AA135" i="13"/>
  <c r="U135" i="13"/>
  <c r="AF109" i="13"/>
  <c r="AD109" i="13"/>
  <c r="AI159" i="13"/>
  <c r="AG159" i="13"/>
  <c r="Y55" i="13"/>
  <c r="W55" i="13"/>
  <c r="Y156" i="12"/>
  <c r="W156" i="12"/>
  <c r="AD106" i="12"/>
  <c r="AF106" i="12"/>
  <c r="AG60" i="12"/>
  <c r="AI60" i="12"/>
  <c r="AG64" i="12"/>
  <c r="AI64" i="12"/>
  <c r="AI181" i="12"/>
  <c r="AG181" i="12"/>
  <c r="S216" i="12"/>
  <c r="T221" i="12"/>
  <c r="AA216" i="12"/>
  <c r="AH216" i="12"/>
  <c r="U216" i="12"/>
  <c r="T212" i="12"/>
  <c r="U124" i="12"/>
  <c r="T129" i="12"/>
  <c r="AH124" i="12"/>
  <c r="T120" i="12"/>
  <c r="AA124" i="12"/>
  <c r="S124" i="12"/>
  <c r="AF73" i="12"/>
  <c r="AD73" i="12"/>
  <c r="S69" i="12"/>
  <c r="U69" i="12"/>
  <c r="AH69" i="12"/>
  <c r="T70" i="12"/>
  <c r="E24" i="12"/>
  <c r="R65" i="12"/>
  <c r="AE65" i="12"/>
  <c r="P65" i="12"/>
  <c r="Q66" i="12"/>
  <c r="Y165" i="12"/>
  <c r="W165" i="12"/>
  <c r="Q175" i="12"/>
  <c r="AE170" i="12"/>
  <c r="Q166" i="12"/>
  <c r="P170" i="12"/>
  <c r="R170" i="12"/>
  <c r="X170" i="12"/>
  <c r="AE262" i="12"/>
  <c r="Q258" i="12"/>
  <c r="Q267" i="12"/>
  <c r="X262" i="12"/>
  <c r="R262" i="12"/>
  <c r="P262" i="12"/>
  <c r="U107" i="12"/>
  <c r="AH107" i="12"/>
  <c r="S107" i="12"/>
  <c r="T108" i="12"/>
  <c r="AI106" i="12"/>
  <c r="AG106" i="12"/>
  <c r="AD64" i="12"/>
  <c r="AF64" i="12"/>
  <c r="Y211" i="12"/>
  <c r="W211" i="12"/>
  <c r="AE207" i="12"/>
  <c r="R207" i="12"/>
  <c r="P207" i="12"/>
  <c r="AG257" i="12"/>
  <c r="AI257" i="12"/>
  <c r="W73" i="12"/>
  <c r="Y73" i="12"/>
  <c r="AE111" i="12"/>
  <c r="P111" i="12"/>
  <c r="R111" i="12"/>
  <c r="Q112" i="12"/>
  <c r="AI110" i="12"/>
  <c r="AG110" i="12"/>
  <c r="AD110" i="12"/>
  <c r="AF110" i="12"/>
  <c r="Q208" i="12"/>
  <c r="S182" i="12"/>
  <c r="AH182" i="12"/>
  <c r="U182" i="12"/>
  <c r="T183" i="12"/>
  <c r="U262" i="12"/>
  <c r="S262" i="12"/>
  <c r="AA262" i="12"/>
  <c r="AH262" i="12"/>
  <c r="T267" i="12"/>
  <c r="T258" i="12"/>
  <c r="AA258" i="12" s="1"/>
  <c r="H357" i="13"/>
  <c r="H348" i="13"/>
  <c r="H349" i="13" s="1"/>
  <c r="H350" i="13" s="1"/>
  <c r="H351" i="13" s="1"/>
  <c r="H408" i="13"/>
  <c r="H399" i="13"/>
  <c r="H400" i="13" s="1"/>
  <c r="H401" i="13" s="1"/>
  <c r="H402" i="13" s="1"/>
  <c r="U207" i="12"/>
  <c r="S207" i="12"/>
  <c r="AH207" i="12"/>
  <c r="Z211" i="12"/>
  <c r="AB211" i="12"/>
  <c r="Z119" i="12"/>
  <c r="AB119" i="12"/>
  <c r="U111" i="12"/>
  <c r="AH111" i="12"/>
  <c r="S111" i="12"/>
  <c r="T112" i="12"/>
  <c r="P69" i="12"/>
  <c r="AE69" i="12"/>
  <c r="R69" i="12"/>
  <c r="Q83" i="12"/>
  <c r="AS83" i="12" s="1"/>
  <c r="AE78" i="12"/>
  <c r="Q74" i="12"/>
  <c r="P78" i="12"/>
  <c r="R78" i="12"/>
  <c r="X78" i="12"/>
  <c r="C9" i="4"/>
  <c r="AE115" i="12"/>
  <c r="P115" i="12"/>
  <c r="R115" i="12"/>
  <c r="AD119" i="12"/>
  <c r="AF119" i="12"/>
  <c r="AB73" i="12"/>
  <c r="Z73" i="12"/>
  <c r="AD257" i="12"/>
  <c r="AF257" i="12"/>
  <c r="AD156" i="12"/>
  <c r="AF156" i="12"/>
  <c r="AE107" i="12"/>
  <c r="P107" i="12"/>
  <c r="R107" i="12"/>
  <c r="Q108" i="12"/>
  <c r="U61" i="12"/>
  <c r="S61" i="12"/>
  <c r="AH61" i="12"/>
  <c r="T62" i="12"/>
  <c r="Q221" i="12"/>
  <c r="X216" i="12"/>
  <c r="R216" i="12"/>
  <c r="P216" i="12"/>
  <c r="AE216" i="12"/>
  <c r="Q212" i="12"/>
  <c r="AD211" i="12"/>
  <c r="AF211" i="12"/>
  <c r="H306" i="13"/>
  <c r="H297" i="13"/>
  <c r="H298" i="13" s="1"/>
  <c r="H299" i="13" s="1"/>
  <c r="H300" i="13" s="1"/>
  <c r="AB257" i="12"/>
  <c r="Z257" i="12"/>
  <c r="AI211" i="12"/>
  <c r="AG211" i="12"/>
  <c r="U115" i="12"/>
  <c r="AH115" i="12"/>
  <c r="S115" i="12"/>
  <c r="AI119" i="12"/>
  <c r="AG119" i="12"/>
  <c r="U174" i="12"/>
  <c r="AH174" i="12"/>
  <c r="S174" i="12"/>
  <c r="AI173" i="12"/>
  <c r="AG173" i="12"/>
  <c r="Q70" i="12"/>
  <c r="AI169" i="12"/>
  <c r="AG169" i="12"/>
  <c r="Y119" i="12"/>
  <c r="W119" i="12"/>
  <c r="Q129" i="12"/>
  <c r="AE124" i="12"/>
  <c r="Q120" i="12"/>
  <c r="P124" i="12"/>
  <c r="R124" i="12"/>
  <c r="X124" i="12"/>
  <c r="AG73" i="12"/>
  <c r="AI73" i="12"/>
  <c r="U78" i="12"/>
  <c r="T83" i="12"/>
  <c r="AV83" i="12" s="1"/>
  <c r="AH78" i="12"/>
  <c r="T74" i="12"/>
  <c r="AA78" i="12"/>
  <c r="S78" i="12"/>
  <c r="AE161" i="12"/>
  <c r="R161" i="12"/>
  <c r="P161" i="12"/>
  <c r="AD165" i="12"/>
  <c r="AF165" i="12"/>
  <c r="Y257" i="12"/>
  <c r="W257" i="12"/>
  <c r="C5" i="4"/>
  <c r="J26" i="4" s="1"/>
  <c r="J31" i="4" s="1"/>
  <c r="T30" i="12"/>
  <c r="S21" i="12"/>
  <c r="U21" i="12"/>
  <c r="Z258" i="12" l="1"/>
  <c r="AB258" i="12"/>
  <c r="AW83" i="12"/>
  <c r="AV79" i="12"/>
  <c r="AU83" i="12"/>
  <c r="AV80" i="12"/>
  <c r="AV81" i="12"/>
  <c r="AA74" i="12"/>
  <c r="AA75" i="12"/>
  <c r="X212" i="12"/>
  <c r="X258" i="12"/>
  <c r="X166" i="12"/>
  <c r="AB187" i="12"/>
  <c r="Z187" i="12"/>
  <c r="Z191" i="12"/>
  <c r="AB191" i="12"/>
  <c r="R42" i="12"/>
  <c r="X42" i="12"/>
  <c r="Y42" i="12" s="1"/>
  <c r="AB57" i="12"/>
  <c r="Z57" i="12"/>
  <c r="AR57" i="12"/>
  <c r="AT69" i="12"/>
  <c r="AT70" i="12"/>
  <c r="AT71" i="12"/>
  <c r="AT61" i="12"/>
  <c r="AW57" i="12"/>
  <c r="Z69" i="12"/>
  <c r="AB69" i="12"/>
  <c r="AV70" i="12"/>
  <c r="AU69" i="12"/>
  <c r="Z115" i="12"/>
  <c r="AB115" i="12"/>
  <c r="X208" i="12"/>
  <c r="W207" i="12"/>
  <c r="Y207" i="12"/>
  <c r="AB182" i="12"/>
  <c r="Z182" i="12"/>
  <c r="AU61" i="12"/>
  <c r="AV62" i="12"/>
  <c r="W111" i="12"/>
  <c r="Y111" i="12"/>
  <c r="X112" i="12"/>
  <c r="AU66" i="12"/>
  <c r="W61" i="12"/>
  <c r="Y61" i="12"/>
  <c r="X62" i="12"/>
  <c r="Z178" i="12"/>
  <c r="AB178" i="12"/>
  <c r="AR83" i="12"/>
  <c r="AS79" i="12"/>
  <c r="AT83" i="12"/>
  <c r="AA212" i="12"/>
  <c r="P42" i="12"/>
  <c r="AA26" i="12"/>
  <c r="AE42" i="12"/>
  <c r="AR61" i="12"/>
  <c r="Z113" i="12"/>
  <c r="AB113" i="12"/>
  <c r="AR69" i="12"/>
  <c r="AR70" i="12"/>
  <c r="AW62" i="12"/>
  <c r="AR78" i="12"/>
  <c r="AT78" i="12"/>
  <c r="AS74" i="12"/>
  <c r="AS75" i="12"/>
  <c r="AS76" i="12"/>
  <c r="AR65" i="12"/>
  <c r="X116" i="12"/>
  <c r="W115" i="12"/>
  <c r="Y115" i="12"/>
  <c r="X70" i="12"/>
  <c r="W69" i="12"/>
  <c r="Y69" i="12"/>
  <c r="X74" i="12"/>
  <c r="AA120" i="12"/>
  <c r="AA121" i="12" s="1"/>
  <c r="X120" i="12"/>
  <c r="AA183" i="12"/>
  <c r="U208" i="12"/>
  <c r="AA208" i="12"/>
  <c r="Q47" i="12"/>
  <c r="AE47" i="12" s="1"/>
  <c r="Q38" i="12"/>
  <c r="R38" i="12" s="1"/>
  <c r="C8" i="4"/>
  <c r="J27" i="4" s="1"/>
  <c r="J32" i="4" s="1"/>
  <c r="AA179" i="12"/>
  <c r="AV66" i="12"/>
  <c r="AT65" i="12"/>
  <c r="AW78" i="12"/>
  <c r="AU78" i="12"/>
  <c r="AV74" i="12"/>
  <c r="AV75" i="12"/>
  <c r="AV76" i="12"/>
  <c r="AS70" i="12"/>
  <c r="AS67" i="12"/>
  <c r="AA70" i="12"/>
  <c r="AS62" i="12"/>
  <c r="W66" i="12"/>
  <c r="Y66" i="12"/>
  <c r="X67" i="12"/>
  <c r="AB174" i="12"/>
  <c r="Z174" i="12"/>
  <c r="AA116" i="12"/>
  <c r="P15" i="1"/>
  <c r="AN37" i="12"/>
  <c r="P19" i="1"/>
  <c r="U179" i="12"/>
  <c r="S179" i="12"/>
  <c r="W42" i="12"/>
  <c r="S26" i="12"/>
  <c r="AH179" i="12"/>
  <c r="P158" i="12"/>
  <c r="AH208" i="12"/>
  <c r="T47" i="12"/>
  <c r="AH47" i="12" s="1"/>
  <c r="W16" i="12"/>
  <c r="U26" i="12"/>
  <c r="U29" i="12"/>
  <c r="AG178" i="12"/>
  <c r="AG65" i="12"/>
  <c r="AB20" i="12"/>
  <c r="P24" i="1" s="1"/>
  <c r="AH26" i="12"/>
  <c r="AG26" i="12" s="1"/>
  <c r="AL16" i="12"/>
  <c r="R116" i="12"/>
  <c r="AI178" i="12"/>
  <c r="AI65" i="12"/>
  <c r="Z20" i="12"/>
  <c r="Z28" i="12"/>
  <c r="AF16" i="12"/>
  <c r="U42" i="12"/>
  <c r="Y16" i="12"/>
  <c r="P20" i="1" s="1"/>
  <c r="W33" i="12"/>
  <c r="AB37" i="12"/>
  <c r="P41" i="1" s="1"/>
  <c r="Q159" i="12"/>
  <c r="AE158" i="12"/>
  <c r="T38" i="12"/>
  <c r="AP38" i="12" s="1"/>
  <c r="R158" i="12"/>
  <c r="Z24" i="12"/>
  <c r="AI24" i="12"/>
  <c r="AG24" i="12"/>
  <c r="W157" i="12"/>
  <c r="AB24" i="12"/>
  <c r="P28" i="1" s="1"/>
  <c r="X34" i="12"/>
  <c r="Y34" i="12" s="1"/>
  <c r="AE34" i="12"/>
  <c r="AM34" i="12"/>
  <c r="AN25" i="12"/>
  <c r="AL25" i="12"/>
  <c r="AN29" i="12"/>
  <c r="AL29" i="12"/>
  <c r="AL42" i="12"/>
  <c r="AN42" i="12"/>
  <c r="Z25" i="12"/>
  <c r="AD33" i="12"/>
  <c r="AF33" i="12"/>
  <c r="S29" i="12"/>
  <c r="Y157" i="12"/>
  <c r="P30" i="12"/>
  <c r="AM30" i="12"/>
  <c r="AE30" i="12"/>
  <c r="AB25" i="12"/>
  <c r="Y25" i="12"/>
  <c r="AN33" i="12"/>
  <c r="AL33" i="12"/>
  <c r="X26" i="12"/>
  <c r="Y26" i="12" s="1"/>
  <c r="AM26" i="12"/>
  <c r="AE26" i="12"/>
  <c r="T34" i="12"/>
  <c r="S34" i="12" s="1"/>
  <c r="X47" i="12"/>
  <c r="W47" i="12" s="1"/>
  <c r="AM47" i="12"/>
  <c r="AE38" i="12"/>
  <c r="AD25" i="12"/>
  <c r="AF25" i="12"/>
  <c r="AD29" i="12"/>
  <c r="AF29" i="12"/>
  <c r="AF42" i="12"/>
  <c r="AD42" i="12"/>
  <c r="AH34" i="12"/>
  <c r="AP29" i="12"/>
  <c r="AH29" i="12"/>
  <c r="AG25" i="12"/>
  <c r="AI25" i="12"/>
  <c r="AG28" i="12"/>
  <c r="AI28" i="12"/>
  <c r="AA33" i="12"/>
  <c r="Z33" i="12" s="1"/>
  <c r="AP33" i="12"/>
  <c r="AH33" i="12"/>
  <c r="AO25" i="12"/>
  <c r="AQ25" i="12"/>
  <c r="AI26" i="12"/>
  <c r="AQ28" i="12"/>
  <c r="AO28" i="12"/>
  <c r="AG21" i="12"/>
  <c r="AI21" i="12"/>
  <c r="AG20" i="12"/>
  <c r="AI20" i="12"/>
  <c r="AA42" i="12"/>
  <c r="AP42" i="12"/>
  <c r="AH42" i="12"/>
  <c r="AQ26" i="12"/>
  <c r="AO26" i="12"/>
  <c r="AG37" i="12"/>
  <c r="AI37" i="12"/>
  <c r="AO21" i="12"/>
  <c r="AQ21" i="12"/>
  <c r="AQ20" i="12"/>
  <c r="AO20" i="12"/>
  <c r="AP30" i="12"/>
  <c r="AH30" i="12"/>
  <c r="AP47" i="12"/>
  <c r="AO37" i="12"/>
  <c r="AQ37" i="12"/>
  <c r="S208" i="12"/>
  <c r="AB28" i="12"/>
  <c r="S33" i="12"/>
  <c r="R30" i="12"/>
  <c r="Q35" i="12"/>
  <c r="P34" i="12"/>
  <c r="R34" i="12"/>
  <c r="Q31" i="12"/>
  <c r="W29" i="12"/>
  <c r="Y29" i="12"/>
  <c r="S116" i="12"/>
  <c r="AF157" i="12"/>
  <c r="X30" i="12"/>
  <c r="Q39" i="12"/>
  <c r="AB21" i="12"/>
  <c r="Z21" i="12"/>
  <c r="AA30" i="12"/>
  <c r="AD157" i="12"/>
  <c r="AB29" i="12"/>
  <c r="Z29" i="12"/>
  <c r="AH200" i="12"/>
  <c r="AA200" i="12"/>
  <c r="S200" i="12"/>
  <c r="U200" i="12"/>
  <c r="T205" i="12"/>
  <c r="T196" i="12"/>
  <c r="AA196" i="12" s="1"/>
  <c r="P116" i="12"/>
  <c r="Q75" i="12"/>
  <c r="R75" i="12" s="1"/>
  <c r="T117" i="12"/>
  <c r="Q259" i="12"/>
  <c r="Q167" i="12"/>
  <c r="P162" i="12"/>
  <c r="AH191" i="12"/>
  <c r="S191" i="12"/>
  <c r="U191" i="12"/>
  <c r="R47" i="12"/>
  <c r="P47" i="12"/>
  <c r="B12" i="4"/>
  <c r="T121" i="12"/>
  <c r="E23" i="12"/>
  <c r="AE62" i="12"/>
  <c r="P62" i="12"/>
  <c r="R62" i="12"/>
  <c r="Q213" i="12"/>
  <c r="Q163" i="12"/>
  <c r="R162" i="12"/>
  <c r="T134" i="12"/>
  <c r="AH116" i="12"/>
  <c r="F27" i="12"/>
  <c r="R26" i="12"/>
  <c r="P26" i="12"/>
  <c r="T209" i="12"/>
  <c r="AA209" i="12" s="1"/>
  <c r="P38" i="12"/>
  <c r="D8" i="4"/>
  <c r="K27" i="4" s="1"/>
  <c r="K32" i="4" s="1"/>
  <c r="T67" i="12"/>
  <c r="S66" i="12"/>
  <c r="U66" i="12"/>
  <c r="AH66" i="12"/>
  <c r="D7" i="4"/>
  <c r="Q117" i="12"/>
  <c r="B7" i="4"/>
  <c r="AI195" i="12"/>
  <c r="AG195" i="12"/>
  <c r="T88" i="12"/>
  <c r="AV88" i="12" s="1"/>
  <c r="B8" i="4"/>
  <c r="I27" i="4" s="1"/>
  <c r="I32" i="4" s="1"/>
  <c r="Q88" i="12"/>
  <c r="AS88" i="12" s="1"/>
  <c r="T259" i="12"/>
  <c r="D12" i="4"/>
  <c r="AE162" i="12"/>
  <c r="U116" i="12"/>
  <c r="T188" i="12"/>
  <c r="AA188" i="12" s="1"/>
  <c r="AH187" i="12"/>
  <c r="S187" i="12"/>
  <c r="U187" i="12"/>
  <c r="AD61" i="12"/>
  <c r="AF61" i="12"/>
  <c r="T192" i="12"/>
  <c r="AA192" i="12" s="1"/>
  <c r="AB195" i="12"/>
  <c r="Z195" i="12"/>
  <c r="AF57" i="12"/>
  <c r="AD57" i="12"/>
  <c r="AI186" i="12"/>
  <c r="AG186" i="12"/>
  <c r="C10" i="4"/>
  <c r="N114" i="13"/>
  <c r="L114" i="13"/>
  <c r="M115" i="13"/>
  <c r="R169" i="13"/>
  <c r="X169" i="13"/>
  <c r="P169" i="13"/>
  <c r="AE169" i="13"/>
  <c r="Q170" i="13"/>
  <c r="X117" i="13"/>
  <c r="R117" i="13"/>
  <c r="P117" i="13"/>
  <c r="AE117" i="13"/>
  <c r="Q118" i="13"/>
  <c r="U144" i="13"/>
  <c r="S144" i="13"/>
  <c r="AH144" i="13"/>
  <c r="AA144" i="13"/>
  <c r="T145" i="13"/>
  <c r="K115" i="13"/>
  <c r="I115" i="13"/>
  <c r="AA169" i="13"/>
  <c r="U169" i="13"/>
  <c r="AH169" i="13"/>
  <c r="S169" i="13"/>
  <c r="T170" i="13"/>
  <c r="AI31" i="13"/>
  <c r="AG31" i="13"/>
  <c r="I83" i="13"/>
  <c r="K83" i="13"/>
  <c r="J84" i="13"/>
  <c r="R86" i="13"/>
  <c r="X86" i="13"/>
  <c r="AE86" i="13"/>
  <c r="P86" i="13"/>
  <c r="Q87" i="13"/>
  <c r="AG85" i="13"/>
  <c r="AI85" i="13"/>
  <c r="Z81" i="13"/>
  <c r="AB81" i="13"/>
  <c r="K105" i="13"/>
  <c r="I105" i="13"/>
  <c r="AG60" i="13"/>
  <c r="AI60" i="13"/>
  <c r="AG61" i="13"/>
  <c r="AI61" i="13"/>
  <c r="N112" i="13"/>
  <c r="L112" i="13"/>
  <c r="AB137" i="13"/>
  <c r="Z137" i="13"/>
  <c r="AI163" i="13"/>
  <c r="AG163" i="13"/>
  <c r="W85" i="13"/>
  <c r="Y85" i="13"/>
  <c r="AD138" i="13"/>
  <c r="AF138" i="13"/>
  <c r="X125" i="13"/>
  <c r="R125" i="13"/>
  <c r="Q121" i="13"/>
  <c r="Q122" i="13" s="1"/>
  <c r="P125" i="13"/>
  <c r="AE125" i="13"/>
  <c r="U161" i="13"/>
  <c r="AH161" i="13"/>
  <c r="S161" i="13"/>
  <c r="AA161" i="13"/>
  <c r="R91" i="13"/>
  <c r="AE91" i="13"/>
  <c r="X91" i="13"/>
  <c r="P91" i="13"/>
  <c r="R90" i="13"/>
  <c r="X90" i="13"/>
  <c r="AE90" i="13"/>
  <c r="P90" i="13"/>
  <c r="AD137" i="13"/>
  <c r="AF137" i="13"/>
  <c r="AF146" i="13"/>
  <c r="AD146" i="13"/>
  <c r="AE142" i="13"/>
  <c r="X142" i="13"/>
  <c r="R142" i="13"/>
  <c r="P142" i="13"/>
  <c r="AE151" i="13"/>
  <c r="Q147" i="13"/>
  <c r="Q156" i="13"/>
  <c r="P151" i="13"/>
  <c r="R151" i="13"/>
  <c r="X151" i="13"/>
  <c r="X160" i="13"/>
  <c r="AE160" i="13"/>
  <c r="R160" i="13"/>
  <c r="P160" i="13"/>
  <c r="Q161" i="13"/>
  <c r="AD159" i="13"/>
  <c r="AF159" i="13"/>
  <c r="AF111" i="13"/>
  <c r="AD111" i="13"/>
  <c r="AI138" i="13"/>
  <c r="AG138" i="13"/>
  <c r="N109" i="13"/>
  <c r="L109" i="13"/>
  <c r="M110" i="13"/>
  <c r="I109" i="13"/>
  <c r="K109" i="13"/>
  <c r="J110" i="13"/>
  <c r="K114" i="13"/>
  <c r="I114" i="13"/>
  <c r="Z130" i="13"/>
  <c r="AB130" i="13"/>
  <c r="K112" i="13"/>
  <c r="I112" i="13"/>
  <c r="AG77" i="13"/>
  <c r="AI77" i="13"/>
  <c r="AI86" i="13"/>
  <c r="AG86" i="13"/>
  <c r="U82" i="13"/>
  <c r="AA82" i="13"/>
  <c r="S82" i="13"/>
  <c r="AH82" i="13"/>
  <c r="T83" i="13"/>
  <c r="AF56" i="13"/>
  <c r="AD56" i="13"/>
  <c r="AF60" i="13"/>
  <c r="AD60" i="13"/>
  <c r="Z94" i="13"/>
  <c r="AB94" i="13"/>
  <c r="W138" i="13"/>
  <c r="Y138" i="13"/>
  <c r="U142" i="13"/>
  <c r="AH142" i="13"/>
  <c r="AA142" i="13"/>
  <c r="S142" i="13"/>
  <c r="AB146" i="13"/>
  <c r="Z146" i="13"/>
  <c r="R92" i="13"/>
  <c r="X92" i="13"/>
  <c r="P92" i="13"/>
  <c r="AE92" i="13"/>
  <c r="Y172" i="13"/>
  <c r="W172" i="13"/>
  <c r="R177" i="13"/>
  <c r="X177" i="13"/>
  <c r="Q182" i="13"/>
  <c r="AE177" i="13"/>
  <c r="P177" i="13"/>
  <c r="Q173" i="13"/>
  <c r="Q174" i="13" s="1"/>
  <c r="Q175" i="13" s="1"/>
  <c r="AB56" i="13"/>
  <c r="Z56" i="13"/>
  <c r="X143" i="13"/>
  <c r="P143" i="13"/>
  <c r="AE143" i="13"/>
  <c r="R143" i="13"/>
  <c r="Q144" i="13"/>
  <c r="AD104" i="13"/>
  <c r="AF104" i="13"/>
  <c r="W134" i="13"/>
  <c r="Y134" i="13"/>
  <c r="AB172" i="13"/>
  <c r="Z172" i="13"/>
  <c r="X112" i="13"/>
  <c r="AE112" i="13"/>
  <c r="R112" i="13"/>
  <c r="P112" i="13"/>
  <c r="Q113" i="13"/>
  <c r="W111" i="13"/>
  <c r="Y111" i="13"/>
  <c r="Y81" i="13"/>
  <c r="W81" i="13"/>
  <c r="AB164" i="13"/>
  <c r="Z164" i="13"/>
  <c r="AF164" i="13"/>
  <c r="AD164" i="13"/>
  <c r="AB135" i="13"/>
  <c r="Z135" i="13"/>
  <c r="AB31" i="13"/>
  <c r="Z31" i="13"/>
  <c r="I113" i="13"/>
  <c r="K113" i="13"/>
  <c r="AB77" i="13"/>
  <c r="Z77" i="13"/>
  <c r="Z85" i="13"/>
  <c r="AB85" i="13"/>
  <c r="Z86" i="13"/>
  <c r="AB86" i="13"/>
  <c r="AI81" i="13"/>
  <c r="AG81" i="13"/>
  <c r="AG137" i="13"/>
  <c r="AI137" i="13"/>
  <c r="X61" i="13"/>
  <c r="AE61" i="13"/>
  <c r="R61" i="13"/>
  <c r="P61" i="13"/>
  <c r="Q62" i="13"/>
  <c r="AF85" i="13"/>
  <c r="AD85" i="13"/>
  <c r="AA90" i="13"/>
  <c r="U90" i="13"/>
  <c r="AH90" i="13"/>
  <c r="S90" i="13"/>
  <c r="AI94" i="13"/>
  <c r="AG94" i="13"/>
  <c r="Y163" i="13"/>
  <c r="W163" i="13"/>
  <c r="X78" i="13"/>
  <c r="AE78" i="13"/>
  <c r="P78" i="13"/>
  <c r="R78" i="13"/>
  <c r="W77" i="13"/>
  <c r="Y77" i="13"/>
  <c r="X116" i="13"/>
  <c r="P116" i="13"/>
  <c r="R116" i="13"/>
  <c r="AE116" i="13"/>
  <c r="AD120" i="13"/>
  <c r="AF120" i="13"/>
  <c r="AB160" i="13"/>
  <c r="Z160" i="13"/>
  <c r="AB59" i="13"/>
  <c r="Z59" i="13"/>
  <c r="AG146" i="13"/>
  <c r="AI146" i="13"/>
  <c r="AD59" i="13"/>
  <c r="AF59" i="13"/>
  <c r="R93" i="13"/>
  <c r="AE93" i="13"/>
  <c r="X93" i="13"/>
  <c r="P93" i="13"/>
  <c r="W94" i="13"/>
  <c r="Y94" i="13"/>
  <c r="X168" i="13"/>
  <c r="AE168" i="13"/>
  <c r="R168" i="13"/>
  <c r="P168" i="13"/>
  <c r="AG56" i="13"/>
  <c r="AI56" i="13"/>
  <c r="W104" i="13"/>
  <c r="Y104" i="13"/>
  <c r="X135" i="13"/>
  <c r="P135" i="13"/>
  <c r="R135" i="13"/>
  <c r="AE135" i="13"/>
  <c r="AD134" i="13"/>
  <c r="AF134" i="13"/>
  <c r="AE82" i="13"/>
  <c r="X82" i="13"/>
  <c r="R82" i="13"/>
  <c r="P82" i="13"/>
  <c r="Q83" i="13"/>
  <c r="AF81" i="13"/>
  <c r="AD81" i="13"/>
  <c r="Z138" i="13"/>
  <c r="AB138" i="13"/>
  <c r="AG164" i="13"/>
  <c r="AI164" i="13"/>
  <c r="AA88" i="13"/>
  <c r="AH88" i="13"/>
  <c r="S88" i="13"/>
  <c r="U88" i="13"/>
  <c r="Z87" i="13"/>
  <c r="AB87" i="13"/>
  <c r="AF139" i="13"/>
  <c r="AD139" i="13"/>
  <c r="AG135" i="13"/>
  <c r="AI135" i="13"/>
  <c r="S62" i="13"/>
  <c r="AH62" i="13"/>
  <c r="AA62" i="13"/>
  <c r="U62" i="13"/>
  <c r="AI130" i="13"/>
  <c r="AG130" i="13"/>
  <c r="S78" i="13"/>
  <c r="AH78" i="13"/>
  <c r="U78" i="13"/>
  <c r="AA78" i="13"/>
  <c r="X57" i="13"/>
  <c r="AE57" i="13"/>
  <c r="R57" i="13"/>
  <c r="P57" i="13"/>
  <c r="Y56" i="13"/>
  <c r="W56" i="13"/>
  <c r="AB60" i="13"/>
  <c r="Z60" i="13"/>
  <c r="AB61" i="13"/>
  <c r="Z61" i="13"/>
  <c r="N113" i="13"/>
  <c r="L113" i="13"/>
  <c r="Y60" i="13"/>
  <c r="W60" i="13"/>
  <c r="Z163" i="13"/>
  <c r="AB163" i="13"/>
  <c r="T91" i="13"/>
  <c r="AD163" i="13"/>
  <c r="AF163" i="13"/>
  <c r="AD77" i="13"/>
  <c r="AF77" i="13"/>
  <c r="Y120" i="13"/>
  <c r="W120" i="13"/>
  <c r="AG160" i="13"/>
  <c r="AI160" i="13"/>
  <c r="AG59" i="13"/>
  <c r="AI59" i="13"/>
  <c r="S143" i="13"/>
  <c r="AH143" i="13"/>
  <c r="AA143" i="13"/>
  <c r="U143" i="13"/>
  <c r="U151" i="13"/>
  <c r="AH151" i="13"/>
  <c r="T156" i="13"/>
  <c r="S151" i="13"/>
  <c r="AA151" i="13"/>
  <c r="T147" i="13"/>
  <c r="T148" i="13" s="1"/>
  <c r="T149" i="13" s="1"/>
  <c r="Y59" i="13"/>
  <c r="W59" i="13"/>
  <c r="AF94" i="13"/>
  <c r="AD94" i="13"/>
  <c r="AD172" i="13"/>
  <c r="AF172" i="13"/>
  <c r="S57" i="13"/>
  <c r="AH57" i="13"/>
  <c r="AA57" i="13"/>
  <c r="U57" i="13"/>
  <c r="W137" i="13"/>
  <c r="Y137" i="13"/>
  <c r="Y146" i="13"/>
  <c r="W146" i="13"/>
  <c r="K79" i="13"/>
  <c r="I79" i="13"/>
  <c r="S168" i="13"/>
  <c r="AH168" i="13"/>
  <c r="AA168" i="13"/>
  <c r="U168" i="13"/>
  <c r="T182" i="13"/>
  <c r="AA177" i="13"/>
  <c r="T173" i="13"/>
  <c r="U177" i="13"/>
  <c r="AH177" i="13"/>
  <c r="S177" i="13"/>
  <c r="AI172" i="13"/>
  <c r="AG172" i="13"/>
  <c r="W159" i="13"/>
  <c r="Y159" i="13"/>
  <c r="S139" i="13"/>
  <c r="AH139" i="13"/>
  <c r="U139" i="13"/>
  <c r="AA139" i="13"/>
  <c r="T140" i="13"/>
  <c r="U165" i="13"/>
  <c r="S165" i="13"/>
  <c r="AH165" i="13"/>
  <c r="AA165" i="13"/>
  <c r="T166" i="13"/>
  <c r="AG87" i="13"/>
  <c r="AI87" i="13"/>
  <c r="AE165" i="13"/>
  <c r="X165" i="13"/>
  <c r="R165" i="13"/>
  <c r="P165" i="13"/>
  <c r="Q166" i="13"/>
  <c r="Y164" i="13"/>
  <c r="W164" i="13"/>
  <c r="AE140" i="13"/>
  <c r="P140" i="13"/>
  <c r="R140" i="13"/>
  <c r="X140" i="13"/>
  <c r="Y139" i="13"/>
  <c r="W139" i="13"/>
  <c r="AE167" i="12"/>
  <c r="AF161" i="12"/>
  <c r="AD161" i="12"/>
  <c r="U74" i="12"/>
  <c r="AH74" i="12"/>
  <c r="S74" i="12"/>
  <c r="AD124" i="12"/>
  <c r="AF124" i="12"/>
  <c r="AI61" i="12"/>
  <c r="AG61" i="12"/>
  <c r="AE108" i="12"/>
  <c r="P108" i="12"/>
  <c r="R108" i="12"/>
  <c r="Y78" i="12"/>
  <c r="W78" i="12"/>
  <c r="AG182" i="12"/>
  <c r="AI182" i="12"/>
  <c r="Z78" i="12"/>
  <c r="AB78" i="12"/>
  <c r="E25" i="12"/>
  <c r="AE70" i="12"/>
  <c r="P70" i="12"/>
  <c r="R70" i="12"/>
  <c r="Q71" i="12"/>
  <c r="AI115" i="12"/>
  <c r="AG115" i="12"/>
  <c r="AF216" i="12"/>
  <c r="AD216" i="12"/>
  <c r="AE74" i="12"/>
  <c r="P74" i="12"/>
  <c r="R74" i="12"/>
  <c r="AD78" i="12"/>
  <c r="AF78" i="12"/>
  <c r="H353" i="13"/>
  <c r="H354" i="13" s="1"/>
  <c r="H355" i="13" s="1"/>
  <c r="H356" i="13" s="1"/>
  <c r="H362" i="13"/>
  <c r="S267" i="12"/>
  <c r="U267" i="12"/>
  <c r="AH267" i="12"/>
  <c r="T272" i="12"/>
  <c r="AA267" i="12"/>
  <c r="T263" i="12"/>
  <c r="Z262" i="12"/>
  <c r="AB262" i="12"/>
  <c r="AD111" i="12"/>
  <c r="AF111" i="12"/>
  <c r="Y158" i="12"/>
  <c r="Q272" i="12"/>
  <c r="X267" i="12"/>
  <c r="AE267" i="12"/>
  <c r="Q263" i="12"/>
  <c r="P267" i="12"/>
  <c r="R267" i="12"/>
  <c r="Y170" i="12"/>
  <c r="W170" i="12"/>
  <c r="Q180" i="12"/>
  <c r="AE175" i="12"/>
  <c r="Q171" i="12"/>
  <c r="P175" i="12"/>
  <c r="R175" i="12"/>
  <c r="X175" i="12"/>
  <c r="AE66" i="12"/>
  <c r="P66" i="12"/>
  <c r="R66" i="12"/>
  <c r="Q67" i="12"/>
  <c r="AF65" i="12"/>
  <c r="AD65" i="12"/>
  <c r="AG69" i="12"/>
  <c r="AI69" i="12"/>
  <c r="U120" i="12"/>
  <c r="AH120" i="12"/>
  <c r="S120" i="12"/>
  <c r="AI124" i="12"/>
  <c r="AG124" i="12"/>
  <c r="AB216" i="12"/>
  <c r="Z216" i="12"/>
  <c r="AE120" i="12"/>
  <c r="P120" i="12"/>
  <c r="R120" i="12"/>
  <c r="AI174" i="12"/>
  <c r="AG174" i="12"/>
  <c r="W216" i="12"/>
  <c r="Y216" i="12"/>
  <c r="AD115" i="12"/>
  <c r="AF115" i="12"/>
  <c r="AE83" i="12"/>
  <c r="Q79" i="12"/>
  <c r="P83" i="12"/>
  <c r="R83" i="12"/>
  <c r="X83" i="12"/>
  <c r="AE258" i="12"/>
  <c r="R258" i="12"/>
  <c r="P258" i="12"/>
  <c r="U129" i="12"/>
  <c r="AH129" i="12"/>
  <c r="T125" i="12"/>
  <c r="AA129" i="12"/>
  <c r="S129" i="12"/>
  <c r="AG216" i="12"/>
  <c r="AI216" i="12"/>
  <c r="U221" i="12"/>
  <c r="AH221" i="12"/>
  <c r="T217" i="12"/>
  <c r="AA217" i="12" s="1"/>
  <c r="T226" i="12"/>
  <c r="S221" i="12"/>
  <c r="AA221" i="12"/>
  <c r="W161" i="12"/>
  <c r="Y161" i="12"/>
  <c r="T75" i="12"/>
  <c r="U83" i="12"/>
  <c r="AH83" i="12"/>
  <c r="T79" i="12"/>
  <c r="AA83" i="12"/>
  <c r="S83" i="12"/>
  <c r="Y124" i="12"/>
  <c r="W124" i="12"/>
  <c r="Q121" i="12"/>
  <c r="Q134" i="12"/>
  <c r="AE129" i="12"/>
  <c r="Q125" i="12"/>
  <c r="P129" i="12"/>
  <c r="R129" i="12"/>
  <c r="X129" i="12"/>
  <c r="H302" i="13"/>
  <c r="H303" i="13" s="1"/>
  <c r="H304" i="13" s="1"/>
  <c r="H305" i="13" s="1"/>
  <c r="H311" i="13"/>
  <c r="R212" i="12"/>
  <c r="P212" i="12"/>
  <c r="AE212" i="12"/>
  <c r="AE221" i="12"/>
  <c r="Q217" i="12"/>
  <c r="P221" i="12"/>
  <c r="Q226" i="12"/>
  <c r="X221" i="12"/>
  <c r="R221" i="12"/>
  <c r="AD107" i="12"/>
  <c r="AF107" i="12"/>
  <c r="AF69" i="12"/>
  <c r="AD69" i="12"/>
  <c r="H404" i="13"/>
  <c r="H405" i="13" s="1"/>
  <c r="H406" i="13" s="1"/>
  <c r="H407" i="13" s="1"/>
  <c r="H413" i="13"/>
  <c r="U258" i="12"/>
  <c r="S258" i="12"/>
  <c r="AH258" i="12"/>
  <c r="AI262" i="12"/>
  <c r="AG262" i="12"/>
  <c r="AH183" i="12"/>
  <c r="S183" i="12"/>
  <c r="U183" i="12"/>
  <c r="T184" i="12"/>
  <c r="AE208" i="12"/>
  <c r="R208" i="12"/>
  <c r="P208" i="12"/>
  <c r="Q209" i="12"/>
  <c r="U70" i="12"/>
  <c r="AH70" i="12"/>
  <c r="S70" i="12"/>
  <c r="T71" i="12"/>
  <c r="S212" i="12"/>
  <c r="AH212" i="12"/>
  <c r="U212" i="12"/>
  <c r="T213" i="12"/>
  <c r="AI78" i="12"/>
  <c r="AG78" i="12"/>
  <c r="AD116" i="12"/>
  <c r="AF116" i="12"/>
  <c r="AH62" i="12"/>
  <c r="S62" i="12"/>
  <c r="U62" i="12"/>
  <c r="U112" i="12"/>
  <c r="AH112" i="12"/>
  <c r="S112" i="12"/>
  <c r="T113" i="12"/>
  <c r="AI111" i="12"/>
  <c r="AG111" i="12"/>
  <c r="AI207" i="12"/>
  <c r="AG207" i="12"/>
  <c r="AE112" i="12"/>
  <c r="P112" i="12"/>
  <c r="R112" i="12"/>
  <c r="Q113" i="12"/>
  <c r="AG208" i="12"/>
  <c r="AF207" i="12"/>
  <c r="AD207" i="12"/>
  <c r="U108" i="12"/>
  <c r="AH108" i="12"/>
  <c r="S108" i="12"/>
  <c r="AI107" i="12"/>
  <c r="AG107" i="12"/>
  <c r="Y262" i="12"/>
  <c r="W262" i="12"/>
  <c r="AD262" i="12"/>
  <c r="AF262" i="12"/>
  <c r="C12" i="4"/>
  <c r="AE166" i="12"/>
  <c r="P166" i="12"/>
  <c r="R166" i="12"/>
  <c r="AD170" i="12"/>
  <c r="AF170" i="12"/>
  <c r="Z124" i="12"/>
  <c r="AB124" i="12"/>
  <c r="S30" i="12"/>
  <c r="U30" i="12"/>
  <c r="T31" i="12"/>
  <c r="AB121" i="12" l="1"/>
  <c r="Z121" i="12"/>
  <c r="AA122" i="12"/>
  <c r="AA213" i="12"/>
  <c r="X79" i="12"/>
  <c r="Z209" i="12"/>
  <c r="AB209" i="12"/>
  <c r="W67" i="12"/>
  <c r="Y67" i="12"/>
  <c r="W116" i="12"/>
  <c r="Y116" i="12"/>
  <c r="X117" i="12"/>
  <c r="AR74" i="12"/>
  <c r="AR75" i="12"/>
  <c r="AT62" i="12"/>
  <c r="X167" i="12"/>
  <c r="W166" i="12"/>
  <c r="Y166" i="12"/>
  <c r="AA259" i="12"/>
  <c r="AM38" i="12"/>
  <c r="AL38" i="12" s="1"/>
  <c r="Z116" i="12"/>
  <c r="AB116" i="12"/>
  <c r="AA117" i="12"/>
  <c r="Y70" i="12"/>
  <c r="W70" i="12"/>
  <c r="X71" i="12"/>
  <c r="AR62" i="12"/>
  <c r="AU62" i="12"/>
  <c r="W208" i="12"/>
  <c r="Y208" i="12"/>
  <c r="X209" i="12"/>
  <c r="AV71" i="12"/>
  <c r="Z74" i="12"/>
  <c r="AB74" i="12"/>
  <c r="Z217" i="12"/>
  <c r="AB217" i="12"/>
  <c r="AA263" i="12"/>
  <c r="AT79" i="12"/>
  <c r="AT80" i="12"/>
  <c r="X259" i="12"/>
  <c r="W258" i="12"/>
  <c r="Y258" i="12"/>
  <c r="X213" i="12"/>
  <c r="W212" i="12"/>
  <c r="Y212" i="12"/>
  <c r="AT88" i="12"/>
  <c r="AS84" i="12"/>
  <c r="AR88" i="12"/>
  <c r="AA184" i="12"/>
  <c r="AA79" i="12"/>
  <c r="AA125" i="12"/>
  <c r="AA126" i="12" s="1"/>
  <c r="AB192" i="12"/>
  <c r="Z192" i="12"/>
  <c r="Z188" i="12"/>
  <c r="AB188" i="12"/>
  <c r="AW88" i="12"/>
  <c r="AU88" i="12"/>
  <c r="AV84" i="12"/>
  <c r="Z196" i="12"/>
  <c r="AB196" i="12"/>
  <c r="AB26" i="12"/>
  <c r="X38" i="12"/>
  <c r="Y38" i="12" s="1"/>
  <c r="AS71" i="12"/>
  <c r="AT66" i="12"/>
  <c r="AB208" i="12"/>
  <c r="Z208" i="12"/>
  <c r="Z183" i="12"/>
  <c r="AB183" i="12"/>
  <c r="X121" i="12"/>
  <c r="W120" i="12"/>
  <c r="Y120" i="12"/>
  <c r="AR66" i="12"/>
  <c r="Z212" i="12"/>
  <c r="AB212" i="12"/>
  <c r="AR79" i="12"/>
  <c r="Y62" i="12"/>
  <c r="W62" i="12"/>
  <c r="AU67" i="12"/>
  <c r="AU70" i="12"/>
  <c r="AU79" i="12"/>
  <c r="X125" i="12"/>
  <c r="X171" i="12"/>
  <c r="X263" i="12"/>
  <c r="Z75" i="12"/>
  <c r="AB75" i="12"/>
  <c r="X217" i="12"/>
  <c r="Q52" i="12"/>
  <c r="P52" i="12" s="1"/>
  <c r="Q43" i="12"/>
  <c r="Z26" i="12"/>
  <c r="AB70" i="12"/>
  <c r="Z70" i="12"/>
  <c r="AA71" i="12"/>
  <c r="AV77" i="12"/>
  <c r="AU74" i="12"/>
  <c r="AU75" i="12"/>
  <c r="AV67" i="12"/>
  <c r="AB179" i="12"/>
  <c r="Z179" i="12"/>
  <c r="Z120" i="12"/>
  <c r="AB120" i="12"/>
  <c r="X75" i="12"/>
  <c r="W74" i="12"/>
  <c r="Y74" i="12"/>
  <c r="AS77" i="12"/>
  <c r="AT74" i="12"/>
  <c r="AR71" i="12"/>
  <c r="AS80" i="12"/>
  <c r="Y112" i="12"/>
  <c r="W112" i="12"/>
  <c r="X113" i="12"/>
  <c r="AT72" i="12"/>
  <c r="AA76" i="12"/>
  <c r="AV82" i="12"/>
  <c r="AI179" i="12"/>
  <c r="AF158" i="12"/>
  <c r="S259" i="12"/>
  <c r="AI208" i="12"/>
  <c r="AG179" i="12"/>
  <c r="W38" i="12"/>
  <c r="U121" i="12"/>
  <c r="T43" i="12"/>
  <c r="AA47" i="12"/>
  <c r="Z47" i="12" s="1"/>
  <c r="AP34" i="12"/>
  <c r="AQ34" i="12" s="1"/>
  <c r="R163" i="12"/>
  <c r="Q168" i="12"/>
  <c r="S47" i="12"/>
  <c r="T52" i="12"/>
  <c r="S52" i="12" s="1"/>
  <c r="AD158" i="12"/>
  <c r="P167" i="12"/>
  <c r="U47" i="12"/>
  <c r="T35" i="12"/>
  <c r="AA38" i="12"/>
  <c r="Z38" i="12" s="1"/>
  <c r="P213" i="12"/>
  <c r="AA34" i="12"/>
  <c r="Z34" i="12" s="1"/>
  <c r="W158" i="12"/>
  <c r="R167" i="12"/>
  <c r="U34" i="12"/>
  <c r="AE159" i="12"/>
  <c r="W162" i="12"/>
  <c r="AH117" i="12"/>
  <c r="Y47" i="12"/>
  <c r="Y162" i="12"/>
  <c r="P159" i="12"/>
  <c r="P163" i="12"/>
  <c r="T39" i="12"/>
  <c r="AA39" i="12" s="1"/>
  <c r="AB39" i="12" s="1"/>
  <c r="U38" i="12"/>
  <c r="AB38" i="12"/>
  <c r="AH38" i="12"/>
  <c r="AG38" i="12" s="1"/>
  <c r="P75" i="12"/>
  <c r="R159" i="12"/>
  <c r="Q164" i="12"/>
  <c r="AE163" i="12"/>
  <c r="S38" i="12"/>
  <c r="AF162" i="12"/>
  <c r="AL26" i="12"/>
  <c r="AN26" i="12"/>
  <c r="AF30" i="12"/>
  <c r="AD30" i="12"/>
  <c r="AF34" i="12"/>
  <c r="AD34" i="12"/>
  <c r="AG116" i="12"/>
  <c r="AE52" i="12"/>
  <c r="X43" i="12"/>
  <c r="W43" i="12" s="1"/>
  <c r="AM43" i="12"/>
  <c r="AE43" i="12"/>
  <c r="AL30" i="12"/>
  <c r="AN30" i="12"/>
  <c r="AI116" i="12"/>
  <c r="W26" i="12"/>
  <c r="W34" i="12"/>
  <c r="AD47" i="12"/>
  <c r="AF47" i="12"/>
  <c r="AD162" i="12"/>
  <c r="X39" i="12"/>
  <c r="Y39" i="12" s="1"/>
  <c r="AM39" i="12"/>
  <c r="AE39" i="12"/>
  <c r="AM31" i="12"/>
  <c r="AE31" i="12"/>
  <c r="X35" i="12"/>
  <c r="Y35" i="12" s="1"/>
  <c r="AM35" i="12"/>
  <c r="AE35" i="12"/>
  <c r="AB33" i="12"/>
  <c r="P37" i="1" s="1"/>
  <c r="AF38" i="12"/>
  <c r="AD38" i="12"/>
  <c r="AL47" i="12"/>
  <c r="AN47" i="12"/>
  <c r="AF26" i="12"/>
  <c r="AD26" i="12"/>
  <c r="AL34" i="12"/>
  <c r="AN34" i="12"/>
  <c r="AA43" i="12"/>
  <c r="Z43" i="12" s="1"/>
  <c r="AP43" i="12"/>
  <c r="AH43" i="12"/>
  <c r="AG30" i="12"/>
  <c r="AI30" i="12"/>
  <c r="AG33" i="12"/>
  <c r="AI33" i="12"/>
  <c r="AO29" i="12"/>
  <c r="AQ29" i="12"/>
  <c r="AG47" i="12"/>
  <c r="AI47" i="12"/>
  <c r="AQ30" i="12"/>
  <c r="AO30" i="12"/>
  <c r="AG42" i="12"/>
  <c r="AI42" i="12"/>
  <c r="AO33" i="12"/>
  <c r="AQ33" i="12"/>
  <c r="AG34" i="12"/>
  <c r="AI34" i="12"/>
  <c r="AO47" i="12"/>
  <c r="AQ47" i="12"/>
  <c r="AQ42" i="12"/>
  <c r="AO42" i="12"/>
  <c r="AO34" i="12"/>
  <c r="AP31" i="12"/>
  <c r="AH31" i="12"/>
  <c r="AA35" i="12"/>
  <c r="AB35" i="12" s="1"/>
  <c r="AP35" i="12"/>
  <c r="AH35" i="12"/>
  <c r="Z42" i="12"/>
  <c r="AB42" i="12"/>
  <c r="AG29" i="12"/>
  <c r="AI29" i="12"/>
  <c r="AQ38" i="12"/>
  <c r="AO38" i="12"/>
  <c r="P32" i="1"/>
  <c r="R35" i="12"/>
  <c r="P35" i="12"/>
  <c r="Q36" i="12"/>
  <c r="P39" i="12"/>
  <c r="J23" i="12"/>
  <c r="L23" i="12" s="1"/>
  <c r="F28" i="12"/>
  <c r="P31" i="12"/>
  <c r="R31" i="12"/>
  <c r="X31" i="12"/>
  <c r="Q44" i="12"/>
  <c r="AE213" i="12"/>
  <c r="AE75" i="12"/>
  <c r="T118" i="12"/>
  <c r="U117" i="12"/>
  <c r="Y30" i="12"/>
  <c r="W30" i="12"/>
  <c r="R213" i="12"/>
  <c r="E26" i="12"/>
  <c r="S117" i="12"/>
  <c r="Q40" i="12"/>
  <c r="R39" i="12"/>
  <c r="Z30" i="12"/>
  <c r="AB30" i="12"/>
  <c r="AA31" i="12"/>
  <c r="D10" i="4"/>
  <c r="AA88" i="12"/>
  <c r="T93" i="12"/>
  <c r="AV93" i="12" s="1"/>
  <c r="S88" i="12"/>
  <c r="U88" i="12"/>
  <c r="T84" i="12"/>
  <c r="AH88" i="12"/>
  <c r="T36" i="12"/>
  <c r="S35" i="12"/>
  <c r="U35" i="12"/>
  <c r="T197" i="12"/>
  <c r="AA197" i="12" s="1"/>
  <c r="AH196" i="12"/>
  <c r="U196" i="12"/>
  <c r="S196" i="12"/>
  <c r="AB200" i="12"/>
  <c r="Z200" i="12"/>
  <c r="Q139" i="12"/>
  <c r="T218" i="12"/>
  <c r="S121" i="12"/>
  <c r="R259" i="12"/>
  <c r="Q172" i="12"/>
  <c r="P172" i="12" s="1"/>
  <c r="D11" i="4"/>
  <c r="K28" i="4" s="1"/>
  <c r="K33" i="4" s="1"/>
  <c r="S43" i="12"/>
  <c r="U43" i="12"/>
  <c r="AE88" i="12"/>
  <c r="Q84" i="12"/>
  <c r="P88" i="12"/>
  <c r="R88" i="12"/>
  <c r="X88" i="12"/>
  <c r="Q93" i="12"/>
  <c r="AS93" i="12" s="1"/>
  <c r="R117" i="12"/>
  <c r="Q118" i="12"/>
  <c r="AE117" i="12"/>
  <c r="P117" i="12"/>
  <c r="B10" i="4"/>
  <c r="Q214" i="12"/>
  <c r="AA205" i="12"/>
  <c r="U205" i="12"/>
  <c r="S205" i="12"/>
  <c r="AH205" i="12"/>
  <c r="T201" i="12"/>
  <c r="AA201" i="12" s="1"/>
  <c r="AI200" i="12"/>
  <c r="AG200" i="12"/>
  <c r="Q264" i="12"/>
  <c r="T260" i="12"/>
  <c r="AA260" i="12" s="1"/>
  <c r="AH259" i="12"/>
  <c r="AI259" i="12" s="1"/>
  <c r="Q260" i="12"/>
  <c r="T126" i="12"/>
  <c r="U126" i="12" s="1"/>
  <c r="P259" i="12"/>
  <c r="T44" i="12"/>
  <c r="AH192" i="12"/>
  <c r="S192" i="12"/>
  <c r="U192" i="12"/>
  <c r="T193" i="12"/>
  <c r="AA193" i="12" s="1"/>
  <c r="AI187" i="12"/>
  <c r="AG187" i="12"/>
  <c r="P25" i="1"/>
  <c r="P33" i="1"/>
  <c r="AG66" i="12"/>
  <c r="AI66" i="12"/>
  <c r="C13" i="4"/>
  <c r="R43" i="12"/>
  <c r="P43" i="12"/>
  <c r="AI191" i="12"/>
  <c r="AG191" i="12"/>
  <c r="D15" i="4"/>
  <c r="B11" i="4"/>
  <c r="I28" i="4" s="1"/>
  <c r="I33" i="4" s="1"/>
  <c r="T139" i="12"/>
  <c r="U259" i="12"/>
  <c r="T122" i="12"/>
  <c r="B15" i="4"/>
  <c r="Q126" i="12"/>
  <c r="T80" i="12"/>
  <c r="AH121" i="12"/>
  <c r="AE259" i="12"/>
  <c r="Q80" i="12"/>
  <c r="T48" i="12"/>
  <c r="T189" i="12"/>
  <c r="AA189" i="12" s="1"/>
  <c r="AH188" i="12"/>
  <c r="U188" i="12"/>
  <c r="S188" i="12"/>
  <c r="P29" i="1"/>
  <c r="AH67" i="12"/>
  <c r="S67" i="12"/>
  <c r="U67" i="12"/>
  <c r="U209" i="12"/>
  <c r="T210" i="12"/>
  <c r="AA210" i="12" s="1"/>
  <c r="AH209" i="12"/>
  <c r="S209" i="12"/>
  <c r="AF62" i="12"/>
  <c r="AD62" i="12"/>
  <c r="Q76" i="12"/>
  <c r="U149" i="13"/>
  <c r="AA149" i="13"/>
  <c r="AH149" i="13"/>
  <c r="S149" i="13"/>
  <c r="T150" i="13"/>
  <c r="R175" i="13"/>
  <c r="P175" i="13"/>
  <c r="AE175" i="13"/>
  <c r="X175" i="13"/>
  <c r="Q176" i="13"/>
  <c r="AE122" i="13"/>
  <c r="X122" i="13"/>
  <c r="R122" i="13"/>
  <c r="P122" i="13"/>
  <c r="Q123" i="13"/>
  <c r="AB139" i="13"/>
  <c r="Z139" i="13"/>
  <c r="Y165" i="13"/>
  <c r="W165" i="13"/>
  <c r="S166" i="13"/>
  <c r="AH166" i="13"/>
  <c r="AA166" i="13"/>
  <c r="U166" i="13"/>
  <c r="AG139" i="13"/>
  <c r="AI139" i="13"/>
  <c r="AB168" i="13"/>
  <c r="Z168" i="13"/>
  <c r="U147" i="13"/>
  <c r="S147" i="13"/>
  <c r="AA147" i="13"/>
  <c r="AH147" i="13"/>
  <c r="S156" i="13"/>
  <c r="T152" i="13"/>
  <c r="AA156" i="13"/>
  <c r="AH156" i="13"/>
  <c r="T153" i="13"/>
  <c r="T154" i="13" s="1"/>
  <c r="U156" i="13"/>
  <c r="Y82" i="13"/>
  <c r="W82" i="13"/>
  <c r="AF135" i="13"/>
  <c r="AD135" i="13"/>
  <c r="AF93" i="13"/>
  <c r="AD93" i="13"/>
  <c r="AD116" i="13"/>
  <c r="AF116" i="13"/>
  <c r="AF78" i="13"/>
  <c r="AD78" i="13"/>
  <c r="X62" i="13"/>
  <c r="P62" i="13"/>
  <c r="AE62" i="13"/>
  <c r="R62" i="13"/>
  <c r="Y61" i="13"/>
  <c r="W61" i="13"/>
  <c r="AD112" i="13"/>
  <c r="AF112" i="13"/>
  <c r="AE144" i="13"/>
  <c r="R144" i="13"/>
  <c r="X144" i="13"/>
  <c r="P144" i="13"/>
  <c r="Q145" i="13"/>
  <c r="Y143" i="13"/>
  <c r="W143" i="13"/>
  <c r="AF177" i="13"/>
  <c r="AD177" i="13"/>
  <c r="W92" i="13"/>
  <c r="Y92" i="13"/>
  <c r="U83" i="13"/>
  <c r="AA83" i="13"/>
  <c r="AH83" i="13"/>
  <c r="S83" i="13"/>
  <c r="AF151" i="13"/>
  <c r="AD151" i="13"/>
  <c r="AD142" i="13"/>
  <c r="AF142" i="13"/>
  <c r="Y125" i="13"/>
  <c r="W125" i="13"/>
  <c r="W86" i="13"/>
  <c r="Y86" i="13"/>
  <c r="AI144" i="13"/>
  <c r="AG144" i="13"/>
  <c r="AF117" i="13"/>
  <c r="AD117" i="13"/>
  <c r="P170" i="13"/>
  <c r="R170" i="13"/>
  <c r="X170" i="13"/>
  <c r="AE170" i="13"/>
  <c r="Q171" i="13"/>
  <c r="X166" i="13"/>
  <c r="P166" i="13"/>
  <c r="AE166" i="13"/>
  <c r="R166" i="13"/>
  <c r="AF165" i="13"/>
  <c r="AD165" i="13"/>
  <c r="Z165" i="13"/>
  <c r="AB165" i="13"/>
  <c r="U140" i="13"/>
  <c r="AH140" i="13"/>
  <c r="AA140" i="13"/>
  <c r="S140" i="13"/>
  <c r="AB177" i="13"/>
  <c r="Z177" i="13"/>
  <c r="AG168" i="13"/>
  <c r="AI168" i="13"/>
  <c r="Z151" i="13"/>
  <c r="AB151" i="13"/>
  <c r="AB143" i="13"/>
  <c r="Z143" i="13"/>
  <c r="AD57" i="13"/>
  <c r="AF57" i="13"/>
  <c r="AG78" i="13"/>
  <c r="AI78" i="13"/>
  <c r="AI88" i="13"/>
  <c r="AG88" i="13"/>
  <c r="AE83" i="13"/>
  <c r="R83" i="13"/>
  <c r="P83" i="13"/>
  <c r="X83" i="13"/>
  <c r="AD82" i="13"/>
  <c r="AF82" i="13"/>
  <c r="Y78" i="13"/>
  <c r="W78" i="13"/>
  <c r="Z90" i="13"/>
  <c r="AB90" i="13"/>
  <c r="X113" i="13"/>
  <c r="R113" i="13"/>
  <c r="P113" i="13"/>
  <c r="AE113" i="13"/>
  <c r="Q114" i="13"/>
  <c r="W112" i="13"/>
  <c r="Y112" i="13"/>
  <c r="P182" i="13"/>
  <c r="AE182" i="13"/>
  <c r="X182" i="13"/>
  <c r="R182" i="13"/>
  <c r="Q187" i="13"/>
  <c r="Q178" i="13"/>
  <c r="Z142" i="13"/>
  <c r="AB142" i="13"/>
  <c r="AI82" i="13"/>
  <c r="AG82" i="13"/>
  <c r="W151" i="13"/>
  <c r="Y151" i="13"/>
  <c r="X156" i="13"/>
  <c r="R156" i="13"/>
  <c r="P156" i="13"/>
  <c r="Q152" i="13"/>
  <c r="AE156" i="13"/>
  <c r="Z161" i="13"/>
  <c r="AB161" i="13"/>
  <c r="AF125" i="13"/>
  <c r="AD125" i="13"/>
  <c r="R87" i="13"/>
  <c r="AE87" i="13"/>
  <c r="X87" i="13"/>
  <c r="P87" i="13"/>
  <c r="Q88" i="13"/>
  <c r="AI169" i="13"/>
  <c r="AG169" i="13"/>
  <c r="AF169" i="13"/>
  <c r="AD169" i="13"/>
  <c r="N115" i="13"/>
  <c r="L115" i="13"/>
  <c r="AD140" i="13"/>
  <c r="AF140" i="13"/>
  <c r="AI165" i="13"/>
  <c r="AG165" i="13"/>
  <c r="AA173" i="13"/>
  <c r="U173" i="13"/>
  <c r="S173" i="13"/>
  <c r="AH173" i="13"/>
  <c r="AH182" i="13"/>
  <c r="T178" i="13"/>
  <c r="T179" i="13" s="1"/>
  <c r="T187" i="13"/>
  <c r="U182" i="13"/>
  <c r="AA182" i="13"/>
  <c r="S182" i="13"/>
  <c r="AB57" i="13"/>
  <c r="Z57" i="13"/>
  <c r="AI151" i="13"/>
  <c r="AG151" i="13"/>
  <c r="AG143" i="13"/>
  <c r="AI143" i="13"/>
  <c r="AA91" i="13"/>
  <c r="S91" i="13"/>
  <c r="AH91" i="13"/>
  <c r="U91" i="13"/>
  <c r="T92" i="13"/>
  <c r="Y57" i="13"/>
  <c r="W57" i="13"/>
  <c r="AB62" i="13"/>
  <c r="Z62" i="13"/>
  <c r="AB88" i="13"/>
  <c r="Z88" i="13"/>
  <c r="AD168" i="13"/>
  <c r="AF168" i="13"/>
  <c r="AF143" i="13"/>
  <c r="AD143" i="13"/>
  <c r="P174" i="13"/>
  <c r="AE174" i="13"/>
  <c r="X174" i="13"/>
  <c r="R174" i="13"/>
  <c r="W177" i="13"/>
  <c r="Y177" i="13"/>
  <c r="AF92" i="13"/>
  <c r="AD92" i="13"/>
  <c r="AI142" i="13"/>
  <c r="AG142" i="13"/>
  <c r="N110" i="13"/>
  <c r="L110" i="13"/>
  <c r="AF160" i="13"/>
  <c r="AD160" i="13"/>
  <c r="AE147" i="13"/>
  <c r="P147" i="13"/>
  <c r="X147" i="13"/>
  <c r="R147" i="13"/>
  <c r="AF90" i="13"/>
  <c r="AD90" i="13"/>
  <c r="W91" i="13"/>
  <c r="Y91" i="13"/>
  <c r="K84" i="13"/>
  <c r="I84" i="13"/>
  <c r="S145" i="13"/>
  <c r="AH145" i="13"/>
  <c r="U145" i="13"/>
  <c r="AA145" i="13"/>
  <c r="W140" i="13"/>
  <c r="Y140" i="13"/>
  <c r="AI177" i="13"/>
  <c r="AG177" i="13"/>
  <c r="T174" i="13"/>
  <c r="AG57" i="13"/>
  <c r="AI57" i="13"/>
  <c r="S148" i="13"/>
  <c r="AH148" i="13"/>
  <c r="AA148" i="13"/>
  <c r="U148" i="13"/>
  <c r="AB78" i="13"/>
  <c r="Z78" i="13"/>
  <c r="AG62" i="13"/>
  <c r="AI62" i="13"/>
  <c r="Y135" i="13"/>
  <c r="W135" i="13"/>
  <c r="Y168" i="13"/>
  <c r="W168" i="13"/>
  <c r="W93" i="13"/>
  <c r="Y93" i="13"/>
  <c r="W116" i="13"/>
  <c r="Y116" i="13"/>
  <c r="AI90" i="13"/>
  <c r="AG90" i="13"/>
  <c r="AD61" i="13"/>
  <c r="AF61" i="13"/>
  <c r="R173" i="13"/>
  <c r="AE173" i="13"/>
  <c r="X173" i="13"/>
  <c r="P173" i="13"/>
  <c r="Z82" i="13"/>
  <c r="AB82" i="13"/>
  <c r="K110" i="13"/>
  <c r="I110" i="13"/>
  <c r="AE161" i="13"/>
  <c r="P161" i="13"/>
  <c r="X161" i="13"/>
  <c r="R161" i="13"/>
  <c r="Y160" i="13"/>
  <c r="W160" i="13"/>
  <c r="Q148" i="13"/>
  <c r="Y142" i="13"/>
  <c r="W142" i="13"/>
  <c r="W90" i="13"/>
  <c r="Y90" i="13"/>
  <c r="AF91" i="13"/>
  <c r="AD91" i="13"/>
  <c r="AI161" i="13"/>
  <c r="AG161" i="13"/>
  <c r="P121" i="13"/>
  <c r="AE121" i="13"/>
  <c r="X121" i="13"/>
  <c r="R121" i="13"/>
  <c r="AF86" i="13"/>
  <c r="AD86" i="13"/>
  <c r="AH170" i="13"/>
  <c r="AA170" i="13"/>
  <c r="U170" i="13"/>
  <c r="S170" i="13"/>
  <c r="T171" i="13"/>
  <c r="AB169" i="13"/>
  <c r="Z169" i="13"/>
  <c r="Z144" i="13"/>
  <c r="AB144" i="13"/>
  <c r="X118" i="13"/>
  <c r="R118" i="13"/>
  <c r="P118" i="13"/>
  <c r="AE118" i="13"/>
  <c r="Q119" i="13"/>
  <c r="W117" i="13"/>
  <c r="Y117" i="13"/>
  <c r="W169" i="13"/>
  <c r="Y169" i="13"/>
  <c r="AD112" i="12"/>
  <c r="AF112" i="12"/>
  <c r="AG62" i="12"/>
  <c r="AI62" i="12"/>
  <c r="AG212" i="12"/>
  <c r="AI212" i="12"/>
  <c r="Y221" i="12"/>
  <c r="W221" i="12"/>
  <c r="AE217" i="12"/>
  <c r="P217" i="12"/>
  <c r="R217" i="12"/>
  <c r="AE125" i="12"/>
  <c r="P125" i="12"/>
  <c r="R125" i="12"/>
  <c r="AD129" i="12"/>
  <c r="AF129" i="12"/>
  <c r="Y83" i="12"/>
  <c r="W83" i="12"/>
  <c r="AI120" i="12"/>
  <c r="AG120" i="12"/>
  <c r="AD66" i="12"/>
  <c r="AF66" i="12"/>
  <c r="Y163" i="12"/>
  <c r="W163" i="12"/>
  <c r="U272" i="12"/>
  <c r="S272" i="12"/>
  <c r="T277" i="12"/>
  <c r="AA272" i="12"/>
  <c r="T268" i="12"/>
  <c r="AA268" i="12" s="1"/>
  <c r="AH272" i="12"/>
  <c r="AD70" i="12"/>
  <c r="AF70" i="12"/>
  <c r="AD108" i="12"/>
  <c r="AF108" i="12"/>
  <c r="U213" i="12"/>
  <c r="AH213" i="12"/>
  <c r="S213" i="12"/>
  <c r="T214" i="12"/>
  <c r="AE209" i="12"/>
  <c r="P209" i="12"/>
  <c r="R209" i="12"/>
  <c r="Q210" i="12"/>
  <c r="AD208" i="12"/>
  <c r="AF208" i="12"/>
  <c r="C15" i="4"/>
  <c r="Q218" i="12"/>
  <c r="Y129" i="12"/>
  <c r="W129" i="12"/>
  <c r="AE134" i="12"/>
  <c r="Q130" i="12"/>
  <c r="P134" i="12"/>
  <c r="R134" i="12"/>
  <c r="X134" i="12"/>
  <c r="U75" i="12"/>
  <c r="AH75" i="12"/>
  <c r="S75" i="12"/>
  <c r="T76" i="12"/>
  <c r="AI221" i="12"/>
  <c r="AG221" i="12"/>
  <c r="Z129" i="12"/>
  <c r="AB129" i="12"/>
  <c r="AE171" i="12"/>
  <c r="P171" i="12"/>
  <c r="R171" i="12"/>
  <c r="AD175" i="12"/>
  <c r="AF175" i="12"/>
  <c r="AE263" i="12"/>
  <c r="P263" i="12"/>
  <c r="R263" i="12"/>
  <c r="S263" i="12"/>
  <c r="U263" i="12"/>
  <c r="AH263" i="12"/>
  <c r="T264" i="12"/>
  <c r="AD74" i="12"/>
  <c r="AF74" i="12"/>
  <c r="AI74" i="12"/>
  <c r="AG74" i="12"/>
  <c r="AE168" i="12"/>
  <c r="U113" i="12"/>
  <c r="AH113" i="12"/>
  <c r="S113" i="12"/>
  <c r="AI112" i="12"/>
  <c r="AG112" i="12"/>
  <c r="S118" i="12"/>
  <c r="S184" i="12"/>
  <c r="U184" i="12"/>
  <c r="AH184" i="12"/>
  <c r="AI258" i="12"/>
  <c r="AG258" i="12"/>
  <c r="H418" i="13"/>
  <c r="H409" i="13"/>
  <c r="H410" i="13" s="1"/>
  <c r="H411" i="13" s="1"/>
  <c r="H412" i="13" s="1"/>
  <c r="Q231" i="12"/>
  <c r="X226" i="12"/>
  <c r="R226" i="12"/>
  <c r="Q222" i="12"/>
  <c r="AE226" i="12"/>
  <c r="P226" i="12"/>
  <c r="AD221" i="12"/>
  <c r="AF221" i="12"/>
  <c r="AE121" i="12"/>
  <c r="P121" i="12"/>
  <c r="R121" i="12"/>
  <c r="Q122" i="12"/>
  <c r="Z83" i="12"/>
  <c r="AB83" i="12"/>
  <c r="AH226" i="12"/>
  <c r="S226" i="12"/>
  <c r="AA226" i="12"/>
  <c r="T222" i="12"/>
  <c r="AA222" i="12" s="1"/>
  <c r="T231" i="12"/>
  <c r="U226" i="12"/>
  <c r="U125" i="12"/>
  <c r="AH125" i="12"/>
  <c r="S125" i="12"/>
  <c r="AI129" i="12"/>
  <c r="AG129" i="12"/>
  <c r="AD120" i="12"/>
  <c r="AF120" i="12"/>
  <c r="Y175" i="12"/>
  <c r="W175" i="12"/>
  <c r="AE172" i="12"/>
  <c r="Q185" i="12"/>
  <c r="AE180" i="12"/>
  <c r="Q176" i="12"/>
  <c r="P180" i="12"/>
  <c r="R180" i="12"/>
  <c r="X180" i="12"/>
  <c r="Y267" i="12"/>
  <c r="W267" i="12"/>
  <c r="H367" i="13"/>
  <c r="H358" i="13"/>
  <c r="H359" i="13" s="1"/>
  <c r="H360" i="13" s="1"/>
  <c r="H361" i="13" s="1"/>
  <c r="AD167" i="12"/>
  <c r="AF167" i="12"/>
  <c r="AD166" i="12"/>
  <c r="AF166" i="12"/>
  <c r="AI108" i="12"/>
  <c r="AG108" i="12"/>
  <c r="AE113" i="12"/>
  <c r="P113" i="12"/>
  <c r="R113" i="12"/>
  <c r="S71" i="12"/>
  <c r="AH71" i="12"/>
  <c r="U71" i="12"/>
  <c r="T72" i="12"/>
  <c r="AI70" i="12"/>
  <c r="AG70" i="12"/>
  <c r="AG183" i="12"/>
  <c r="AI183" i="12"/>
  <c r="AF212" i="12"/>
  <c r="AD212" i="12"/>
  <c r="H316" i="13"/>
  <c r="H307" i="13"/>
  <c r="H308" i="13" s="1"/>
  <c r="H309" i="13" s="1"/>
  <c r="H310" i="13" s="1"/>
  <c r="U79" i="12"/>
  <c r="AH79" i="12"/>
  <c r="S79" i="12"/>
  <c r="AI83" i="12"/>
  <c r="AG83" i="12"/>
  <c r="Z221" i="12"/>
  <c r="AB221" i="12"/>
  <c r="U217" i="12"/>
  <c r="AH217" i="12"/>
  <c r="S217" i="12"/>
  <c r="AD258" i="12"/>
  <c r="AF258" i="12"/>
  <c r="AE79" i="12"/>
  <c r="P79" i="12"/>
  <c r="R79" i="12"/>
  <c r="AD83" i="12"/>
  <c r="AF83" i="12"/>
  <c r="AE67" i="12"/>
  <c r="R67" i="12"/>
  <c r="P67" i="12"/>
  <c r="C11" i="4"/>
  <c r="J28" i="4" s="1"/>
  <c r="J33" i="4" s="1"/>
  <c r="AF267" i="12"/>
  <c r="AD267" i="12"/>
  <c r="AE272" i="12"/>
  <c r="Q268" i="12"/>
  <c r="Q277" i="12"/>
  <c r="X272" i="12"/>
  <c r="R272" i="12"/>
  <c r="P272" i="12"/>
  <c r="AF163" i="12"/>
  <c r="AB267" i="12"/>
  <c r="Z267" i="12"/>
  <c r="AG267" i="12"/>
  <c r="AI267" i="12"/>
  <c r="R71" i="12"/>
  <c r="P71" i="12"/>
  <c r="AE71" i="12"/>
  <c r="Q72" i="12"/>
  <c r="U31" i="12"/>
  <c r="S31" i="12"/>
  <c r="Z126" i="12" l="1"/>
  <c r="AB126" i="12"/>
  <c r="AA127" i="12"/>
  <c r="AU71" i="12"/>
  <c r="Z79" i="12"/>
  <c r="AB79" i="12"/>
  <c r="Z263" i="12"/>
  <c r="AB263" i="12"/>
  <c r="Y209" i="12"/>
  <c r="W209" i="12"/>
  <c r="X210" i="12"/>
  <c r="AR76" i="12"/>
  <c r="X222" i="12"/>
  <c r="AA264" i="12"/>
  <c r="Z268" i="12"/>
  <c r="AB268" i="12"/>
  <c r="AB210" i="12"/>
  <c r="Z210" i="12"/>
  <c r="Z193" i="12"/>
  <c r="AB193" i="12"/>
  <c r="Z260" i="12"/>
  <c r="AB260" i="12"/>
  <c r="Z201" i="12"/>
  <c r="AB201" i="12"/>
  <c r="AT93" i="12"/>
  <c r="AR93" i="12"/>
  <c r="AS89" i="12"/>
  <c r="AB197" i="12"/>
  <c r="Z197" i="12"/>
  <c r="R52" i="12"/>
  <c r="AA84" i="12"/>
  <c r="AM52" i="12"/>
  <c r="AN52" i="12" s="1"/>
  <c r="AN38" i="12"/>
  <c r="X264" i="12"/>
  <c r="Y263" i="12"/>
  <c r="W263" i="12"/>
  <c r="X172" i="12"/>
  <c r="W171" i="12"/>
  <c r="Y171" i="12"/>
  <c r="X126" i="12"/>
  <c r="W125" i="12"/>
  <c r="Y125" i="12"/>
  <c r="AU80" i="12"/>
  <c r="AR67" i="12"/>
  <c r="W121" i="12"/>
  <c r="Y121" i="12"/>
  <c r="X122" i="12"/>
  <c r="AU84" i="12"/>
  <c r="W259" i="12"/>
  <c r="Y259" i="12"/>
  <c r="X260" i="12"/>
  <c r="Z117" i="12"/>
  <c r="AB117" i="12"/>
  <c r="AA118" i="12"/>
  <c r="X80" i="12"/>
  <c r="W79" i="12"/>
  <c r="Y79" i="12"/>
  <c r="Z122" i="12"/>
  <c r="AB122" i="12"/>
  <c r="AA123" i="12"/>
  <c r="AW93" i="12"/>
  <c r="AU93" i="12"/>
  <c r="AV89" i="12"/>
  <c r="AV90" i="12"/>
  <c r="AV91" i="12"/>
  <c r="AR72" i="12"/>
  <c r="AV85" i="12"/>
  <c r="W167" i="12"/>
  <c r="Y167" i="12"/>
  <c r="X168" i="12"/>
  <c r="X176" i="12"/>
  <c r="Z222" i="12"/>
  <c r="AB222" i="12"/>
  <c r="AA214" i="12"/>
  <c r="X84" i="12"/>
  <c r="AA218" i="12"/>
  <c r="C14" i="4"/>
  <c r="J29" i="4" s="1"/>
  <c r="J34" i="4" s="1"/>
  <c r="Q48" i="12"/>
  <c r="AH52" i="12"/>
  <c r="AG52" i="12" s="1"/>
  <c r="X52" i="12"/>
  <c r="W52" i="12" s="1"/>
  <c r="Y75" i="12"/>
  <c r="W75" i="12"/>
  <c r="X76" i="12"/>
  <c r="AU76" i="12"/>
  <c r="AB71" i="12"/>
  <c r="Z71" i="12"/>
  <c r="AA72" i="12"/>
  <c r="AB184" i="12"/>
  <c r="Z184" i="12"/>
  <c r="AS85" i="12"/>
  <c r="AT84" i="12"/>
  <c r="AT85" i="12"/>
  <c r="Y213" i="12"/>
  <c r="W213" i="12"/>
  <c r="X214" i="12"/>
  <c r="AV72" i="12"/>
  <c r="X130" i="12"/>
  <c r="AB189" i="12"/>
  <c r="Z189" i="12"/>
  <c r="AR80" i="12"/>
  <c r="AS72" i="12"/>
  <c r="X268" i="12"/>
  <c r="R168" i="12"/>
  <c r="AP52" i="12"/>
  <c r="AQ52" i="12" s="1"/>
  <c r="AB76" i="12"/>
  <c r="Z76" i="12"/>
  <c r="AA77" i="12"/>
  <c r="Y113" i="12"/>
  <c r="W113" i="12"/>
  <c r="AS81" i="12"/>
  <c r="AT75" i="12"/>
  <c r="X218" i="12"/>
  <c r="W217" i="12"/>
  <c r="Y217" i="12"/>
  <c r="AT67" i="12"/>
  <c r="Z125" i="12"/>
  <c r="AB125" i="12"/>
  <c r="AA80" i="12"/>
  <c r="AR84" i="12"/>
  <c r="AT81" i="12"/>
  <c r="Y71" i="12"/>
  <c r="W71" i="12"/>
  <c r="X72" i="12"/>
  <c r="AB259" i="12"/>
  <c r="Z259" i="12"/>
  <c r="W117" i="12"/>
  <c r="Y117" i="12"/>
  <c r="X118" i="12"/>
  <c r="AB213" i="12"/>
  <c r="Z213" i="12"/>
  <c r="R164" i="12"/>
  <c r="AF159" i="12"/>
  <c r="AH39" i="12"/>
  <c r="W159" i="12"/>
  <c r="AD75" i="12"/>
  <c r="S39" i="12"/>
  <c r="AI117" i="12"/>
  <c r="Q169" i="12"/>
  <c r="Y159" i="12"/>
  <c r="AI38" i="12"/>
  <c r="AG117" i="12"/>
  <c r="P168" i="12"/>
  <c r="AE80" i="12"/>
  <c r="AF80" i="12" s="1"/>
  <c r="U52" i="12"/>
  <c r="W35" i="12"/>
  <c r="AA52" i="12"/>
  <c r="AB52" i="12" s="1"/>
  <c r="AB34" i="12"/>
  <c r="P38" i="1" s="1"/>
  <c r="S126" i="12"/>
  <c r="AB47" i="12"/>
  <c r="AD163" i="12"/>
  <c r="R126" i="12"/>
  <c r="P164" i="12"/>
  <c r="R172" i="12"/>
  <c r="P126" i="12"/>
  <c r="AD159" i="12"/>
  <c r="E27" i="12"/>
  <c r="U39" i="12"/>
  <c r="AP39" i="12"/>
  <c r="AO39" i="12" s="1"/>
  <c r="AE164" i="12"/>
  <c r="Q81" i="12"/>
  <c r="AH80" i="12"/>
  <c r="T40" i="12"/>
  <c r="U40" i="12" s="1"/>
  <c r="P260" i="12"/>
  <c r="Z39" i="12"/>
  <c r="Z35" i="12"/>
  <c r="R260" i="12"/>
  <c r="AG121" i="12"/>
  <c r="W39" i="12"/>
  <c r="AB43" i="12"/>
  <c r="AD52" i="12"/>
  <c r="AF52" i="12"/>
  <c r="X48" i="12"/>
  <c r="Y48" i="12" s="1"/>
  <c r="AM48" i="12"/>
  <c r="AE48" i="12"/>
  <c r="X44" i="12"/>
  <c r="Y44" i="12" s="1"/>
  <c r="AM44" i="12"/>
  <c r="AE44" i="12"/>
  <c r="AL35" i="12"/>
  <c r="AN35" i="12"/>
  <c r="AF213" i="12"/>
  <c r="X40" i="12"/>
  <c r="Y40" i="12" s="1"/>
  <c r="AM40" i="12"/>
  <c r="AE40" i="12"/>
  <c r="Y43" i="12"/>
  <c r="AD31" i="12"/>
  <c r="AF31" i="12"/>
  <c r="AD39" i="12"/>
  <c r="AF39" i="12"/>
  <c r="AD43" i="12"/>
  <c r="AF43" i="12"/>
  <c r="AF75" i="12"/>
  <c r="Q45" i="12"/>
  <c r="X36" i="12"/>
  <c r="Y36" i="12" s="1"/>
  <c r="AM36" i="12"/>
  <c r="AE36" i="12"/>
  <c r="AD35" i="12"/>
  <c r="AF35" i="12"/>
  <c r="AL31" i="12"/>
  <c r="AN31" i="12"/>
  <c r="AL39" i="12"/>
  <c r="AN39" i="12"/>
  <c r="AL43" i="12"/>
  <c r="AN43" i="12"/>
  <c r="AI121" i="12"/>
  <c r="T219" i="12"/>
  <c r="AA48" i="12"/>
  <c r="Z48" i="12" s="1"/>
  <c r="AP48" i="12"/>
  <c r="AH48" i="12"/>
  <c r="AA44" i="12"/>
  <c r="AB44" i="12" s="1"/>
  <c r="AP44" i="12"/>
  <c r="AH44" i="12"/>
  <c r="AG259" i="12"/>
  <c r="AG35" i="12"/>
  <c r="AI35" i="12"/>
  <c r="AO31" i="12"/>
  <c r="AQ31" i="12"/>
  <c r="AA36" i="12"/>
  <c r="Z36" i="12" s="1"/>
  <c r="AP36" i="12"/>
  <c r="AH36" i="12"/>
  <c r="AO35" i="12"/>
  <c r="AQ35" i="12"/>
  <c r="AG43" i="12"/>
  <c r="AI43" i="12"/>
  <c r="AO52" i="12"/>
  <c r="AG31" i="12"/>
  <c r="AI31" i="12"/>
  <c r="AO43" i="12"/>
  <c r="AQ43" i="12"/>
  <c r="S218" i="12"/>
  <c r="AH118" i="12"/>
  <c r="T123" i="12"/>
  <c r="AH126" i="12"/>
  <c r="U118" i="12"/>
  <c r="U122" i="12"/>
  <c r="R36" i="12"/>
  <c r="P36" i="12"/>
  <c r="P44" i="12"/>
  <c r="R44" i="12"/>
  <c r="R40" i="12"/>
  <c r="Q41" i="12"/>
  <c r="P40" i="12"/>
  <c r="J24" i="12"/>
  <c r="L24" i="12" s="1"/>
  <c r="W31" i="12"/>
  <c r="Y31" i="12"/>
  <c r="AD213" i="12"/>
  <c r="AB31" i="12"/>
  <c r="Z31" i="12"/>
  <c r="AE126" i="12"/>
  <c r="R80" i="12"/>
  <c r="T81" i="12"/>
  <c r="U80" i="12"/>
  <c r="U218" i="12"/>
  <c r="W40" i="12"/>
  <c r="AH218" i="12"/>
  <c r="Q261" i="12"/>
  <c r="AE260" i="12"/>
  <c r="Q127" i="12"/>
  <c r="P80" i="12"/>
  <c r="S80" i="12"/>
  <c r="P34" i="1"/>
  <c r="AI205" i="12"/>
  <c r="AG205" i="12"/>
  <c r="AD259" i="12"/>
  <c r="Q177" i="12"/>
  <c r="Q223" i="12"/>
  <c r="S122" i="12"/>
  <c r="Q265" i="12"/>
  <c r="AE264" i="12"/>
  <c r="AH189" i="12"/>
  <c r="U189" i="12"/>
  <c r="S189" i="12"/>
  <c r="AF117" i="12"/>
  <c r="AD117" i="12"/>
  <c r="Y88" i="12"/>
  <c r="W88" i="12"/>
  <c r="AD88" i="12"/>
  <c r="AF88" i="12"/>
  <c r="C16" i="4"/>
  <c r="Q49" i="12"/>
  <c r="R48" i="12"/>
  <c r="P48" i="12"/>
  <c r="S84" i="12"/>
  <c r="U84" i="12"/>
  <c r="AH84" i="12"/>
  <c r="AA93" i="12"/>
  <c r="T89" i="12"/>
  <c r="T90" i="12" s="1"/>
  <c r="T98" i="12"/>
  <c r="AV98" i="12" s="1"/>
  <c r="S93" i="12"/>
  <c r="U93" i="12"/>
  <c r="AH93" i="12"/>
  <c r="AA139" i="12"/>
  <c r="U139" i="12"/>
  <c r="S139" i="12"/>
  <c r="AH139" i="12"/>
  <c r="T135" i="12"/>
  <c r="T144" i="12"/>
  <c r="T194" i="12"/>
  <c r="AA194" i="12" s="1"/>
  <c r="AH193" i="12"/>
  <c r="U193" i="12"/>
  <c r="S193" i="12"/>
  <c r="AE93" i="12"/>
  <c r="X93" i="12"/>
  <c r="P93" i="12"/>
  <c r="Q98" i="12"/>
  <c r="AS98" i="12" s="1"/>
  <c r="R93" i="12"/>
  <c r="Q89" i="12"/>
  <c r="Q90" i="12" s="1"/>
  <c r="T198" i="12"/>
  <c r="AA198" i="12" s="1"/>
  <c r="U197" i="12"/>
  <c r="S197" i="12"/>
  <c r="AH197" i="12"/>
  <c r="AF259" i="12"/>
  <c r="T236" i="12"/>
  <c r="B14" i="4"/>
  <c r="I29" i="4" s="1"/>
  <c r="I34" i="4" s="1"/>
  <c r="R264" i="12"/>
  <c r="R76" i="12"/>
  <c r="P76" i="12"/>
  <c r="AE76" i="12"/>
  <c r="Q77" i="12"/>
  <c r="J25" i="12" s="1"/>
  <c r="L25" i="12" s="1"/>
  <c r="AG209" i="12"/>
  <c r="AI209" i="12"/>
  <c r="AI67" i="12"/>
  <c r="AG67" i="12"/>
  <c r="T49" i="12"/>
  <c r="S48" i="12"/>
  <c r="U48" i="12"/>
  <c r="T127" i="12"/>
  <c r="B13" i="4"/>
  <c r="Q215" i="12"/>
  <c r="R214" i="12"/>
  <c r="AE214" i="12"/>
  <c r="P214" i="12"/>
  <c r="P118" i="12"/>
  <c r="AE118" i="12"/>
  <c r="R118" i="12"/>
  <c r="R139" i="12"/>
  <c r="P139" i="12"/>
  <c r="X139" i="12"/>
  <c r="Q135" i="12"/>
  <c r="Q136" i="12" s="1"/>
  <c r="AE139" i="12"/>
  <c r="Q144" i="12"/>
  <c r="D13" i="4"/>
  <c r="AI196" i="12"/>
  <c r="AG196" i="12"/>
  <c r="AB88" i="12"/>
  <c r="Z88" i="12"/>
  <c r="D18" i="4"/>
  <c r="AG192" i="12"/>
  <c r="AI192" i="12"/>
  <c r="U260" i="12"/>
  <c r="T261" i="12"/>
  <c r="AA261" i="12" s="1"/>
  <c r="S260" i="12"/>
  <c r="AH260" i="12"/>
  <c r="Q85" i="12"/>
  <c r="R84" i="12"/>
  <c r="AE84" i="12"/>
  <c r="P84" i="12"/>
  <c r="AI88" i="12"/>
  <c r="AG88" i="12"/>
  <c r="B18" i="4"/>
  <c r="Q190" i="12"/>
  <c r="T223" i="12"/>
  <c r="T269" i="12"/>
  <c r="D14" i="4"/>
  <c r="K29" i="4" s="1"/>
  <c r="K34" i="4" s="1"/>
  <c r="AH122" i="12"/>
  <c r="P264" i="12"/>
  <c r="P30" i="1"/>
  <c r="S210" i="12"/>
  <c r="AH210" i="12"/>
  <c r="U210" i="12"/>
  <c r="AI188" i="12"/>
  <c r="AG188" i="12"/>
  <c r="R45" i="12"/>
  <c r="P42" i="1"/>
  <c r="S44" i="12"/>
  <c r="U44" i="12"/>
  <c r="T45" i="12"/>
  <c r="T202" i="12"/>
  <c r="AA202" i="12" s="1"/>
  <c r="AH201" i="12"/>
  <c r="U201" i="12"/>
  <c r="S201" i="12"/>
  <c r="AB205" i="12"/>
  <c r="Z205" i="12"/>
  <c r="Q173" i="12"/>
  <c r="U36" i="12"/>
  <c r="S36" i="12"/>
  <c r="T85" i="12"/>
  <c r="AD121" i="13"/>
  <c r="AF121" i="13"/>
  <c r="AF161" i="13"/>
  <c r="AD161" i="13"/>
  <c r="Z145" i="13"/>
  <c r="AB145" i="13"/>
  <c r="AG91" i="13"/>
  <c r="AI91" i="13"/>
  <c r="AA179" i="13"/>
  <c r="S179" i="13"/>
  <c r="U179" i="13"/>
  <c r="AH179" i="13"/>
  <c r="T180" i="13"/>
  <c r="R88" i="13"/>
  <c r="X88" i="13"/>
  <c r="P88" i="13"/>
  <c r="AE88" i="13"/>
  <c r="W156" i="13"/>
  <c r="Y156" i="13"/>
  <c r="AD83" i="13"/>
  <c r="AF83" i="13"/>
  <c r="Z140" i="13"/>
  <c r="AB140" i="13"/>
  <c r="AD166" i="13"/>
  <c r="AF166" i="13"/>
  <c r="AD170" i="13"/>
  <c r="AF170" i="13"/>
  <c r="Y144" i="13"/>
  <c r="W144" i="13"/>
  <c r="AF62" i="13"/>
  <c r="AD62" i="13"/>
  <c r="AG156" i="13"/>
  <c r="AI156" i="13"/>
  <c r="Y122" i="13"/>
  <c r="W122" i="13"/>
  <c r="AF175" i="13"/>
  <c r="AD175" i="13"/>
  <c r="AF147" i="13"/>
  <c r="AD147" i="13"/>
  <c r="Y174" i="13"/>
  <c r="W174" i="13"/>
  <c r="AA187" i="13"/>
  <c r="S187" i="13"/>
  <c r="T183" i="13"/>
  <c r="T184" i="13" s="1"/>
  <c r="AH187" i="13"/>
  <c r="U187" i="13"/>
  <c r="AG182" i="13"/>
  <c r="AI182" i="13"/>
  <c r="Z173" i="13"/>
  <c r="AB173" i="13"/>
  <c r="AD156" i="13"/>
  <c r="AF156" i="13"/>
  <c r="P178" i="13"/>
  <c r="R178" i="13"/>
  <c r="X178" i="13"/>
  <c r="AE178" i="13"/>
  <c r="Y182" i="13"/>
  <c r="W182" i="13"/>
  <c r="Y83" i="13"/>
  <c r="W83" i="13"/>
  <c r="AI140" i="13"/>
  <c r="AG140" i="13"/>
  <c r="Y170" i="13"/>
  <c r="W170" i="13"/>
  <c r="AI83" i="13"/>
  <c r="AG83" i="13"/>
  <c r="S154" i="13"/>
  <c r="AH154" i="13"/>
  <c r="AA154" i="13"/>
  <c r="U154" i="13"/>
  <c r="AI147" i="13"/>
  <c r="AG147" i="13"/>
  <c r="AE123" i="13"/>
  <c r="X123" i="13"/>
  <c r="R123" i="13"/>
  <c r="P123" i="13"/>
  <c r="Q124" i="13"/>
  <c r="AF122" i="13"/>
  <c r="AD122" i="13"/>
  <c r="AI149" i="13"/>
  <c r="AG149" i="13"/>
  <c r="X119" i="13"/>
  <c r="AE119" i="13"/>
  <c r="P119" i="13"/>
  <c r="R119" i="13"/>
  <c r="W118" i="13"/>
  <c r="Y118" i="13"/>
  <c r="AB170" i="13"/>
  <c r="Z170" i="13"/>
  <c r="X148" i="13"/>
  <c r="R148" i="13"/>
  <c r="AE148" i="13"/>
  <c r="P148" i="13"/>
  <c r="Q149" i="13"/>
  <c r="W161" i="13"/>
  <c r="Y161" i="13"/>
  <c r="W173" i="13"/>
  <c r="Y173" i="13"/>
  <c r="AB148" i="13"/>
  <c r="Z148" i="13"/>
  <c r="AI145" i="13"/>
  <c r="AG145" i="13"/>
  <c r="AD174" i="13"/>
  <c r="AF174" i="13"/>
  <c r="AA92" i="13"/>
  <c r="U92" i="13"/>
  <c r="S92" i="13"/>
  <c r="AH92" i="13"/>
  <c r="T93" i="13"/>
  <c r="Z91" i="13"/>
  <c r="AB91" i="13"/>
  <c r="Z182" i="13"/>
  <c r="AB182" i="13"/>
  <c r="AG173" i="13"/>
  <c r="AI173" i="13"/>
  <c r="W87" i="13"/>
  <c r="Y87" i="13"/>
  <c r="X152" i="13"/>
  <c r="R152" i="13"/>
  <c r="AE152" i="13"/>
  <c r="P152" i="13"/>
  <c r="Q153" i="13"/>
  <c r="R187" i="13"/>
  <c r="AE187" i="13"/>
  <c r="X187" i="13"/>
  <c r="P187" i="13"/>
  <c r="Q183" i="13"/>
  <c r="Q184" i="13" s="1"/>
  <c r="AD182" i="13"/>
  <c r="AF182" i="13"/>
  <c r="X114" i="13"/>
  <c r="AE114" i="13"/>
  <c r="R114" i="13"/>
  <c r="P114" i="13"/>
  <c r="Y113" i="13"/>
  <c r="W113" i="13"/>
  <c r="W166" i="13"/>
  <c r="Y166" i="13"/>
  <c r="Z83" i="13"/>
  <c r="AB83" i="13"/>
  <c r="AE145" i="13"/>
  <c r="X145" i="13"/>
  <c r="P145" i="13"/>
  <c r="R145" i="13"/>
  <c r="AF144" i="13"/>
  <c r="AD144" i="13"/>
  <c r="Y62" i="13"/>
  <c r="W62" i="13"/>
  <c r="U153" i="13"/>
  <c r="AH153" i="13"/>
  <c r="AA153" i="13"/>
  <c r="S153" i="13"/>
  <c r="AB156" i="13"/>
  <c r="Z156" i="13"/>
  <c r="Z147" i="13"/>
  <c r="AB147" i="13"/>
  <c r="AB166" i="13"/>
  <c r="Z166" i="13"/>
  <c r="P176" i="13"/>
  <c r="R176" i="13"/>
  <c r="X176" i="13"/>
  <c r="AE176" i="13"/>
  <c r="Z149" i="13"/>
  <c r="AB149" i="13"/>
  <c r="AD118" i="13"/>
  <c r="AF118" i="13"/>
  <c r="AA171" i="13"/>
  <c r="S171" i="13"/>
  <c r="U171" i="13"/>
  <c r="AH171" i="13"/>
  <c r="AG170" i="13"/>
  <c r="AI170" i="13"/>
  <c r="Y121" i="13"/>
  <c r="W121" i="13"/>
  <c r="AF173" i="13"/>
  <c r="AD173" i="13"/>
  <c r="AG148" i="13"/>
  <c r="AI148" i="13"/>
  <c r="AH174" i="13"/>
  <c r="AA174" i="13"/>
  <c r="S174" i="13"/>
  <c r="U174" i="13"/>
  <c r="T175" i="13"/>
  <c r="Y147" i="13"/>
  <c r="W147" i="13"/>
  <c r="AH178" i="13"/>
  <c r="AA178" i="13"/>
  <c r="U178" i="13"/>
  <c r="S178" i="13"/>
  <c r="AF87" i="13"/>
  <c r="AD87" i="13"/>
  <c r="Q179" i="13"/>
  <c r="AF113" i="13"/>
  <c r="AD113" i="13"/>
  <c r="R171" i="13"/>
  <c r="AE171" i="13"/>
  <c r="X171" i="13"/>
  <c r="P171" i="13"/>
  <c r="T155" i="13"/>
  <c r="S152" i="13"/>
  <c r="U152" i="13"/>
  <c r="AA152" i="13"/>
  <c r="AH152" i="13"/>
  <c r="AG166" i="13"/>
  <c r="AI166" i="13"/>
  <c r="W175" i="13"/>
  <c r="Y175" i="13"/>
  <c r="S150" i="13"/>
  <c r="U150" i="13"/>
  <c r="AA150" i="13"/>
  <c r="AH150" i="13"/>
  <c r="Q282" i="12"/>
  <c r="X277" i="12"/>
  <c r="AE277" i="12"/>
  <c r="Q273" i="12"/>
  <c r="P277" i="12"/>
  <c r="R277" i="12"/>
  <c r="H363" i="13"/>
  <c r="H364" i="13" s="1"/>
  <c r="H365" i="13" s="1"/>
  <c r="H366" i="13" s="1"/>
  <c r="AI272" i="12"/>
  <c r="AG272" i="12"/>
  <c r="U219" i="12"/>
  <c r="AH219" i="12"/>
  <c r="AD79" i="12"/>
  <c r="AF79" i="12"/>
  <c r="AI217" i="12"/>
  <c r="AG217" i="12"/>
  <c r="AI184" i="12"/>
  <c r="AG184" i="12"/>
  <c r="AD209" i="12"/>
  <c r="AF209" i="12"/>
  <c r="AE268" i="12"/>
  <c r="P268" i="12"/>
  <c r="R268" i="12"/>
  <c r="AI125" i="12"/>
  <c r="AG125" i="12"/>
  <c r="AB226" i="12"/>
  <c r="Z226" i="12"/>
  <c r="P127" i="12"/>
  <c r="R127" i="12"/>
  <c r="AG263" i="12"/>
  <c r="AI263" i="12"/>
  <c r="AE130" i="12"/>
  <c r="P130" i="12"/>
  <c r="R130" i="12"/>
  <c r="AD134" i="12"/>
  <c r="AF134" i="12"/>
  <c r="U268" i="12"/>
  <c r="S268" i="12"/>
  <c r="AH268" i="12"/>
  <c r="S277" i="12"/>
  <c r="U277" i="12"/>
  <c r="T273" i="12"/>
  <c r="AA273" i="12" s="1"/>
  <c r="AH277" i="12"/>
  <c r="AA277" i="12"/>
  <c r="T282" i="12"/>
  <c r="AD217" i="12"/>
  <c r="AF217" i="12"/>
  <c r="P81" i="12"/>
  <c r="AE72" i="12"/>
  <c r="P72" i="12"/>
  <c r="R72" i="12"/>
  <c r="AG71" i="12"/>
  <c r="AI71" i="12"/>
  <c r="Y180" i="12"/>
  <c r="W180" i="12"/>
  <c r="Q236" i="12"/>
  <c r="X231" i="12"/>
  <c r="AE231" i="12"/>
  <c r="Q227" i="12"/>
  <c r="P231" i="12"/>
  <c r="R231" i="12"/>
  <c r="Q269" i="12"/>
  <c r="AI79" i="12"/>
  <c r="AG79" i="12"/>
  <c r="U72" i="12"/>
  <c r="AH72" i="12"/>
  <c r="S72" i="12"/>
  <c r="AD113" i="12"/>
  <c r="AF113" i="12"/>
  <c r="AD172" i="12"/>
  <c r="AF172" i="12"/>
  <c r="S231" i="12"/>
  <c r="U231" i="12"/>
  <c r="AH231" i="12"/>
  <c r="AA231" i="12"/>
  <c r="T227" i="12"/>
  <c r="AA227" i="12" s="1"/>
  <c r="AF71" i="12"/>
  <c r="AD71" i="12"/>
  <c r="C18" i="4"/>
  <c r="H312" i="13"/>
  <c r="H313" i="13" s="1"/>
  <c r="H314" i="13" s="1"/>
  <c r="H315" i="13" s="1"/>
  <c r="S222" i="12"/>
  <c r="U222" i="12"/>
  <c r="AH222" i="12"/>
  <c r="AF226" i="12"/>
  <c r="AD226" i="12"/>
  <c r="H414" i="13"/>
  <c r="H415" i="13"/>
  <c r="H416" i="13" s="1"/>
  <c r="H417" i="13" s="1"/>
  <c r="U264" i="12"/>
  <c r="S264" i="12"/>
  <c r="AH264" i="12"/>
  <c r="T265" i="12"/>
  <c r="AF263" i="12"/>
  <c r="AD263" i="12"/>
  <c r="Y134" i="12"/>
  <c r="W134" i="12"/>
  <c r="Q131" i="12"/>
  <c r="R218" i="12"/>
  <c r="AE218" i="12"/>
  <c r="P218" i="12"/>
  <c r="Q219" i="12"/>
  <c r="S214" i="12"/>
  <c r="U214" i="12"/>
  <c r="AH214" i="12"/>
  <c r="T215" i="12"/>
  <c r="AI213" i="12"/>
  <c r="AG213" i="12"/>
  <c r="AD125" i="12"/>
  <c r="AF125" i="12"/>
  <c r="AF67" i="12"/>
  <c r="AD67" i="12"/>
  <c r="P185" i="12"/>
  <c r="AE185" i="12"/>
  <c r="Q181" i="12"/>
  <c r="X185" i="12"/>
  <c r="R185" i="12"/>
  <c r="AD121" i="12"/>
  <c r="AF121" i="12"/>
  <c r="W272" i="12"/>
  <c r="Y272" i="12"/>
  <c r="AF272" i="12"/>
  <c r="AD272" i="12"/>
  <c r="Y164" i="12"/>
  <c r="W164" i="12"/>
  <c r="AE176" i="12"/>
  <c r="P176" i="12"/>
  <c r="R176" i="12"/>
  <c r="AD180" i="12"/>
  <c r="AF180" i="12"/>
  <c r="AG226" i="12"/>
  <c r="AI226" i="12"/>
  <c r="AE122" i="12"/>
  <c r="P122" i="12"/>
  <c r="R122" i="12"/>
  <c r="Q123" i="12"/>
  <c r="R222" i="12"/>
  <c r="AE222" i="12"/>
  <c r="P222" i="12"/>
  <c r="W226" i="12"/>
  <c r="Y226" i="12"/>
  <c r="AI113" i="12"/>
  <c r="AG113" i="12"/>
  <c r="AD168" i="12"/>
  <c r="AF168" i="12"/>
  <c r="AD171" i="12"/>
  <c r="AF171" i="12"/>
  <c r="U76" i="12"/>
  <c r="AH76" i="12"/>
  <c r="S76" i="12"/>
  <c r="T77" i="12"/>
  <c r="AI75" i="12"/>
  <c r="AG75" i="12"/>
  <c r="R210" i="12"/>
  <c r="AE210" i="12"/>
  <c r="P210" i="12"/>
  <c r="Z272" i="12"/>
  <c r="AB272" i="12"/>
  <c r="AB48" i="12" l="1"/>
  <c r="W118" i="12"/>
  <c r="Y118" i="12"/>
  <c r="Z80" i="12"/>
  <c r="AB80" i="12"/>
  <c r="AA81" i="12"/>
  <c r="Y218" i="12"/>
  <c r="W218" i="12"/>
  <c r="X219" i="12"/>
  <c r="AS82" i="12"/>
  <c r="AB77" i="12"/>
  <c r="Z77" i="12"/>
  <c r="Y76" i="12"/>
  <c r="W76" i="12"/>
  <c r="X77" i="12"/>
  <c r="AV86" i="12"/>
  <c r="AU89" i="12"/>
  <c r="AU90" i="12"/>
  <c r="AB118" i="12"/>
  <c r="Z118" i="12"/>
  <c r="W126" i="12"/>
  <c r="Y126" i="12"/>
  <c r="X127" i="12"/>
  <c r="Z84" i="12"/>
  <c r="AB84" i="12"/>
  <c r="AR89" i="12"/>
  <c r="AR90" i="12"/>
  <c r="AB264" i="12"/>
  <c r="Z264" i="12"/>
  <c r="X223" i="12"/>
  <c r="W222" i="12"/>
  <c r="Y222" i="12"/>
  <c r="Y210" i="12"/>
  <c r="W210" i="12"/>
  <c r="AB202" i="12"/>
  <c r="Z202" i="12"/>
  <c r="X135" i="12"/>
  <c r="Z273" i="12"/>
  <c r="AB273" i="12"/>
  <c r="Z198" i="12"/>
  <c r="AB198" i="12"/>
  <c r="AA265" i="12"/>
  <c r="X273" i="12"/>
  <c r="AB194" i="12"/>
  <c r="Z194" i="12"/>
  <c r="AW98" i="12"/>
  <c r="AU98" i="12"/>
  <c r="AV94" i="12"/>
  <c r="AA215" i="12"/>
  <c r="AH223" i="12"/>
  <c r="AA223" i="12"/>
  <c r="AB261" i="12"/>
  <c r="Z261" i="12"/>
  <c r="T41" i="12"/>
  <c r="AA41" i="12" s="1"/>
  <c r="AI52" i="12"/>
  <c r="AI39" i="12"/>
  <c r="AH40" i="12"/>
  <c r="AI40" i="12" s="1"/>
  <c r="AA219" i="12"/>
  <c r="AL52" i="12"/>
  <c r="Y52" i="12"/>
  <c r="Y72" i="12"/>
  <c r="W72" i="12"/>
  <c r="AT82" i="12"/>
  <c r="AR85" i="12"/>
  <c r="Z214" i="12"/>
  <c r="AB214" i="12"/>
  <c r="AB123" i="12"/>
  <c r="Z123" i="12"/>
  <c r="AU85" i="12"/>
  <c r="Y264" i="12"/>
  <c r="W264" i="12"/>
  <c r="X265" i="12"/>
  <c r="AS90" i="12"/>
  <c r="X181" i="12"/>
  <c r="X89" i="12"/>
  <c r="X269" i="12"/>
  <c r="W268" i="12"/>
  <c r="Y268" i="12"/>
  <c r="X131" i="12"/>
  <c r="Y130" i="12"/>
  <c r="W130" i="12"/>
  <c r="AB218" i="12"/>
  <c r="Z218" i="12"/>
  <c r="X85" i="12"/>
  <c r="Y84" i="12"/>
  <c r="W84" i="12"/>
  <c r="X177" i="12"/>
  <c r="Y176" i="12"/>
  <c r="W176" i="12"/>
  <c r="AU81" i="12"/>
  <c r="AT89" i="12"/>
  <c r="AB127" i="12"/>
  <c r="Z127" i="12"/>
  <c r="AA128" i="12"/>
  <c r="AG118" i="12"/>
  <c r="X227" i="12"/>
  <c r="U123" i="12"/>
  <c r="AI118" i="12"/>
  <c r="R169" i="12"/>
  <c r="Z227" i="12"/>
  <c r="AB227" i="12"/>
  <c r="AA269" i="12"/>
  <c r="AR98" i="12"/>
  <c r="AS94" i="12"/>
  <c r="AT98" i="12"/>
  <c r="AA89" i="12"/>
  <c r="AA90" i="12"/>
  <c r="AA91" i="12"/>
  <c r="AA92" i="12"/>
  <c r="AG39" i="12"/>
  <c r="AT76" i="12"/>
  <c r="AR81" i="12"/>
  <c r="W214" i="12"/>
  <c r="Y214" i="12"/>
  <c r="X215" i="12"/>
  <c r="AT86" i="12"/>
  <c r="AS86" i="12"/>
  <c r="Z72" i="12"/>
  <c r="AB72" i="12"/>
  <c r="AU77" i="12"/>
  <c r="Y168" i="12"/>
  <c r="W168" i="12"/>
  <c r="X169" i="12"/>
  <c r="AV92" i="12"/>
  <c r="W80" i="12"/>
  <c r="Y80" i="12"/>
  <c r="X81" i="12"/>
  <c r="Y260" i="12"/>
  <c r="W260" i="12"/>
  <c r="X261" i="12"/>
  <c r="W122" i="12"/>
  <c r="Y122" i="12"/>
  <c r="X123" i="12"/>
  <c r="Y172" i="12"/>
  <c r="W172" i="12"/>
  <c r="X173" i="12"/>
  <c r="AA85" i="12"/>
  <c r="AR77" i="12"/>
  <c r="AU72" i="12"/>
  <c r="AD80" i="12"/>
  <c r="AF164" i="12"/>
  <c r="U223" i="12"/>
  <c r="AD164" i="12"/>
  <c r="AP40" i="12"/>
  <c r="P169" i="12"/>
  <c r="P223" i="12"/>
  <c r="AG80" i="12"/>
  <c r="S40" i="12"/>
  <c r="AA40" i="12"/>
  <c r="AB40" i="12" s="1"/>
  <c r="Q266" i="12"/>
  <c r="AE169" i="12"/>
  <c r="AE223" i="12"/>
  <c r="T220" i="12"/>
  <c r="AI80" i="12"/>
  <c r="W36" i="12"/>
  <c r="S223" i="12"/>
  <c r="P261" i="12"/>
  <c r="S81" i="12"/>
  <c r="AH269" i="12"/>
  <c r="Z52" i="12"/>
  <c r="AI122" i="12"/>
  <c r="R81" i="12"/>
  <c r="Q224" i="12"/>
  <c r="Q82" i="12"/>
  <c r="AE81" i="12"/>
  <c r="AD81" i="12" s="1"/>
  <c r="Q128" i="12"/>
  <c r="AE127" i="12"/>
  <c r="S219" i="12"/>
  <c r="W48" i="12"/>
  <c r="AQ39" i="12"/>
  <c r="R223" i="12"/>
  <c r="S123" i="12"/>
  <c r="AF260" i="12"/>
  <c r="P265" i="12"/>
  <c r="T270" i="12"/>
  <c r="R265" i="12"/>
  <c r="AG122" i="12"/>
  <c r="AH123" i="12"/>
  <c r="AE265" i="12"/>
  <c r="Z44" i="12"/>
  <c r="W44" i="12"/>
  <c r="AD260" i="12"/>
  <c r="AF126" i="12"/>
  <c r="X45" i="12"/>
  <c r="AM45" i="12"/>
  <c r="AE45" i="12"/>
  <c r="AN48" i="12"/>
  <c r="AL48" i="12"/>
  <c r="AD126" i="12"/>
  <c r="Q46" i="12"/>
  <c r="P46" i="12" s="1"/>
  <c r="AB36" i="12"/>
  <c r="X41" i="12"/>
  <c r="W41" i="12" s="1"/>
  <c r="AM41" i="12"/>
  <c r="AE41" i="12"/>
  <c r="AN36" i="12"/>
  <c r="AL36" i="12"/>
  <c r="AN40" i="12"/>
  <c r="AL40" i="12"/>
  <c r="AF44" i="12"/>
  <c r="AD44" i="12"/>
  <c r="AF36" i="12"/>
  <c r="AD36" i="12"/>
  <c r="AF40" i="12"/>
  <c r="AD40" i="12"/>
  <c r="AN44" i="12"/>
  <c r="AL44" i="12"/>
  <c r="AG126" i="12"/>
  <c r="AI126" i="12"/>
  <c r="P45" i="12"/>
  <c r="X49" i="12"/>
  <c r="W49" i="12" s="1"/>
  <c r="AM49" i="12"/>
  <c r="AE49" i="12"/>
  <c r="AF48" i="12"/>
  <c r="AD48" i="12"/>
  <c r="AH41" i="12"/>
  <c r="AG40" i="12"/>
  <c r="AQ48" i="12"/>
  <c r="AO48" i="12"/>
  <c r="AG36" i="12"/>
  <c r="AI36" i="12"/>
  <c r="AG44" i="12"/>
  <c r="AI44" i="12"/>
  <c r="AQ40" i="12"/>
  <c r="AO40" i="12"/>
  <c r="AQ36" i="12"/>
  <c r="AO36" i="12"/>
  <c r="AQ44" i="12"/>
  <c r="AO44" i="12"/>
  <c r="AA45" i="12"/>
  <c r="AB45" i="12" s="1"/>
  <c r="AP45" i="12"/>
  <c r="AH45" i="12"/>
  <c r="AA49" i="12"/>
  <c r="AB49" i="12" s="1"/>
  <c r="AP49" i="12"/>
  <c r="AH49" i="12"/>
  <c r="AG48" i="12"/>
  <c r="AI48" i="12"/>
  <c r="AI218" i="12"/>
  <c r="AG218" i="12"/>
  <c r="R41" i="12"/>
  <c r="P41" i="12"/>
  <c r="AE261" i="12"/>
  <c r="AH81" i="12"/>
  <c r="U269" i="12"/>
  <c r="R261" i="12"/>
  <c r="T82" i="12"/>
  <c r="U81" i="12"/>
  <c r="S269" i="12"/>
  <c r="P43" i="1"/>
  <c r="P35" i="1"/>
  <c r="AE144" i="12"/>
  <c r="Q140" i="12"/>
  <c r="Q149" i="12"/>
  <c r="X144" i="12"/>
  <c r="P144" i="12"/>
  <c r="R144" i="12"/>
  <c r="AE98" i="12"/>
  <c r="R98" i="12"/>
  <c r="P98" i="12"/>
  <c r="Q103" i="12"/>
  <c r="AS103" i="12" s="1"/>
  <c r="Q94" i="12"/>
  <c r="X98" i="12"/>
  <c r="AI93" i="12"/>
  <c r="AG93" i="12"/>
  <c r="AG84" i="12"/>
  <c r="AI84" i="12"/>
  <c r="D16" i="4"/>
  <c r="AD264" i="12"/>
  <c r="Q182" i="12"/>
  <c r="R182" i="12" s="1"/>
  <c r="Q178" i="12"/>
  <c r="R177" i="12"/>
  <c r="Q174" i="12"/>
  <c r="R173" i="12"/>
  <c r="P173" i="12"/>
  <c r="AE173" i="12"/>
  <c r="T203" i="12"/>
  <c r="AA203" i="12" s="1"/>
  <c r="U202" i="12"/>
  <c r="AH202" i="12"/>
  <c r="S202" i="12"/>
  <c r="U45" i="12"/>
  <c r="S45" i="12"/>
  <c r="T46" i="12"/>
  <c r="T224" i="12"/>
  <c r="AA224" i="12" s="1"/>
  <c r="S261" i="12"/>
  <c r="U261" i="12"/>
  <c r="AH261" i="12"/>
  <c r="C19" i="4"/>
  <c r="AF139" i="12"/>
  <c r="AD139" i="12"/>
  <c r="AF214" i="12"/>
  <c r="AD214" i="12"/>
  <c r="U127" i="12"/>
  <c r="T128" i="12"/>
  <c r="AH127" i="12"/>
  <c r="S127" i="12"/>
  <c r="AD76" i="12"/>
  <c r="AF76" i="12"/>
  <c r="Q91" i="12"/>
  <c r="R90" i="12"/>
  <c r="P90" i="12"/>
  <c r="AE90" i="12"/>
  <c r="S41" i="12"/>
  <c r="U41" i="12"/>
  <c r="AA144" i="12"/>
  <c r="S144" i="12"/>
  <c r="U144" i="12"/>
  <c r="AH144" i="12"/>
  <c r="T149" i="12"/>
  <c r="T140" i="12"/>
  <c r="AI139" i="12"/>
  <c r="AG139" i="12"/>
  <c r="P39" i="1"/>
  <c r="AH89" i="12"/>
  <c r="S89" i="12"/>
  <c r="U89" i="12"/>
  <c r="AI189" i="12"/>
  <c r="AG189" i="12"/>
  <c r="Y139" i="12"/>
  <c r="W139" i="12"/>
  <c r="T199" i="12"/>
  <c r="AA199" i="12" s="1"/>
  <c r="U198" i="12"/>
  <c r="AH198" i="12"/>
  <c r="S198" i="12"/>
  <c r="AH194" i="12"/>
  <c r="U194" i="12"/>
  <c r="S194" i="12"/>
  <c r="U135" i="12"/>
  <c r="S135" i="12"/>
  <c r="AH135" i="12"/>
  <c r="AA98" i="12"/>
  <c r="U98" i="12"/>
  <c r="S98" i="12"/>
  <c r="AH98" i="12"/>
  <c r="T103" i="12"/>
  <c r="AV103" i="12" s="1"/>
  <c r="T94" i="12"/>
  <c r="T95" i="12" s="1"/>
  <c r="AF264" i="12"/>
  <c r="D17" i="4"/>
  <c r="K30" i="4" s="1"/>
  <c r="K35" i="4" s="1"/>
  <c r="T274" i="12"/>
  <c r="P177" i="12"/>
  <c r="Q274" i="12"/>
  <c r="T86" i="12"/>
  <c r="AH85" i="12"/>
  <c r="U85" i="12"/>
  <c r="S85" i="12"/>
  <c r="AI210" i="12"/>
  <c r="AG210" i="12"/>
  <c r="R190" i="12"/>
  <c r="P190" i="12"/>
  <c r="Q186" i="12"/>
  <c r="X190" i="12"/>
  <c r="Q195" i="12"/>
  <c r="AE190" i="12"/>
  <c r="R135" i="12"/>
  <c r="P135" i="12"/>
  <c r="AE135" i="12"/>
  <c r="B16" i="4"/>
  <c r="T241" i="12"/>
  <c r="AE89" i="12"/>
  <c r="R89" i="12"/>
  <c r="P89" i="12"/>
  <c r="Y93" i="12"/>
  <c r="W93" i="12"/>
  <c r="AI193" i="12"/>
  <c r="AG193" i="12"/>
  <c r="T136" i="12"/>
  <c r="AB93" i="12"/>
  <c r="Z93" i="12"/>
  <c r="R49" i="12"/>
  <c r="P49" i="12"/>
  <c r="Q50" i="12"/>
  <c r="AE215" i="12"/>
  <c r="P215" i="12"/>
  <c r="R215" i="12"/>
  <c r="S49" i="12"/>
  <c r="U49" i="12"/>
  <c r="T50" i="12"/>
  <c r="AE77" i="12"/>
  <c r="R77" i="12"/>
  <c r="P77" i="12"/>
  <c r="AB139" i="12"/>
  <c r="Z139" i="12"/>
  <c r="B17" i="4"/>
  <c r="I30" i="4" s="1"/>
  <c r="I35" i="4" s="1"/>
  <c r="T228" i="12"/>
  <c r="Q241" i="12"/>
  <c r="T287" i="12"/>
  <c r="AE177" i="12"/>
  <c r="AI201" i="12"/>
  <c r="AG201" i="12"/>
  <c r="AD84" i="12"/>
  <c r="AF84" i="12"/>
  <c r="Q86" i="12"/>
  <c r="AE85" i="12"/>
  <c r="P85" i="12"/>
  <c r="R85" i="12"/>
  <c r="AI260" i="12"/>
  <c r="AG260" i="12"/>
  <c r="Q137" i="12"/>
  <c r="AE136" i="12"/>
  <c r="P136" i="12"/>
  <c r="R136" i="12"/>
  <c r="AF118" i="12"/>
  <c r="AD118" i="12"/>
  <c r="AI197" i="12"/>
  <c r="AG197" i="12"/>
  <c r="AF93" i="12"/>
  <c r="AD93" i="12"/>
  <c r="T91" i="12"/>
  <c r="AH90" i="12"/>
  <c r="U90" i="12"/>
  <c r="S90" i="12"/>
  <c r="AH184" i="13"/>
  <c r="S184" i="13"/>
  <c r="U184" i="13"/>
  <c r="AA184" i="13"/>
  <c r="T185" i="13"/>
  <c r="P184" i="13"/>
  <c r="X184" i="13"/>
  <c r="AE184" i="13"/>
  <c r="R184" i="13"/>
  <c r="Q185" i="13"/>
  <c r="AG150" i="13"/>
  <c r="AI150" i="13"/>
  <c r="AG152" i="13"/>
  <c r="AI152" i="13"/>
  <c r="U155" i="13"/>
  <c r="S155" i="13"/>
  <c r="AH155" i="13"/>
  <c r="AA155" i="13"/>
  <c r="Z178" i="13"/>
  <c r="AB178" i="13"/>
  <c r="AA175" i="13"/>
  <c r="AH175" i="13"/>
  <c r="U175" i="13"/>
  <c r="S175" i="13"/>
  <c r="T176" i="13"/>
  <c r="AI174" i="13"/>
  <c r="AG174" i="13"/>
  <c r="AB171" i="13"/>
  <c r="Z171" i="13"/>
  <c r="Z153" i="13"/>
  <c r="AB153" i="13"/>
  <c r="W114" i="13"/>
  <c r="Y114" i="13"/>
  <c r="AA93" i="13"/>
  <c r="U93" i="13"/>
  <c r="AH93" i="13"/>
  <c r="S93" i="13"/>
  <c r="AB92" i="13"/>
  <c r="Z92" i="13"/>
  <c r="AE124" i="13"/>
  <c r="P124" i="13"/>
  <c r="X124" i="13"/>
  <c r="R124" i="13"/>
  <c r="AF123" i="13"/>
  <c r="AD123" i="13"/>
  <c r="AB154" i="13"/>
  <c r="Z154" i="13"/>
  <c r="AI187" i="13"/>
  <c r="AG187" i="13"/>
  <c r="AI179" i="13"/>
  <c r="AG179" i="13"/>
  <c r="AB150" i="13"/>
  <c r="Z150" i="13"/>
  <c r="AB152" i="13"/>
  <c r="Z152" i="13"/>
  <c r="AG178" i="13"/>
  <c r="AI178" i="13"/>
  <c r="AG171" i="13"/>
  <c r="AI171" i="13"/>
  <c r="AD176" i="13"/>
  <c r="AF176" i="13"/>
  <c r="AI153" i="13"/>
  <c r="AG153" i="13"/>
  <c r="W145" i="13"/>
  <c r="Y145" i="13"/>
  <c r="W187" i="13"/>
  <c r="Y187" i="13"/>
  <c r="AF187" i="13"/>
  <c r="AD187" i="13"/>
  <c r="AF152" i="13"/>
  <c r="AD152" i="13"/>
  <c r="AI92" i="13"/>
  <c r="AG92" i="13"/>
  <c r="AD148" i="13"/>
  <c r="AF148" i="13"/>
  <c r="AG154" i="13"/>
  <c r="AI154" i="13"/>
  <c r="AD178" i="13"/>
  <c r="AF178" i="13"/>
  <c r="AA183" i="13"/>
  <c r="AH183" i="13"/>
  <c r="U183" i="13"/>
  <c r="S183" i="13"/>
  <c r="W88" i="13"/>
  <c r="Y88" i="13"/>
  <c r="W171" i="13"/>
  <c r="Y171" i="13"/>
  <c r="Y176" i="13"/>
  <c r="W176" i="13"/>
  <c r="AD145" i="13"/>
  <c r="AF145" i="13"/>
  <c r="AF119" i="13"/>
  <c r="AD119" i="13"/>
  <c r="Y178" i="13"/>
  <c r="W178" i="13"/>
  <c r="AB187" i="13"/>
  <c r="Z187" i="13"/>
  <c r="AF171" i="13"/>
  <c r="AD171" i="13"/>
  <c r="R179" i="13"/>
  <c r="AE179" i="13"/>
  <c r="X179" i="13"/>
  <c r="P179" i="13"/>
  <c r="Q180" i="13"/>
  <c r="Z174" i="13"/>
  <c r="AB174" i="13"/>
  <c r="AD114" i="13"/>
  <c r="AF114" i="13"/>
  <c r="R183" i="13"/>
  <c r="P183" i="13"/>
  <c r="AE183" i="13"/>
  <c r="X183" i="13"/>
  <c r="AE153" i="13"/>
  <c r="X153" i="13"/>
  <c r="R153" i="13"/>
  <c r="P153" i="13"/>
  <c r="Q154" i="13"/>
  <c r="Y152" i="13"/>
  <c r="W152" i="13"/>
  <c r="AE149" i="13"/>
  <c r="X149" i="13"/>
  <c r="P149" i="13"/>
  <c r="R149" i="13"/>
  <c r="Q150" i="13"/>
  <c r="W148" i="13"/>
  <c r="Y148" i="13"/>
  <c r="W119" i="13"/>
  <c r="Y119" i="13"/>
  <c r="Y123" i="13"/>
  <c r="W123" i="13"/>
  <c r="AF88" i="13"/>
  <c r="AD88" i="13"/>
  <c r="AH180" i="13"/>
  <c r="U180" i="13"/>
  <c r="AA180" i="13"/>
  <c r="S180" i="13"/>
  <c r="T181" i="13"/>
  <c r="AB179" i="13"/>
  <c r="Z179" i="13"/>
  <c r="AG123" i="12"/>
  <c r="AD176" i="12"/>
  <c r="AF176" i="12"/>
  <c r="AB231" i="12"/>
  <c r="Z231" i="12"/>
  <c r="Y231" i="12"/>
  <c r="W231" i="12"/>
  <c r="AG269" i="12"/>
  <c r="AE282" i="12"/>
  <c r="Q278" i="12"/>
  <c r="Q287" i="12"/>
  <c r="X282" i="12"/>
  <c r="R282" i="12"/>
  <c r="P282" i="12"/>
  <c r="AD122" i="12"/>
  <c r="AF122" i="12"/>
  <c r="R181" i="12"/>
  <c r="AE181" i="12"/>
  <c r="P181" i="12"/>
  <c r="AE219" i="12"/>
  <c r="P219" i="12"/>
  <c r="R219" i="12"/>
  <c r="Q220" i="12"/>
  <c r="AE131" i="12"/>
  <c r="P131" i="12"/>
  <c r="R131" i="12"/>
  <c r="Q132" i="12"/>
  <c r="U227" i="12"/>
  <c r="AH227" i="12"/>
  <c r="S227" i="12"/>
  <c r="AE227" i="12"/>
  <c r="R227" i="12"/>
  <c r="P227" i="12"/>
  <c r="AD72" i="12"/>
  <c r="AF72" i="12"/>
  <c r="AG277" i="12"/>
  <c r="AI277" i="12"/>
  <c r="AD130" i="12"/>
  <c r="AF130" i="12"/>
  <c r="Y277" i="12"/>
  <c r="W277" i="12"/>
  <c r="U282" i="12"/>
  <c r="S282" i="12"/>
  <c r="AA282" i="12"/>
  <c r="AH282" i="12"/>
  <c r="T278" i="12"/>
  <c r="AA278" i="12" s="1"/>
  <c r="AF268" i="12"/>
  <c r="AD268" i="12"/>
  <c r="AD277" i="12"/>
  <c r="AF277" i="12"/>
  <c r="U77" i="12"/>
  <c r="AH77" i="12"/>
  <c r="S77" i="12"/>
  <c r="AI76" i="12"/>
  <c r="AG76" i="12"/>
  <c r="AI223" i="12"/>
  <c r="AG223" i="12"/>
  <c r="AD185" i="12"/>
  <c r="AF185" i="12"/>
  <c r="R266" i="12"/>
  <c r="S265" i="12"/>
  <c r="U265" i="12"/>
  <c r="AH265" i="12"/>
  <c r="T266" i="12"/>
  <c r="AG222" i="12"/>
  <c r="AI222" i="12"/>
  <c r="AI72" i="12"/>
  <c r="AG72" i="12"/>
  <c r="AF231" i="12"/>
  <c r="AD231" i="12"/>
  <c r="AE236" i="12"/>
  <c r="Q232" i="12"/>
  <c r="X236" i="12"/>
  <c r="P236" i="12"/>
  <c r="R236" i="12"/>
  <c r="S273" i="12"/>
  <c r="U273" i="12"/>
  <c r="AH273" i="12"/>
  <c r="AI219" i="12"/>
  <c r="AG219" i="12"/>
  <c r="R274" i="12"/>
  <c r="AF222" i="12"/>
  <c r="AD222" i="12"/>
  <c r="U215" i="12"/>
  <c r="AH215" i="12"/>
  <c r="S215" i="12"/>
  <c r="AI264" i="12"/>
  <c r="AG264" i="12"/>
  <c r="AG231" i="12"/>
  <c r="AI231" i="12"/>
  <c r="AF210" i="12"/>
  <c r="AD210" i="12"/>
  <c r="AE123" i="12"/>
  <c r="P123" i="12"/>
  <c r="R123" i="12"/>
  <c r="C17" i="4"/>
  <c r="J30" i="4" s="1"/>
  <c r="J35" i="4" s="1"/>
  <c r="Y185" i="12"/>
  <c r="W185" i="12"/>
  <c r="AG214" i="12"/>
  <c r="AI214" i="12"/>
  <c r="AF218" i="12"/>
  <c r="AD218" i="12"/>
  <c r="U236" i="12"/>
  <c r="S236" i="12"/>
  <c r="T232" i="12"/>
  <c r="AA232" i="12" s="1"/>
  <c r="AH236" i="12"/>
  <c r="AA236" i="12"/>
  <c r="AE269" i="12"/>
  <c r="R269" i="12"/>
  <c r="P269" i="12"/>
  <c r="Q270" i="12"/>
  <c r="Q228" i="12"/>
  <c r="AB277" i="12"/>
  <c r="Z277" i="12"/>
  <c r="AI268" i="12"/>
  <c r="AG268" i="12"/>
  <c r="AE273" i="12"/>
  <c r="R273" i="12"/>
  <c r="P273" i="12"/>
  <c r="Z40" i="12" l="1"/>
  <c r="AB41" i="12"/>
  <c r="Z41" i="12"/>
  <c r="Y81" i="12"/>
  <c r="W81" i="12"/>
  <c r="X82" i="12"/>
  <c r="Y215" i="12"/>
  <c r="W215" i="12"/>
  <c r="Z90" i="12"/>
  <c r="AB90" i="12"/>
  <c r="AT95" i="12"/>
  <c r="AT94" i="12"/>
  <c r="X228" i="12"/>
  <c r="W227" i="12"/>
  <c r="Y227" i="12"/>
  <c r="AB128" i="12"/>
  <c r="Z128" i="12"/>
  <c r="AU82" i="12"/>
  <c r="Y85" i="12"/>
  <c r="W85" i="12"/>
  <c r="X86" i="12"/>
  <c r="AS91" i="12"/>
  <c r="AU86" i="12"/>
  <c r="Z219" i="12"/>
  <c r="AB219" i="12"/>
  <c r="X232" i="12"/>
  <c r="Z278" i="12"/>
  <c r="AB278" i="12"/>
  <c r="X278" i="12"/>
  <c r="AR103" i="12"/>
  <c r="AS99" i="12"/>
  <c r="AT103" i="12"/>
  <c r="Z85" i="12"/>
  <c r="AB85" i="12"/>
  <c r="AA86" i="12"/>
  <c r="W123" i="12"/>
  <c r="Y123" i="12"/>
  <c r="AT77" i="12"/>
  <c r="Z92" i="12"/>
  <c r="AB92" i="12"/>
  <c r="Y269" i="12"/>
  <c r="W269" i="12"/>
  <c r="X270" i="12"/>
  <c r="AU94" i="12"/>
  <c r="AU95" i="12"/>
  <c r="X136" i="12"/>
  <c r="W135" i="12"/>
  <c r="Y135" i="12"/>
  <c r="AV87" i="12"/>
  <c r="Y219" i="12"/>
  <c r="W219" i="12"/>
  <c r="X220" i="12"/>
  <c r="Z232" i="12"/>
  <c r="AB232" i="12"/>
  <c r="P82" i="12"/>
  <c r="AA274" i="12"/>
  <c r="AB199" i="12"/>
  <c r="Z199" i="12"/>
  <c r="AA140" i="12"/>
  <c r="AA141" i="12"/>
  <c r="AA142" i="12"/>
  <c r="Z224" i="12"/>
  <c r="AB224" i="12"/>
  <c r="Z203" i="12"/>
  <c r="AB203" i="12"/>
  <c r="X140" i="12"/>
  <c r="AA270" i="12"/>
  <c r="AA220" i="12"/>
  <c r="W173" i="12"/>
  <c r="Y173" i="12"/>
  <c r="X174" i="12"/>
  <c r="AT87" i="12"/>
  <c r="AR82" i="12"/>
  <c r="Z91" i="12"/>
  <c r="AB91" i="12"/>
  <c r="AR94" i="12"/>
  <c r="AR95" i="12"/>
  <c r="AR96" i="12"/>
  <c r="AR97" i="12"/>
  <c r="AR86" i="12"/>
  <c r="AB223" i="12"/>
  <c r="Z223" i="12"/>
  <c r="Z265" i="12"/>
  <c r="AB265" i="12"/>
  <c r="W127" i="12"/>
  <c r="Y127" i="12"/>
  <c r="X128" i="12"/>
  <c r="W77" i="12"/>
  <c r="Y77" i="12"/>
  <c r="AA266" i="12"/>
  <c r="AE266" i="12"/>
  <c r="AH228" i="12"/>
  <c r="AA228" i="12"/>
  <c r="AW103" i="12"/>
  <c r="AV99" i="12"/>
  <c r="AU103" i="12"/>
  <c r="AA94" i="12"/>
  <c r="AA95" i="12"/>
  <c r="AA96" i="12"/>
  <c r="AA97" i="12"/>
  <c r="X94" i="12"/>
  <c r="AP41" i="12"/>
  <c r="AQ41" i="12" s="1"/>
  <c r="P266" i="12"/>
  <c r="X186" i="12"/>
  <c r="W261" i="12"/>
  <c r="Y261" i="12"/>
  <c r="Y169" i="12"/>
  <c r="W169" i="12"/>
  <c r="AS87" i="12"/>
  <c r="Z89" i="12"/>
  <c r="AB89" i="12"/>
  <c r="AS95" i="12"/>
  <c r="AB269" i="12"/>
  <c r="Z269" i="12"/>
  <c r="AT90" i="12"/>
  <c r="Y177" i="12"/>
  <c r="W177" i="12"/>
  <c r="X178" i="12"/>
  <c r="Y131" i="12"/>
  <c r="W131" i="12"/>
  <c r="X132" i="12"/>
  <c r="X90" i="12"/>
  <c r="W89" i="12"/>
  <c r="Y89" i="12"/>
  <c r="X182" i="12"/>
  <c r="W181" i="12"/>
  <c r="Y181" i="12"/>
  <c r="W265" i="12"/>
  <c r="Y265" i="12"/>
  <c r="X266" i="12"/>
  <c r="AB215" i="12"/>
  <c r="Z215" i="12"/>
  <c r="AV95" i="12"/>
  <c r="X274" i="12"/>
  <c r="W273" i="12"/>
  <c r="Y273" i="12"/>
  <c r="Y223" i="12"/>
  <c r="W223" i="12"/>
  <c r="X224" i="12"/>
  <c r="AR91" i="12"/>
  <c r="AU91" i="12"/>
  <c r="Z81" i="12"/>
  <c r="AB81" i="12"/>
  <c r="AA82" i="12"/>
  <c r="AD223" i="12"/>
  <c r="AF81" i="12"/>
  <c r="AF265" i="12"/>
  <c r="AF169" i="12"/>
  <c r="AI123" i="12"/>
  <c r="AD169" i="12"/>
  <c r="AI269" i="12"/>
  <c r="S220" i="12"/>
  <c r="AH82" i="12"/>
  <c r="AI82" i="12" s="1"/>
  <c r="R128" i="12"/>
  <c r="U220" i="12"/>
  <c r="Q225" i="12"/>
  <c r="AF223" i="12"/>
  <c r="AH220" i="12"/>
  <c r="AE224" i="12"/>
  <c r="AF127" i="12"/>
  <c r="AE82" i="12"/>
  <c r="AF261" i="12"/>
  <c r="AD127" i="12"/>
  <c r="P128" i="12"/>
  <c r="P224" i="12"/>
  <c r="J26" i="12"/>
  <c r="L26" i="12" s="1"/>
  <c r="AD261" i="12"/>
  <c r="AE128" i="12"/>
  <c r="R224" i="12"/>
  <c r="S270" i="12"/>
  <c r="R82" i="12"/>
  <c r="Y49" i="12"/>
  <c r="U82" i="12"/>
  <c r="AD265" i="12"/>
  <c r="S82" i="12"/>
  <c r="R178" i="12"/>
  <c r="T271" i="12"/>
  <c r="U270" i="12"/>
  <c r="S274" i="12"/>
  <c r="R46" i="12"/>
  <c r="AH270" i="12"/>
  <c r="Z45" i="12"/>
  <c r="Y41" i="12"/>
  <c r="X46" i="12"/>
  <c r="AM46" i="12"/>
  <c r="AE46" i="12"/>
  <c r="Y45" i="12"/>
  <c r="W45" i="12"/>
  <c r="AN45" i="12"/>
  <c r="AL45" i="12"/>
  <c r="Z49" i="12"/>
  <c r="AD49" i="12"/>
  <c r="AF49" i="12"/>
  <c r="AD41" i="12"/>
  <c r="AF41" i="12"/>
  <c r="X50" i="12"/>
  <c r="Y50" i="12" s="1"/>
  <c r="AE50" i="12"/>
  <c r="AM50" i="12"/>
  <c r="AN49" i="12"/>
  <c r="AL49" i="12"/>
  <c r="AN41" i="12"/>
  <c r="AL41" i="12"/>
  <c r="AD45" i="12"/>
  <c r="AF45" i="12"/>
  <c r="AA46" i="12"/>
  <c r="Z46" i="12" s="1"/>
  <c r="AP46" i="12"/>
  <c r="AH46" i="12"/>
  <c r="AG49" i="12"/>
  <c r="AI49" i="12"/>
  <c r="AG41" i="12"/>
  <c r="AI41" i="12"/>
  <c r="AA50" i="12"/>
  <c r="Z50" i="12" s="1"/>
  <c r="AP50" i="12"/>
  <c r="AH50" i="12"/>
  <c r="AI81" i="12"/>
  <c r="AO49" i="12"/>
  <c r="AQ49" i="12"/>
  <c r="AG45" i="12"/>
  <c r="AI45" i="12"/>
  <c r="AO41" i="12"/>
  <c r="AO45" i="12"/>
  <c r="AQ45" i="12"/>
  <c r="T275" i="12"/>
  <c r="U274" i="12"/>
  <c r="AH274" i="12"/>
  <c r="AG81" i="12"/>
  <c r="P178" i="12"/>
  <c r="AE182" i="12"/>
  <c r="Q179" i="12"/>
  <c r="AE178" i="12"/>
  <c r="P182" i="12"/>
  <c r="P40" i="1"/>
  <c r="T96" i="12"/>
  <c r="AH95" i="12"/>
  <c r="S95" i="12"/>
  <c r="U95" i="12"/>
  <c r="T279" i="12"/>
  <c r="T229" i="12"/>
  <c r="AA229" i="12" s="1"/>
  <c r="R186" i="12"/>
  <c r="P186" i="12"/>
  <c r="AE186" i="12"/>
  <c r="Q275" i="12"/>
  <c r="AD90" i="12"/>
  <c r="AF90" i="12"/>
  <c r="AG202" i="12"/>
  <c r="AI202" i="12"/>
  <c r="R174" i="12"/>
  <c r="AE174" i="12"/>
  <c r="P174" i="12"/>
  <c r="T233" i="12"/>
  <c r="Q233" i="12"/>
  <c r="S228" i="12"/>
  <c r="Q279" i="12"/>
  <c r="Q138" i="12"/>
  <c r="R137" i="12"/>
  <c r="P137" i="12"/>
  <c r="AE137" i="12"/>
  <c r="AE241" i="12"/>
  <c r="P241" i="12"/>
  <c r="X241" i="12"/>
  <c r="R241" i="12"/>
  <c r="Q237" i="12"/>
  <c r="Q238" i="12" s="1"/>
  <c r="Q246" i="12"/>
  <c r="S50" i="12"/>
  <c r="U50" i="12"/>
  <c r="T51" i="12"/>
  <c r="P50" i="12"/>
  <c r="R50" i="12"/>
  <c r="Q51" i="12"/>
  <c r="T246" i="12"/>
  <c r="AA241" i="12"/>
  <c r="T237" i="12"/>
  <c r="AH241" i="12"/>
  <c r="U241" i="12"/>
  <c r="S241" i="12"/>
  <c r="AF135" i="12"/>
  <c r="AD135" i="12"/>
  <c r="Q187" i="12"/>
  <c r="AI135" i="12"/>
  <c r="AG135" i="12"/>
  <c r="AH149" i="12"/>
  <c r="AA149" i="12"/>
  <c r="U149" i="12"/>
  <c r="S149" i="12"/>
  <c r="T154" i="12"/>
  <c r="T145" i="12"/>
  <c r="AB144" i="12"/>
  <c r="Z144" i="12"/>
  <c r="Q92" i="12"/>
  <c r="R91" i="12"/>
  <c r="AE91" i="12"/>
  <c r="P91" i="12"/>
  <c r="T225" i="12"/>
  <c r="AA225" i="12" s="1"/>
  <c r="S224" i="12"/>
  <c r="U224" i="12"/>
  <c r="AH224" i="12"/>
  <c r="U46" i="12"/>
  <c r="S46" i="12"/>
  <c r="AF144" i="12"/>
  <c r="AD144" i="12"/>
  <c r="AD85" i="12"/>
  <c r="AF85" i="12"/>
  <c r="U94" i="12"/>
  <c r="S94" i="12"/>
  <c r="AH94" i="12"/>
  <c r="T204" i="12"/>
  <c r="AA204" i="12" s="1"/>
  <c r="S203" i="12"/>
  <c r="AH203" i="12"/>
  <c r="U203" i="12"/>
  <c r="AE274" i="12"/>
  <c r="U228" i="12"/>
  <c r="AF177" i="12"/>
  <c r="T92" i="12"/>
  <c r="AH91" i="12"/>
  <c r="U91" i="12"/>
  <c r="S91" i="12"/>
  <c r="AF77" i="12"/>
  <c r="AD77" i="12"/>
  <c r="AE195" i="12"/>
  <c r="R195" i="12"/>
  <c r="Q200" i="12"/>
  <c r="X195" i="12"/>
  <c r="P195" i="12"/>
  <c r="Q191" i="12"/>
  <c r="T87" i="12"/>
  <c r="U86" i="12"/>
  <c r="S86" i="12"/>
  <c r="AH86" i="12"/>
  <c r="AA103" i="12"/>
  <c r="U103" i="12"/>
  <c r="T99" i="12"/>
  <c r="T100" i="12" s="1"/>
  <c r="AH103" i="12"/>
  <c r="S103" i="12"/>
  <c r="AB98" i="12"/>
  <c r="Z98" i="12"/>
  <c r="AI194" i="12"/>
  <c r="AG194" i="12"/>
  <c r="S199" i="12"/>
  <c r="AH199" i="12"/>
  <c r="U199" i="12"/>
  <c r="B19" i="4"/>
  <c r="AI144" i="12"/>
  <c r="AG144" i="12"/>
  <c r="AI127" i="12"/>
  <c r="AG127" i="12"/>
  <c r="D19" i="4"/>
  <c r="Y98" i="12"/>
  <c r="W98" i="12"/>
  <c r="Y144" i="12"/>
  <c r="W144" i="12"/>
  <c r="Q292" i="12"/>
  <c r="AG90" i="12"/>
  <c r="AI90" i="12"/>
  <c r="AH136" i="12"/>
  <c r="S136" i="12"/>
  <c r="U136" i="12"/>
  <c r="T137" i="12"/>
  <c r="AF190" i="12"/>
  <c r="AD190" i="12"/>
  <c r="AG85" i="12"/>
  <c r="AI85" i="12"/>
  <c r="T141" i="12"/>
  <c r="S140" i="12"/>
  <c r="AH140" i="12"/>
  <c r="U140" i="12"/>
  <c r="AE103" i="12"/>
  <c r="Q99" i="12"/>
  <c r="X103" i="12"/>
  <c r="P103" i="12"/>
  <c r="R103" i="12"/>
  <c r="Q141" i="12"/>
  <c r="AE140" i="12"/>
  <c r="P140" i="12"/>
  <c r="R140" i="12"/>
  <c r="P274" i="12"/>
  <c r="AD177" i="12"/>
  <c r="AD136" i="12"/>
  <c r="AF136" i="12"/>
  <c r="Q87" i="12"/>
  <c r="J27" i="12" s="1"/>
  <c r="L27" i="12" s="1"/>
  <c r="AE86" i="12"/>
  <c r="R86" i="12"/>
  <c r="P86" i="12"/>
  <c r="T292" i="12"/>
  <c r="AF215" i="12"/>
  <c r="AD215" i="12"/>
  <c r="AF89" i="12"/>
  <c r="AD89" i="12"/>
  <c r="Y190" i="12"/>
  <c r="W190" i="12"/>
  <c r="P44" i="1"/>
  <c r="AI98" i="12"/>
  <c r="AG98" i="12"/>
  <c r="AI198" i="12"/>
  <c r="AG198" i="12"/>
  <c r="AI89" i="12"/>
  <c r="AG89" i="12"/>
  <c r="S128" i="12"/>
  <c r="U128" i="12"/>
  <c r="AH128" i="12"/>
  <c r="AG261" i="12"/>
  <c r="AI261" i="12"/>
  <c r="AD173" i="12"/>
  <c r="AF173" i="12"/>
  <c r="Q183" i="12"/>
  <c r="Q95" i="12"/>
  <c r="AE94" i="12"/>
  <c r="R94" i="12"/>
  <c r="P94" i="12"/>
  <c r="AF98" i="12"/>
  <c r="AD98" i="12"/>
  <c r="R149" i="12"/>
  <c r="Q145" i="12"/>
  <c r="Q154" i="12"/>
  <c r="AE149" i="12"/>
  <c r="X149" i="12"/>
  <c r="P149" i="12"/>
  <c r="X150" i="13"/>
  <c r="AE150" i="13"/>
  <c r="R150" i="13"/>
  <c r="P150" i="13"/>
  <c r="AF149" i="13"/>
  <c r="AD149" i="13"/>
  <c r="W183" i="13"/>
  <c r="Y183" i="13"/>
  <c r="P180" i="13"/>
  <c r="R180" i="13"/>
  <c r="X180" i="13"/>
  <c r="AE180" i="13"/>
  <c r="Q181" i="13"/>
  <c r="AB183" i="13"/>
  <c r="Z183" i="13"/>
  <c r="AF124" i="13"/>
  <c r="AD124" i="13"/>
  <c r="AG93" i="13"/>
  <c r="AI93" i="13"/>
  <c r="AD184" i="13"/>
  <c r="AF184" i="13"/>
  <c r="Z184" i="13"/>
  <c r="AB184" i="13"/>
  <c r="AB180" i="13"/>
  <c r="Z180" i="13"/>
  <c r="AF183" i="13"/>
  <c r="AD183" i="13"/>
  <c r="Y184" i="13"/>
  <c r="W184" i="13"/>
  <c r="Y153" i="13"/>
  <c r="W153" i="13"/>
  <c r="W179" i="13"/>
  <c r="Y179" i="13"/>
  <c r="W124" i="13"/>
  <c r="Y124" i="13"/>
  <c r="Z93" i="13"/>
  <c r="AB93" i="13"/>
  <c r="AI175" i="13"/>
  <c r="AG175" i="13"/>
  <c r="Z155" i="13"/>
  <c r="AB155" i="13"/>
  <c r="R185" i="13"/>
  <c r="X185" i="13"/>
  <c r="P185" i="13"/>
  <c r="AE185" i="13"/>
  <c r="Q186" i="13"/>
  <c r="AA181" i="13"/>
  <c r="U181" i="13"/>
  <c r="S181" i="13"/>
  <c r="AH181" i="13"/>
  <c r="AI180" i="13"/>
  <c r="AG180" i="13"/>
  <c r="Y149" i="13"/>
  <c r="W149" i="13"/>
  <c r="X154" i="13"/>
  <c r="P154" i="13"/>
  <c r="R154" i="13"/>
  <c r="AE154" i="13"/>
  <c r="Q155" i="13"/>
  <c r="AD153" i="13"/>
  <c r="AF153" i="13"/>
  <c r="AF179" i="13"/>
  <c r="AD179" i="13"/>
  <c r="AI183" i="13"/>
  <c r="AG183" i="13"/>
  <c r="AH176" i="13"/>
  <c r="S176" i="13"/>
  <c r="AA176" i="13"/>
  <c r="U176" i="13"/>
  <c r="AB175" i="13"/>
  <c r="Z175" i="13"/>
  <c r="AI155" i="13"/>
  <c r="AG155" i="13"/>
  <c r="AA185" i="13"/>
  <c r="AH185" i="13"/>
  <c r="S185" i="13"/>
  <c r="U185" i="13"/>
  <c r="T186" i="13"/>
  <c r="AG184" i="13"/>
  <c r="AI184" i="13"/>
  <c r="R279" i="12"/>
  <c r="AD266" i="12"/>
  <c r="U233" i="12"/>
  <c r="AI220" i="12"/>
  <c r="U266" i="12"/>
  <c r="S266" i="12"/>
  <c r="AH266" i="12"/>
  <c r="AH275" i="12"/>
  <c r="AD269" i="12"/>
  <c r="AF269" i="12"/>
  <c r="AG273" i="12"/>
  <c r="AI273" i="12"/>
  <c r="AI77" i="12"/>
  <c r="AG77" i="12"/>
  <c r="S287" i="12"/>
  <c r="U287" i="12"/>
  <c r="AH287" i="12"/>
  <c r="T283" i="12"/>
  <c r="AA283" i="12" s="1"/>
  <c r="AA287" i="12"/>
  <c r="U271" i="12"/>
  <c r="AE228" i="12"/>
  <c r="P228" i="12"/>
  <c r="R228" i="12"/>
  <c r="Q229" i="12"/>
  <c r="AI236" i="12"/>
  <c r="AG236" i="12"/>
  <c r="AI215" i="12"/>
  <c r="AG215" i="12"/>
  <c r="AF236" i="12"/>
  <c r="AD236" i="12"/>
  <c r="AI228" i="12"/>
  <c r="AG228" i="12"/>
  <c r="AG265" i="12"/>
  <c r="AI265" i="12"/>
  <c r="AG227" i="12"/>
  <c r="AI227" i="12"/>
  <c r="R225" i="12"/>
  <c r="AE132" i="12"/>
  <c r="P132" i="12"/>
  <c r="R132" i="12"/>
  <c r="Q133" i="12"/>
  <c r="AD219" i="12"/>
  <c r="AF219" i="12"/>
  <c r="AE270" i="12"/>
  <c r="R270" i="12"/>
  <c r="P270" i="12"/>
  <c r="Q271" i="12"/>
  <c r="Z282" i="12"/>
  <c r="AB282" i="12"/>
  <c r="R220" i="12"/>
  <c r="P220" i="12"/>
  <c r="AE220" i="12"/>
  <c r="AF181" i="12"/>
  <c r="AD181" i="12"/>
  <c r="AE278" i="12"/>
  <c r="R278" i="12"/>
  <c r="P278" i="12"/>
  <c r="U232" i="12"/>
  <c r="S232" i="12"/>
  <c r="AH232" i="12"/>
  <c r="AD123" i="12"/>
  <c r="AF123" i="12"/>
  <c r="W236" i="12"/>
  <c r="Y236" i="12"/>
  <c r="U278" i="12"/>
  <c r="S278" i="12"/>
  <c r="AH278" i="12"/>
  <c r="AI282" i="12"/>
  <c r="AG282" i="12"/>
  <c r="AD131" i="12"/>
  <c r="AF131" i="12"/>
  <c r="AG270" i="12"/>
  <c r="Y282" i="12"/>
  <c r="W282" i="12"/>
  <c r="AD282" i="12"/>
  <c r="AF282" i="12"/>
  <c r="AD273" i="12"/>
  <c r="AF273" i="12"/>
  <c r="Z236" i="12"/>
  <c r="AB236" i="12"/>
  <c r="AE232" i="12"/>
  <c r="R232" i="12"/>
  <c r="P232" i="12"/>
  <c r="AF227" i="12"/>
  <c r="AD227" i="12"/>
  <c r="X287" i="12"/>
  <c r="AE287" i="12"/>
  <c r="Q283" i="12"/>
  <c r="P287" i="12"/>
  <c r="R287" i="12"/>
  <c r="AB50" i="12" l="1"/>
  <c r="X283" i="12"/>
  <c r="X237" i="12"/>
  <c r="X187" i="12"/>
  <c r="Y186" i="12"/>
  <c r="W186" i="12"/>
  <c r="AB97" i="12"/>
  <c r="Z97" i="12"/>
  <c r="Z142" i="12"/>
  <c r="AB142" i="12"/>
  <c r="W220" i="12"/>
  <c r="Y220" i="12"/>
  <c r="Z86" i="12"/>
  <c r="AB86" i="12"/>
  <c r="AA87" i="12"/>
  <c r="X279" i="12"/>
  <c r="Y278" i="12"/>
  <c r="W278" i="12"/>
  <c r="W228" i="12"/>
  <c r="Y228" i="12"/>
  <c r="X229" i="12"/>
  <c r="X99" i="12"/>
  <c r="AT91" i="12"/>
  <c r="Z96" i="12"/>
  <c r="AB96" i="12"/>
  <c r="AB274" i="12"/>
  <c r="Z274" i="12"/>
  <c r="P225" i="12"/>
  <c r="Q234" i="12"/>
  <c r="AB95" i="12"/>
  <c r="Z95" i="12"/>
  <c r="AV100" i="12"/>
  <c r="AB228" i="12"/>
  <c r="Z228" i="12"/>
  <c r="AB266" i="12"/>
  <c r="Z266" i="12"/>
  <c r="AR87" i="12"/>
  <c r="X141" i="12"/>
  <c r="W140" i="12"/>
  <c r="Y140" i="12"/>
  <c r="Z140" i="12"/>
  <c r="AB140" i="12"/>
  <c r="AT99" i="12"/>
  <c r="X233" i="12"/>
  <c r="W232" i="12"/>
  <c r="Y232" i="12"/>
  <c r="AT96" i="12"/>
  <c r="W82" i="12"/>
  <c r="Y82" i="12"/>
  <c r="AB225" i="12"/>
  <c r="Z225" i="12"/>
  <c r="AA275" i="12"/>
  <c r="AA271" i="12"/>
  <c r="AR92" i="12"/>
  <c r="AV96" i="12"/>
  <c r="AU99" i="12"/>
  <c r="AU100" i="12"/>
  <c r="AU101" i="12"/>
  <c r="AG274" i="12"/>
  <c r="S271" i="12"/>
  <c r="U275" i="12"/>
  <c r="X145" i="12"/>
  <c r="AB204" i="12"/>
  <c r="Z204" i="12"/>
  <c r="AA145" i="12"/>
  <c r="T238" i="12"/>
  <c r="AA238" i="12" s="1"/>
  <c r="AA237" i="12"/>
  <c r="Y224" i="12"/>
  <c r="W224" i="12"/>
  <c r="X225" i="12"/>
  <c r="AS96" i="12"/>
  <c r="Z270" i="12"/>
  <c r="AB270" i="12"/>
  <c r="Z141" i="12"/>
  <c r="AB141" i="12"/>
  <c r="AS100" i="12"/>
  <c r="AR99" i="12"/>
  <c r="AR100" i="12"/>
  <c r="AR101" i="12"/>
  <c r="AR102" i="12"/>
  <c r="AS92" i="12"/>
  <c r="AI274" i="12"/>
  <c r="T276" i="12"/>
  <c r="S275" i="12"/>
  <c r="AA99" i="12"/>
  <c r="AA100" i="12"/>
  <c r="AA101" i="12"/>
  <c r="Z229" i="12"/>
  <c r="AB229" i="12"/>
  <c r="AA279" i="12"/>
  <c r="Z82" i="12"/>
  <c r="AB82" i="12"/>
  <c r="W274" i="12"/>
  <c r="Y274" i="12"/>
  <c r="X275" i="12"/>
  <c r="Y266" i="12"/>
  <c r="W266" i="12"/>
  <c r="W90" i="12"/>
  <c r="Y90" i="12"/>
  <c r="X91" i="12"/>
  <c r="W178" i="12"/>
  <c r="Y178" i="12"/>
  <c r="X179" i="12"/>
  <c r="AE225" i="12"/>
  <c r="AH271" i="12"/>
  <c r="Z283" i="12"/>
  <c r="AB283" i="12"/>
  <c r="AF266" i="12"/>
  <c r="P233" i="12"/>
  <c r="X191" i="12"/>
  <c r="AA233" i="12"/>
  <c r="AU92" i="12"/>
  <c r="Y182" i="12"/>
  <c r="W182" i="12"/>
  <c r="X183" i="12"/>
  <c r="Y132" i="12"/>
  <c r="W132" i="12"/>
  <c r="X133" i="12"/>
  <c r="X95" i="12"/>
  <c r="W94" i="12"/>
  <c r="Y94" i="12"/>
  <c r="Z94" i="12"/>
  <c r="AB94" i="12"/>
  <c r="Y128" i="12"/>
  <c r="W128" i="12"/>
  <c r="Y174" i="12"/>
  <c r="W174" i="12"/>
  <c r="AB220" i="12"/>
  <c r="Z220" i="12"/>
  <c r="AA143" i="12"/>
  <c r="W136" i="12"/>
  <c r="Y136" i="12"/>
  <c r="X137" i="12"/>
  <c r="AU96" i="12"/>
  <c r="Y270" i="12"/>
  <c r="W270" i="12"/>
  <c r="X271" i="12"/>
  <c r="AU87" i="12"/>
  <c r="W86" i="12"/>
  <c r="Y86" i="12"/>
  <c r="X87" i="12"/>
  <c r="AF128" i="12"/>
  <c r="AG82" i="12"/>
  <c r="AF182" i="12"/>
  <c r="AF224" i="12"/>
  <c r="AD128" i="12"/>
  <c r="AI270" i="12"/>
  <c r="AD182" i="12"/>
  <c r="AG220" i="12"/>
  <c r="AD82" i="12"/>
  <c r="AD224" i="12"/>
  <c r="P179" i="12"/>
  <c r="S279" i="12"/>
  <c r="R233" i="12"/>
  <c r="R179" i="12"/>
  <c r="AE179" i="12"/>
  <c r="AF82" i="12"/>
  <c r="AE233" i="12"/>
  <c r="AD274" i="12"/>
  <c r="P279" i="12"/>
  <c r="AE279" i="12"/>
  <c r="Q280" i="12"/>
  <c r="AB46" i="12"/>
  <c r="S233" i="12"/>
  <c r="AF178" i="12"/>
  <c r="AH233" i="12"/>
  <c r="W50" i="12"/>
  <c r="T234" i="12"/>
  <c r="AD178" i="12"/>
  <c r="AL50" i="12"/>
  <c r="AN50" i="12"/>
  <c r="Y46" i="12"/>
  <c r="W46" i="12"/>
  <c r="X51" i="12"/>
  <c r="Y51" i="12" s="1"/>
  <c r="AM51" i="12"/>
  <c r="AE51" i="12"/>
  <c r="AF50" i="12"/>
  <c r="AD50" i="12"/>
  <c r="AF46" i="12"/>
  <c r="AD46" i="12"/>
  <c r="AL46" i="12"/>
  <c r="AN46" i="12"/>
  <c r="AA51" i="12"/>
  <c r="Z51" i="12" s="1"/>
  <c r="AP51" i="12"/>
  <c r="AH51" i="12"/>
  <c r="AG46" i="12"/>
  <c r="AI46" i="12"/>
  <c r="AG50" i="12"/>
  <c r="AI50" i="12"/>
  <c r="AQ46" i="12"/>
  <c r="AO46" i="12"/>
  <c r="AQ50" i="12"/>
  <c r="AO50" i="12"/>
  <c r="AH279" i="12"/>
  <c r="T280" i="12"/>
  <c r="U279" i="12"/>
  <c r="AF149" i="12"/>
  <c r="AD149" i="12"/>
  <c r="AE99" i="12"/>
  <c r="P99" i="12"/>
  <c r="R99" i="12"/>
  <c r="AI103" i="12"/>
  <c r="AG103" i="12"/>
  <c r="R200" i="12"/>
  <c r="Q196" i="12"/>
  <c r="Q205" i="12"/>
  <c r="P200" i="12"/>
  <c r="AE200" i="12"/>
  <c r="X200" i="12"/>
  <c r="U225" i="12"/>
  <c r="S225" i="12"/>
  <c r="AH225" i="12"/>
  <c r="AI149" i="12"/>
  <c r="AG149" i="12"/>
  <c r="Q188" i="12"/>
  <c r="R187" i="12"/>
  <c r="AE187" i="12"/>
  <c r="P187" i="12"/>
  <c r="AE275" i="12"/>
  <c r="Q276" i="12"/>
  <c r="P275" i="12"/>
  <c r="R275" i="12"/>
  <c r="T284" i="12"/>
  <c r="X154" i="12"/>
  <c r="P154" i="12"/>
  <c r="R154" i="12"/>
  <c r="AE154" i="12"/>
  <c r="Q150" i="12"/>
  <c r="AF94" i="12"/>
  <c r="AD94" i="12"/>
  <c r="Q184" i="12"/>
  <c r="R183" i="12"/>
  <c r="P183" i="12"/>
  <c r="AE183" i="12"/>
  <c r="U292" i="12"/>
  <c r="AH292" i="12"/>
  <c r="AA292" i="12"/>
  <c r="T297" i="12"/>
  <c r="T288" i="12"/>
  <c r="S292" i="12"/>
  <c r="AF140" i="12"/>
  <c r="AD140" i="12"/>
  <c r="AF103" i="12"/>
  <c r="AD103" i="12"/>
  <c r="AI140" i="12"/>
  <c r="AG140" i="12"/>
  <c r="T142" i="12"/>
  <c r="U141" i="12"/>
  <c r="S141" i="12"/>
  <c r="AH141" i="12"/>
  <c r="T101" i="12"/>
  <c r="S100" i="12"/>
  <c r="AH100" i="12"/>
  <c r="U100" i="12"/>
  <c r="AB103" i="12"/>
  <c r="Z103" i="12"/>
  <c r="AG86" i="12"/>
  <c r="AI86" i="12"/>
  <c r="AE191" i="12"/>
  <c r="R191" i="12"/>
  <c r="P191" i="12"/>
  <c r="AB241" i="12"/>
  <c r="Z241" i="12"/>
  <c r="R246" i="12"/>
  <c r="Q242" i="12"/>
  <c r="AE246" i="12"/>
  <c r="P246" i="12"/>
  <c r="X246" i="12"/>
  <c r="Q251" i="12"/>
  <c r="Y241" i="12"/>
  <c r="W241" i="12"/>
  <c r="AF186" i="12"/>
  <c r="AD186" i="12"/>
  <c r="AH229" i="12"/>
  <c r="S229" i="12"/>
  <c r="T230" i="12"/>
  <c r="AA230" i="12" s="1"/>
  <c r="U229" i="12"/>
  <c r="AG95" i="12"/>
  <c r="AI95" i="12"/>
  <c r="AD86" i="12"/>
  <c r="AF86" i="12"/>
  <c r="Q146" i="12"/>
  <c r="R145" i="12"/>
  <c r="AE145" i="12"/>
  <c r="P145" i="12"/>
  <c r="AE87" i="12"/>
  <c r="P87" i="12"/>
  <c r="R87" i="12"/>
  <c r="Q100" i="12"/>
  <c r="AI199" i="12"/>
  <c r="AG199" i="12"/>
  <c r="AH87" i="12"/>
  <c r="U87" i="12"/>
  <c r="S87" i="12"/>
  <c r="AF195" i="12"/>
  <c r="AD195" i="12"/>
  <c r="AH92" i="12"/>
  <c r="S92" i="12"/>
  <c r="U92" i="12"/>
  <c r="AH204" i="12"/>
  <c r="U204" i="12"/>
  <c r="S204" i="12"/>
  <c r="AI94" i="12"/>
  <c r="AG94" i="12"/>
  <c r="T239" i="12"/>
  <c r="AA239" i="12" s="1"/>
  <c r="AI241" i="12"/>
  <c r="AG241" i="12"/>
  <c r="T251" i="12"/>
  <c r="AA246" i="12"/>
  <c r="AH246" i="12"/>
  <c r="U246" i="12"/>
  <c r="T242" i="12"/>
  <c r="AA242" i="12" s="1"/>
  <c r="S246" i="12"/>
  <c r="AE237" i="12"/>
  <c r="R237" i="12"/>
  <c r="P237" i="12"/>
  <c r="AF137" i="12"/>
  <c r="AD137" i="12"/>
  <c r="Q284" i="12"/>
  <c r="AI128" i="12"/>
  <c r="AG128" i="12"/>
  <c r="P45" i="1"/>
  <c r="AH154" i="12"/>
  <c r="U154" i="12"/>
  <c r="S154" i="12"/>
  <c r="AA154" i="12"/>
  <c r="T150" i="12"/>
  <c r="Q239" i="12"/>
  <c r="AE238" i="12"/>
  <c r="P238" i="12"/>
  <c r="R238" i="12"/>
  <c r="AF274" i="12"/>
  <c r="Y149" i="12"/>
  <c r="W149" i="12"/>
  <c r="Q96" i="12"/>
  <c r="AE95" i="12"/>
  <c r="R95" i="12"/>
  <c r="P95" i="12"/>
  <c r="Q142" i="12"/>
  <c r="R141" i="12"/>
  <c r="AE141" i="12"/>
  <c r="P141" i="12"/>
  <c r="Y103" i="12"/>
  <c r="W103" i="12"/>
  <c r="T138" i="12"/>
  <c r="S137" i="12"/>
  <c r="AH137" i="12"/>
  <c r="U137" i="12"/>
  <c r="AI136" i="12"/>
  <c r="AG136" i="12"/>
  <c r="X292" i="12"/>
  <c r="AE292" i="12"/>
  <c r="R292" i="12"/>
  <c r="P292" i="12"/>
  <c r="Q297" i="12"/>
  <c r="Q288" i="12"/>
  <c r="S99" i="12"/>
  <c r="U99" i="12"/>
  <c r="AH99" i="12"/>
  <c r="W195" i="12"/>
  <c r="Y195" i="12"/>
  <c r="Q192" i="12"/>
  <c r="AI91" i="12"/>
  <c r="AG91" i="12"/>
  <c r="AI203" i="12"/>
  <c r="AG203" i="12"/>
  <c r="AG224" i="12"/>
  <c r="AI224" i="12"/>
  <c r="AF91" i="12"/>
  <c r="AD91" i="12"/>
  <c r="AE92" i="12"/>
  <c r="P92" i="12"/>
  <c r="R92" i="12"/>
  <c r="T146" i="12"/>
  <c r="AH145" i="12"/>
  <c r="S145" i="12"/>
  <c r="U145" i="12"/>
  <c r="Z149" i="12"/>
  <c r="AB149" i="12"/>
  <c r="AH237" i="12"/>
  <c r="U237" i="12"/>
  <c r="S237" i="12"/>
  <c r="R51" i="12"/>
  <c r="P51" i="12"/>
  <c r="U51" i="12"/>
  <c r="S51" i="12"/>
  <c r="AF241" i="12"/>
  <c r="AD241" i="12"/>
  <c r="AE138" i="12"/>
  <c r="P138" i="12"/>
  <c r="R138" i="12"/>
  <c r="AF174" i="12"/>
  <c r="AD174" i="12"/>
  <c r="T97" i="12"/>
  <c r="U96" i="12"/>
  <c r="S96" i="12"/>
  <c r="AH96" i="12"/>
  <c r="Z176" i="13"/>
  <c r="AB176" i="13"/>
  <c r="AD180" i="13"/>
  <c r="AF180" i="13"/>
  <c r="AI185" i="13"/>
  <c r="AG185" i="13"/>
  <c r="AE155" i="13"/>
  <c r="X155" i="13"/>
  <c r="P155" i="13"/>
  <c r="R155" i="13"/>
  <c r="Y154" i="13"/>
  <c r="W154" i="13"/>
  <c r="Z181" i="13"/>
  <c r="AB181" i="13"/>
  <c r="W185" i="13"/>
  <c r="Y185" i="13"/>
  <c r="Y180" i="13"/>
  <c r="W180" i="13"/>
  <c r="AH186" i="13"/>
  <c r="AA186" i="13"/>
  <c r="U186" i="13"/>
  <c r="S186" i="13"/>
  <c r="AB185" i="13"/>
  <c r="Z185" i="13"/>
  <c r="AI176" i="13"/>
  <c r="AG176" i="13"/>
  <c r="AD154" i="13"/>
  <c r="AF154" i="13"/>
  <c r="AG181" i="13"/>
  <c r="AI181" i="13"/>
  <c r="P186" i="13"/>
  <c r="X186" i="13"/>
  <c r="AE186" i="13"/>
  <c r="R186" i="13"/>
  <c r="AD150" i="13"/>
  <c r="AF150" i="13"/>
  <c r="AF185" i="13"/>
  <c r="AD185" i="13"/>
  <c r="R181" i="13"/>
  <c r="AE181" i="13"/>
  <c r="X181" i="13"/>
  <c r="P181" i="13"/>
  <c r="Y150" i="13"/>
  <c r="W150" i="13"/>
  <c r="R284" i="12"/>
  <c r="P284" i="12"/>
  <c r="AG275" i="12"/>
  <c r="AI275" i="12"/>
  <c r="AI266" i="12"/>
  <c r="AG266" i="12"/>
  <c r="Y287" i="12"/>
  <c r="W287" i="12"/>
  <c r="AF232" i="12"/>
  <c r="AD232" i="12"/>
  <c r="AD278" i="12"/>
  <c r="AF278" i="12"/>
  <c r="AE229" i="12"/>
  <c r="R229" i="12"/>
  <c r="P229" i="12"/>
  <c r="Q230" i="12"/>
  <c r="AG271" i="12"/>
  <c r="AI271" i="12"/>
  <c r="S283" i="12"/>
  <c r="U283" i="12"/>
  <c r="AH283" i="12"/>
  <c r="AG287" i="12"/>
  <c r="AI287" i="12"/>
  <c r="P234" i="12"/>
  <c r="AF287" i="12"/>
  <c r="AD287" i="12"/>
  <c r="AI278" i="12"/>
  <c r="AG278" i="12"/>
  <c r="AE271" i="12"/>
  <c r="P271" i="12"/>
  <c r="R271" i="12"/>
  <c r="AD132" i="12"/>
  <c r="AF132" i="12"/>
  <c r="U276" i="12"/>
  <c r="AF279" i="12"/>
  <c r="AD279" i="12"/>
  <c r="AE133" i="12"/>
  <c r="P133" i="12"/>
  <c r="R133" i="12"/>
  <c r="AF228" i="12"/>
  <c r="AD228" i="12"/>
  <c r="AE283" i="12"/>
  <c r="P283" i="12"/>
  <c r="R283" i="12"/>
  <c r="AF179" i="12"/>
  <c r="AI232" i="12"/>
  <c r="AG232" i="12"/>
  <c r="AF220" i="12"/>
  <c r="AD220" i="12"/>
  <c r="AF270" i="12"/>
  <c r="AD270" i="12"/>
  <c r="AF225" i="12"/>
  <c r="AB287" i="12"/>
  <c r="Z287" i="12"/>
  <c r="AB51" i="12" l="1"/>
  <c r="W51" i="12"/>
  <c r="AA150" i="12"/>
  <c r="AA151" i="12"/>
  <c r="AA152" i="12"/>
  <c r="AA153" i="12"/>
  <c r="AB233" i="12"/>
  <c r="Z233" i="12"/>
  <c r="W91" i="12"/>
  <c r="Y91" i="12"/>
  <c r="X92" i="12"/>
  <c r="AB279" i="12"/>
  <c r="Z279" i="12"/>
  <c r="AB101" i="12"/>
  <c r="Z101" i="12"/>
  <c r="AA276" i="12"/>
  <c r="AS97" i="12"/>
  <c r="AB238" i="12"/>
  <c r="Z238" i="12"/>
  <c r="Z145" i="12"/>
  <c r="AB145" i="12"/>
  <c r="AV97" i="12"/>
  <c r="AB271" i="12"/>
  <c r="Z271" i="12"/>
  <c r="AT97" i="12"/>
  <c r="X100" i="12"/>
  <c r="Y99" i="12"/>
  <c r="W99" i="12"/>
  <c r="AD225" i="12"/>
  <c r="S238" i="12"/>
  <c r="T289" i="12"/>
  <c r="AA289" i="12" s="1"/>
  <c r="AA288" i="12"/>
  <c r="X150" i="12"/>
  <c r="AU97" i="12"/>
  <c r="X192" i="12"/>
  <c r="W191" i="12"/>
  <c r="Y191" i="12"/>
  <c r="W179" i="12"/>
  <c r="Y179" i="12"/>
  <c r="AS101" i="12"/>
  <c r="Y229" i="12"/>
  <c r="W229" i="12"/>
  <c r="X230" i="12"/>
  <c r="AH276" i="12"/>
  <c r="X288" i="12"/>
  <c r="AH238" i="12"/>
  <c r="AA284" i="12"/>
  <c r="X196" i="12"/>
  <c r="AA280" i="12"/>
  <c r="Y271" i="12"/>
  <c r="W271" i="12"/>
  <c r="Y137" i="12"/>
  <c r="W137" i="12"/>
  <c r="X138" i="12"/>
  <c r="W95" i="12"/>
  <c r="Y95" i="12"/>
  <c r="X96" i="12"/>
  <c r="W183" i="12"/>
  <c r="Y183" i="12"/>
  <c r="X184" i="12"/>
  <c r="W275" i="12"/>
  <c r="Y275" i="12"/>
  <c r="X276" i="12"/>
  <c r="Z99" i="12"/>
  <c r="AB99" i="12"/>
  <c r="Y225" i="12"/>
  <c r="W225" i="12"/>
  <c r="X146" i="12"/>
  <c r="W145" i="12"/>
  <c r="Y145" i="12"/>
  <c r="Z275" i="12"/>
  <c r="AB275" i="12"/>
  <c r="Y279" i="12"/>
  <c r="W279" i="12"/>
  <c r="X280" i="12"/>
  <c r="Y187" i="12"/>
  <c r="W187" i="12"/>
  <c r="X188" i="12"/>
  <c r="X284" i="12"/>
  <c r="W283" i="12"/>
  <c r="Y283" i="12"/>
  <c r="Z239" i="12"/>
  <c r="AB239" i="12"/>
  <c r="X242" i="12"/>
  <c r="R234" i="12"/>
  <c r="W87" i="12"/>
  <c r="Y87" i="12"/>
  <c r="AB143" i="12"/>
  <c r="Z143" i="12"/>
  <c r="Z100" i="12"/>
  <c r="AB100" i="12"/>
  <c r="Y233" i="12"/>
  <c r="W233" i="12"/>
  <c r="X234" i="12"/>
  <c r="AT100" i="12"/>
  <c r="AD179" i="12"/>
  <c r="S276" i="12"/>
  <c r="Q235" i="12"/>
  <c r="AE234" i="12"/>
  <c r="Z242" i="12"/>
  <c r="AB242" i="12"/>
  <c r="U238" i="12"/>
  <c r="AB230" i="12"/>
  <c r="Z230" i="12"/>
  <c r="AA234" i="12"/>
  <c r="Y133" i="12"/>
  <c r="W133" i="12"/>
  <c r="AA102" i="12"/>
  <c r="Z237" i="12"/>
  <c r="AB237" i="12"/>
  <c r="AA146" i="12"/>
  <c r="AU102" i="12"/>
  <c r="W141" i="12"/>
  <c r="Y141" i="12"/>
  <c r="X142" i="12"/>
  <c r="AV101" i="12"/>
  <c r="AT92" i="12"/>
  <c r="Z87" i="12"/>
  <c r="AB87" i="12"/>
  <c r="X238" i="12"/>
  <c r="W237" i="12"/>
  <c r="Y237" i="12"/>
  <c r="AD233" i="12"/>
  <c r="Q285" i="12"/>
  <c r="AE284" i="12"/>
  <c r="AI233" i="12"/>
  <c r="S234" i="12"/>
  <c r="P280" i="12"/>
  <c r="AF233" i="12"/>
  <c r="AH280" i="12"/>
  <c r="T235" i="12"/>
  <c r="U234" i="12"/>
  <c r="Q281" i="12"/>
  <c r="AE280" i="12"/>
  <c r="AG233" i="12"/>
  <c r="AG279" i="12"/>
  <c r="AH234" i="12"/>
  <c r="R280" i="12"/>
  <c r="S284" i="12"/>
  <c r="T285" i="12"/>
  <c r="U284" i="12"/>
  <c r="AH284" i="12"/>
  <c r="AD51" i="12"/>
  <c r="AF51" i="12"/>
  <c r="AL51" i="12"/>
  <c r="AN51" i="12"/>
  <c r="AG51" i="12"/>
  <c r="AI51" i="12"/>
  <c r="AO51" i="12"/>
  <c r="AQ51" i="12"/>
  <c r="S280" i="12"/>
  <c r="T281" i="12"/>
  <c r="U280" i="12"/>
  <c r="AI279" i="12"/>
  <c r="AF237" i="12"/>
  <c r="AD237" i="12"/>
  <c r="T256" i="12"/>
  <c r="AA251" i="12"/>
  <c r="U251" i="12"/>
  <c r="T247" i="12"/>
  <c r="AA247" i="12" s="1"/>
  <c r="S251" i="12"/>
  <c r="AH251" i="12"/>
  <c r="AF145" i="12"/>
  <c r="AD145" i="12"/>
  <c r="AH289" i="12"/>
  <c r="U289" i="12"/>
  <c r="S289" i="12"/>
  <c r="P150" i="12"/>
  <c r="R150" i="12"/>
  <c r="AE150" i="12"/>
  <c r="W200" i="12"/>
  <c r="Y200" i="12"/>
  <c r="AI96" i="12"/>
  <c r="AG96" i="12"/>
  <c r="AI237" i="12"/>
  <c r="AG237" i="12"/>
  <c r="Q289" i="12"/>
  <c r="AE288" i="12"/>
  <c r="R288" i="12"/>
  <c r="P288" i="12"/>
  <c r="AF292" i="12"/>
  <c r="AD292" i="12"/>
  <c r="AI246" i="12"/>
  <c r="AG246" i="12"/>
  <c r="U239" i="12"/>
  <c r="AH239" i="12"/>
  <c r="S239" i="12"/>
  <c r="T240" i="12"/>
  <c r="AA240" i="12" s="1"/>
  <c r="U230" i="12"/>
  <c r="AH230" i="12"/>
  <c r="S230" i="12"/>
  <c r="Q247" i="12"/>
  <c r="AE251" i="12"/>
  <c r="Q256" i="12"/>
  <c r="X251" i="12"/>
  <c r="R251" i="12"/>
  <c r="P251" i="12"/>
  <c r="Q243" i="12"/>
  <c r="AE242" i="12"/>
  <c r="R242" i="12"/>
  <c r="P242" i="12"/>
  <c r="T143" i="12"/>
  <c r="U142" i="12"/>
  <c r="S142" i="12"/>
  <c r="AH142" i="12"/>
  <c r="AI292" i="12"/>
  <c r="AG292" i="12"/>
  <c r="P184" i="12"/>
  <c r="R184" i="12"/>
  <c r="AE184" i="12"/>
  <c r="Q151" i="12"/>
  <c r="W154" i="12"/>
  <c r="Y154" i="12"/>
  <c r="AD275" i="12"/>
  <c r="AF275" i="12"/>
  <c r="AF187" i="12"/>
  <c r="AD187" i="12"/>
  <c r="Q189" i="12"/>
  <c r="R188" i="12"/>
  <c r="AE188" i="12"/>
  <c r="P188" i="12"/>
  <c r="AF200" i="12"/>
  <c r="AD200" i="12"/>
  <c r="AB154" i="12"/>
  <c r="Z154" i="12"/>
  <c r="AD87" i="12"/>
  <c r="AF87" i="12"/>
  <c r="AG229" i="12"/>
  <c r="AI229" i="12"/>
  <c r="T102" i="12"/>
  <c r="U101" i="12"/>
  <c r="AH101" i="12"/>
  <c r="S101" i="12"/>
  <c r="AI141" i="12"/>
  <c r="AG141" i="12"/>
  <c r="AF183" i="12"/>
  <c r="AD183" i="12"/>
  <c r="AH97" i="12"/>
  <c r="U97" i="12"/>
  <c r="S97" i="12"/>
  <c r="T147" i="12"/>
  <c r="AH146" i="12"/>
  <c r="U146" i="12"/>
  <c r="S146" i="12"/>
  <c r="AE297" i="12"/>
  <c r="R297" i="12"/>
  <c r="P297" i="12"/>
  <c r="Q302" i="12"/>
  <c r="X297" i="12"/>
  <c r="Q293" i="12"/>
  <c r="AF95" i="12"/>
  <c r="AD95" i="12"/>
  <c r="AF238" i="12"/>
  <c r="AD238" i="12"/>
  <c r="S242" i="12"/>
  <c r="U242" i="12"/>
  <c r="AH242" i="12"/>
  <c r="AB246" i="12"/>
  <c r="Z246" i="12"/>
  <c r="AG92" i="12"/>
  <c r="AI92" i="12"/>
  <c r="Q101" i="12"/>
  <c r="AE100" i="12"/>
  <c r="R100" i="12"/>
  <c r="P100" i="12"/>
  <c r="AI238" i="12"/>
  <c r="Y246" i="12"/>
  <c r="W246" i="12"/>
  <c r="AF191" i="12"/>
  <c r="AD191" i="12"/>
  <c r="S288" i="12"/>
  <c r="U288" i="12"/>
  <c r="AH288" i="12"/>
  <c r="AF154" i="12"/>
  <c r="AD154" i="12"/>
  <c r="AI225" i="12"/>
  <c r="AG225" i="12"/>
  <c r="AF99" i="12"/>
  <c r="AD99" i="12"/>
  <c r="AI145" i="12"/>
  <c r="AG145" i="12"/>
  <c r="AF141" i="12"/>
  <c r="AD141" i="12"/>
  <c r="Q97" i="12"/>
  <c r="AE96" i="12"/>
  <c r="R96" i="12"/>
  <c r="P96" i="12"/>
  <c r="Q240" i="12"/>
  <c r="AE239" i="12"/>
  <c r="R239" i="12"/>
  <c r="P239" i="12"/>
  <c r="AF246" i="12"/>
  <c r="AD246" i="12"/>
  <c r="AG100" i="12"/>
  <c r="AI100" i="12"/>
  <c r="AB292" i="12"/>
  <c r="Z292" i="12"/>
  <c r="AE276" i="12"/>
  <c r="P276" i="12"/>
  <c r="R276" i="12"/>
  <c r="Q197" i="12"/>
  <c r="R196" i="12"/>
  <c r="AE196" i="12"/>
  <c r="P196" i="12"/>
  <c r="AD138" i="12"/>
  <c r="AF138" i="12"/>
  <c r="AD92" i="12"/>
  <c r="AF92" i="12"/>
  <c r="Q193" i="12"/>
  <c r="R192" i="12"/>
  <c r="P192" i="12"/>
  <c r="AE192" i="12"/>
  <c r="AI99" i="12"/>
  <c r="AG99" i="12"/>
  <c r="W292" i="12"/>
  <c r="Y292" i="12"/>
  <c r="AI137" i="12"/>
  <c r="AG137" i="12"/>
  <c r="AH138" i="12"/>
  <c r="U138" i="12"/>
  <c r="S138" i="12"/>
  <c r="Q143" i="12"/>
  <c r="AE142" i="12"/>
  <c r="P142" i="12"/>
  <c r="R142" i="12"/>
  <c r="T151" i="12"/>
  <c r="AH150" i="12"/>
  <c r="U150" i="12"/>
  <c r="S150" i="12"/>
  <c r="AI154" i="12"/>
  <c r="AG154" i="12"/>
  <c r="T243" i="12"/>
  <c r="AA243" i="12" s="1"/>
  <c r="AG204" i="12"/>
  <c r="AI204" i="12"/>
  <c r="AG87" i="12"/>
  <c r="AI87" i="12"/>
  <c r="Q147" i="12"/>
  <c r="P146" i="12"/>
  <c r="R146" i="12"/>
  <c r="AE146" i="12"/>
  <c r="T290" i="12"/>
  <c r="AA290" i="12" s="1"/>
  <c r="AA297" i="12"/>
  <c r="AH297" i="12"/>
  <c r="U297" i="12"/>
  <c r="S297" i="12"/>
  <c r="T293" i="12"/>
  <c r="T302" i="12"/>
  <c r="AE205" i="12"/>
  <c r="X205" i="12"/>
  <c r="P205" i="12"/>
  <c r="Q201" i="12"/>
  <c r="Q202" i="12" s="1"/>
  <c r="R205" i="12"/>
  <c r="AF181" i="13"/>
  <c r="AD181" i="13"/>
  <c r="Y186" i="13"/>
  <c r="W186" i="13"/>
  <c r="AB186" i="13"/>
  <c r="Z186" i="13"/>
  <c r="Y155" i="13"/>
  <c r="W155" i="13"/>
  <c r="AG186" i="13"/>
  <c r="AI186" i="13"/>
  <c r="AF155" i="13"/>
  <c r="AD155" i="13"/>
  <c r="W181" i="13"/>
  <c r="Y181" i="13"/>
  <c r="AD186" i="13"/>
  <c r="AF186" i="13"/>
  <c r="AD271" i="12"/>
  <c r="AF271" i="12"/>
  <c r="S285" i="12"/>
  <c r="U285" i="12"/>
  <c r="AH285" i="12"/>
  <c r="T286" i="12"/>
  <c r="AE281" i="12"/>
  <c r="AE235" i="12"/>
  <c r="P235" i="12"/>
  <c r="R235" i="12"/>
  <c r="S235" i="12"/>
  <c r="U235" i="12"/>
  <c r="AH235" i="12"/>
  <c r="AF283" i="12"/>
  <c r="AD283" i="12"/>
  <c r="AI276" i="12"/>
  <c r="AG276" i="12"/>
  <c r="AI280" i="12"/>
  <c r="AF234" i="12"/>
  <c r="AD234" i="12"/>
  <c r="AG283" i="12"/>
  <c r="AI283" i="12"/>
  <c r="AE230" i="12"/>
  <c r="R230" i="12"/>
  <c r="P230" i="12"/>
  <c r="AD229" i="12"/>
  <c r="AF229" i="12"/>
  <c r="AD133" i="12"/>
  <c r="AF133" i="12"/>
  <c r="Z153" i="12" l="1"/>
  <c r="AB153" i="12"/>
  <c r="Z247" i="12"/>
  <c r="AB247" i="12"/>
  <c r="AA281" i="12"/>
  <c r="W188" i="12"/>
  <c r="Y188" i="12"/>
  <c r="X189" i="12"/>
  <c r="X151" i="12"/>
  <c r="Y150" i="12"/>
  <c r="W150" i="12"/>
  <c r="AD280" i="12"/>
  <c r="AA286" i="12"/>
  <c r="Y276" i="12"/>
  <c r="W276" i="12"/>
  <c r="AS102" i="12"/>
  <c r="Z288" i="12"/>
  <c r="AB288" i="12"/>
  <c r="AB276" i="12"/>
  <c r="Z276" i="12"/>
  <c r="Z152" i="12"/>
  <c r="AB152" i="12"/>
  <c r="AF284" i="12"/>
  <c r="Q286" i="12"/>
  <c r="AG284" i="12"/>
  <c r="T294" i="12"/>
  <c r="AA294" i="12" s="1"/>
  <c r="AA293" i="12"/>
  <c r="X247" i="12"/>
  <c r="W238" i="12"/>
  <c r="Y238" i="12"/>
  <c r="X239" i="12"/>
  <c r="Y142" i="12"/>
  <c r="W142" i="12"/>
  <c r="X143" i="12"/>
  <c r="AB146" i="12"/>
  <c r="Z146" i="12"/>
  <c r="AA147" i="12"/>
  <c r="Z234" i="12"/>
  <c r="AB234" i="12"/>
  <c r="AT101" i="12"/>
  <c r="X243" i="12"/>
  <c r="Y242" i="12"/>
  <c r="W242" i="12"/>
  <c r="Y138" i="12"/>
  <c r="W138" i="12"/>
  <c r="Z280" i="12"/>
  <c r="AB280" i="12"/>
  <c r="AB284" i="12"/>
  <c r="Z284" i="12"/>
  <c r="Y230" i="12"/>
  <c r="W230" i="12"/>
  <c r="AB289" i="12"/>
  <c r="Z289" i="12"/>
  <c r="AB151" i="12"/>
  <c r="Z151" i="12"/>
  <c r="X201" i="12"/>
  <c r="Z290" i="12"/>
  <c r="AB290" i="12"/>
  <c r="AB243" i="12"/>
  <c r="Z243" i="12"/>
  <c r="AB240" i="12"/>
  <c r="Z240" i="12"/>
  <c r="Y184" i="12"/>
  <c r="W184" i="12"/>
  <c r="AD284" i="12"/>
  <c r="AG238" i="12"/>
  <c r="X293" i="12"/>
  <c r="AA285" i="12"/>
  <c r="AA235" i="12"/>
  <c r="AV102" i="12"/>
  <c r="Z102" i="12"/>
  <c r="AB102" i="12"/>
  <c r="Y234" i="12"/>
  <c r="W234" i="12"/>
  <c r="X235" i="12"/>
  <c r="W284" i="12"/>
  <c r="Y284" i="12"/>
  <c r="X285" i="12"/>
  <c r="W280" i="12"/>
  <c r="Y280" i="12"/>
  <c r="X281" i="12"/>
  <c r="W146" i="12"/>
  <c r="Y146" i="12"/>
  <c r="X147" i="12"/>
  <c r="Y96" i="12"/>
  <c r="W96" i="12"/>
  <c r="X97" i="12"/>
  <c r="X197" i="12"/>
  <c r="W196" i="12"/>
  <c r="Y196" i="12"/>
  <c r="X289" i="12"/>
  <c r="Y288" i="12"/>
  <c r="W288" i="12"/>
  <c r="Y192" i="12"/>
  <c r="W192" i="12"/>
  <c r="X193" i="12"/>
  <c r="Y100" i="12"/>
  <c r="W100" i="12"/>
  <c r="X101" i="12"/>
  <c r="W92" i="12"/>
  <c r="Y92" i="12"/>
  <c r="Z150" i="12"/>
  <c r="AB150" i="12"/>
  <c r="AG234" i="12"/>
  <c r="AF280" i="12"/>
  <c r="AG280" i="12"/>
  <c r="AI234" i="12"/>
  <c r="P285" i="12"/>
  <c r="AI284" i="12"/>
  <c r="R285" i="12"/>
  <c r="P281" i="12"/>
  <c r="U281" i="12"/>
  <c r="AE285" i="12"/>
  <c r="R281" i="12"/>
  <c r="S281" i="12"/>
  <c r="AH281" i="12"/>
  <c r="Q203" i="12"/>
  <c r="AE202" i="12"/>
  <c r="R202" i="12"/>
  <c r="P202" i="12"/>
  <c r="AH290" i="12"/>
  <c r="U290" i="12"/>
  <c r="S290" i="12"/>
  <c r="T291" i="12"/>
  <c r="AA291" i="12" s="1"/>
  <c r="Q198" i="12"/>
  <c r="AE197" i="12"/>
  <c r="P197" i="12"/>
  <c r="R197" i="12"/>
  <c r="R240" i="12"/>
  <c r="AE240" i="12"/>
  <c r="P240" i="12"/>
  <c r="AF188" i="12"/>
  <c r="AD188" i="12"/>
  <c r="Q152" i="12"/>
  <c r="R151" i="12"/>
  <c r="P151" i="12"/>
  <c r="AE151" i="12"/>
  <c r="AI142" i="12"/>
  <c r="AG142" i="12"/>
  <c r="AF242" i="12"/>
  <c r="AD242" i="12"/>
  <c r="AI239" i="12"/>
  <c r="AG239" i="12"/>
  <c r="AF288" i="12"/>
  <c r="AD288" i="12"/>
  <c r="AH302" i="12"/>
  <c r="U302" i="12"/>
  <c r="AA302" i="12"/>
  <c r="T298" i="12"/>
  <c r="S302" i="12"/>
  <c r="T307" i="12"/>
  <c r="AI297" i="12"/>
  <c r="AG297" i="12"/>
  <c r="AI150" i="12"/>
  <c r="AG150" i="12"/>
  <c r="AF142" i="12"/>
  <c r="AD142" i="12"/>
  <c r="AF196" i="12"/>
  <c r="AD196" i="12"/>
  <c r="U143" i="12"/>
  <c r="AH143" i="12"/>
  <c r="S143" i="12"/>
  <c r="R247" i="12"/>
  <c r="P247" i="12"/>
  <c r="AE247" i="12"/>
  <c r="T248" i="12"/>
  <c r="AA248" i="12" s="1"/>
  <c r="U247" i="12"/>
  <c r="AH247" i="12"/>
  <c r="S247" i="12"/>
  <c r="P201" i="12"/>
  <c r="AE201" i="12"/>
  <c r="R201" i="12"/>
  <c r="AE302" i="12"/>
  <c r="Q298" i="12"/>
  <c r="Q299" i="12" s="1"/>
  <c r="X302" i="12"/>
  <c r="P302" i="12"/>
  <c r="R302" i="12"/>
  <c r="Q307" i="12"/>
  <c r="AG97" i="12"/>
  <c r="AI97" i="12"/>
  <c r="P189" i="12"/>
  <c r="AE189" i="12"/>
  <c r="R189" i="12"/>
  <c r="T252" i="12"/>
  <c r="U256" i="12"/>
  <c r="AH256" i="12"/>
  <c r="AA256" i="12"/>
  <c r="S256" i="12"/>
  <c r="S293" i="12"/>
  <c r="AH293" i="12"/>
  <c r="U293" i="12"/>
  <c r="Z297" i="12"/>
  <c r="AB297" i="12"/>
  <c r="AD146" i="12"/>
  <c r="AF146" i="12"/>
  <c r="S243" i="12"/>
  <c r="AH243" i="12"/>
  <c r="U243" i="12"/>
  <c r="T244" i="12"/>
  <c r="AA244" i="12" s="1"/>
  <c r="AD276" i="12"/>
  <c r="AF276" i="12"/>
  <c r="AF239" i="12"/>
  <c r="AD239" i="12"/>
  <c r="AF96" i="12"/>
  <c r="AD96" i="12"/>
  <c r="Q102" i="12"/>
  <c r="AE101" i="12"/>
  <c r="P101" i="12"/>
  <c r="R101" i="12"/>
  <c r="AI242" i="12"/>
  <c r="AG242" i="12"/>
  <c r="Q294" i="12"/>
  <c r="AE293" i="12"/>
  <c r="R293" i="12"/>
  <c r="P293" i="12"/>
  <c r="T148" i="12"/>
  <c r="AH147" i="12"/>
  <c r="U147" i="12"/>
  <c r="S147" i="12"/>
  <c r="Q244" i="12"/>
  <c r="R243" i="12"/>
  <c r="AE243" i="12"/>
  <c r="P243" i="12"/>
  <c r="Y251" i="12"/>
  <c r="W251" i="12"/>
  <c r="AI230" i="12"/>
  <c r="AG230" i="12"/>
  <c r="S240" i="12"/>
  <c r="AH240" i="12"/>
  <c r="U240" i="12"/>
  <c r="Q290" i="12"/>
  <c r="AE289" i="12"/>
  <c r="R289" i="12"/>
  <c r="P289" i="12"/>
  <c r="AI251" i="12"/>
  <c r="AG251" i="12"/>
  <c r="AF205" i="12"/>
  <c r="AD205" i="12"/>
  <c r="U294" i="12"/>
  <c r="AH294" i="12"/>
  <c r="S294" i="12"/>
  <c r="AI138" i="12"/>
  <c r="AG138" i="12"/>
  <c r="Q194" i="12"/>
  <c r="P193" i="12"/>
  <c r="AE193" i="12"/>
  <c r="R193" i="12"/>
  <c r="AE97" i="12"/>
  <c r="P97" i="12"/>
  <c r="R97" i="12"/>
  <c r="AF100" i="12"/>
  <c r="AD100" i="12"/>
  <c r="AG146" i="12"/>
  <c r="AI146" i="12"/>
  <c r="AF251" i="12"/>
  <c r="AD251" i="12"/>
  <c r="Y205" i="12"/>
  <c r="W205" i="12"/>
  <c r="T295" i="12"/>
  <c r="AA295" i="12" s="1"/>
  <c r="Q148" i="12"/>
  <c r="R147" i="12"/>
  <c r="P147" i="12"/>
  <c r="AE147" i="12"/>
  <c r="T152" i="12"/>
  <c r="AH151" i="12"/>
  <c r="U151" i="12"/>
  <c r="S151" i="12"/>
  <c r="R143" i="12"/>
  <c r="P143" i="12"/>
  <c r="AE143" i="12"/>
  <c r="AF192" i="12"/>
  <c r="AD192" i="12"/>
  <c r="AI288" i="12"/>
  <c r="AG288" i="12"/>
  <c r="W297" i="12"/>
  <c r="Y297" i="12"/>
  <c r="AF297" i="12"/>
  <c r="AD297" i="12"/>
  <c r="AI101" i="12"/>
  <c r="AG101" i="12"/>
  <c r="U102" i="12"/>
  <c r="S102" i="12"/>
  <c r="AH102" i="12"/>
  <c r="AF184" i="12"/>
  <c r="AD184" i="12"/>
  <c r="Q248" i="12"/>
  <c r="P256" i="12"/>
  <c r="AE256" i="12"/>
  <c r="X256" i="12"/>
  <c r="Q252" i="12"/>
  <c r="Q253" i="12" s="1"/>
  <c r="R256" i="12"/>
  <c r="AF150" i="12"/>
  <c r="AD150" i="12"/>
  <c r="AG289" i="12"/>
  <c r="AI289" i="12"/>
  <c r="AB251" i="12"/>
  <c r="Z251" i="12"/>
  <c r="AD230" i="12"/>
  <c r="AF230" i="12"/>
  <c r="U286" i="12"/>
  <c r="S286" i="12"/>
  <c r="AH286" i="12"/>
  <c r="AG235" i="12"/>
  <c r="AI235" i="12"/>
  <c r="AF235" i="12"/>
  <c r="AD235" i="12"/>
  <c r="AG285" i="12"/>
  <c r="AI285" i="12"/>
  <c r="AE286" i="12"/>
  <c r="R286" i="12"/>
  <c r="P286" i="12"/>
  <c r="AD281" i="12"/>
  <c r="AF281" i="12"/>
  <c r="Y235" i="12" l="1"/>
  <c r="W235" i="12"/>
  <c r="AB281" i="12"/>
  <c r="Z281" i="12"/>
  <c r="T253" i="12"/>
  <c r="AA252" i="12"/>
  <c r="X298" i="12"/>
  <c r="Y193" i="12"/>
  <c r="W193" i="12"/>
  <c r="X194" i="12"/>
  <c r="Y197" i="12"/>
  <c r="W197" i="12"/>
  <c r="X198" i="12"/>
  <c r="Y147" i="12"/>
  <c r="W147" i="12"/>
  <c r="X148" i="12"/>
  <c r="Z285" i="12"/>
  <c r="AB285" i="12"/>
  <c r="X202" i="12"/>
  <c r="W201" i="12"/>
  <c r="Y201" i="12"/>
  <c r="W239" i="12"/>
  <c r="Y239" i="12"/>
  <c r="X240" i="12"/>
  <c r="AB286" i="12"/>
  <c r="Z286" i="12"/>
  <c r="Y281" i="12"/>
  <c r="W281" i="12"/>
  <c r="X252" i="12"/>
  <c r="Z295" i="12"/>
  <c r="AB295" i="12"/>
  <c r="AB248" i="12"/>
  <c r="Z248" i="12"/>
  <c r="Y101" i="12"/>
  <c r="W101" i="12"/>
  <c r="X102" i="12"/>
  <c r="W289" i="12"/>
  <c r="Y289" i="12"/>
  <c r="X290" i="12"/>
  <c r="W97" i="12"/>
  <c r="Y97" i="12"/>
  <c r="X294" i="12"/>
  <c r="W293" i="12"/>
  <c r="Y293" i="12"/>
  <c r="Y243" i="12"/>
  <c r="W243" i="12"/>
  <c r="X244" i="12"/>
  <c r="W143" i="12"/>
  <c r="Y143" i="12"/>
  <c r="X248" i="12"/>
  <c r="Y247" i="12"/>
  <c r="W247" i="12"/>
  <c r="Z293" i="12"/>
  <c r="AB293" i="12"/>
  <c r="Y151" i="12"/>
  <c r="W151" i="12"/>
  <c r="X152" i="12"/>
  <c r="Y285" i="12"/>
  <c r="W285" i="12"/>
  <c r="X286" i="12"/>
  <c r="Z244" i="12"/>
  <c r="AB244" i="12"/>
  <c r="T299" i="12"/>
  <c r="AA299" i="12" s="1"/>
  <c r="AA298" i="12"/>
  <c r="AB291" i="12"/>
  <c r="Z291" i="12"/>
  <c r="AB235" i="12"/>
  <c r="Z235" i="12"/>
  <c r="AT102" i="12"/>
  <c r="Z147" i="12"/>
  <c r="AB147" i="12"/>
  <c r="AA148" i="12"/>
  <c r="AB294" i="12"/>
  <c r="Z294" i="12"/>
  <c r="Y189" i="12"/>
  <c r="W189" i="12"/>
  <c r="AD285" i="12"/>
  <c r="AF285" i="12"/>
  <c r="AI281" i="12"/>
  <c r="AG281" i="12"/>
  <c r="Q254" i="12"/>
  <c r="P253" i="12"/>
  <c r="R253" i="12"/>
  <c r="AE253" i="12"/>
  <c r="AH299" i="12"/>
  <c r="AG151" i="12"/>
  <c r="AI151" i="12"/>
  <c r="W302" i="12"/>
  <c r="Y302" i="12"/>
  <c r="Q199" i="12"/>
  <c r="R198" i="12"/>
  <c r="P198" i="12"/>
  <c r="AE198" i="12"/>
  <c r="AI290" i="12"/>
  <c r="AG290" i="12"/>
  <c r="AF256" i="12"/>
  <c r="AD256" i="12"/>
  <c r="Q249" i="12"/>
  <c r="AE248" i="12"/>
  <c r="R248" i="12"/>
  <c r="P248" i="12"/>
  <c r="AF143" i="12"/>
  <c r="AD143" i="12"/>
  <c r="T153" i="12"/>
  <c r="AH152" i="12"/>
  <c r="S152" i="12"/>
  <c r="U152" i="12"/>
  <c r="Q291" i="12"/>
  <c r="AE290" i="12"/>
  <c r="R290" i="12"/>
  <c r="P290" i="12"/>
  <c r="AE102" i="12"/>
  <c r="R102" i="12"/>
  <c r="P102" i="12"/>
  <c r="AH244" i="12"/>
  <c r="U244" i="12"/>
  <c r="S244" i="12"/>
  <c r="T245" i="12"/>
  <c r="AA245" i="12" s="1"/>
  <c r="AB256" i="12"/>
  <c r="Z256" i="12"/>
  <c r="AH252" i="12"/>
  <c r="U252" i="12"/>
  <c r="S252" i="12"/>
  <c r="AE298" i="12"/>
  <c r="R298" i="12"/>
  <c r="P298" i="12"/>
  <c r="AF201" i="12"/>
  <c r="AD201" i="12"/>
  <c r="AI247" i="12"/>
  <c r="AG247" i="12"/>
  <c r="Z302" i="12"/>
  <c r="AB302" i="12"/>
  <c r="Q153" i="12"/>
  <c r="P152" i="12"/>
  <c r="AE152" i="12"/>
  <c r="R152" i="12"/>
  <c r="AF202" i="12"/>
  <c r="AD202" i="12"/>
  <c r="AG102" i="12"/>
  <c r="AI102" i="12"/>
  <c r="AI147" i="12"/>
  <c r="AG147" i="12"/>
  <c r="S298" i="12"/>
  <c r="AH298" i="12"/>
  <c r="U298" i="12"/>
  <c r="AF147" i="12"/>
  <c r="AD147" i="12"/>
  <c r="R148" i="12"/>
  <c r="AE148" i="12"/>
  <c r="P148" i="12"/>
  <c r="AH295" i="12"/>
  <c r="U295" i="12"/>
  <c r="S295" i="12"/>
  <c r="T296" i="12"/>
  <c r="AA296" i="12" s="1"/>
  <c r="R194" i="12"/>
  <c r="P194" i="12"/>
  <c r="AE194" i="12"/>
  <c r="AG294" i="12"/>
  <c r="AI294" i="12"/>
  <c r="AG240" i="12"/>
  <c r="AI240" i="12"/>
  <c r="AH148" i="12"/>
  <c r="S148" i="12"/>
  <c r="U148" i="12"/>
  <c r="Q295" i="12"/>
  <c r="AE294" i="12"/>
  <c r="P294" i="12"/>
  <c r="R294" i="12"/>
  <c r="AI256" i="12"/>
  <c r="AG256" i="12"/>
  <c r="AF189" i="12"/>
  <c r="AD189" i="12"/>
  <c r="Q300" i="12"/>
  <c r="AE299" i="12"/>
  <c r="R299" i="12"/>
  <c r="P299" i="12"/>
  <c r="AD302" i="12"/>
  <c r="AF302" i="12"/>
  <c r="U307" i="12"/>
  <c r="AA307" i="12"/>
  <c r="AH307" i="12"/>
  <c r="S307" i="12"/>
  <c r="T303" i="12"/>
  <c r="AF240" i="12"/>
  <c r="AD240" i="12"/>
  <c r="Y256" i="12"/>
  <c r="W256" i="12"/>
  <c r="AD293" i="12"/>
  <c r="AF293" i="12"/>
  <c r="AG243" i="12"/>
  <c r="AI243" i="12"/>
  <c r="AE307" i="12"/>
  <c r="X307" i="12"/>
  <c r="R307" i="12"/>
  <c r="Q303" i="12"/>
  <c r="P307" i="12"/>
  <c r="AH248" i="12"/>
  <c r="U248" i="12"/>
  <c r="S248" i="12"/>
  <c r="T249" i="12"/>
  <c r="AA249" i="12" s="1"/>
  <c r="AI143" i="12"/>
  <c r="AG143" i="12"/>
  <c r="AF151" i="12"/>
  <c r="AD151" i="12"/>
  <c r="S291" i="12"/>
  <c r="U291" i="12"/>
  <c r="AH291" i="12"/>
  <c r="R252" i="12"/>
  <c r="AE252" i="12"/>
  <c r="P252" i="12"/>
  <c r="AF97" i="12"/>
  <c r="AD97" i="12"/>
  <c r="AF193" i="12"/>
  <c r="AD193" i="12"/>
  <c r="AF289" i="12"/>
  <c r="AD289" i="12"/>
  <c r="AF243" i="12"/>
  <c r="AD243" i="12"/>
  <c r="Q245" i="12"/>
  <c r="AE244" i="12"/>
  <c r="P244" i="12"/>
  <c r="R244" i="12"/>
  <c r="AF101" i="12"/>
  <c r="AD101" i="12"/>
  <c r="AI293" i="12"/>
  <c r="AG293" i="12"/>
  <c r="AH253" i="12"/>
  <c r="AF247" i="12"/>
  <c r="AD247" i="12"/>
  <c r="AI302" i="12"/>
  <c r="AG302" i="12"/>
  <c r="AF197" i="12"/>
  <c r="AD197" i="12"/>
  <c r="Q204" i="12"/>
  <c r="AE203" i="12"/>
  <c r="R203" i="12"/>
  <c r="P203" i="12"/>
  <c r="AF286" i="12"/>
  <c r="AD286" i="12"/>
  <c r="AI286" i="12"/>
  <c r="AG286" i="12"/>
  <c r="AB299" i="12" l="1"/>
  <c r="Z299" i="12"/>
  <c r="W290" i="12"/>
  <c r="Y290" i="12"/>
  <c r="X291" i="12"/>
  <c r="T304" i="12"/>
  <c r="AA303" i="12"/>
  <c r="AB245" i="12"/>
  <c r="Z245" i="12"/>
  <c r="U299" i="12"/>
  <c r="Y248" i="12"/>
  <c r="W248" i="12"/>
  <c r="X249" i="12"/>
  <c r="Y294" i="12"/>
  <c r="W294" i="12"/>
  <c r="X295" i="12"/>
  <c r="W202" i="12"/>
  <c r="Y202" i="12"/>
  <c r="X203" i="12"/>
  <c r="W148" i="12"/>
  <c r="Y148" i="12"/>
  <c r="Z249" i="12"/>
  <c r="AB249" i="12"/>
  <c r="Y244" i="12"/>
  <c r="W244" i="12"/>
  <c r="X245" i="12"/>
  <c r="T300" i="12"/>
  <c r="AA300" i="12" s="1"/>
  <c r="W152" i="12"/>
  <c r="Y152" i="12"/>
  <c r="X153" i="12"/>
  <c r="X253" i="12"/>
  <c r="W252" i="12"/>
  <c r="Y252" i="12"/>
  <c r="X299" i="12"/>
  <c r="W298" i="12"/>
  <c r="Y298" i="12"/>
  <c r="AB296" i="12"/>
  <c r="Z296" i="12"/>
  <c r="W240" i="12"/>
  <c r="Y240" i="12"/>
  <c r="Y198" i="12"/>
  <c r="W198" i="12"/>
  <c r="X199" i="12"/>
  <c r="T254" i="12"/>
  <c r="AA253" i="12"/>
  <c r="S253" i="12"/>
  <c r="X303" i="12"/>
  <c r="U253" i="12"/>
  <c r="S299" i="12"/>
  <c r="AB148" i="12"/>
  <c r="Z148" i="12"/>
  <c r="Z298" i="12"/>
  <c r="AB298" i="12"/>
  <c r="Y286" i="12"/>
  <c r="W286" i="12"/>
  <c r="Y102" i="12"/>
  <c r="W102" i="12"/>
  <c r="Y194" i="12"/>
  <c r="W194" i="12"/>
  <c r="Z252" i="12"/>
  <c r="AB252" i="12"/>
  <c r="AF203" i="12"/>
  <c r="AD203" i="12"/>
  <c r="Y307" i="12"/>
  <c r="W307" i="12"/>
  <c r="AD299" i="12"/>
  <c r="AF299" i="12"/>
  <c r="AF294" i="12"/>
  <c r="AD294" i="12"/>
  <c r="AI295" i="12"/>
  <c r="AG295" i="12"/>
  <c r="S245" i="12"/>
  <c r="AH245" i="12"/>
  <c r="U245" i="12"/>
  <c r="P245" i="12"/>
  <c r="R245" i="12"/>
  <c r="AE245" i="12"/>
  <c r="U249" i="12"/>
  <c r="AH249" i="12"/>
  <c r="S249" i="12"/>
  <c r="T250" i="12"/>
  <c r="AA250" i="12" s="1"/>
  <c r="AI307" i="12"/>
  <c r="AG307" i="12"/>
  <c r="AF102" i="12"/>
  <c r="AD102" i="12"/>
  <c r="AH153" i="12"/>
  <c r="S153" i="12"/>
  <c r="U153" i="12"/>
  <c r="AF198" i="12"/>
  <c r="AD198" i="12"/>
  <c r="AE199" i="12"/>
  <c r="R199" i="12"/>
  <c r="P199" i="12"/>
  <c r="AG299" i="12"/>
  <c r="AI299" i="12"/>
  <c r="R204" i="12"/>
  <c r="AE204" i="12"/>
  <c r="P204" i="12"/>
  <c r="AF252" i="12"/>
  <c r="AD252" i="12"/>
  <c r="AG291" i="12"/>
  <c r="AI291" i="12"/>
  <c r="Q304" i="12"/>
  <c r="AE303" i="12"/>
  <c r="P303" i="12"/>
  <c r="R303" i="12"/>
  <c r="S303" i="12"/>
  <c r="U303" i="12"/>
  <c r="AH303" i="12"/>
  <c r="AB307" i="12"/>
  <c r="Z307" i="12"/>
  <c r="Q301" i="12"/>
  <c r="AE300" i="12"/>
  <c r="R300" i="12"/>
  <c r="P300" i="12"/>
  <c r="Q296" i="12"/>
  <c r="AE295" i="12"/>
  <c r="P295" i="12"/>
  <c r="R295" i="12"/>
  <c r="AD148" i="12"/>
  <c r="AF148" i="12"/>
  <c r="AI298" i="12"/>
  <c r="AG298" i="12"/>
  <c r="Q250" i="12"/>
  <c r="AE249" i="12"/>
  <c r="R249" i="12"/>
  <c r="P249" i="12"/>
  <c r="AF253" i="12"/>
  <c r="AD253" i="12"/>
  <c r="AG248" i="12"/>
  <c r="AI248" i="12"/>
  <c r="AG148" i="12"/>
  <c r="AI148" i="12"/>
  <c r="AI252" i="12"/>
  <c r="AG252" i="12"/>
  <c r="AI244" i="12"/>
  <c r="AG244" i="12"/>
  <c r="AF290" i="12"/>
  <c r="AD290" i="12"/>
  <c r="AF248" i="12"/>
  <c r="AD248" i="12"/>
  <c r="AF307" i="12"/>
  <c r="AD307" i="12"/>
  <c r="AI253" i="12"/>
  <c r="AG253" i="12"/>
  <c r="AF244" i="12"/>
  <c r="AD244" i="12"/>
  <c r="S304" i="12"/>
  <c r="U304" i="12"/>
  <c r="AH304" i="12"/>
  <c r="AD194" i="12"/>
  <c r="AF194" i="12"/>
  <c r="S296" i="12"/>
  <c r="U296" i="12"/>
  <c r="AH296" i="12"/>
  <c r="AF152" i="12"/>
  <c r="AD152" i="12"/>
  <c r="R153" i="12"/>
  <c r="AE153" i="12"/>
  <c r="P153" i="12"/>
  <c r="AD298" i="12"/>
  <c r="AF298" i="12"/>
  <c r="AE291" i="12"/>
  <c r="R291" i="12"/>
  <c r="P291" i="12"/>
  <c r="AI152" i="12"/>
  <c r="AG152" i="12"/>
  <c r="U300" i="12"/>
  <c r="AH300" i="12"/>
  <c r="S300" i="12"/>
  <c r="T301" i="12"/>
  <c r="AA301" i="12" s="1"/>
  <c r="Q255" i="12"/>
  <c r="R254" i="12"/>
  <c r="P254" i="12"/>
  <c r="AE254" i="12"/>
  <c r="Y299" i="12" l="1"/>
  <c r="W299" i="12"/>
  <c r="X300" i="12"/>
  <c r="Y203" i="12"/>
  <c r="W203" i="12"/>
  <c r="X204" i="12"/>
  <c r="Z303" i="12"/>
  <c r="AB303" i="12"/>
  <c r="AB253" i="12"/>
  <c r="Z253" i="12"/>
  <c r="T305" i="12"/>
  <c r="AA304" i="12"/>
  <c r="AB250" i="12"/>
  <c r="Z250" i="12"/>
  <c r="W153" i="12"/>
  <c r="Y153" i="12"/>
  <c r="T255" i="12"/>
  <c r="AA254" i="12"/>
  <c r="S254" i="12"/>
  <c r="U254" i="12"/>
  <c r="AH254" i="12"/>
  <c r="Z300" i="12"/>
  <c r="AB300" i="12"/>
  <c r="W249" i="12"/>
  <c r="Y249" i="12"/>
  <c r="X250" i="12"/>
  <c r="AB301" i="12"/>
  <c r="Z301" i="12"/>
  <c r="X304" i="12"/>
  <c r="Y303" i="12"/>
  <c r="W303" i="12"/>
  <c r="W199" i="12"/>
  <c r="Y199" i="12"/>
  <c r="Y253" i="12"/>
  <c r="W253" i="12"/>
  <c r="X254" i="12"/>
  <c r="Y245" i="12"/>
  <c r="W245" i="12"/>
  <c r="W295" i="12"/>
  <c r="Y295" i="12"/>
  <c r="X296" i="12"/>
  <c r="W291" i="12"/>
  <c r="Y291" i="12"/>
  <c r="AG304" i="12"/>
  <c r="AI304" i="12"/>
  <c r="AF204" i="12"/>
  <c r="AD204" i="12"/>
  <c r="AF199" i="12"/>
  <c r="AD199" i="12"/>
  <c r="AF303" i="12"/>
  <c r="AD303" i="12"/>
  <c r="S250" i="12"/>
  <c r="AH250" i="12"/>
  <c r="U250" i="12"/>
  <c r="AI300" i="12"/>
  <c r="AG300" i="12"/>
  <c r="S301" i="12"/>
  <c r="U301" i="12"/>
  <c r="AH301" i="12"/>
  <c r="AF254" i="12"/>
  <c r="AD254" i="12"/>
  <c r="AE255" i="12"/>
  <c r="R255" i="12"/>
  <c r="P255" i="12"/>
  <c r="AF153" i="12"/>
  <c r="AD153" i="12"/>
  <c r="AF249" i="12"/>
  <c r="AD249" i="12"/>
  <c r="AD295" i="12"/>
  <c r="AF295" i="12"/>
  <c r="AI303" i="12"/>
  <c r="AG303" i="12"/>
  <c r="AG153" i="12"/>
  <c r="AI153" i="12"/>
  <c r="AG296" i="12"/>
  <c r="AI296" i="12"/>
  <c r="AE250" i="12"/>
  <c r="R250" i="12"/>
  <c r="P250" i="12"/>
  <c r="AE296" i="12"/>
  <c r="R296" i="12"/>
  <c r="P296" i="12"/>
  <c r="AE301" i="12"/>
  <c r="R301" i="12"/>
  <c r="P301" i="12"/>
  <c r="AF291" i="12"/>
  <c r="AD291" i="12"/>
  <c r="AD300" i="12"/>
  <c r="AF300" i="12"/>
  <c r="Q305" i="12"/>
  <c r="AE304" i="12"/>
  <c r="R304" i="12"/>
  <c r="P304" i="12"/>
  <c r="AI249" i="12"/>
  <c r="AG249" i="12"/>
  <c r="AF245" i="12"/>
  <c r="AD245" i="12"/>
  <c r="AI245" i="12"/>
  <c r="AG245" i="12"/>
  <c r="U134" i="12"/>
  <c r="AA134" i="12"/>
  <c r="S134" i="12"/>
  <c r="AH134" i="12"/>
  <c r="T130" i="12"/>
  <c r="AG254" i="12" l="1"/>
  <c r="AI254" i="12"/>
  <c r="Z254" i="12"/>
  <c r="AB254" i="12"/>
  <c r="AB304" i="12"/>
  <c r="Z304" i="12"/>
  <c r="W300" i="12"/>
  <c r="Y300" i="12"/>
  <c r="X301" i="12"/>
  <c r="AA255" i="12"/>
  <c r="AH255" i="12"/>
  <c r="U255" i="12"/>
  <c r="S255" i="12"/>
  <c r="T306" i="12"/>
  <c r="AA305" i="12"/>
  <c r="U305" i="12"/>
  <c r="S305" i="12"/>
  <c r="AH305" i="12"/>
  <c r="Y204" i="12"/>
  <c r="W204" i="12"/>
  <c r="W254" i="12"/>
  <c r="Y254" i="12"/>
  <c r="X255" i="12"/>
  <c r="Y250" i="12"/>
  <c r="W250" i="12"/>
  <c r="AA130" i="12"/>
  <c r="AA131" i="12"/>
  <c r="AA132" i="12"/>
  <c r="AA135" i="12"/>
  <c r="AA136" i="12"/>
  <c r="AA137" i="12"/>
  <c r="Y296" i="12"/>
  <c r="W296" i="12"/>
  <c r="W304" i="12"/>
  <c r="Y304" i="12"/>
  <c r="X305" i="12"/>
  <c r="AB134" i="12"/>
  <c r="AF296" i="12"/>
  <c r="AD296" i="12"/>
  <c r="AG250" i="12"/>
  <c r="AI250" i="12"/>
  <c r="AF304" i="12"/>
  <c r="AD304" i="12"/>
  <c r="AD301" i="12"/>
  <c r="AF301" i="12"/>
  <c r="AF250" i="12"/>
  <c r="AD250" i="12"/>
  <c r="AH130" i="12"/>
  <c r="Q306" i="12"/>
  <c r="AE305" i="12"/>
  <c r="R305" i="12"/>
  <c r="P305" i="12"/>
  <c r="AF255" i="12"/>
  <c r="AD255" i="12"/>
  <c r="AG301" i="12"/>
  <c r="AI301" i="12"/>
  <c r="T131" i="12"/>
  <c r="Z134" i="12"/>
  <c r="U130" i="12"/>
  <c r="AI134" i="12"/>
  <c r="S130" i="12"/>
  <c r="AG134" i="12"/>
  <c r="Y305" i="12" l="1"/>
  <c r="W305" i="12"/>
  <c r="X306" i="12"/>
  <c r="Z137" i="12"/>
  <c r="AB137" i="12"/>
  <c r="AB132" i="12"/>
  <c r="Z132" i="12"/>
  <c r="AA306" i="12"/>
  <c r="U306" i="12"/>
  <c r="S306" i="12"/>
  <c r="AH306" i="12"/>
  <c r="AG255" i="12"/>
  <c r="AI255" i="12"/>
  <c r="Y301" i="12"/>
  <c r="W301" i="12"/>
  <c r="Z136" i="12"/>
  <c r="AB136" i="12"/>
  <c r="Z131" i="12"/>
  <c r="AB131" i="12"/>
  <c r="AB255" i="12"/>
  <c r="Z255" i="12"/>
  <c r="Z135" i="12"/>
  <c r="AB135" i="12"/>
  <c r="Z130" i="12"/>
  <c r="AB130" i="12"/>
  <c r="Y255" i="12"/>
  <c r="W255" i="12"/>
  <c r="AA138" i="12"/>
  <c r="AA133" i="12"/>
  <c r="AI305" i="12"/>
  <c r="AG305" i="12"/>
  <c r="Z305" i="12"/>
  <c r="AB305" i="12"/>
  <c r="AI130" i="12"/>
  <c r="AG130" i="12"/>
  <c r="AF305" i="12"/>
  <c r="AD305" i="12"/>
  <c r="AE306" i="12"/>
  <c r="P306" i="12"/>
  <c r="R306" i="12"/>
  <c r="U131" i="12"/>
  <c r="AH131" i="12"/>
  <c r="T132" i="12"/>
  <c r="S131" i="12"/>
  <c r="AG306" i="12" l="1"/>
  <c r="AI306" i="12"/>
  <c r="Z133" i="12"/>
  <c r="AB133" i="12"/>
  <c r="Y306" i="12"/>
  <c r="W306" i="12"/>
  <c r="AB138" i="12"/>
  <c r="Z138" i="12"/>
  <c r="AB306" i="12"/>
  <c r="Z306" i="12"/>
  <c r="AF306" i="12"/>
  <c r="AD306" i="12"/>
  <c r="AI131" i="12"/>
  <c r="AG131" i="12"/>
  <c r="S132" i="12"/>
  <c r="T133" i="12"/>
  <c r="U132" i="12"/>
  <c r="AH132" i="12"/>
  <c r="AH133" i="12" l="1"/>
  <c r="U133" i="12"/>
  <c r="S133" i="12"/>
  <c r="AG132" i="12"/>
  <c r="AI132" i="12"/>
  <c r="AI133" i="12" l="1"/>
  <c r="AG13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
0.不考虑</t>
        </r>
        <r>
          <rPr>
            <sz val="9"/>
            <color indexed="81"/>
            <rFont val="宋体"/>
            <family val="3"/>
            <charset val="134"/>
          </rPr>
          <t xml:space="preserve">
18.红色
15.高橙
13.低橙
10.紫色
8.蓝色
5.绿色
3.白色</t>
        </r>
      </text>
    </comment>
    <comment ref="G3" authorId="0" shapeId="0" xr:uid="{93A96BD2-1FCB-4FB6-96C9-40AF498E6702}">
      <text>
        <r>
          <rPr>
            <b/>
            <sz val="9"/>
            <color indexed="81"/>
            <rFont val="宋体"/>
            <family val="3"/>
            <charset val="134"/>
          </rPr>
          <t>knight_job_id为1、5、6、7时生效
关联hero_token_info的id字段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00000000-0006-0000-0500-000001000000}">
      <text>
        <r>
          <rPr>
            <b/>
            <sz val="9"/>
            <color indexed="81"/>
            <rFont val="宋体"/>
            <family val="3"/>
            <charset val="134"/>
          </rPr>
          <t>作者:
0、怪物</t>
        </r>
        <r>
          <rPr>
            <sz val="9"/>
            <color indexed="81"/>
            <rFont val="宋体"/>
            <family val="3"/>
            <charset val="134"/>
          </rPr>
          <t xml:space="preserve">
1.主角
2.防御型
3.攻击型
4.辅助型
5.防守主角
6.攻击主角
7.辅助主角
</t>
        </r>
      </text>
    </comment>
    <comment ref="D3" authorId="0" shapeId="0" xr:uid="{00000000-0006-0000-0500-000002000000}">
      <text>
        <r>
          <rPr>
            <b/>
            <sz val="9"/>
            <color indexed="81"/>
            <rFont val="宋体"/>
            <family val="3"/>
            <charset val="134"/>
          </rPr>
          <t>作者:
0.不考虑</t>
        </r>
        <r>
          <rPr>
            <sz val="9"/>
            <color indexed="81"/>
            <rFont val="宋体"/>
            <family val="3"/>
            <charset val="134"/>
          </rPr>
          <t xml:space="preserve">
18.红色
15.高橙
13.低橙
10.紫色
8.蓝色
5.绿色
3.白色</t>
        </r>
      </text>
    </comment>
  </commentList>
</comments>
</file>

<file path=xl/sharedStrings.xml><?xml version="1.0" encoding="utf-8"?>
<sst xmlns="http://schemas.openxmlformats.org/spreadsheetml/2006/main" count="2637" uniqueCount="544">
  <si>
    <t>int</t>
  </si>
  <si>
    <t>初始生命</t>
  </si>
  <si>
    <t>初始攻击</t>
  </si>
  <si>
    <t>初始防御</t>
  </si>
  <si>
    <t>生命成长</t>
  </si>
  <si>
    <t>攻击成长</t>
  </si>
  <si>
    <t>防御成长</t>
  </si>
  <si>
    <t>升星所需同名武将数</t>
    <phoneticPr fontId="2" type="noConversion"/>
  </si>
  <si>
    <t>升星所需银两</t>
    <phoneticPr fontId="2" type="noConversion"/>
  </si>
  <si>
    <t>Both</t>
  </si>
  <si>
    <t>base_hp</t>
  </si>
  <si>
    <t>base_attack</t>
  </si>
  <si>
    <t>base_defense</t>
  </si>
  <si>
    <t>develop_hp</t>
  </si>
  <si>
    <t>develop_attack</t>
  </si>
  <si>
    <t>develop_defense</t>
  </si>
  <si>
    <t>knight_number</t>
    <phoneticPr fontId="2" type="noConversion"/>
  </si>
  <si>
    <t>silver_number</t>
    <phoneticPr fontId="2" type="noConversion"/>
  </si>
  <si>
    <t>id</t>
    <phoneticPr fontId="2" type="noConversion"/>
  </si>
  <si>
    <t>武将资质</t>
    <phoneticPr fontId="1" type="noConversion"/>
  </si>
  <si>
    <t>Both</t>
    <phoneticPr fontId="2" type="noConversion"/>
  </si>
  <si>
    <t>knight_job_id</t>
    <phoneticPr fontId="1" type="noConversion"/>
  </si>
  <si>
    <t>quality</t>
    <phoneticPr fontId="1" type="noConversion"/>
  </si>
  <si>
    <t>star_level</t>
    <phoneticPr fontId="1" type="noConversion"/>
  </si>
  <si>
    <t>武将类型值</t>
    <phoneticPr fontId="2" type="noConversion"/>
  </si>
  <si>
    <t>star_id</t>
    <phoneticPr fontId="1" type="noConversion"/>
  </si>
  <si>
    <t>knight_job_id,quality,star_level</t>
    <phoneticPr fontId="1" type="noConversion"/>
  </si>
  <si>
    <t>等级限制</t>
    <phoneticPr fontId="1" type="noConversion"/>
  </si>
  <si>
    <t>level_limit</t>
  </si>
  <si>
    <t>攻击</t>
    <phoneticPr fontId="1" type="noConversion"/>
  </si>
  <si>
    <t>生命</t>
    <phoneticPr fontId="1" type="noConversion"/>
  </si>
  <si>
    <t>防御</t>
    <phoneticPr fontId="1" type="noConversion"/>
  </si>
  <si>
    <t>string</t>
    <phoneticPr fontId="1" type="noConversion"/>
  </si>
  <si>
    <t>100级生命属性</t>
    <phoneticPr fontId="1" type="noConversion"/>
  </si>
  <si>
    <t>100级攻击属性</t>
    <phoneticPr fontId="1" type="noConversion"/>
  </si>
  <si>
    <t>100级防御属性</t>
    <phoneticPr fontId="1" type="noConversion"/>
  </si>
  <si>
    <t>Excluded</t>
  </si>
  <si>
    <t>string</t>
    <phoneticPr fontId="1" type="noConversion"/>
  </si>
  <si>
    <t>资质</t>
    <phoneticPr fontId="1" type="noConversion"/>
  </si>
  <si>
    <t>qualityname</t>
    <phoneticPr fontId="1" type="noConversion"/>
  </si>
  <si>
    <t>红0</t>
    <phoneticPr fontId="1" type="noConversion"/>
  </si>
  <si>
    <t>红1</t>
    <phoneticPr fontId="1" type="noConversion"/>
  </si>
  <si>
    <t>红2</t>
  </si>
  <si>
    <t>红3</t>
  </si>
  <si>
    <t>高橙1</t>
  </si>
  <si>
    <t>高橙2</t>
  </si>
  <si>
    <t>高橙3</t>
  </si>
  <si>
    <t>低橙1</t>
  </si>
  <si>
    <t>低橙2</t>
  </si>
  <si>
    <t>低橙3</t>
  </si>
  <si>
    <t>紫0</t>
    <phoneticPr fontId="1" type="noConversion"/>
  </si>
  <si>
    <t>紫1</t>
  </si>
  <si>
    <t>紫2</t>
  </si>
  <si>
    <t>紫3</t>
  </si>
  <si>
    <t>蓝0</t>
    <phoneticPr fontId="1" type="noConversion"/>
  </si>
  <si>
    <t>蓝1</t>
  </si>
  <si>
    <t>蓝2</t>
  </si>
  <si>
    <t>蓝3</t>
  </si>
  <si>
    <t>绿0</t>
    <phoneticPr fontId="1" type="noConversion"/>
  </si>
  <si>
    <t>绿1</t>
  </si>
  <si>
    <t>绿2</t>
  </si>
  <si>
    <t>绿3</t>
  </si>
  <si>
    <t>定位</t>
    <phoneticPr fontId="1" type="noConversion"/>
  </si>
  <si>
    <t>升星所需升星石</t>
    <phoneticPr fontId="2" type="noConversion"/>
  </si>
  <si>
    <t>stargew_number</t>
    <phoneticPr fontId="2" type="noConversion"/>
  </si>
  <si>
    <t>100hp</t>
    <phoneticPr fontId="1" type="noConversion"/>
  </si>
  <si>
    <t>100at</t>
    <phoneticPr fontId="1" type="noConversion"/>
  </si>
  <si>
    <t>100de</t>
    <phoneticPr fontId="1" type="noConversion"/>
  </si>
  <si>
    <t>防御型红</t>
    <phoneticPr fontId="1" type="noConversion"/>
  </si>
  <si>
    <t>攻击型红</t>
    <phoneticPr fontId="1" type="noConversion"/>
  </si>
  <si>
    <t>生命型红</t>
    <phoneticPr fontId="1" type="noConversion"/>
  </si>
  <si>
    <t>防御型高橙</t>
    <phoneticPr fontId="1" type="noConversion"/>
  </si>
  <si>
    <t>攻击型高橙</t>
    <phoneticPr fontId="1" type="noConversion"/>
  </si>
  <si>
    <t>生命型高橙</t>
    <phoneticPr fontId="1" type="noConversion"/>
  </si>
  <si>
    <t>防御型低橙</t>
    <phoneticPr fontId="1" type="noConversion"/>
  </si>
  <si>
    <t>攻击型低橙</t>
    <phoneticPr fontId="1" type="noConversion"/>
  </si>
  <si>
    <t>生命型低橙</t>
    <phoneticPr fontId="1" type="noConversion"/>
  </si>
  <si>
    <t>防御型紫</t>
    <phoneticPr fontId="1" type="noConversion"/>
  </si>
  <si>
    <t>攻击型紫</t>
    <phoneticPr fontId="1" type="noConversion"/>
  </si>
  <si>
    <t>生命型紫</t>
    <phoneticPr fontId="1" type="noConversion"/>
  </si>
  <si>
    <t>防御型蓝</t>
    <phoneticPr fontId="1" type="noConversion"/>
  </si>
  <si>
    <t>攻击型蓝</t>
    <phoneticPr fontId="1" type="noConversion"/>
  </si>
  <si>
    <t>生命型蓝</t>
    <phoneticPr fontId="1" type="noConversion"/>
  </si>
  <si>
    <t>防御型绿</t>
    <phoneticPr fontId="1" type="noConversion"/>
  </si>
  <si>
    <t>攻击型绿</t>
    <phoneticPr fontId="1" type="noConversion"/>
  </si>
  <si>
    <t>生命型绿</t>
    <phoneticPr fontId="1" type="noConversion"/>
  </si>
  <si>
    <t>攻击</t>
    <phoneticPr fontId="1" type="noConversion"/>
  </si>
  <si>
    <t>防御</t>
    <phoneticPr fontId="1" type="noConversion"/>
  </si>
  <si>
    <t>红将基础属性</t>
    <phoneticPr fontId="1" type="noConversion"/>
  </si>
  <si>
    <t>高橙将基础属性</t>
    <phoneticPr fontId="1" type="noConversion"/>
  </si>
  <si>
    <t>低橙将基础属性</t>
    <phoneticPr fontId="1" type="noConversion"/>
  </si>
  <si>
    <t>紫将基础属性</t>
    <phoneticPr fontId="1" type="noConversion"/>
  </si>
  <si>
    <t>蓝将基础属性</t>
    <phoneticPr fontId="1" type="noConversion"/>
  </si>
  <si>
    <t>绿将基础属性</t>
    <phoneticPr fontId="1" type="noConversion"/>
  </si>
  <si>
    <t>红零1阶</t>
    <phoneticPr fontId="1" type="noConversion"/>
  </si>
  <si>
    <t>红零2阶</t>
  </si>
  <si>
    <t>红一1阶</t>
    <phoneticPr fontId="1" type="noConversion"/>
  </si>
  <si>
    <t>红一2阶</t>
  </si>
  <si>
    <t>红一3阶</t>
  </si>
  <si>
    <t>红一4阶</t>
  </si>
  <si>
    <t>红二1阶</t>
    <phoneticPr fontId="1" type="noConversion"/>
  </si>
  <si>
    <t>红二2阶</t>
  </si>
  <si>
    <t>红二3阶</t>
  </si>
  <si>
    <t>红二4阶</t>
  </si>
  <si>
    <t>高橙零2阶</t>
  </si>
  <si>
    <t>高橙一2阶</t>
  </si>
  <si>
    <t>高橙一3阶</t>
  </si>
  <si>
    <t>高橙二2阶</t>
  </si>
  <si>
    <t>高橙二3阶</t>
  </si>
  <si>
    <t>高橙二4阶</t>
  </si>
  <si>
    <t>低橙零2阶</t>
  </si>
  <si>
    <t>低橙一2阶</t>
  </si>
  <si>
    <t>低橙一3阶</t>
  </si>
  <si>
    <t>低橙一4阶</t>
  </si>
  <si>
    <t>低橙二2阶</t>
  </si>
  <si>
    <t>低橙二3阶</t>
  </si>
  <si>
    <t>低橙二4阶</t>
  </si>
  <si>
    <t>紫零2阶</t>
  </si>
  <si>
    <t>紫一1阶</t>
    <phoneticPr fontId="1" type="noConversion"/>
  </si>
  <si>
    <t>紫一2阶</t>
  </si>
  <si>
    <t>紫一3阶</t>
  </si>
  <si>
    <t>紫一4阶</t>
  </si>
  <si>
    <t>紫二1阶</t>
    <phoneticPr fontId="1" type="noConversion"/>
  </si>
  <si>
    <t>紫二2阶</t>
  </si>
  <si>
    <t>紫二3阶</t>
  </si>
  <si>
    <t>紫二4阶</t>
  </si>
  <si>
    <t>蓝零1阶</t>
    <phoneticPr fontId="1" type="noConversion"/>
  </si>
  <si>
    <t>蓝零2阶</t>
  </si>
  <si>
    <t>蓝一1阶</t>
    <phoneticPr fontId="1" type="noConversion"/>
  </si>
  <si>
    <t>蓝一2阶</t>
  </si>
  <si>
    <t>蓝一3阶</t>
  </si>
  <si>
    <t>蓝一4阶</t>
  </si>
  <si>
    <t>蓝二1阶</t>
    <phoneticPr fontId="1" type="noConversion"/>
  </si>
  <si>
    <t>蓝二2阶</t>
  </si>
  <si>
    <t>蓝二3阶</t>
  </si>
  <si>
    <t>蓝二4阶</t>
  </si>
  <si>
    <t>绿零1阶</t>
    <phoneticPr fontId="1" type="noConversion"/>
  </si>
  <si>
    <t>绿零2阶</t>
  </si>
  <si>
    <t>绿一1阶</t>
    <phoneticPr fontId="1" type="noConversion"/>
  </si>
  <si>
    <t>绿一2阶</t>
  </si>
  <si>
    <t>绿一3阶</t>
  </si>
  <si>
    <t>绿一4阶</t>
  </si>
  <si>
    <t>绿二1阶</t>
    <phoneticPr fontId="1" type="noConversion"/>
  </si>
  <si>
    <t>绿二2阶</t>
  </si>
  <si>
    <t>绿二3阶</t>
  </si>
  <si>
    <t>绿二4阶</t>
  </si>
  <si>
    <t>高橙一4阶</t>
  </si>
  <si>
    <t>红零3阶</t>
  </si>
  <si>
    <t>红零4阶</t>
  </si>
  <si>
    <t>8-12</t>
  </si>
  <si>
    <t>高橙零3阶</t>
  </si>
  <si>
    <t>高橙零4阶</t>
  </si>
  <si>
    <t>低橙零3阶</t>
  </si>
  <si>
    <t>低橙零4阶</t>
  </si>
  <si>
    <t>紫零3阶</t>
  </si>
  <si>
    <t>紫零4阶</t>
  </si>
  <si>
    <t>蓝零3阶</t>
  </si>
  <si>
    <t>蓝零4阶</t>
  </si>
  <si>
    <t>绿零3阶</t>
  </si>
  <si>
    <t>绿零4阶</t>
  </si>
  <si>
    <t>倍数</t>
  </si>
  <si>
    <t>倍数</t>
    <phoneticPr fontId="1" type="noConversion"/>
  </si>
  <si>
    <t>阶级</t>
    <phoneticPr fontId="1" type="noConversion"/>
  </si>
  <si>
    <t>stage_level</t>
    <phoneticPr fontId="1" type="noConversion"/>
  </si>
  <si>
    <t>星级</t>
    <phoneticPr fontId="1" type="noConversion"/>
  </si>
  <si>
    <t>升星总级数</t>
    <phoneticPr fontId="2" type="noConversion"/>
  </si>
  <si>
    <t>star</t>
    <phoneticPr fontId="1" type="noConversion"/>
  </si>
  <si>
    <t>辅助型</t>
    <phoneticPr fontId="1" type="noConversion"/>
  </si>
  <si>
    <t>防御型</t>
    <phoneticPr fontId="1" type="noConversion"/>
  </si>
  <si>
    <t>攻击型</t>
    <phoneticPr fontId="1" type="noConversion"/>
  </si>
  <si>
    <t>高橙：低橙 = 1.2：1</t>
    <phoneticPr fontId="1" type="noConversion"/>
  </si>
  <si>
    <t>攻击</t>
    <phoneticPr fontId="1" type="noConversion"/>
  </si>
  <si>
    <t>防御</t>
    <phoneticPr fontId="1" type="noConversion"/>
  </si>
  <si>
    <t>辅助</t>
    <phoneticPr fontId="1" type="noConversion"/>
  </si>
  <si>
    <t>红三1阶</t>
    <phoneticPr fontId="1" type="noConversion"/>
  </si>
  <si>
    <t>红三2阶</t>
  </si>
  <si>
    <t>红三3阶</t>
  </si>
  <si>
    <t>红三4阶</t>
  </si>
  <si>
    <t>红四</t>
    <phoneticPr fontId="1" type="noConversion"/>
  </si>
  <si>
    <t>红四1阶</t>
    <phoneticPr fontId="1" type="noConversion"/>
  </si>
  <si>
    <t>红四2阶</t>
  </si>
  <si>
    <t>红四3阶</t>
  </si>
  <si>
    <t>红四4阶</t>
  </si>
  <si>
    <t>红五</t>
    <phoneticPr fontId="1" type="noConversion"/>
  </si>
  <si>
    <t>红五1阶</t>
    <phoneticPr fontId="1" type="noConversion"/>
  </si>
  <si>
    <t>红五2阶</t>
  </si>
  <si>
    <t>红五3阶</t>
  </si>
  <si>
    <t>红五4阶</t>
  </si>
  <si>
    <t>红六</t>
    <phoneticPr fontId="1" type="noConversion"/>
  </si>
  <si>
    <t>高橙三1阶</t>
  </si>
  <si>
    <t>高橙三2阶</t>
  </si>
  <si>
    <t>高橙三3阶</t>
  </si>
  <si>
    <t>高橙三4阶</t>
  </si>
  <si>
    <t>高橙四</t>
  </si>
  <si>
    <t>高橙四1阶</t>
  </si>
  <si>
    <t>高橙四2阶</t>
  </si>
  <si>
    <t>高橙四3阶</t>
  </si>
  <si>
    <t>高橙四4阶</t>
  </si>
  <si>
    <t>高橙五</t>
  </si>
  <si>
    <t>高橙五1阶</t>
  </si>
  <si>
    <t>高橙五2阶</t>
  </si>
  <si>
    <t>高橙五3阶</t>
  </si>
  <si>
    <t>高橙五4阶</t>
  </si>
  <si>
    <t>高橙六</t>
  </si>
  <si>
    <t>低橙三1阶</t>
  </si>
  <si>
    <t>低橙三2阶</t>
  </si>
  <si>
    <t>低橙三3阶</t>
  </si>
  <si>
    <t>低橙三4阶</t>
  </si>
  <si>
    <t>低橙四</t>
  </si>
  <si>
    <t>低橙四1阶</t>
  </si>
  <si>
    <t>低橙四2阶</t>
  </si>
  <si>
    <t>低橙四3阶</t>
  </si>
  <si>
    <t>低橙四4阶</t>
  </si>
  <si>
    <t>低橙五</t>
  </si>
  <si>
    <t>低橙五1阶</t>
  </si>
  <si>
    <t>低橙五2阶</t>
  </si>
  <si>
    <t>低橙五3阶</t>
  </si>
  <si>
    <t>低橙五4阶</t>
  </si>
  <si>
    <t>低橙六</t>
  </si>
  <si>
    <t>紫三1阶</t>
  </si>
  <si>
    <t>紫三2阶</t>
  </si>
  <si>
    <t>紫三3阶</t>
  </si>
  <si>
    <t>紫三4阶</t>
  </si>
  <si>
    <t>紫四</t>
  </si>
  <si>
    <t>紫四1阶</t>
  </si>
  <si>
    <t>紫四2阶</t>
  </si>
  <si>
    <t>紫四3阶</t>
  </si>
  <si>
    <t>紫四4阶</t>
  </si>
  <si>
    <t>紫五</t>
  </si>
  <si>
    <t>紫五1阶</t>
  </si>
  <si>
    <t>紫五2阶</t>
  </si>
  <si>
    <t>紫五3阶</t>
  </si>
  <si>
    <t>紫五4阶</t>
  </si>
  <si>
    <t>紫六</t>
  </si>
  <si>
    <t>紫六1阶</t>
  </si>
  <si>
    <t>紫六2阶</t>
  </si>
  <si>
    <t>紫六3阶</t>
  </si>
  <si>
    <t>紫六4阶</t>
  </si>
  <si>
    <t>紫七</t>
  </si>
  <si>
    <t>紫七1阶</t>
  </si>
  <si>
    <t>紫七2阶</t>
  </si>
  <si>
    <t>紫七3阶</t>
  </si>
  <si>
    <t>紫七4阶</t>
  </si>
  <si>
    <t>紫八</t>
  </si>
  <si>
    <t>紫八1阶</t>
  </si>
  <si>
    <t>紫八2阶</t>
  </si>
  <si>
    <t>紫八3阶</t>
  </si>
  <si>
    <t>紫八4阶</t>
  </si>
  <si>
    <t>紫九</t>
  </si>
  <si>
    <t>紫九1阶</t>
  </si>
  <si>
    <t>紫九2阶</t>
  </si>
  <si>
    <t>紫九3阶</t>
  </si>
  <si>
    <t>紫九4阶</t>
  </si>
  <si>
    <t>紫十</t>
  </si>
  <si>
    <t>蓝三1阶</t>
  </si>
  <si>
    <t>蓝三2阶</t>
  </si>
  <si>
    <t>蓝三3阶</t>
  </si>
  <si>
    <t>蓝三4阶</t>
  </si>
  <si>
    <t>蓝四</t>
  </si>
  <si>
    <t>蓝四1阶</t>
  </si>
  <si>
    <t>蓝四2阶</t>
  </si>
  <si>
    <t>蓝四3阶</t>
  </si>
  <si>
    <t>蓝四4阶</t>
  </si>
  <si>
    <t>蓝五</t>
  </si>
  <si>
    <t>蓝五1阶</t>
  </si>
  <si>
    <t>蓝五2阶</t>
  </si>
  <si>
    <t>蓝五3阶</t>
  </si>
  <si>
    <t>蓝五4阶</t>
  </si>
  <si>
    <t>蓝六</t>
  </si>
  <si>
    <t>蓝六1阶</t>
  </si>
  <si>
    <t>蓝六2阶</t>
  </si>
  <si>
    <t>蓝六3阶</t>
  </si>
  <si>
    <t>蓝六4阶</t>
  </si>
  <si>
    <t>蓝七</t>
  </si>
  <si>
    <t>蓝七1阶</t>
  </si>
  <si>
    <t>蓝七2阶</t>
  </si>
  <si>
    <t>蓝七3阶</t>
  </si>
  <si>
    <t>蓝七4阶</t>
  </si>
  <si>
    <t>蓝八</t>
  </si>
  <si>
    <t>蓝八1阶</t>
  </si>
  <si>
    <t>蓝八2阶</t>
  </si>
  <si>
    <t>蓝八3阶</t>
  </si>
  <si>
    <t>蓝八4阶</t>
  </si>
  <si>
    <t>蓝九</t>
  </si>
  <si>
    <t>蓝九1阶</t>
  </si>
  <si>
    <t>蓝九2阶</t>
  </si>
  <si>
    <t>蓝九3阶</t>
  </si>
  <si>
    <t>蓝九4阶</t>
  </si>
  <si>
    <t>蓝十</t>
  </si>
  <si>
    <t>绿三1阶</t>
  </si>
  <si>
    <t>绿三2阶</t>
  </si>
  <si>
    <t>绿三3阶</t>
  </si>
  <si>
    <t>绿三4阶</t>
  </si>
  <si>
    <t>绿四</t>
  </si>
  <si>
    <t>绿四1阶</t>
  </si>
  <si>
    <t>绿四2阶</t>
  </si>
  <si>
    <t>绿四3阶</t>
  </si>
  <si>
    <t>绿四4阶</t>
  </si>
  <si>
    <t>绿五</t>
  </si>
  <si>
    <t>绿五1阶</t>
  </si>
  <si>
    <t>绿五2阶</t>
  </si>
  <si>
    <t>绿五3阶</t>
  </si>
  <si>
    <t>绿五4阶</t>
  </si>
  <si>
    <t>绿六</t>
  </si>
  <si>
    <t>绿六1阶</t>
  </si>
  <si>
    <t>绿六2阶</t>
  </si>
  <si>
    <t>绿六3阶</t>
  </si>
  <si>
    <t>绿六4阶</t>
  </si>
  <si>
    <t>绿七</t>
  </si>
  <si>
    <t>绿七1阶</t>
  </si>
  <si>
    <t>绿七2阶</t>
  </si>
  <si>
    <t>绿七3阶</t>
  </si>
  <si>
    <t>绿七4阶</t>
  </si>
  <si>
    <t>绿八</t>
  </si>
  <si>
    <t>绿八1阶</t>
  </si>
  <si>
    <t>绿八2阶</t>
  </si>
  <si>
    <t>绿八3阶</t>
  </si>
  <si>
    <t>绿八4阶</t>
  </si>
  <si>
    <t>绿九</t>
  </si>
  <si>
    <t>绿九1阶</t>
  </si>
  <si>
    <t>绿九2阶</t>
  </si>
  <si>
    <t>绿九3阶</t>
  </si>
  <si>
    <t>绿九4阶</t>
  </si>
  <si>
    <t>绿十</t>
  </si>
  <si>
    <t>红0</t>
    <phoneticPr fontId="1" type="noConversion"/>
  </si>
  <si>
    <t>红1</t>
    <phoneticPr fontId="1" type="noConversion"/>
  </si>
  <si>
    <t>高0</t>
    <phoneticPr fontId="1" type="noConversion"/>
  </si>
  <si>
    <t>高1</t>
  </si>
  <si>
    <t>高2</t>
  </si>
  <si>
    <t>高3</t>
  </si>
  <si>
    <t>低0</t>
    <phoneticPr fontId="1" type="noConversion"/>
  </si>
  <si>
    <t>低1</t>
  </si>
  <si>
    <t>低2</t>
  </si>
  <si>
    <t>低3</t>
  </si>
  <si>
    <t>紫0</t>
    <phoneticPr fontId="1" type="noConversion"/>
  </si>
  <si>
    <t>蓝0</t>
    <phoneticPr fontId="1" type="noConversion"/>
  </si>
  <si>
    <t>绿0</t>
    <phoneticPr fontId="1" type="noConversion"/>
  </si>
  <si>
    <t>红：高橙=1.55</t>
    <phoneticPr fontId="1" type="noConversion"/>
  </si>
  <si>
    <t>紫：蓝=1.5</t>
    <phoneticPr fontId="1" type="noConversion"/>
  </si>
  <si>
    <t>低橙：紫=1.8</t>
    <phoneticPr fontId="1" type="noConversion"/>
  </si>
  <si>
    <t>蓝：绿=1.2</t>
    <phoneticPr fontId="1" type="noConversion"/>
  </si>
  <si>
    <t>红4</t>
  </si>
  <si>
    <t>红5</t>
  </si>
  <si>
    <t>高4</t>
  </si>
  <si>
    <t>高5</t>
  </si>
  <si>
    <t>低4</t>
  </si>
  <si>
    <t>低5</t>
  </si>
  <si>
    <t>紫4</t>
  </si>
  <si>
    <t>紫5</t>
  </si>
  <si>
    <t>蓝4</t>
  </si>
  <si>
    <t>蓝5</t>
  </si>
  <si>
    <t>绿4</t>
  </si>
  <si>
    <t>绿5</t>
  </si>
  <si>
    <t>红三1阶</t>
    <phoneticPr fontId="1" type="noConversion"/>
  </si>
  <si>
    <t>红四</t>
    <phoneticPr fontId="1" type="noConversion"/>
  </si>
  <si>
    <t>红四1阶</t>
    <phoneticPr fontId="1" type="noConversion"/>
  </si>
  <si>
    <t>红五</t>
    <phoneticPr fontId="1" type="noConversion"/>
  </si>
  <si>
    <t>红五1阶</t>
    <phoneticPr fontId="1" type="noConversion"/>
  </si>
  <si>
    <t>高橙0</t>
  </si>
  <si>
    <t>高橙零1阶</t>
  </si>
  <si>
    <t>高橙一1阶</t>
  </si>
  <si>
    <t>高橙二1阶</t>
  </si>
  <si>
    <t>低橙0</t>
  </si>
  <si>
    <t>低橙零1阶</t>
  </si>
  <si>
    <t>低橙一1阶</t>
  </si>
  <si>
    <t>低橙二1阶</t>
  </si>
  <si>
    <t>紫0</t>
  </si>
  <si>
    <t>紫零1阶</t>
  </si>
  <si>
    <t>紫一1阶</t>
  </si>
  <si>
    <t>紫二1阶</t>
  </si>
  <si>
    <t>蓝0</t>
  </si>
  <si>
    <t>蓝零1阶</t>
  </si>
  <si>
    <t>蓝一1阶</t>
  </si>
  <si>
    <t>蓝二1阶</t>
  </si>
  <si>
    <t>绿0</t>
  </si>
  <si>
    <t>绿零1阶</t>
  </si>
  <si>
    <t>绿一1阶</t>
  </si>
  <si>
    <t>绿二1阶</t>
  </si>
  <si>
    <t>低橙六</t>
    <phoneticPr fontId="1" type="noConversion"/>
  </si>
  <si>
    <t>紫六</t>
    <phoneticPr fontId="1" type="noConversion"/>
  </si>
  <si>
    <t>蓝六</t>
    <phoneticPr fontId="1" type="noConversion"/>
  </si>
  <si>
    <t>绿六</t>
    <phoneticPr fontId="1" type="noConversion"/>
  </si>
  <si>
    <t>红6</t>
  </si>
  <si>
    <t>高6</t>
  </si>
  <si>
    <t>低6</t>
  </si>
  <si>
    <t>紫6</t>
  </si>
  <si>
    <t>蓝6</t>
  </si>
  <si>
    <t>绿6</t>
  </si>
  <si>
    <t>高橙六</t>
    <phoneticPr fontId="1" type="noConversion"/>
  </si>
  <si>
    <t>橙14</t>
    <phoneticPr fontId="1" type="noConversion"/>
  </si>
  <si>
    <t>红04</t>
    <phoneticPr fontId="1" type="noConversion"/>
  </si>
  <si>
    <t>红14</t>
    <phoneticPr fontId="1" type="noConversion"/>
  </si>
  <si>
    <t>红24</t>
  </si>
  <si>
    <t>红34</t>
  </si>
  <si>
    <t>红44</t>
  </si>
  <si>
    <t>橙22</t>
    <phoneticPr fontId="1" type="noConversion"/>
  </si>
  <si>
    <t>橙32</t>
    <phoneticPr fontId="1" type="noConversion"/>
  </si>
  <si>
    <t>橙42</t>
  </si>
  <si>
    <t>橙52</t>
  </si>
  <si>
    <t>攻击</t>
  </si>
  <si>
    <t>红0</t>
  </si>
  <si>
    <t>红零1阶</t>
  </si>
  <si>
    <t>红1</t>
  </si>
  <si>
    <t>红一1阶</t>
  </si>
  <si>
    <t>红二1阶</t>
  </si>
  <si>
    <t>红三1阶</t>
  </si>
  <si>
    <t>红四</t>
  </si>
  <si>
    <t>红四1阶</t>
  </si>
  <si>
    <t>红五</t>
  </si>
  <si>
    <t>红五1阶</t>
  </si>
  <si>
    <t>红六</t>
  </si>
  <si>
    <t>攻击</t>
    <phoneticPr fontId="1" type="noConversion"/>
  </si>
  <si>
    <t>红0</t>
    <phoneticPr fontId="1" type="noConversion"/>
  </si>
  <si>
    <t>红零1阶</t>
    <phoneticPr fontId="1" type="noConversion"/>
  </si>
  <si>
    <t>红1</t>
    <phoneticPr fontId="1" type="noConversion"/>
  </si>
  <si>
    <t>红一1阶</t>
    <phoneticPr fontId="1" type="noConversion"/>
  </si>
  <si>
    <t>红二1阶</t>
    <phoneticPr fontId="1" type="noConversion"/>
  </si>
  <si>
    <t>红三1阶</t>
    <phoneticPr fontId="1" type="noConversion"/>
  </si>
  <si>
    <t>红四</t>
    <phoneticPr fontId="1" type="noConversion"/>
  </si>
  <si>
    <t>红四1阶</t>
    <phoneticPr fontId="1" type="noConversion"/>
  </si>
  <si>
    <t>红五</t>
    <phoneticPr fontId="1" type="noConversion"/>
  </si>
  <si>
    <t>红五1阶</t>
    <phoneticPr fontId="1" type="noConversion"/>
  </si>
  <si>
    <t>红六</t>
    <phoneticPr fontId="1" type="noConversion"/>
  </si>
  <si>
    <t>高橙六</t>
    <phoneticPr fontId="1" type="noConversion"/>
  </si>
  <si>
    <t>低橙六</t>
    <phoneticPr fontId="1" type="noConversion"/>
  </si>
  <si>
    <t>紫六</t>
    <phoneticPr fontId="1" type="noConversion"/>
  </si>
  <si>
    <t>蓝六</t>
    <phoneticPr fontId="1" type="noConversion"/>
  </si>
  <si>
    <t>绿六</t>
    <phoneticPr fontId="1" type="noConversion"/>
  </si>
  <si>
    <t>高0</t>
    <phoneticPr fontId="1" type="noConversion"/>
  </si>
  <si>
    <t>红7</t>
  </si>
  <si>
    <t>红8</t>
  </si>
  <si>
    <t>红9</t>
  </si>
  <si>
    <t>红10</t>
  </si>
  <si>
    <t>高7</t>
  </si>
  <si>
    <t>高8</t>
  </si>
  <si>
    <t>高9</t>
  </si>
  <si>
    <t>高10</t>
  </si>
  <si>
    <t>低7</t>
  </si>
  <si>
    <t>低8</t>
  </si>
  <si>
    <t>低9</t>
  </si>
  <si>
    <t>低10</t>
  </si>
  <si>
    <t>紫7</t>
  </si>
  <si>
    <t>紫8</t>
  </si>
  <si>
    <t>紫9</t>
  </si>
  <si>
    <t>紫10</t>
  </si>
  <si>
    <t>蓝7</t>
  </si>
  <si>
    <t>蓝8</t>
  </si>
  <si>
    <t>蓝9</t>
  </si>
  <si>
    <t>蓝10</t>
  </si>
  <si>
    <t>绿7</t>
  </si>
  <si>
    <t>绿8</t>
  </si>
  <si>
    <t>绿9</t>
  </si>
  <si>
    <t>绿10</t>
  </si>
  <si>
    <t>红六2阶</t>
  </si>
  <si>
    <t>红六3阶</t>
  </si>
  <si>
    <t>红六4阶</t>
  </si>
  <si>
    <t>红七2阶</t>
  </si>
  <si>
    <t>红七3阶</t>
  </si>
  <si>
    <t>红七4阶</t>
  </si>
  <si>
    <t>红八</t>
    <phoneticPr fontId="1" type="noConversion"/>
  </si>
  <si>
    <t>红八2阶</t>
  </si>
  <si>
    <t>红八3阶</t>
  </si>
  <si>
    <t>红八4阶</t>
  </si>
  <si>
    <t>红九</t>
    <phoneticPr fontId="1" type="noConversion"/>
  </si>
  <si>
    <t>红九2阶</t>
  </si>
  <si>
    <t>红九3阶</t>
  </si>
  <si>
    <t>红九4阶</t>
  </si>
  <si>
    <t>红六</t>
    <phoneticPr fontId="1" type="noConversion"/>
  </si>
  <si>
    <t>红六1阶</t>
    <phoneticPr fontId="1" type="noConversion"/>
  </si>
  <si>
    <t>红七</t>
    <phoneticPr fontId="1" type="noConversion"/>
  </si>
  <si>
    <t>红七1阶</t>
    <phoneticPr fontId="1" type="noConversion"/>
  </si>
  <si>
    <t>红八1阶</t>
    <phoneticPr fontId="1" type="noConversion"/>
  </si>
  <si>
    <t>红九1阶</t>
    <phoneticPr fontId="1" type="noConversion"/>
  </si>
  <si>
    <t>红十</t>
    <phoneticPr fontId="1" type="noConversion"/>
  </si>
  <si>
    <t>低橙六1阶</t>
  </si>
  <si>
    <t>低橙六2阶</t>
  </si>
  <si>
    <t>低橙六3阶</t>
  </si>
  <si>
    <t>低橙六4阶</t>
  </si>
  <si>
    <t>低橙七</t>
  </si>
  <si>
    <t>低橙七1阶</t>
  </si>
  <si>
    <t>低橙七2阶</t>
  </si>
  <si>
    <t>低橙七3阶</t>
  </si>
  <si>
    <t>低橙七4阶</t>
  </si>
  <si>
    <t>低橙八</t>
  </si>
  <si>
    <t>低橙八1阶</t>
  </si>
  <si>
    <t>低橙八2阶</t>
  </si>
  <si>
    <t>低橙八3阶</t>
  </si>
  <si>
    <t>低橙八4阶</t>
  </si>
  <si>
    <t>低橙九</t>
  </si>
  <si>
    <t>低橙九1阶</t>
  </si>
  <si>
    <t>低橙九2阶</t>
  </si>
  <si>
    <t>低橙九3阶</t>
  </si>
  <si>
    <t>低橙九4阶</t>
  </si>
  <si>
    <t>低橙十</t>
  </si>
  <si>
    <t>高橙六1阶</t>
  </si>
  <si>
    <t>高橙六2阶</t>
  </si>
  <si>
    <t>高橙六3阶</t>
  </si>
  <si>
    <t>高橙六4阶</t>
  </si>
  <si>
    <t>高橙七</t>
  </si>
  <si>
    <t>高橙七1阶</t>
  </si>
  <si>
    <t>高橙七2阶</t>
  </si>
  <si>
    <t>高橙七3阶</t>
  </si>
  <si>
    <t>高橙七4阶</t>
  </si>
  <si>
    <t>高橙八</t>
  </si>
  <si>
    <t>高橙八1阶</t>
  </si>
  <si>
    <t>高橙八2阶</t>
  </si>
  <si>
    <t>高橙八3阶</t>
  </si>
  <si>
    <t>高橙八4阶</t>
  </si>
  <si>
    <t>高橙九</t>
  </si>
  <si>
    <t>高橙九1阶</t>
  </si>
  <si>
    <t>高橙九2阶</t>
  </si>
  <si>
    <t>高橙九3阶</t>
  </si>
  <si>
    <t>高橙九4阶</t>
  </si>
  <si>
    <t>高橙十</t>
  </si>
  <si>
    <t>主角</t>
  </si>
  <si>
    <t>防御</t>
  </si>
  <si>
    <t>防守主角</t>
  </si>
  <si>
    <t>橙24</t>
    <phoneticPr fontId="1" type="noConversion"/>
  </si>
  <si>
    <t>橙34</t>
    <phoneticPr fontId="1" type="noConversion"/>
  </si>
  <si>
    <t>橙44</t>
    <phoneticPr fontId="1" type="noConversion"/>
  </si>
  <si>
    <t>橙54</t>
    <phoneticPr fontId="1" type="noConversion"/>
  </si>
  <si>
    <t>橙64</t>
    <phoneticPr fontId="1" type="noConversion"/>
  </si>
  <si>
    <t>高橙</t>
    <phoneticPr fontId="1" type="noConversion"/>
  </si>
  <si>
    <t>低橙</t>
    <phoneticPr fontId="1" type="noConversion"/>
  </si>
  <si>
    <t>紫</t>
    <phoneticPr fontId="1" type="noConversion"/>
  </si>
  <si>
    <t>蓝</t>
    <phoneticPr fontId="1" type="noConversion"/>
  </si>
  <si>
    <t>绿</t>
    <phoneticPr fontId="1" type="noConversion"/>
  </si>
  <si>
    <t>初始主</t>
    <phoneticPr fontId="1" type="noConversion"/>
  </si>
  <si>
    <t>防御主</t>
    <phoneticPr fontId="1" type="noConversion"/>
  </si>
  <si>
    <t>红</t>
    <phoneticPr fontId="1" type="noConversion"/>
  </si>
  <si>
    <t>攻击主</t>
    <phoneticPr fontId="1" type="noConversion"/>
  </si>
  <si>
    <t>辅助主</t>
    <phoneticPr fontId="1" type="noConversion"/>
  </si>
  <si>
    <t>秦琼</t>
    <phoneticPr fontId="1" type="noConversion"/>
  </si>
  <si>
    <t>主角</t>
    <phoneticPr fontId="1" type="noConversion"/>
  </si>
  <si>
    <t>int</t>
    <phoneticPr fontId="1" type="noConversion"/>
  </si>
  <si>
    <t>其他限制</t>
    <phoneticPr fontId="1" type="noConversion"/>
  </si>
  <si>
    <t>hero_token_limit</t>
    <phoneticPr fontId="1" type="noConversion"/>
  </si>
  <si>
    <t>pet_number</t>
  </si>
  <si>
    <t>战宠资质</t>
  </si>
  <si>
    <t>升星所需同名战宠数</t>
  </si>
  <si>
    <t>pet_id</t>
    <phoneticPr fontId="1" type="noConversion"/>
  </si>
  <si>
    <t>pet_id,star</t>
    <phoneticPr fontId="1" type="noConversion"/>
  </si>
  <si>
    <t>id</t>
    <phoneticPr fontId="1" type="noConversion"/>
  </si>
  <si>
    <t>战宠id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</si>
</sst>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5" fillId="0" borderId="0" xfId="0" applyFont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 applyProtection="1"/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6" fillId="0" borderId="0" xfId="0" applyNumberFormat="1" applyFont="1" applyFill="1" applyBorder="1" applyAlignment="1" applyProtection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ont="1"/>
    <xf numFmtId="0" fontId="7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0" xfId="0" applyFont="1"/>
    <xf numFmtId="0" fontId="0" fillId="5" borderId="0" xfId="0" applyFill="1"/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05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530651715621676E-2"/>
          <c:y val="7.6264961963933592E-2"/>
          <c:w val="0.91265788746944565"/>
          <c:h val="0.8443008876474748"/>
        </c:manualLayout>
      </c:layout>
      <c:barChart>
        <c:barDir val="col"/>
        <c:grouping val="clustered"/>
        <c:varyColors val="0"/>
        <c:ser>
          <c:idx val="0"/>
          <c:order val="0"/>
          <c:tx>
            <c:v>生命</c:v>
          </c:tx>
          <c:invertIfNegative val="0"/>
          <c:cat>
            <c:strRef>
              <c:f>Sheet4!$A$2:$A$19</c:f>
              <c:strCache>
                <c:ptCount val="18"/>
                <c:pt idx="0">
                  <c:v>防御型红</c:v>
                </c:pt>
                <c:pt idx="1">
                  <c:v>攻击型红</c:v>
                </c:pt>
                <c:pt idx="2">
                  <c:v>生命型红</c:v>
                </c:pt>
                <c:pt idx="3">
                  <c:v>防御型高橙</c:v>
                </c:pt>
                <c:pt idx="4">
                  <c:v>攻击型高橙</c:v>
                </c:pt>
                <c:pt idx="5">
                  <c:v>生命型高橙</c:v>
                </c:pt>
                <c:pt idx="6">
                  <c:v>防御型低橙</c:v>
                </c:pt>
                <c:pt idx="7">
                  <c:v>攻击型低橙</c:v>
                </c:pt>
                <c:pt idx="8">
                  <c:v>生命型低橙</c:v>
                </c:pt>
                <c:pt idx="9">
                  <c:v>防御型紫</c:v>
                </c:pt>
                <c:pt idx="10">
                  <c:v>攻击型紫</c:v>
                </c:pt>
                <c:pt idx="11">
                  <c:v>生命型紫</c:v>
                </c:pt>
                <c:pt idx="12">
                  <c:v>防御型蓝</c:v>
                </c:pt>
                <c:pt idx="13">
                  <c:v>攻击型蓝</c:v>
                </c:pt>
                <c:pt idx="14">
                  <c:v>生命型蓝</c:v>
                </c:pt>
                <c:pt idx="15">
                  <c:v>防御型绿</c:v>
                </c:pt>
                <c:pt idx="16">
                  <c:v>攻击型绿</c:v>
                </c:pt>
                <c:pt idx="17">
                  <c:v>生命型绿</c:v>
                </c:pt>
              </c:strCache>
            </c:strRef>
          </c:cat>
          <c:val>
            <c:numRef>
              <c:f>Sheet4!$B$2:$B$19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9-4EF4-856C-85D29D3D0A0C}"/>
            </c:ext>
          </c:extLst>
        </c:ser>
        <c:ser>
          <c:idx val="1"/>
          <c:order val="1"/>
          <c:tx>
            <c:v>攻击</c:v>
          </c:tx>
          <c:invertIfNegative val="0"/>
          <c:cat>
            <c:strRef>
              <c:f>Sheet4!$A$2:$A$19</c:f>
              <c:strCache>
                <c:ptCount val="18"/>
                <c:pt idx="0">
                  <c:v>防御型红</c:v>
                </c:pt>
                <c:pt idx="1">
                  <c:v>攻击型红</c:v>
                </c:pt>
                <c:pt idx="2">
                  <c:v>生命型红</c:v>
                </c:pt>
                <c:pt idx="3">
                  <c:v>防御型高橙</c:v>
                </c:pt>
                <c:pt idx="4">
                  <c:v>攻击型高橙</c:v>
                </c:pt>
                <c:pt idx="5">
                  <c:v>生命型高橙</c:v>
                </c:pt>
                <c:pt idx="6">
                  <c:v>防御型低橙</c:v>
                </c:pt>
                <c:pt idx="7">
                  <c:v>攻击型低橙</c:v>
                </c:pt>
                <c:pt idx="8">
                  <c:v>生命型低橙</c:v>
                </c:pt>
                <c:pt idx="9">
                  <c:v>防御型紫</c:v>
                </c:pt>
                <c:pt idx="10">
                  <c:v>攻击型紫</c:v>
                </c:pt>
                <c:pt idx="11">
                  <c:v>生命型紫</c:v>
                </c:pt>
                <c:pt idx="12">
                  <c:v>防御型蓝</c:v>
                </c:pt>
                <c:pt idx="13">
                  <c:v>攻击型蓝</c:v>
                </c:pt>
                <c:pt idx="14">
                  <c:v>生命型蓝</c:v>
                </c:pt>
                <c:pt idx="15">
                  <c:v>防御型绿</c:v>
                </c:pt>
                <c:pt idx="16">
                  <c:v>攻击型绿</c:v>
                </c:pt>
                <c:pt idx="17">
                  <c:v>生命型绿</c:v>
                </c:pt>
              </c:strCache>
            </c:strRef>
          </c:cat>
          <c:val>
            <c:numRef>
              <c:f>Sheet4!$C$2:$C$19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9-4EF4-856C-85D29D3D0A0C}"/>
            </c:ext>
          </c:extLst>
        </c:ser>
        <c:ser>
          <c:idx val="2"/>
          <c:order val="2"/>
          <c:tx>
            <c:v>防御</c:v>
          </c:tx>
          <c:invertIfNegative val="0"/>
          <c:cat>
            <c:strRef>
              <c:f>Sheet4!$A$2:$A$19</c:f>
              <c:strCache>
                <c:ptCount val="18"/>
                <c:pt idx="0">
                  <c:v>防御型红</c:v>
                </c:pt>
                <c:pt idx="1">
                  <c:v>攻击型红</c:v>
                </c:pt>
                <c:pt idx="2">
                  <c:v>生命型红</c:v>
                </c:pt>
                <c:pt idx="3">
                  <c:v>防御型高橙</c:v>
                </c:pt>
                <c:pt idx="4">
                  <c:v>攻击型高橙</c:v>
                </c:pt>
                <c:pt idx="5">
                  <c:v>生命型高橙</c:v>
                </c:pt>
                <c:pt idx="6">
                  <c:v>防御型低橙</c:v>
                </c:pt>
                <c:pt idx="7">
                  <c:v>攻击型低橙</c:v>
                </c:pt>
                <c:pt idx="8">
                  <c:v>生命型低橙</c:v>
                </c:pt>
                <c:pt idx="9">
                  <c:v>防御型紫</c:v>
                </c:pt>
                <c:pt idx="10">
                  <c:v>攻击型紫</c:v>
                </c:pt>
                <c:pt idx="11">
                  <c:v>生命型紫</c:v>
                </c:pt>
                <c:pt idx="12">
                  <c:v>防御型蓝</c:v>
                </c:pt>
                <c:pt idx="13">
                  <c:v>攻击型蓝</c:v>
                </c:pt>
                <c:pt idx="14">
                  <c:v>生命型蓝</c:v>
                </c:pt>
                <c:pt idx="15">
                  <c:v>防御型绿</c:v>
                </c:pt>
                <c:pt idx="16">
                  <c:v>攻击型绿</c:v>
                </c:pt>
                <c:pt idx="17">
                  <c:v>生命型绿</c:v>
                </c:pt>
              </c:strCache>
            </c:strRef>
          </c:cat>
          <c:val>
            <c:numRef>
              <c:f>Sheet4!$D$2:$D$19</c:f>
              <c:numCache>
                <c:formatCode>General</c:formatCode>
                <c:ptCount val="18"/>
                <c:pt idx="0">
                  <c:v>89000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9-4EF4-856C-85D29D3D0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295872"/>
        <c:axId val="409297664"/>
      </c:barChart>
      <c:catAx>
        <c:axId val="40929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297664"/>
        <c:crosses val="autoZero"/>
        <c:auto val="1"/>
        <c:lblAlgn val="ctr"/>
        <c:lblOffset val="100"/>
        <c:noMultiLvlLbl val="0"/>
      </c:catAx>
      <c:valAx>
        <c:axId val="40929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929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71967</xdr:colOff>
      <xdr:row>0</xdr:row>
      <xdr:rowOff>21166</xdr:rowOff>
    </xdr:from>
    <xdr:to>
      <xdr:col>14</xdr:col>
      <xdr:colOff>586317</xdr:colOff>
      <xdr:row>23</xdr:row>
      <xdr:rowOff>87842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14</xdr:row>
      <xdr:rowOff>133350</xdr:rowOff>
    </xdr:from>
    <xdr:to>
      <xdr:col>4</xdr:col>
      <xdr:colOff>537316</xdr:colOff>
      <xdr:row>16</xdr:row>
      <xdr:rowOff>114260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2533650"/>
          <a:ext cx="3314286" cy="3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16</xdr:row>
      <xdr:rowOff>152400</xdr:rowOff>
    </xdr:from>
    <xdr:to>
      <xdr:col>4</xdr:col>
      <xdr:colOff>565867</xdr:colOff>
      <xdr:row>18</xdr:row>
      <xdr:rowOff>104738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" y="2895600"/>
          <a:ext cx="3504762" cy="2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473651</xdr:colOff>
      <xdr:row>7</xdr:row>
      <xdr:rowOff>23380</xdr:rowOff>
    </xdr:from>
    <xdr:to>
      <xdr:col>11</xdr:col>
      <xdr:colOff>577899</xdr:colOff>
      <xdr:row>19</xdr:row>
      <xdr:rowOff>89790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41196" y="1284144"/>
          <a:ext cx="3782630" cy="222771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13855</xdr:colOff>
      <xdr:row>22</xdr:row>
      <xdr:rowOff>0</xdr:rowOff>
    </xdr:from>
    <xdr:to>
      <xdr:col>7</xdr:col>
      <xdr:colOff>511031</xdr:colOff>
      <xdr:row>27</xdr:row>
      <xdr:rowOff>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13F9E01-34AA-4454-AEBD-5A3190415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71455" y="3962400"/>
          <a:ext cx="1106776" cy="900545"/>
        </a:xfrm>
        <a:prstGeom prst="rect">
          <a:avLst/>
        </a:prstGeom>
      </xdr:spPr>
    </xdr:pic>
    <xdr:clientData/>
  </xdr:twoCellAnchor>
  <xdr:twoCellAnchor editAs="oneCell">
    <xdr:from>
      <xdr:col>6</xdr:col>
      <xdr:colOff>62345</xdr:colOff>
      <xdr:row>27</xdr:row>
      <xdr:rowOff>6928</xdr:rowOff>
    </xdr:from>
    <xdr:to>
      <xdr:col>7</xdr:col>
      <xdr:colOff>490840</xdr:colOff>
      <xdr:row>28</xdr:row>
      <xdr:rowOff>55389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512CBA0-03DE-4E6F-8E10-33EE9AFD1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19945" y="4869873"/>
          <a:ext cx="1038095" cy="2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471055</xdr:colOff>
      <xdr:row>27</xdr:row>
      <xdr:rowOff>13856</xdr:rowOff>
    </xdr:from>
    <xdr:to>
      <xdr:col>8</xdr:col>
      <xdr:colOff>89950</xdr:colOff>
      <xdr:row>28</xdr:row>
      <xdr:rowOff>62317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379EE614-9BB7-4E28-83B7-392516084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48200" y="4876801"/>
          <a:ext cx="838095" cy="228571"/>
        </a:xfrm>
        <a:prstGeom prst="rect">
          <a:avLst/>
        </a:prstGeom>
      </xdr:spPr>
    </xdr:pic>
    <xdr:clientData/>
  </xdr:twoCellAnchor>
  <xdr:twoCellAnchor editAs="oneCell">
    <xdr:from>
      <xdr:col>37</xdr:col>
      <xdr:colOff>20781</xdr:colOff>
      <xdr:row>36</xdr:row>
      <xdr:rowOff>20782</xdr:rowOff>
    </xdr:from>
    <xdr:to>
      <xdr:col>43</xdr:col>
      <xdr:colOff>13854</xdr:colOff>
      <xdr:row>37</xdr:row>
      <xdr:rowOff>104333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D4A4DD6-89D9-4A8E-A92B-724B26CF2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185581" y="6504709"/>
          <a:ext cx="3650673" cy="26366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13</xdr:col>
      <xdr:colOff>278711</xdr:colOff>
      <xdr:row>10</xdr:row>
      <xdr:rowOff>99454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AF5568CC-CE14-4404-8C42-5186D28DF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62455" y="900545"/>
          <a:ext cx="895238" cy="10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595747</xdr:colOff>
      <xdr:row>12</xdr:row>
      <xdr:rowOff>62345</xdr:rowOff>
    </xdr:from>
    <xdr:to>
      <xdr:col>13</xdr:col>
      <xdr:colOff>419835</xdr:colOff>
      <xdr:row>18</xdr:row>
      <xdr:rowOff>162642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A8C26188-C681-49F3-8624-350BC98E2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41674" y="2223654"/>
          <a:ext cx="1057143" cy="11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14</xdr:row>
      <xdr:rowOff>133350</xdr:rowOff>
    </xdr:from>
    <xdr:to>
      <xdr:col>5</xdr:col>
      <xdr:colOff>447261</xdr:colOff>
      <xdr:row>16</xdr:row>
      <xdr:rowOff>114260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2533650"/>
          <a:ext cx="3314286" cy="3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16</xdr:row>
      <xdr:rowOff>152400</xdr:rowOff>
    </xdr:from>
    <xdr:to>
      <xdr:col>5</xdr:col>
      <xdr:colOff>475812</xdr:colOff>
      <xdr:row>18</xdr:row>
      <xdr:rowOff>104738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" y="2895600"/>
          <a:ext cx="3504762" cy="2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428625</xdr:colOff>
      <xdr:row>5</xdr:row>
      <xdr:rowOff>28575</xdr:rowOff>
    </xdr:from>
    <xdr:to>
      <xdr:col>12</xdr:col>
      <xdr:colOff>532873</xdr:colOff>
      <xdr:row>17</xdr:row>
      <xdr:rowOff>94985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43425" y="885825"/>
          <a:ext cx="4219048" cy="21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9"/>
  <sheetViews>
    <sheetView tabSelected="1" zoomScale="110" zoomScaleNormal="110" workbookViewId="0">
      <pane xSplit="5" ySplit="5" topLeftCell="F48" activePane="bottomRight" state="frozen"/>
      <selection pane="topRight" activeCell="F1" sqref="F1"/>
      <selection pane="bottomLeft" activeCell="A6" sqref="A6"/>
      <selection pane="bottomRight" activeCell="E14" sqref="E14"/>
    </sheetView>
  </sheetViews>
  <sheetFormatPr defaultColWidth="9" defaultRowHeight="13.5" x14ac:dyDescent="0.15"/>
  <cols>
    <col min="1" max="1" width="9.75" style="1" customWidth="1"/>
    <col min="2" max="2" width="15" style="1" customWidth="1"/>
    <col min="3" max="3" width="13.375" style="1" customWidth="1"/>
    <col min="4" max="4" width="15" style="1" customWidth="1"/>
    <col min="5" max="5" width="14.875" style="1" customWidth="1"/>
    <col min="6" max="7" width="13.375" style="1" customWidth="1"/>
    <col min="8" max="10" width="14.25" style="1" customWidth="1"/>
    <col min="11" max="11" width="11.25" style="1" customWidth="1"/>
    <col min="12" max="12" width="11.75" style="1" customWidth="1"/>
    <col min="13" max="13" width="10.5" style="1" customWidth="1"/>
    <col min="14" max="16" width="14.25" style="1" hidden="1" customWidth="1"/>
    <col min="17" max="17" width="11.25" style="1" hidden="1" customWidth="1"/>
    <col min="18" max="18" width="11.75" style="1" customWidth="1"/>
    <col min="19" max="19" width="10.5" style="1" customWidth="1"/>
    <col min="20" max="16384" width="9" style="1"/>
  </cols>
  <sheetData>
    <row r="1" spans="1:19" x14ac:dyDescent="0.15">
      <c r="A1" s="1" t="s">
        <v>541</v>
      </c>
      <c r="I1" s="19" t="s">
        <v>149</v>
      </c>
      <c r="J1" s="19"/>
      <c r="O1" s="19"/>
      <c r="P1" s="19"/>
    </row>
    <row r="2" spans="1:19" x14ac:dyDescent="0.15">
      <c r="A2" s="1" t="s">
        <v>0</v>
      </c>
      <c r="B2" s="1" t="s">
        <v>0</v>
      </c>
      <c r="C2" s="1" t="s">
        <v>0</v>
      </c>
      <c r="D2" s="1" t="s">
        <v>37</v>
      </c>
      <c r="E2" s="1" t="s">
        <v>0</v>
      </c>
      <c r="F2" s="1" t="s">
        <v>0</v>
      </c>
      <c r="G2" s="1" t="s">
        <v>534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32</v>
      </c>
      <c r="O2" s="1" t="s">
        <v>32</v>
      </c>
      <c r="P2" s="1" t="s">
        <v>32</v>
      </c>
      <c r="Q2" s="1" t="s">
        <v>0</v>
      </c>
      <c r="R2" s="1" t="s">
        <v>0</v>
      </c>
      <c r="S2" s="1" t="s">
        <v>0</v>
      </c>
    </row>
    <row r="3" spans="1:19" x14ac:dyDescent="0.15">
      <c r="A3" s="2" t="s">
        <v>18</v>
      </c>
      <c r="B3" s="2" t="s">
        <v>543</v>
      </c>
      <c r="C3" s="2" t="s">
        <v>164</v>
      </c>
      <c r="D3" s="2" t="s">
        <v>62</v>
      </c>
      <c r="E3" s="2" t="s">
        <v>538</v>
      </c>
      <c r="F3" s="2" t="s">
        <v>27</v>
      </c>
      <c r="G3" s="2" t="s">
        <v>535</v>
      </c>
      <c r="H3" s="2" t="s">
        <v>1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33</v>
      </c>
      <c r="O3" s="2" t="s">
        <v>34</v>
      </c>
      <c r="P3" s="2" t="s">
        <v>35</v>
      </c>
      <c r="Q3" s="2" t="s">
        <v>63</v>
      </c>
      <c r="R3" s="2" t="s">
        <v>539</v>
      </c>
      <c r="S3" s="2" t="s">
        <v>8</v>
      </c>
    </row>
    <row r="4" spans="1:19" x14ac:dyDescent="0.15">
      <c r="A4" s="1" t="s">
        <v>20</v>
      </c>
      <c r="B4" s="1" t="s">
        <v>9</v>
      </c>
      <c r="C4" s="1" t="s">
        <v>9</v>
      </c>
      <c r="D4" s="1" t="s">
        <v>36</v>
      </c>
      <c r="E4" s="1" t="s">
        <v>9</v>
      </c>
      <c r="F4" s="1" t="s">
        <v>9</v>
      </c>
      <c r="G4" s="1" t="s">
        <v>36</v>
      </c>
      <c r="H4" s="1" t="s">
        <v>9</v>
      </c>
      <c r="I4" s="1" t="s">
        <v>9</v>
      </c>
      <c r="J4" s="1" t="s">
        <v>9</v>
      </c>
      <c r="K4" s="1" t="s">
        <v>9</v>
      </c>
      <c r="L4" s="1" t="s">
        <v>9</v>
      </c>
      <c r="M4" s="1" t="s">
        <v>9</v>
      </c>
      <c r="N4" s="1" t="s">
        <v>36</v>
      </c>
      <c r="O4" s="1" t="s">
        <v>36</v>
      </c>
      <c r="P4" s="1" t="s">
        <v>36</v>
      </c>
      <c r="Q4" s="1" t="s">
        <v>36</v>
      </c>
      <c r="R4" s="1" t="s">
        <v>9</v>
      </c>
      <c r="S4" s="1" t="s">
        <v>9</v>
      </c>
    </row>
    <row r="5" spans="1:19" ht="40.5" customHeight="1" x14ac:dyDescent="0.15">
      <c r="A5" s="3" t="s">
        <v>542</v>
      </c>
      <c r="B5" s="3" t="s">
        <v>540</v>
      </c>
      <c r="C5" s="3" t="s">
        <v>166</v>
      </c>
      <c r="D5" s="3" t="s">
        <v>39</v>
      </c>
      <c r="E5" s="3" t="s">
        <v>22</v>
      </c>
      <c r="F5" s="3" t="s">
        <v>28</v>
      </c>
      <c r="G5" s="36" t="s">
        <v>536</v>
      </c>
      <c r="H5" s="3" t="s">
        <v>10</v>
      </c>
      <c r="I5" s="3" t="s">
        <v>11</v>
      </c>
      <c r="J5" s="3" t="s">
        <v>12</v>
      </c>
      <c r="K5" s="3" t="s">
        <v>13</v>
      </c>
      <c r="L5" s="3" t="s">
        <v>14</v>
      </c>
      <c r="M5" s="3" t="s">
        <v>15</v>
      </c>
      <c r="N5" s="3" t="s">
        <v>65</v>
      </c>
      <c r="O5" s="3" t="s">
        <v>66</v>
      </c>
      <c r="P5" s="3" t="s">
        <v>67</v>
      </c>
      <c r="Q5" s="3" t="s">
        <v>64</v>
      </c>
      <c r="R5" s="3" t="s">
        <v>537</v>
      </c>
      <c r="S5" s="3" t="s">
        <v>17</v>
      </c>
    </row>
    <row r="6" spans="1:19" x14ac:dyDescent="0.15">
      <c r="A6" s="4">
        <v>1</v>
      </c>
      <c r="B6" s="37">
        <v>11802</v>
      </c>
      <c r="C6" s="1">
        <v>1</v>
      </c>
      <c r="E6" s="1">
        <v>18</v>
      </c>
      <c r="F6" s="1">
        <v>1</v>
      </c>
      <c r="H6" s="5">
        <v>10000</v>
      </c>
      <c r="I6" s="6">
        <v>10000</v>
      </c>
      <c r="J6" s="7">
        <v>10000</v>
      </c>
      <c r="K6" s="5">
        <v>1000</v>
      </c>
      <c r="L6" s="6">
        <v>1000</v>
      </c>
      <c r="M6" s="7">
        <v>1000</v>
      </c>
      <c r="N6" s="5"/>
      <c r="O6" s="6"/>
      <c r="P6" s="7">
        <f t="shared" ref="P6:P20" si="0">J6+M6*79</f>
        <v>89000</v>
      </c>
      <c r="Q6" s="5">
        <v>30</v>
      </c>
      <c r="R6" s="6">
        <v>0</v>
      </c>
      <c r="S6" s="7">
        <v>9000</v>
      </c>
    </row>
    <row r="7" spans="1:19" x14ac:dyDescent="0.15">
      <c r="A7" s="4">
        <v>2</v>
      </c>
      <c r="B7" s="37">
        <v>11802</v>
      </c>
      <c r="C7" s="1">
        <v>2</v>
      </c>
      <c r="E7" s="1">
        <v>18</v>
      </c>
      <c r="F7" s="1">
        <v>1</v>
      </c>
      <c r="H7" s="5">
        <v>10000</v>
      </c>
      <c r="I7" s="6">
        <v>10000</v>
      </c>
      <c r="J7" s="7">
        <v>10000</v>
      </c>
      <c r="K7" s="5">
        <v>1000</v>
      </c>
      <c r="L7" s="6">
        <v>1000</v>
      </c>
      <c r="M7" s="7">
        <v>1000</v>
      </c>
      <c r="P7" s="1">
        <f t="shared" si="0"/>
        <v>89000</v>
      </c>
      <c r="Q7" s="1">
        <v>108</v>
      </c>
      <c r="R7" s="1">
        <v>0</v>
      </c>
      <c r="S7" s="1">
        <v>25000</v>
      </c>
    </row>
    <row r="8" spans="1:19" x14ac:dyDescent="0.15">
      <c r="A8" s="4">
        <v>3</v>
      </c>
      <c r="B8" s="37">
        <v>11802</v>
      </c>
      <c r="C8" s="1">
        <v>3</v>
      </c>
      <c r="E8" s="1">
        <v>18</v>
      </c>
      <c r="F8" s="1">
        <v>1</v>
      </c>
      <c r="H8" s="5">
        <v>10000</v>
      </c>
      <c r="I8" s="6">
        <v>10000</v>
      </c>
      <c r="J8" s="7">
        <v>10000</v>
      </c>
      <c r="K8" s="5">
        <v>1000</v>
      </c>
      <c r="L8" s="6">
        <v>1000</v>
      </c>
      <c r="M8" s="7">
        <v>1000</v>
      </c>
      <c r="P8" s="1">
        <f t="shared" si="0"/>
        <v>89000</v>
      </c>
      <c r="Q8" s="1">
        <v>210</v>
      </c>
      <c r="R8" s="1">
        <v>0</v>
      </c>
      <c r="S8" s="1">
        <v>43000</v>
      </c>
    </row>
    <row r="9" spans="1:19" x14ac:dyDescent="0.15">
      <c r="A9" s="4">
        <v>4</v>
      </c>
      <c r="B9" s="37">
        <v>11802</v>
      </c>
      <c r="C9" s="1">
        <v>4</v>
      </c>
      <c r="E9" s="1">
        <v>18</v>
      </c>
      <c r="F9" s="1">
        <v>1</v>
      </c>
      <c r="H9" s="5">
        <v>10000</v>
      </c>
      <c r="I9" s="6">
        <v>10000</v>
      </c>
      <c r="J9" s="7">
        <v>10000</v>
      </c>
      <c r="K9" s="5">
        <v>1000</v>
      </c>
      <c r="L9" s="6">
        <v>1000</v>
      </c>
      <c r="M9" s="7">
        <v>1000</v>
      </c>
      <c r="P9" s="1">
        <f t="shared" si="0"/>
        <v>89000</v>
      </c>
      <c r="Q9" s="1">
        <v>360</v>
      </c>
      <c r="R9" s="1">
        <v>0</v>
      </c>
      <c r="S9" s="1">
        <v>67000</v>
      </c>
    </row>
    <row r="10" spans="1:19" x14ac:dyDescent="0.15">
      <c r="A10" s="4">
        <v>5</v>
      </c>
      <c r="B10" s="37">
        <v>11802</v>
      </c>
      <c r="C10" s="1">
        <v>5</v>
      </c>
      <c r="E10" s="1">
        <v>18</v>
      </c>
      <c r="F10" s="1">
        <v>1</v>
      </c>
      <c r="H10" s="5">
        <v>10000</v>
      </c>
      <c r="I10" s="6">
        <v>10000</v>
      </c>
      <c r="J10" s="7">
        <v>10000</v>
      </c>
      <c r="K10" s="5">
        <v>1000</v>
      </c>
      <c r="L10" s="6">
        <v>1000</v>
      </c>
      <c r="M10" s="7">
        <v>1000</v>
      </c>
      <c r="P10" s="1">
        <f t="shared" si="0"/>
        <v>89000</v>
      </c>
      <c r="Q10" s="1">
        <v>600</v>
      </c>
      <c r="R10" s="1">
        <v>1</v>
      </c>
      <c r="S10" s="1">
        <v>100000</v>
      </c>
    </row>
    <row r="11" spans="1:19" x14ac:dyDescent="0.15">
      <c r="A11" s="4">
        <v>6</v>
      </c>
      <c r="B11" s="37">
        <v>11801</v>
      </c>
      <c r="C11" s="1">
        <v>1</v>
      </c>
      <c r="E11" s="1">
        <v>18</v>
      </c>
      <c r="F11" s="1">
        <v>1</v>
      </c>
      <c r="H11" s="5">
        <v>10000</v>
      </c>
      <c r="I11" s="6">
        <v>10000</v>
      </c>
      <c r="J11" s="7">
        <v>10000</v>
      </c>
      <c r="K11" s="5">
        <v>1000</v>
      </c>
      <c r="L11" s="6">
        <v>1000</v>
      </c>
      <c r="M11" s="7">
        <v>1000</v>
      </c>
      <c r="N11" s="5"/>
      <c r="O11" s="6"/>
      <c r="P11" s="7">
        <f t="shared" si="0"/>
        <v>89000</v>
      </c>
      <c r="Q11" s="5">
        <v>900</v>
      </c>
      <c r="R11" s="6">
        <v>0</v>
      </c>
      <c r="S11" s="7">
        <v>140000</v>
      </c>
    </row>
    <row r="12" spans="1:19" x14ac:dyDescent="0.15">
      <c r="A12" s="4">
        <v>7</v>
      </c>
      <c r="B12" s="37">
        <v>11801</v>
      </c>
      <c r="C12" s="1">
        <v>2</v>
      </c>
      <c r="E12" s="1">
        <v>18</v>
      </c>
      <c r="F12" s="1">
        <v>1</v>
      </c>
      <c r="H12" s="5">
        <v>10000</v>
      </c>
      <c r="I12" s="6">
        <v>10000</v>
      </c>
      <c r="J12" s="7">
        <v>10000</v>
      </c>
      <c r="K12" s="5">
        <v>1000</v>
      </c>
      <c r="L12" s="6">
        <v>1000</v>
      </c>
      <c r="M12" s="7">
        <v>1000</v>
      </c>
      <c r="P12" s="1">
        <f t="shared" si="0"/>
        <v>89000</v>
      </c>
      <c r="Q12" s="1">
        <v>1500</v>
      </c>
      <c r="R12" s="1">
        <v>0</v>
      </c>
      <c r="S12" s="1">
        <v>210000</v>
      </c>
    </row>
    <row r="13" spans="1:19" x14ac:dyDescent="0.15">
      <c r="A13" s="4">
        <v>8</v>
      </c>
      <c r="B13" s="37">
        <v>11801</v>
      </c>
      <c r="C13" s="1">
        <v>3</v>
      </c>
      <c r="E13" s="1">
        <v>18</v>
      </c>
      <c r="F13" s="1">
        <v>1</v>
      </c>
      <c r="H13" s="5">
        <v>10000</v>
      </c>
      <c r="I13" s="6">
        <v>10000</v>
      </c>
      <c r="J13" s="7">
        <v>10000</v>
      </c>
      <c r="K13" s="5">
        <v>1000</v>
      </c>
      <c r="L13" s="6">
        <v>1000</v>
      </c>
      <c r="M13" s="7">
        <v>1000</v>
      </c>
      <c r="P13" s="1">
        <f t="shared" si="0"/>
        <v>89000</v>
      </c>
      <c r="Q13" s="1">
        <v>2100</v>
      </c>
      <c r="R13" s="1">
        <v>0</v>
      </c>
      <c r="S13" s="1">
        <v>270000</v>
      </c>
    </row>
    <row r="14" spans="1:19" x14ac:dyDescent="0.15">
      <c r="A14" s="4">
        <v>9</v>
      </c>
      <c r="B14" s="37">
        <v>11801</v>
      </c>
      <c r="C14" s="1">
        <v>4</v>
      </c>
      <c r="E14" s="1">
        <v>18</v>
      </c>
      <c r="F14" s="1">
        <v>1</v>
      </c>
      <c r="H14" s="5">
        <v>10000</v>
      </c>
      <c r="I14" s="6">
        <v>10000</v>
      </c>
      <c r="J14" s="7">
        <v>10000</v>
      </c>
      <c r="K14" s="5">
        <v>1000</v>
      </c>
      <c r="L14" s="6">
        <v>1000</v>
      </c>
      <c r="M14" s="7">
        <v>1000</v>
      </c>
      <c r="P14" s="1">
        <f t="shared" si="0"/>
        <v>89000</v>
      </c>
      <c r="Q14" s="1">
        <v>3000</v>
      </c>
      <c r="R14" s="1">
        <v>0</v>
      </c>
      <c r="S14" s="1">
        <v>360000</v>
      </c>
    </row>
    <row r="15" spans="1:19" x14ac:dyDescent="0.15">
      <c r="A15" s="4">
        <v>10</v>
      </c>
      <c r="B15" s="37">
        <v>11801</v>
      </c>
      <c r="C15" s="1">
        <v>5</v>
      </c>
      <c r="E15" s="1">
        <v>18</v>
      </c>
      <c r="F15" s="1">
        <v>1</v>
      </c>
      <c r="H15" s="5">
        <v>10000</v>
      </c>
      <c r="I15" s="6">
        <v>10000</v>
      </c>
      <c r="J15" s="7">
        <v>10000</v>
      </c>
      <c r="K15" s="5">
        <v>1000</v>
      </c>
      <c r="L15" s="6">
        <v>1000</v>
      </c>
      <c r="M15" s="7">
        <v>1000</v>
      </c>
      <c r="P15" s="1">
        <f t="shared" si="0"/>
        <v>89000</v>
      </c>
      <c r="Q15" s="1">
        <v>3900</v>
      </c>
      <c r="R15" s="1">
        <v>2</v>
      </c>
      <c r="S15" s="1">
        <v>450000</v>
      </c>
    </row>
    <row r="16" spans="1:19" x14ac:dyDescent="0.15">
      <c r="A16" s="4">
        <v>11</v>
      </c>
      <c r="B16" s="1">
        <v>11501</v>
      </c>
      <c r="C16" s="1">
        <v>1</v>
      </c>
      <c r="E16" s="1">
        <v>15</v>
      </c>
      <c r="F16" s="1">
        <v>1</v>
      </c>
      <c r="H16" s="5">
        <v>10000</v>
      </c>
      <c r="I16" s="6">
        <v>10000</v>
      </c>
      <c r="J16" s="7">
        <v>10000</v>
      </c>
      <c r="K16" s="5">
        <v>1000</v>
      </c>
      <c r="L16" s="6">
        <v>1000</v>
      </c>
      <c r="M16" s="7">
        <v>1000</v>
      </c>
      <c r="N16" s="5"/>
      <c r="O16" s="6"/>
      <c r="P16" s="7">
        <f t="shared" si="0"/>
        <v>89000</v>
      </c>
      <c r="Q16" s="5">
        <v>4500</v>
      </c>
      <c r="R16" s="6">
        <v>0</v>
      </c>
      <c r="S16" s="7">
        <v>580000</v>
      </c>
    </row>
    <row r="17" spans="1:19" x14ac:dyDescent="0.15">
      <c r="A17" s="4">
        <v>12</v>
      </c>
      <c r="B17" s="1">
        <v>11501</v>
      </c>
      <c r="C17" s="1">
        <v>2</v>
      </c>
      <c r="E17" s="1">
        <v>15</v>
      </c>
      <c r="F17" s="1">
        <v>1</v>
      </c>
      <c r="H17" s="5">
        <v>10000</v>
      </c>
      <c r="I17" s="6">
        <v>10000</v>
      </c>
      <c r="J17" s="7">
        <v>10000</v>
      </c>
      <c r="K17" s="5">
        <v>1000</v>
      </c>
      <c r="L17" s="6">
        <v>1000</v>
      </c>
      <c r="M17" s="7">
        <v>1000</v>
      </c>
      <c r="P17" s="1">
        <f t="shared" si="0"/>
        <v>89000</v>
      </c>
      <c r="Q17" s="1">
        <v>5100</v>
      </c>
      <c r="R17" s="1">
        <v>0</v>
      </c>
      <c r="S17" s="1">
        <v>730000</v>
      </c>
    </row>
    <row r="18" spans="1:19" x14ac:dyDescent="0.15">
      <c r="A18" s="4">
        <v>13</v>
      </c>
      <c r="B18" s="1">
        <v>11501</v>
      </c>
      <c r="C18" s="1">
        <v>3</v>
      </c>
      <c r="E18" s="1">
        <v>15</v>
      </c>
      <c r="F18" s="1">
        <v>1</v>
      </c>
      <c r="H18" s="5">
        <v>10000</v>
      </c>
      <c r="I18" s="6">
        <v>10000</v>
      </c>
      <c r="J18" s="7">
        <v>10000</v>
      </c>
      <c r="K18" s="5">
        <v>1000</v>
      </c>
      <c r="L18" s="6">
        <v>1000</v>
      </c>
      <c r="M18" s="7">
        <v>1000</v>
      </c>
      <c r="P18" s="1">
        <f t="shared" si="0"/>
        <v>89000</v>
      </c>
      <c r="Q18" s="1">
        <v>5400</v>
      </c>
      <c r="R18" s="1">
        <v>0</v>
      </c>
      <c r="S18" s="1">
        <v>870000</v>
      </c>
    </row>
    <row r="19" spans="1:19" x14ac:dyDescent="0.15">
      <c r="A19" s="4">
        <v>14</v>
      </c>
      <c r="B19" s="1">
        <v>11501</v>
      </c>
      <c r="C19" s="1">
        <v>4</v>
      </c>
      <c r="E19" s="1">
        <v>15</v>
      </c>
      <c r="F19" s="1">
        <v>1</v>
      </c>
      <c r="H19" s="5">
        <v>10000</v>
      </c>
      <c r="I19" s="6">
        <v>10000</v>
      </c>
      <c r="J19" s="7">
        <v>10000</v>
      </c>
      <c r="K19" s="5">
        <v>1000</v>
      </c>
      <c r="L19" s="6">
        <v>1000</v>
      </c>
      <c r="M19" s="7">
        <v>1000</v>
      </c>
      <c r="P19" s="1">
        <f t="shared" si="0"/>
        <v>89000</v>
      </c>
      <c r="Q19" s="1">
        <v>6000</v>
      </c>
      <c r="R19" s="1">
        <v>0</v>
      </c>
      <c r="S19" s="1">
        <v>1050000</v>
      </c>
    </row>
    <row r="20" spans="1:19" x14ac:dyDescent="0.15">
      <c r="A20" s="4">
        <v>15</v>
      </c>
      <c r="B20" s="1">
        <v>11501</v>
      </c>
      <c r="C20" s="1">
        <v>5</v>
      </c>
      <c r="E20" s="1">
        <v>15</v>
      </c>
      <c r="F20" s="1">
        <v>1</v>
      </c>
      <c r="H20" s="5">
        <v>10000</v>
      </c>
      <c r="I20" s="6">
        <v>10000</v>
      </c>
      <c r="J20" s="7">
        <v>10000</v>
      </c>
      <c r="K20" s="5">
        <v>1000</v>
      </c>
      <c r="L20" s="6">
        <v>1000</v>
      </c>
      <c r="M20" s="7">
        <v>1000</v>
      </c>
      <c r="P20" s="1">
        <f t="shared" si="0"/>
        <v>89000</v>
      </c>
      <c r="Q20" s="1">
        <v>6900</v>
      </c>
      <c r="R20" s="1">
        <v>4</v>
      </c>
      <c r="S20" s="1">
        <v>1270000</v>
      </c>
    </row>
    <row r="21" spans="1:19" x14ac:dyDescent="0.15">
      <c r="A21" s="4">
        <v>16</v>
      </c>
      <c r="B21" s="1">
        <v>11502</v>
      </c>
      <c r="C21" s="1">
        <v>1</v>
      </c>
      <c r="E21" s="1">
        <v>15</v>
      </c>
      <c r="F21" s="1">
        <v>1</v>
      </c>
      <c r="H21" s="5">
        <v>10000</v>
      </c>
      <c r="I21" s="6">
        <v>10000</v>
      </c>
      <c r="J21" s="7">
        <v>10000</v>
      </c>
      <c r="K21" s="5">
        <v>1000</v>
      </c>
      <c r="L21" s="6">
        <v>1000</v>
      </c>
      <c r="M21" s="7">
        <v>1000</v>
      </c>
      <c r="N21" s="5"/>
      <c r="O21" s="6"/>
      <c r="P21" s="7">
        <f t="shared" ref="P21:P45" si="1">J21+M21*79</f>
        <v>89000</v>
      </c>
      <c r="Q21" s="5">
        <v>8100</v>
      </c>
      <c r="R21" s="6">
        <v>0</v>
      </c>
      <c r="S21" s="7">
        <v>1500000</v>
      </c>
    </row>
    <row r="22" spans="1:19" x14ac:dyDescent="0.15">
      <c r="A22" s="4">
        <v>17</v>
      </c>
      <c r="B22" s="1">
        <v>11502</v>
      </c>
      <c r="C22" s="1">
        <v>2</v>
      </c>
      <c r="E22" s="1">
        <v>15</v>
      </c>
      <c r="F22" s="1">
        <v>1</v>
      </c>
      <c r="H22" s="5">
        <v>10000</v>
      </c>
      <c r="I22" s="6">
        <v>10000</v>
      </c>
      <c r="J22" s="7">
        <v>10000</v>
      </c>
      <c r="K22" s="5">
        <v>1000</v>
      </c>
      <c r="L22" s="6">
        <v>1000</v>
      </c>
      <c r="M22" s="7">
        <v>1000</v>
      </c>
      <c r="P22" s="1">
        <f t="shared" si="1"/>
        <v>89000</v>
      </c>
      <c r="Q22" s="1">
        <v>9000</v>
      </c>
      <c r="R22" s="1">
        <v>0</v>
      </c>
      <c r="S22" s="1">
        <v>1760000</v>
      </c>
    </row>
    <row r="23" spans="1:19" x14ac:dyDescent="0.15">
      <c r="A23" s="4">
        <v>18</v>
      </c>
      <c r="B23" s="1">
        <v>11502</v>
      </c>
      <c r="C23" s="1">
        <v>3</v>
      </c>
      <c r="E23" s="1">
        <v>15</v>
      </c>
      <c r="F23" s="1">
        <v>1</v>
      </c>
      <c r="H23" s="5">
        <v>10000</v>
      </c>
      <c r="I23" s="6">
        <v>10000</v>
      </c>
      <c r="J23" s="7">
        <v>10000</v>
      </c>
      <c r="K23" s="5">
        <v>1000</v>
      </c>
      <c r="L23" s="6">
        <v>1000</v>
      </c>
      <c r="M23" s="7">
        <v>1000</v>
      </c>
      <c r="P23" s="1">
        <f t="shared" si="1"/>
        <v>89000</v>
      </c>
      <c r="Q23" s="1">
        <v>10200</v>
      </c>
      <c r="R23" s="1">
        <v>0</v>
      </c>
      <c r="S23" s="1">
        <v>2000000</v>
      </c>
    </row>
    <row r="24" spans="1:19" x14ac:dyDescent="0.15">
      <c r="A24" s="4">
        <v>19</v>
      </c>
      <c r="B24" s="1">
        <v>11502</v>
      </c>
      <c r="C24" s="1">
        <v>4</v>
      </c>
      <c r="E24" s="1">
        <v>15</v>
      </c>
      <c r="F24" s="1">
        <v>1</v>
      </c>
      <c r="H24" s="5">
        <v>10000</v>
      </c>
      <c r="I24" s="6">
        <v>10000</v>
      </c>
      <c r="J24" s="7">
        <v>10000</v>
      </c>
      <c r="K24" s="5">
        <v>1000</v>
      </c>
      <c r="L24" s="6">
        <v>1000</v>
      </c>
      <c r="M24" s="7">
        <v>1000</v>
      </c>
      <c r="P24" s="1">
        <f t="shared" si="1"/>
        <v>89000</v>
      </c>
      <c r="Q24" s="1">
        <v>11100</v>
      </c>
      <c r="R24" s="1">
        <v>0</v>
      </c>
      <c r="S24" s="1">
        <v>2300000</v>
      </c>
    </row>
    <row r="25" spans="1:19" x14ac:dyDescent="0.15">
      <c r="A25" s="4">
        <v>20</v>
      </c>
      <c r="B25" s="1">
        <v>11502</v>
      </c>
      <c r="C25" s="1">
        <v>5</v>
      </c>
      <c r="E25" s="1">
        <v>15</v>
      </c>
      <c r="F25" s="1">
        <v>1</v>
      </c>
      <c r="H25" s="5">
        <v>10000</v>
      </c>
      <c r="I25" s="6">
        <v>10000</v>
      </c>
      <c r="J25" s="7">
        <v>10000</v>
      </c>
      <c r="K25" s="5">
        <v>1000</v>
      </c>
      <c r="L25" s="6">
        <v>1000</v>
      </c>
      <c r="M25" s="7">
        <v>1000</v>
      </c>
      <c r="P25" s="1">
        <f t="shared" si="1"/>
        <v>89000</v>
      </c>
      <c r="Q25" s="1">
        <v>12600</v>
      </c>
      <c r="R25" s="1">
        <v>6</v>
      </c>
      <c r="S25" s="1">
        <v>2600000</v>
      </c>
    </row>
    <row r="26" spans="1:19" x14ac:dyDescent="0.15">
      <c r="A26" s="4">
        <v>21</v>
      </c>
      <c r="B26" s="1">
        <v>11002</v>
      </c>
      <c r="C26" s="1">
        <v>1</v>
      </c>
      <c r="E26" s="1">
        <v>10</v>
      </c>
      <c r="F26" s="1">
        <v>1</v>
      </c>
      <c r="H26" s="5">
        <v>10000</v>
      </c>
      <c r="I26" s="6">
        <v>10000</v>
      </c>
      <c r="J26" s="7">
        <v>10000</v>
      </c>
      <c r="K26" s="5">
        <v>1000</v>
      </c>
      <c r="L26" s="6">
        <v>1000</v>
      </c>
      <c r="M26" s="7">
        <v>1000</v>
      </c>
      <c r="N26" s="5"/>
      <c r="O26" s="6"/>
      <c r="P26" s="7">
        <f t="shared" si="1"/>
        <v>89000</v>
      </c>
      <c r="Q26" s="5">
        <v>14100</v>
      </c>
      <c r="R26" s="6">
        <v>0</v>
      </c>
      <c r="S26" s="7">
        <v>2900000</v>
      </c>
    </row>
    <row r="27" spans="1:19" x14ac:dyDescent="0.15">
      <c r="A27" s="4">
        <v>22</v>
      </c>
      <c r="B27" s="1">
        <v>11002</v>
      </c>
      <c r="C27" s="1">
        <v>2</v>
      </c>
      <c r="E27" s="1">
        <v>10</v>
      </c>
      <c r="F27" s="1">
        <v>1</v>
      </c>
      <c r="H27" s="5">
        <v>10000</v>
      </c>
      <c r="I27" s="6">
        <v>10000</v>
      </c>
      <c r="J27" s="7">
        <v>10000</v>
      </c>
      <c r="K27" s="5">
        <v>1000</v>
      </c>
      <c r="L27" s="6">
        <v>1000</v>
      </c>
      <c r="M27" s="7">
        <v>1000</v>
      </c>
      <c r="P27" s="1">
        <f t="shared" si="1"/>
        <v>89000</v>
      </c>
      <c r="Q27" s="1">
        <v>15600</v>
      </c>
      <c r="R27" s="1">
        <v>0</v>
      </c>
      <c r="S27" s="1">
        <v>3200000</v>
      </c>
    </row>
    <row r="28" spans="1:19" x14ac:dyDescent="0.15">
      <c r="A28" s="4">
        <v>23</v>
      </c>
      <c r="B28" s="1">
        <v>11002</v>
      </c>
      <c r="C28" s="1">
        <v>3</v>
      </c>
      <c r="E28" s="1">
        <v>10</v>
      </c>
      <c r="F28" s="1">
        <v>1</v>
      </c>
      <c r="H28" s="5">
        <v>10000</v>
      </c>
      <c r="I28" s="6">
        <v>10000</v>
      </c>
      <c r="J28" s="7">
        <v>10000</v>
      </c>
      <c r="K28" s="5">
        <v>1000</v>
      </c>
      <c r="L28" s="6">
        <v>1000</v>
      </c>
      <c r="M28" s="7">
        <v>1000</v>
      </c>
      <c r="P28" s="1">
        <f t="shared" si="1"/>
        <v>89000</v>
      </c>
      <c r="Q28" s="1">
        <v>17100</v>
      </c>
      <c r="R28" s="1">
        <v>0</v>
      </c>
      <c r="S28" s="1">
        <v>3600000</v>
      </c>
    </row>
    <row r="29" spans="1:19" x14ac:dyDescent="0.15">
      <c r="A29" s="4">
        <v>24</v>
      </c>
      <c r="B29" s="1">
        <v>11002</v>
      </c>
      <c r="C29" s="1">
        <v>4</v>
      </c>
      <c r="E29" s="1">
        <v>10</v>
      </c>
      <c r="F29" s="1">
        <v>1</v>
      </c>
      <c r="H29" s="5">
        <v>10000</v>
      </c>
      <c r="I29" s="6">
        <v>10000</v>
      </c>
      <c r="J29" s="7">
        <v>10000</v>
      </c>
      <c r="K29" s="5">
        <v>1000</v>
      </c>
      <c r="L29" s="6">
        <v>1000</v>
      </c>
      <c r="M29" s="7">
        <v>1000</v>
      </c>
      <c r="P29" s="1">
        <f t="shared" si="1"/>
        <v>89000</v>
      </c>
      <c r="Q29" s="1">
        <v>18600</v>
      </c>
      <c r="R29" s="1">
        <v>0</v>
      </c>
      <c r="S29" s="1">
        <v>4000000</v>
      </c>
    </row>
    <row r="30" spans="1:19" x14ac:dyDescent="0.15">
      <c r="A30" s="4">
        <v>25</v>
      </c>
      <c r="B30" s="1">
        <v>11002</v>
      </c>
      <c r="C30" s="1">
        <v>5</v>
      </c>
      <c r="E30" s="1">
        <v>10</v>
      </c>
      <c r="F30" s="1">
        <v>1</v>
      </c>
      <c r="H30" s="5">
        <v>10000</v>
      </c>
      <c r="I30" s="6">
        <v>10000</v>
      </c>
      <c r="J30" s="7">
        <v>10000</v>
      </c>
      <c r="K30" s="5">
        <v>1000</v>
      </c>
      <c r="L30" s="6">
        <v>1000</v>
      </c>
      <c r="M30" s="7">
        <v>1000</v>
      </c>
      <c r="P30" s="1">
        <f t="shared" si="1"/>
        <v>89000</v>
      </c>
      <c r="Q30" s="1">
        <v>20100</v>
      </c>
      <c r="R30" s="1">
        <v>8</v>
      </c>
      <c r="S30" s="1">
        <v>4400000</v>
      </c>
    </row>
    <row r="31" spans="1:19" x14ac:dyDescent="0.15">
      <c r="A31" s="4">
        <v>26</v>
      </c>
      <c r="B31" s="1">
        <v>11003</v>
      </c>
      <c r="C31" s="1">
        <v>1</v>
      </c>
      <c r="E31" s="1">
        <v>10</v>
      </c>
      <c r="F31" s="1">
        <v>1</v>
      </c>
      <c r="H31" s="5">
        <v>10000</v>
      </c>
      <c r="I31" s="6">
        <v>10000</v>
      </c>
      <c r="J31" s="7">
        <v>10000</v>
      </c>
      <c r="K31" s="5">
        <v>1000</v>
      </c>
      <c r="L31" s="6">
        <v>1000</v>
      </c>
      <c r="M31" s="7">
        <v>1000</v>
      </c>
      <c r="N31" s="5"/>
      <c r="O31" s="6"/>
      <c r="P31" s="7">
        <f t="shared" si="1"/>
        <v>89000</v>
      </c>
      <c r="Q31" s="5">
        <v>21600</v>
      </c>
      <c r="R31" s="6">
        <v>0</v>
      </c>
      <c r="S31" s="7">
        <v>4800000</v>
      </c>
    </row>
    <row r="32" spans="1:19" x14ac:dyDescent="0.15">
      <c r="A32" s="4">
        <v>27</v>
      </c>
      <c r="B32" s="1">
        <v>11003</v>
      </c>
      <c r="C32" s="1">
        <v>2</v>
      </c>
      <c r="E32" s="1">
        <v>10</v>
      </c>
      <c r="F32" s="1">
        <v>1</v>
      </c>
      <c r="H32" s="5">
        <v>10000</v>
      </c>
      <c r="I32" s="6">
        <v>10000</v>
      </c>
      <c r="J32" s="7">
        <v>10000</v>
      </c>
      <c r="K32" s="5">
        <v>1000</v>
      </c>
      <c r="L32" s="6">
        <v>1000</v>
      </c>
      <c r="M32" s="7">
        <v>1000</v>
      </c>
      <c r="P32" s="1">
        <f t="shared" si="1"/>
        <v>89000</v>
      </c>
      <c r="Q32" s="1">
        <v>23400</v>
      </c>
      <c r="R32" s="1">
        <v>0</v>
      </c>
      <c r="S32" s="1">
        <v>5200000</v>
      </c>
    </row>
    <row r="33" spans="1:19" x14ac:dyDescent="0.15">
      <c r="A33" s="4">
        <v>28</v>
      </c>
      <c r="B33" s="1">
        <v>11003</v>
      </c>
      <c r="C33" s="1">
        <v>3</v>
      </c>
      <c r="E33" s="1">
        <v>10</v>
      </c>
      <c r="F33" s="1">
        <v>1</v>
      </c>
      <c r="H33" s="5">
        <v>10000</v>
      </c>
      <c r="I33" s="6">
        <v>10000</v>
      </c>
      <c r="J33" s="7">
        <v>10000</v>
      </c>
      <c r="K33" s="5">
        <v>1000</v>
      </c>
      <c r="L33" s="6">
        <v>1000</v>
      </c>
      <c r="M33" s="7">
        <v>1000</v>
      </c>
      <c r="P33" s="1">
        <f t="shared" si="1"/>
        <v>89000</v>
      </c>
      <c r="Q33" s="1">
        <v>25200</v>
      </c>
      <c r="R33" s="1">
        <v>0</v>
      </c>
      <c r="S33" s="1">
        <v>5600000</v>
      </c>
    </row>
    <row r="34" spans="1:19" x14ac:dyDescent="0.15">
      <c r="A34" s="4">
        <v>29</v>
      </c>
      <c r="B34" s="1">
        <v>11003</v>
      </c>
      <c r="C34" s="1">
        <v>4</v>
      </c>
      <c r="E34" s="1">
        <v>10</v>
      </c>
      <c r="F34" s="1">
        <v>1</v>
      </c>
      <c r="H34" s="5">
        <v>10000</v>
      </c>
      <c r="I34" s="6">
        <v>10000</v>
      </c>
      <c r="J34" s="7">
        <v>10000</v>
      </c>
      <c r="K34" s="5">
        <v>1000</v>
      </c>
      <c r="L34" s="6">
        <v>1000</v>
      </c>
      <c r="M34" s="7">
        <v>1000</v>
      </c>
      <c r="P34" s="1">
        <f t="shared" si="1"/>
        <v>89000</v>
      </c>
      <c r="Q34" s="1">
        <v>27000</v>
      </c>
      <c r="R34" s="1">
        <v>0</v>
      </c>
      <c r="S34" s="1">
        <v>6000000</v>
      </c>
    </row>
    <row r="35" spans="1:19" x14ac:dyDescent="0.15">
      <c r="A35" s="4">
        <v>30</v>
      </c>
      <c r="B35" s="1">
        <v>11003</v>
      </c>
      <c r="C35" s="1">
        <v>5</v>
      </c>
      <c r="E35" s="1">
        <v>10</v>
      </c>
      <c r="F35" s="1">
        <v>1</v>
      </c>
      <c r="H35" s="5">
        <v>10000</v>
      </c>
      <c r="I35" s="6">
        <v>10000</v>
      </c>
      <c r="J35" s="7">
        <v>10000</v>
      </c>
      <c r="K35" s="5">
        <v>1000</v>
      </c>
      <c r="L35" s="6">
        <v>1000</v>
      </c>
      <c r="M35" s="7">
        <v>1000</v>
      </c>
      <c r="P35" s="1">
        <f t="shared" si="1"/>
        <v>89000</v>
      </c>
      <c r="Q35" s="1">
        <v>28800</v>
      </c>
      <c r="R35" s="1">
        <v>10</v>
      </c>
      <c r="S35" s="1">
        <v>6400000</v>
      </c>
    </row>
    <row r="36" spans="1:19" x14ac:dyDescent="0.15">
      <c r="A36" s="4">
        <v>31</v>
      </c>
      <c r="B36" s="1">
        <v>10807</v>
      </c>
      <c r="C36" s="1">
        <v>1</v>
      </c>
      <c r="E36" s="1">
        <v>8</v>
      </c>
      <c r="F36" s="1">
        <v>1</v>
      </c>
      <c r="H36" s="5">
        <v>10000</v>
      </c>
      <c r="I36" s="6">
        <v>10000</v>
      </c>
      <c r="J36" s="7">
        <v>10000</v>
      </c>
      <c r="K36" s="5">
        <v>1000</v>
      </c>
      <c r="L36" s="6">
        <v>1000</v>
      </c>
      <c r="M36" s="7">
        <v>1000</v>
      </c>
      <c r="N36" s="5"/>
      <c r="O36" s="6"/>
      <c r="P36" s="7">
        <f t="shared" si="1"/>
        <v>89000</v>
      </c>
      <c r="Q36" s="1">
        <v>30600</v>
      </c>
      <c r="R36" s="1">
        <v>0</v>
      </c>
      <c r="S36" s="7">
        <v>6800000</v>
      </c>
    </row>
    <row r="37" spans="1:19" x14ac:dyDescent="0.15">
      <c r="A37" s="4">
        <v>32</v>
      </c>
      <c r="B37" s="1">
        <v>10807</v>
      </c>
      <c r="C37" s="1">
        <v>2</v>
      </c>
      <c r="E37" s="1">
        <v>8</v>
      </c>
      <c r="F37" s="1">
        <v>1</v>
      </c>
      <c r="H37" s="5">
        <v>10000</v>
      </c>
      <c r="I37" s="6">
        <v>10000</v>
      </c>
      <c r="J37" s="7">
        <v>10000</v>
      </c>
      <c r="K37" s="5">
        <v>1000</v>
      </c>
      <c r="L37" s="6">
        <v>1000</v>
      </c>
      <c r="M37" s="7">
        <v>1000</v>
      </c>
      <c r="P37" s="1">
        <f t="shared" si="1"/>
        <v>89000</v>
      </c>
      <c r="Q37" s="1">
        <v>32400</v>
      </c>
      <c r="R37" s="1">
        <v>0</v>
      </c>
      <c r="S37" s="1">
        <v>7200000</v>
      </c>
    </row>
    <row r="38" spans="1:19" x14ac:dyDescent="0.15">
      <c r="A38" s="4">
        <v>33</v>
      </c>
      <c r="B38" s="1">
        <v>10807</v>
      </c>
      <c r="C38" s="1">
        <v>3</v>
      </c>
      <c r="E38" s="1">
        <v>8</v>
      </c>
      <c r="F38" s="1">
        <v>1</v>
      </c>
      <c r="H38" s="5">
        <v>10000</v>
      </c>
      <c r="I38" s="6">
        <v>10000</v>
      </c>
      <c r="J38" s="7">
        <v>10000</v>
      </c>
      <c r="K38" s="5">
        <v>1000</v>
      </c>
      <c r="L38" s="6">
        <v>1000</v>
      </c>
      <c r="M38" s="7">
        <v>1000</v>
      </c>
      <c r="P38" s="1">
        <f t="shared" si="1"/>
        <v>89000</v>
      </c>
      <c r="Q38" s="1">
        <v>34200</v>
      </c>
      <c r="R38" s="1">
        <v>0</v>
      </c>
      <c r="S38" s="1">
        <v>7600000</v>
      </c>
    </row>
    <row r="39" spans="1:19" x14ac:dyDescent="0.15">
      <c r="A39" s="4">
        <v>34</v>
      </c>
      <c r="B39" s="1">
        <v>10807</v>
      </c>
      <c r="C39" s="1">
        <v>4</v>
      </c>
      <c r="E39" s="1">
        <v>8</v>
      </c>
      <c r="F39" s="1">
        <v>1</v>
      </c>
      <c r="H39" s="5">
        <v>10000</v>
      </c>
      <c r="I39" s="6">
        <v>10000</v>
      </c>
      <c r="J39" s="7">
        <v>10000</v>
      </c>
      <c r="K39" s="5">
        <v>1000</v>
      </c>
      <c r="L39" s="6">
        <v>1000</v>
      </c>
      <c r="M39" s="7">
        <v>1000</v>
      </c>
      <c r="P39" s="1">
        <f t="shared" si="1"/>
        <v>89000</v>
      </c>
      <c r="Q39" s="1">
        <v>36000</v>
      </c>
      <c r="R39" s="1">
        <v>0</v>
      </c>
      <c r="S39" s="1">
        <v>8000000</v>
      </c>
    </row>
    <row r="40" spans="1:19" x14ac:dyDescent="0.15">
      <c r="A40" s="4">
        <v>35</v>
      </c>
      <c r="B40" s="1">
        <v>10807</v>
      </c>
      <c r="C40" s="1">
        <v>5</v>
      </c>
      <c r="E40" s="1">
        <v>8</v>
      </c>
      <c r="F40" s="1">
        <v>1</v>
      </c>
      <c r="H40" s="5">
        <v>10000</v>
      </c>
      <c r="I40" s="6">
        <v>10000</v>
      </c>
      <c r="J40" s="7">
        <v>10000</v>
      </c>
      <c r="K40" s="5">
        <v>1000</v>
      </c>
      <c r="L40" s="6">
        <v>1000</v>
      </c>
      <c r="M40" s="7">
        <v>1000</v>
      </c>
      <c r="P40" s="1">
        <f t="shared" si="1"/>
        <v>89000</v>
      </c>
      <c r="Q40" s="1">
        <v>36600</v>
      </c>
      <c r="R40" s="1">
        <v>12</v>
      </c>
      <c r="S40" s="1">
        <v>8000000</v>
      </c>
    </row>
    <row r="41" spans="1:19" x14ac:dyDescent="0.15">
      <c r="A41" s="4">
        <v>36</v>
      </c>
      <c r="B41" s="1">
        <v>10808</v>
      </c>
      <c r="C41" s="1">
        <v>1</v>
      </c>
      <c r="E41" s="1">
        <v>8</v>
      </c>
      <c r="F41" s="1">
        <v>1</v>
      </c>
      <c r="H41" s="5">
        <v>10000</v>
      </c>
      <c r="I41" s="6">
        <v>10000</v>
      </c>
      <c r="J41" s="7">
        <v>10000</v>
      </c>
      <c r="K41" s="5">
        <v>1000</v>
      </c>
      <c r="L41" s="6">
        <v>1000</v>
      </c>
      <c r="M41" s="7">
        <v>1000</v>
      </c>
      <c r="N41" s="5"/>
      <c r="O41" s="6"/>
      <c r="P41" s="7">
        <f t="shared" si="1"/>
        <v>89000</v>
      </c>
      <c r="Q41" s="1">
        <v>37200</v>
      </c>
      <c r="R41" s="1">
        <v>0</v>
      </c>
      <c r="S41" s="1">
        <v>8100000</v>
      </c>
    </row>
    <row r="42" spans="1:19" x14ac:dyDescent="0.15">
      <c r="A42" s="4">
        <v>37</v>
      </c>
      <c r="B42" s="1">
        <v>10808</v>
      </c>
      <c r="C42" s="1">
        <v>2</v>
      </c>
      <c r="E42" s="1">
        <v>8</v>
      </c>
      <c r="F42" s="1">
        <v>1</v>
      </c>
      <c r="H42" s="5">
        <v>10000</v>
      </c>
      <c r="I42" s="6">
        <v>10000</v>
      </c>
      <c r="J42" s="7">
        <v>10000</v>
      </c>
      <c r="K42" s="5">
        <v>1000</v>
      </c>
      <c r="L42" s="6">
        <v>1000</v>
      </c>
      <c r="M42" s="7">
        <v>1000</v>
      </c>
      <c r="P42" s="1">
        <f t="shared" si="1"/>
        <v>89000</v>
      </c>
      <c r="Q42" s="1">
        <v>37800</v>
      </c>
      <c r="R42" s="1">
        <v>0</v>
      </c>
      <c r="S42" s="1">
        <v>8200000</v>
      </c>
    </row>
    <row r="43" spans="1:19" x14ac:dyDescent="0.15">
      <c r="A43" s="4">
        <v>38</v>
      </c>
      <c r="B43" s="1">
        <v>10808</v>
      </c>
      <c r="C43" s="1">
        <v>3</v>
      </c>
      <c r="E43" s="1">
        <v>8</v>
      </c>
      <c r="F43" s="1">
        <v>1</v>
      </c>
      <c r="H43" s="5">
        <v>10000</v>
      </c>
      <c r="I43" s="6">
        <v>10000</v>
      </c>
      <c r="J43" s="7">
        <v>10000</v>
      </c>
      <c r="K43" s="5">
        <v>1000</v>
      </c>
      <c r="L43" s="6">
        <v>1000</v>
      </c>
      <c r="M43" s="7">
        <v>1000</v>
      </c>
      <c r="P43" s="1">
        <f t="shared" si="1"/>
        <v>89000</v>
      </c>
      <c r="Q43" s="1">
        <v>38400</v>
      </c>
      <c r="R43" s="1">
        <v>0</v>
      </c>
      <c r="S43" s="1">
        <v>8300000</v>
      </c>
    </row>
    <row r="44" spans="1:19" x14ac:dyDescent="0.15">
      <c r="A44" s="4">
        <v>39</v>
      </c>
      <c r="B44" s="1">
        <v>10808</v>
      </c>
      <c r="C44" s="1">
        <v>4</v>
      </c>
      <c r="E44" s="1">
        <v>8</v>
      </c>
      <c r="F44" s="1">
        <v>1</v>
      </c>
      <c r="H44" s="5">
        <v>10000</v>
      </c>
      <c r="I44" s="6">
        <v>10000</v>
      </c>
      <c r="J44" s="7">
        <v>10000</v>
      </c>
      <c r="K44" s="5">
        <v>1000</v>
      </c>
      <c r="L44" s="6">
        <v>1000</v>
      </c>
      <c r="M44" s="7">
        <v>1000</v>
      </c>
      <c r="P44" s="1">
        <f t="shared" si="1"/>
        <v>89000</v>
      </c>
      <c r="Q44" s="1">
        <v>39000</v>
      </c>
      <c r="R44" s="1">
        <v>0</v>
      </c>
      <c r="S44" s="1">
        <v>8400000</v>
      </c>
    </row>
    <row r="45" spans="1:19" x14ac:dyDescent="0.15">
      <c r="A45" s="4">
        <v>40</v>
      </c>
      <c r="B45" s="1">
        <v>10808</v>
      </c>
      <c r="C45" s="1">
        <v>5</v>
      </c>
      <c r="E45" s="1">
        <v>8</v>
      </c>
      <c r="F45" s="1">
        <v>1</v>
      </c>
      <c r="H45" s="5">
        <v>10000</v>
      </c>
      <c r="I45" s="6">
        <v>10000</v>
      </c>
      <c r="J45" s="7">
        <v>10000</v>
      </c>
      <c r="K45" s="5">
        <v>1000</v>
      </c>
      <c r="L45" s="6">
        <v>1000</v>
      </c>
      <c r="M45" s="7">
        <v>1000</v>
      </c>
      <c r="P45" s="1">
        <f t="shared" si="1"/>
        <v>89000</v>
      </c>
      <c r="Q45" s="1">
        <v>39600</v>
      </c>
      <c r="R45" s="1">
        <v>14</v>
      </c>
      <c r="S45" s="1">
        <v>8500000</v>
      </c>
    </row>
    <row r="374" ht="14.25" customHeight="1" x14ac:dyDescent="0.15"/>
    <row r="389" ht="14.25" customHeight="1" x14ac:dyDescent="0.15"/>
  </sheetData>
  <autoFilter ref="A5:S718" xr:uid="{00000000-0009-0000-0000-000000000000}"/>
  <phoneticPr fontId="1" type="noConversion"/>
  <conditionalFormatting sqref="H4:I4 K4:M4">
    <cfRule type="cellIs" dxfId="104" priority="423" operator="equal">
      <formula>"Server"</formula>
    </cfRule>
    <cfRule type="cellIs" dxfId="103" priority="424" operator="equal">
      <formula>"Client"</formula>
    </cfRule>
  </conditionalFormatting>
  <conditionalFormatting sqref="H4:I4 K4:M4">
    <cfRule type="expression" dxfId="102" priority="420">
      <formula>H4="Excluded"</formula>
    </cfRule>
    <cfRule type="expression" dxfId="101" priority="421">
      <formula>H4="Server"</formula>
    </cfRule>
    <cfRule type="expression" dxfId="100" priority="422">
      <formula>H4="Both"</formula>
    </cfRule>
  </conditionalFormatting>
  <conditionalFormatting sqref="H4:I4 K4:M4">
    <cfRule type="expression" dxfId="99" priority="419">
      <formula>H4="Client"</formula>
    </cfRule>
  </conditionalFormatting>
  <conditionalFormatting sqref="A4:C4 E4">
    <cfRule type="expression" dxfId="98" priority="403">
      <formula>A4="Excluded"</formula>
    </cfRule>
    <cfRule type="expression" dxfId="97" priority="404">
      <formula>A4="Server"</formula>
    </cfRule>
    <cfRule type="expression" dxfId="96" priority="405">
      <formula>A4="Both"</formula>
    </cfRule>
  </conditionalFormatting>
  <conditionalFormatting sqref="A4:C4 E4">
    <cfRule type="expression" dxfId="95" priority="406">
      <formula>A4="Client"</formula>
    </cfRule>
  </conditionalFormatting>
  <conditionalFormatting sqref="D5">
    <cfRule type="duplicateValues" dxfId="94" priority="389"/>
    <cfRule type="duplicateValues" dxfId="93" priority="390"/>
  </conditionalFormatting>
  <conditionalFormatting sqref="N4:S4">
    <cfRule type="cellIs" dxfId="92" priority="45" operator="equal">
      <formula>"Server"</formula>
    </cfRule>
    <cfRule type="cellIs" dxfId="91" priority="46" operator="equal">
      <formula>"Client"</formula>
    </cfRule>
  </conditionalFormatting>
  <conditionalFormatting sqref="N4:S4">
    <cfRule type="expression" dxfId="90" priority="42">
      <formula>N4="Excluded"</formula>
    </cfRule>
    <cfRule type="expression" dxfId="89" priority="43">
      <formula>N4="Server"</formula>
    </cfRule>
    <cfRule type="expression" dxfId="88" priority="44">
      <formula>N4="Both"</formula>
    </cfRule>
  </conditionalFormatting>
  <conditionalFormatting sqref="N4:S4">
    <cfRule type="expression" dxfId="87" priority="41">
      <formula>N4="Client"</formula>
    </cfRule>
  </conditionalFormatting>
  <conditionalFormatting sqref="F4:G4">
    <cfRule type="cellIs" dxfId="86" priority="33" operator="equal">
      <formula>"Server"</formula>
    </cfRule>
    <cfRule type="cellIs" dxfId="85" priority="34" operator="equal">
      <formula>"Client"</formula>
    </cfRule>
  </conditionalFormatting>
  <conditionalFormatting sqref="F4:G4">
    <cfRule type="expression" dxfId="84" priority="30">
      <formula>F4="Excluded"</formula>
    </cfRule>
    <cfRule type="expression" dxfId="83" priority="31">
      <formula>F4="Server"</formula>
    </cfRule>
    <cfRule type="expression" dxfId="82" priority="32">
      <formula>F4="Both"</formula>
    </cfRule>
  </conditionalFormatting>
  <conditionalFormatting sqref="F4:G4">
    <cfRule type="expression" dxfId="81" priority="29">
      <formula>F4="Client"</formula>
    </cfRule>
  </conditionalFormatting>
  <conditionalFormatting sqref="J4">
    <cfRule type="cellIs" dxfId="80" priority="27" operator="equal">
      <formula>"Server"</formula>
    </cfRule>
    <cfRule type="cellIs" dxfId="79" priority="28" operator="equal">
      <formula>"Client"</formula>
    </cfRule>
  </conditionalFormatting>
  <conditionalFormatting sqref="J4">
    <cfRule type="expression" dxfId="78" priority="24">
      <formula>J4="Excluded"</formula>
    </cfRule>
    <cfRule type="expression" dxfId="77" priority="25">
      <formula>J4="Server"</formula>
    </cfRule>
    <cfRule type="expression" dxfId="76" priority="26">
      <formula>J4="Both"</formula>
    </cfRule>
  </conditionalFormatting>
  <conditionalFormatting sqref="J4">
    <cfRule type="expression" dxfId="75" priority="23">
      <formula>J4="Client"</formula>
    </cfRule>
  </conditionalFormatting>
  <conditionalFormatting sqref="C4">
    <cfRule type="cellIs" dxfId="74" priority="15" operator="equal">
      <formula>"Server"</formula>
    </cfRule>
    <cfRule type="cellIs" dxfId="73" priority="16" operator="equal">
      <formula>"Client"</formula>
    </cfRule>
  </conditionalFormatting>
  <conditionalFormatting sqref="C4">
    <cfRule type="expression" dxfId="72" priority="12">
      <formula>C4="Excluded"</formula>
    </cfRule>
    <cfRule type="expression" dxfId="71" priority="13">
      <formula>C4="Server"</formula>
    </cfRule>
    <cfRule type="expression" dxfId="70" priority="14">
      <formula>C4="Both"</formula>
    </cfRule>
  </conditionalFormatting>
  <conditionalFormatting sqref="C4">
    <cfRule type="expression" dxfId="69" priority="11">
      <formula>C4="Client"</formula>
    </cfRule>
  </conditionalFormatting>
  <conditionalFormatting sqref="D4">
    <cfRule type="expression" dxfId="68" priority="7">
      <formula>D4="Excluded"</formula>
    </cfRule>
    <cfRule type="expression" dxfId="67" priority="8">
      <formula>D4="Server"</formula>
    </cfRule>
    <cfRule type="expression" dxfId="66" priority="9">
      <formula>D4="Both"</formula>
    </cfRule>
  </conditionalFormatting>
  <conditionalFormatting sqref="D4">
    <cfRule type="expression" dxfId="65" priority="10">
      <formula>D4="Client"</formula>
    </cfRule>
  </conditionalFormatting>
  <conditionalFormatting sqref="F5:G5 C5">
    <cfRule type="duplicateValues" dxfId="64" priority="465"/>
    <cfRule type="duplicateValues" dxfId="63" priority="466"/>
  </conditionalFormatting>
  <conditionalFormatting sqref="A5:B5 E5">
    <cfRule type="duplicateValues" dxfId="62" priority="494"/>
    <cfRule type="duplicateValues" dxfId="61" priority="495"/>
  </conditionalFormatting>
  <dataValidations count="1">
    <dataValidation type="list" allowBlank="1" showInputMessage="1" showErrorMessage="1" sqref="A4:S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zoomScale="90" zoomScaleNormal="90" workbookViewId="0">
      <selection activeCell="R19" sqref="R19"/>
    </sheetView>
  </sheetViews>
  <sheetFormatPr defaultColWidth="9" defaultRowHeight="13.5" x14ac:dyDescent="0.15"/>
  <cols>
    <col min="1" max="1" width="23.625" style="14" customWidth="1"/>
    <col min="2" max="3" width="21.375" style="18" customWidth="1"/>
    <col min="4" max="6" width="19.125" style="18" customWidth="1"/>
    <col min="7" max="16384" width="9" style="10"/>
  </cols>
  <sheetData>
    <row r="1" spans="1:6" x14ac:dyDescent="0.15">
      <c r="B1" s="18" t="s">
        <v>30</v>
      </c>
      <c r="C1" s="18" t="s">
        <v>86</v>
      </c>
      <c r="D1" s="18" t="s">
        <v>87</v>
      </c>
      <c r="E1" s="10"/>
      <c r="F1" s="10"/>
    </row>
    <row r="2" spans="1:6" ht="20.100000000000001" customHeight="1" x14ac:dyDescent="0.15">
      <c r="A2" s="12" t="s">
        <v>68</v>
      </c>
      <c r="B2" s="11">
        <f>Sheet1!N21</f>
        <v>0</v>
      </c>
      <c r="C2" s="12">
        <f>Sheet1!O21</f>
        <v>0</v>
      </c>
      <c r="D2" s="13">
        <f>Sheet1!P21</f>
        <v>89000</v>
      </c>
      <c r="E2" s="10"/>
      <c r="F2" s="10"/>
    </row>
    <row r="3" spans="1:6" ht="20.100000000000001" customHeight="1" x14ac:dyDescent="0.15">
      <c r="A3" s="12" t="s">
        <v>69</v>
      </c>
      <c r="B3" s="11" t="e">
        <f>Sheet1!#REF!</f>
        <v>#REF!</v>
      </c>
      <c r="C3" s="12" t="e">
        <f>Sheet1!#REF!</f>
        <v>#REF!</v>
      </c>
      <c r="D3" s="13" t="e">
        <f>Sheet1!#REF!</f>
        <v>#REF!</v>
      </c>
      <c r="E3" s="10"/>
      <c r="F3" s="10"/>
    </row>
    <row r="4" spans="1:6" ht="20.100000000000001" customHeight="1" x14ac:dyDescent="0.15">
      <c r="A4" s="12" t="s">
        <v>70</v>
      </c>
      <c r="B4" s="11" t="e">
        <f>Sheet1!#REF!</f>
        <v>#REF!</v>
      </c>
      <c r="C4" s="12" t="e">
        <f>Sheet1!#REF!</f>
        <v>#REF!</v>
      </c>
      <c r="D4" s="13" t="e">
        <f>Sheet1!#REF!</f>
        <v>#REF!</v>
      </c>
      <c r="E4" s="10"/>
      <c r="F4" s="10"/>
    </row>
    <row r="5" spans="1:6" ht="20.100000000000001" customHeight="1" x14ac:dyDescent="0.15">
      <c r="A5" s="15" t="s">
        <v>71</v>
      </c>
      <c r="B5" s="11" t="e">
        <f>Sheet1!#REF!</f>
        <v>#REF!</v>
      </c>
      <c r="C5" s="12" t="e">
        <f>Sheet1!#REF!</f>
        <v>#REF!</v>
      </c>
      <c r="D5" s="13" t="e">
        <f>Sheet1!#REF!</f>
        <v>#REF!</v>
      </c>
      <c r="E5" s="10"/>
      <c r="F5" s="10"/>
    </row>
    <row r="6" spans="1:6" ht="20.100000000000001" customHeight="1" x14ac:dyDescent="0.15">
      <c r="A6" s="15" t="s">
        <v>72</v>
      </c>
      <c r="B6" s="11" t="e">
        <f>Sheet1!#REF!</f>
        <v>#REF!</v>
      </c>
      <c r="C6" s="12" t="e">
        <f>Sheet1!#REF!</f>
        <v>#REF!</v>
      </c>
      <c r="D6" s="13" t="e">
        <f>Sheet1!#REF!</f>
        <v>#REF!</v>
      </c>
      <c r="E6" s="10"/>
      <c r="F6" s="10"/>
    </row>
    <row r="7" spans="1:6" ht="20.100000000000001" customHeight="1" x14ac:dyDescent="0.15">
      <c r="A7" s="15" t="s">
        <v>73</v>
      </c>
      <c r="B7" s="11" t="e">
        <f>Sheet1!#REF!</f>
        <v>#REF!</v>
      </c>
      <c r="C7" s="12" t="e">
        <f>Sheet1!#REF!</f>
        <v>#REF!</v>
      </c>
      <c r="D7" s="13" t="e">
        <f>Sheet1!#REF!</f>
        <v>#REF!</v>
      </c>
      <c r="E7" s="10"/>
      <c r="F7" s="10"/>
    </row>
    <row r="8" spans="1:6" ht="20.100000000000001" customHeight="1" x14ac:dyDescent="0.15">
      <c r="A8" s="16" t="s">
        <v>74</v>
      </c>
      <c r="B8" s="11" t="e">
        <f>Sheet1!#REF!</f>
        <v>#REF!</v>
      </c>
      <c r="C8" s="12" t="e">
        <f>Sheet1!#REF!</f>
        <v>#REF!</v>
      </c>
      <c r="D8" s="13" t="e">
        <f>Sheet1!#REF!</f>
        <v>#REF!</v>
      </c>
      <c r="E8" s="10"/>
      <c r="F8" s="10"/>
    </row>
    <row r="9" spans="1:6" ht="20.100000000000001" customHeight="1" x14ac:dyDescent="0.15">
      <c r="A9" s="16" t="s">
        <v>75</v>
      </c>
      <c r="B9" s="11" t="e">
        <f>Sheet1!#REF!</f>
        <v>#REF!</v>
      </c>
      <c r="C9" s="12" t="e">
        <f>Sheet1!#REF!</f>
        <v>#REF!</v>
      </c>
      <c r="D9" s="13" t="e">
        <f>Sheet1!#REF!</f>
        <v>#REF!</v>
      </c>
      <c r="E9" s="10"/>
      <c r="F9" s="10"/>
    </row>
    <row r="10" spans="1:6" ht="20.100000000000001" customHeight="1" x14ac:dyDescent="0.15">
      <c r="A10" s="16" t="s">
        <v>76</v>
      </c>
      <c r="B10" s="11" t="e">
        <f>Sheet1!#REF!</f>
        <v>#REF!</v>
      </c>
      <c r="C10" s="12" t="e">
        <f>Sheet1!#REF!</f>
        <v>#REF!</v>
      </c>
      <c r="D10" s="13" t="e">
        <f>Sheet1!#REF!</f>
        <v>#REF!</v>
      </c>
      <c r="E10" s="10"/>
      <c r="F10" s="10"/>
    </row>
    <row r="11" spans="1:6" ht="20.100000000000001" customHeight="1" x14ac:dyDescent="0.15">
      <c r="A11" s="17" t="s">
        <v>77</v>
      </c>
      <c r="B11" s="11" t="e">
        <f>Sheet1!#REF!</f>
        <v>#REF!</v>
      </c>
      <c r="C11" s="12" t="e">
        <f>Sheet1!#REF!</f>
        <v>#REF!</v>
      </c>
      <c r="D11" s="13" t="e">
        <f>Sheet1!#REF!</f>
        <v>#REF!</v>
      </c>
      <c r="E11" s="10"/>
      <c r="F11" s="10"/>
    </row>
    <row r="12" spans="1:6" ht="20.100000000000001" customHeight="1" x14ac:dyDescent="0.15">
      <c r="A12" s="17" t="s">
        <v>78</v>
      </c>
      <c r="B12" s="11" t="e">
        <f>Sheet1!#REF!</f>
        <v>#REF!</v>
      </c>
      <c r="C12" s="12" t="e">
        <f>Sheet1!#REF!</f>
        <v>#REF!</v>
      </c>
      <c r="D12" s="13" t="e">
        <f>Sheet1!#REF!</f>
        <v>#REF!</v>
      </c>
      <c r="E12" s="10"/>
      <c r="F12" s="10"/>
    </row>
    <row r="13" spans="1:6" ht="20.100000000000001" customHeight="1" x14ac:dyDescent="0.15">
      <c r="A13" s="17" t="s">
        <v>79</v>
      </c>
      <c r="B13" s="11" t="e">
        <f>Sheet1!#REF!</f>
        <v>#REF!</v>
      </c>
      <c r="C13" s="12" t="e">
        <f>Sheet1!#REF!</f>
        <v>#REF!</v>
      </c>
      <c r="D13" s="13" t="e">
        <f>Sheet1!#REF!</f>
        <v>#REF!</v>
      </c>
      <c r="E13" s="10"/>
      <c r="F13" s="10"/>
    </row>
    <row r="14" spans="1:6" ht="20.100000000000001" customHeight="1" x14ac:dyDescent="0.15">
      <c r="A14" s="13" t="s">
        <v>80</v>
      </c>
      <c r="B14" s="11" t="e">
        <f>Sheet1!#REF!</f>
        <v>#REF!</v>
      </c>
      <c r="C14" s="12" t="e">
        <f>Sheet1!#REF!</f>
        <v>#REF!</v>
      </c>
      <c r="D14" s="13" t="e">
        <f>Sheet1!#REF!</f>
        <v>#REF!</v>
      </c>
      <c r="E14" s="10"/>
      <c r="F14" s="10"/>
    </row>
    <row r="15" spans="1:6" ht="20.100000000000001" customHeight="1" x14ac:dyDescent="0.15">
      <c r="A15" s="13" t="s">
        <v>81</v>
      </c>
      <c r="B15" s="11" t="e">
        <f>Sheet1!#REF!</f>
        <v>#REF!</v>
      </c>
      <c r="C15" s="12" t="e">
        <f>Sheet1!#REF!</f>
        <v>#REF!</v>
      </c>
      <c r="D15" s="13" t="e">
        <f>Sheet1!#REF!</f>
        <v>#REF!</v>
      </c>
      <c r="E15" s="10"/>
      <c r="F15" s="10"/>
    </row>
    <row r="16" spans="1:6" ht="20.100000000000001" customHeight="1" x14ac:dyDescent="0.15">
      <c r="A16" s="13" t="s">
        <v>82</v>
      </c>
      <c r="B16" s="11" t="e">
        <f>Sheet1!#REF!</f>
        <v>#REF!</v>
      </c>
      <c r="C16" s="12" t="e">
        <f>Sheet1!#REF!</f>
        <v>#REF!</v>
      </c>
      <c r="D16" s="13" t="e">
        <f>Sheet1!#REF!</f>
        <v>#REF!</v>
      </c>
      <c r="E16" s="10"/>
      <c r="F16" s="10"/>
    </row>
    <row r="17" spans="1:11" ht="20.100000000000001" customHeight="1" x14ac:dyDescent="0.15">
      <c r="A17" s="11" t="s">
        <v>83</v>
      </c>
      <c r="B17" s="11" t="e">
        <f>Sheet1!#REF!</f>
        <v>#REF!</v>
      </c>
      <c r="C17" s="12" t="e">
        <f>Sheet1!#REF!</f>
        <v>#REF!</v>
      </c>
      <c r="D17" s="13" t="e">
        <f>Sheet1!#REF!</f>
        <v>#REF!</v>
      </c>
      <c r="E17" s="10"/>
      <c r="F17" s="10"/>
    </row>
    <row r="18" spans="1:11" ht="20.100000000000001" customHeight="1" x14ac:dyDescent="0.15">
      <c r="A18" s="11" t="s">
        <v>84</v>
      </c>
      <c r="B18" s="11" t="e">
        <f>Sheet1!#REF!</f>
        <v>#REF!</v>
      </c>
      <c r="C18" s="12" t="e">
        <f>Sheet1!#REF!</f>
        <v>#REF!</v>
      </c>
      <c r="D18" s="13" t="e">
        <f>Sheet1!#REF!</f>
        <v>#REF!</v>
      </c>
      <c r="E18" s="10"/>
      <c r="F18" s="10"/>
    </row>
    <row r="19" spans="1:11" ht="20.100000000000001" customHeight="1" x14ac:dyDescent="0.15">
      <c r="A19" s="11" t="s">
        <v>85</v>
      </c>
      <c r="B19" s="11" t="e">
        <f>Sheet1!#REF!</f>
        <v>#REF!</v>
      </c>
      <c r="C19" s="12" t="e">
        <f>Sheet1!#REF!</f>
        <v>#REF!</v>
      </c>
      <c r="D19" s="13" t="e">
        <f>Sheet1!#REF!</f>
        <v>#REF!</v>
      </c>
      <c r="E19" s="10"/>
      <c r="F19" s="10"/>
    </row>
    <row r="20" spans="1:11" x14ac:dyDescent="0.15">
      <c r="E20" s="10"/>
      <c r="F20" s="10"/>
    </row>
    <row r="21" spans="1:11" x14ac:dyDescent="0.15">
      <c r="E21" s="10"/>
      <c r="F21" s="10"/>
    </row>
    <row r="22" spans="1:11" x14ac:dyDescent="0.15">
      <c r="E22" s="10"/>
      <c r="F22" s="10"/>
    </row>
    <row r="23" spans="1:11" x14ac:dyDescent="0.15">
      <c r="E23" s="10"/>
      <c r="F23" s="10"/>
    </row>
    <row r="24" spans="1:11" x14ac:dyDescent="0.15">
      <c r="E24" s="10"/>
      <c r="F24" s="10"/>
    </row>
    <row r="25" spans="1:11" x14ac:dyDescent="0.15">
      <c r="A25" s="14" t="s">
        <v>88</v>
      </c>
      <c r="B25" s="11">
        <v>3482</v>
      </c>
      <c r="C25" s="11" t="s">
        <v>161</v>
      </c>
      <c r="D25" s="12">
        <v>257</v>
      </c>
      <c r="E25" s="12" t="s">
        <v>160</v>
      </c>
      <c r="F25" s="13">
        <v>190</v>
      </c>
      <c r="G25" s="10" t="s">
        <v>160</v>
      </c>
    </row>
    <row r="26" spans="1:11" x14ac:dyDescent="0.15">
      <c r="A26" s="14" t="s">
        <v>89</v>
      </c>
      <c r="B26" s="11">
        <v>1922</v>
      </c>
      <c r="C26" s="18">
        <f>$B$25/B26</f>
        <v>1.8116545265348596</v>
      </c>
      <c r="D26" s="12">
        <v>154</v>
      </c>
      <c r="E26" s="18">
        <f>$D$25/D26</f>
        <v>1.6688311688311688</v>
      </c>
      <c r="F26" s="13">
        <v>113</v>
      </c>
      <c r="G26" s="10">
        <f>$F$25/F26</f>
        <v>1.6814159292035398</v>
      </c>
      <c r="I26" s="10" t="e">
        <f>B2/B5</f>
        <v>#REF!</v>
      </c>
      <c r="J26" s="10" t="e">
        <f>C2/C5</f>
        <v>#REF!</v>
      </c>
      <c r="K26" s="10" t="e">
        <f>D2/D5</f>
        <v>#REF!</v>
      </c>
    </row>
    <row r="27" spans="1:11" x14ac:dyDescent="0.15">
      <c r="A27" s="14" t="s">
        <v>90</v>
      </c>
      <c r="B27" s="11">
        <v>1719</v>
      </c>
      <c r="C27" s="18">
        <f>$B$26/B27</f>
        <v>1.1180919139034322</v>
      </c>
      <c r="D27" s="12">
        <v>127</v>
      </c>
      <c r="E27" s="18">
        <f>$D$26/D27</f>
        <v>1.2125984251968505</v>
      </c>
      <c r="F27" s="13">
        <v>93</v>
      </c>
      <c r="G27" s="10">
        <f>$F$26/F27</f>
        <v>1.2150537634408602</v>
      </c>
      <c r="I27" s="10" t="e">
        <f>B2/B8</f>
        <v>#REF!</v>
      </c>
      <c r="J27" s="10" t="e">
        <f>C2/C8</f>
        <v>#REF!</v>
      </c>
      <c r="K27" s="10" t="e">
        <f>D2/D8</f>
        <v>#REF!</v>
      </c>
    </row>
    <row r="28" spans="1:11" x14ac:dyDescent="0.15">
      <c r="A28" s="14" t="s">
        <v>91</v>
      </c>
      <c r="B28" s="11">
        <v>1509</v>
      </c>
      <c r="C28" s="18">
        <f>$B$26/B28</f>
        <v>1.2736911862160372</v>
      </c>
      <c r="D28" s="12">
        <v>108</v>
      </c>
      <c r="E28" s="18">
        <f>$D$26/D28</f>
        <v>1.4259259259259258</v>
      </c>
      <c r="F28" s="13">
        <v>75</v>
      </c>
      <c r="G28" s="10">
        <f>$F$26/F28</f>
        <v>1.5066666666666666</v>
      </c>
      <c r="I28" s="10" t="e">
        <f>B2/B11</f>
        <v>#REF!</v>
      </c>
      <c r="J28" s="10" t="e">
        <f>C2/C11</f>
        <v>#REF!</v>
      </c>
      <c r="K28" s="10" t="e">
        <f>D2/D11</f>
        <v>#REF!</v>
      </c>
    </row>
    <row r="29" spans="1:11" x14ac:dyDescent="0.15">
      <c r="A29" s="14" t="s">
        <v>92</v>
      </c>
      <c r="B29" s="11">
        <v>1300</v>
      </c>
      <c r="C29" s="18">
        <f>$B$26/B29</f>
        <v>1.4784615384615385</v>
      </c>
      <c r="D29" s="12">
        <v>96</v>
      </c>
      <c r="E29" s="18">
        <f>$D$26/D29</f>
        <v>1.6041666666666667</v>
      </c>
      <c r="F29" s="13">
        <v>70</v>
      </c>
      <c r="G29" s="10">
        <f>$F$26/F29</f>
        <v>1.6142857142857143</v>
      </c>
      <c r="I29" s="10" t="e">
        <f>B3/B14</f>
        <v>#REF!</v>
      </c>
      <c r="J29" s="10" t="e">
        <f>C3/C14</f>
        <v>#REF!</v>
      </c>
      <c r="K29" s="10" t="e">
        <f>D3/D14</f>
        <v>#REF!</v>
      </c>
    </row>
    <row r="30" spans="1:11" x14ac:dyDescent="0.15">
      <c r="A30" s="14" t="s">
        <v>93</v>
      </c>
      <c r="B30" s="11">
        <v>983</v>
      </c>
      <c r="C30" s="18">
        <f>$B$26/B30</f>
        <v>1.9552390640895219</v>
      </c>
      <c r="D30" s="12">
        <v>72</v>
      </c>
      <c r="E30" s="18">
        <f>$D$26/D30</f>
        <v>2.1388888888888888</v>
      </c>
      <c r="F30" s="13">
        <v>53</v>
      </c>
      <c r="G30" s="10">
        <f>$F$26/F30</f>
        <v>2.1320754716981134</v>
      </c>
      <c r="I30" s="10" t="e">
        <f>B3/B17</f>
        <v>#REF!</v>
      </c>
      <c r="J30" s="10" t="e">
        <f>C3/C17</f>
        <v>#REF!</v>
      </c>
      <c r="K30" s="10" t="e">
        <f>D3/D17</f>
        <v>#REF!</v>
      </c>
    </row>
    <row r="31" spans="1:11" x14ac:dyDescent="0.15">
      <c r="I31" s="10" t="e">
        <f t="shared" ref="I31:K35" si="0">ROUNDUP(I26,1)</f>
        <v>#REF!</v>
      </c>
      <c r="J31" s="10" t="e">
        <f t="shared" si="0"/>
        <v>#REF!</v>
      </c>
      <c r="K31" s="10" t="e">
        <f t="shared" si="0"/>
        <v>#REF!</v>
      </c>
    </row>
    <row r="32" spans="1:11" x14ac:dyDescent="0.15">
      <c r="I32" s="10" t="e">
        <f t="shared" si="0"/>
        <v>#REF!</v>
      </c>
      <c r="J32" s="10" t="e">
        <f t="shared" si="0"/>
        <v>#REF!</v>
      </c>
      <c r="K32" s="10" t="e">
        <f t="shared" si="0"/>
        <v>#REF!</v>
      </c>
    </row>
    <row r="33" spans="1:11" x14ac:dyDescent="0.15">
      <c r="I33" s="10" t="e">
        <f t="shared" si="0"/>
        <v>#REF!</v>
      </c>
      <c r="J33" s="10" t="e">
        <f t="shared" si="0"/>
        <v>#REF!</v>
      </c>
      <c r="K33" s="10" t="e">
        <f t="shared" si="0"/>
        <v>#REF!</v>
      </c>
    </row>
    <row r="34" spans="1:11" x14ac:dyDescent="0.15">
      <c r="I34" s="10" t="e">
        <f t="shared" si="0"/>
        <v>#REF!</v>
      </c>
      <c r="J34" s="10" t="e">
        <f t="shared" si="0"/>
        <v>#REF!</v>
      </c>
      <c r="K34" s="10" t="e">
        <f t="shared" si="0"/>
        <v>#REF!</v>
      </c>
    </row>
    <row r="35" spans="1:11" x14ac:dyDescent="0.15">
      <c r="I35" s="10" t="e">
        <f t="shared" si="0"/>
        <v>#REF!</v>
      </c>
      <c r="J35" s="10" t="e">
        <f t="shared" si="0"/>
        <v>#REF!</v>
      </c>
      <c r="K35" s="10" t="e">
        <f t="shared" si="0"/>
        <v>#REF!</v>
      </c>
    </row>
    <row r="37" spans="1:11" x14ac:dyDescent="0.15">
      <c r="A37" s="8">
        <v>141083.4</v>
      </c>
      <c r="B37" s="8">
        <v>14404.2</v>
      </c>
      <c r="C37" s="8">
        <v>8033.5</v>
      </c>
    </row>
    <row r="38" spans="1:11" x14ac:dyDescent="0.15">
      <c r="A38" s="14">
        <f>A37/B37</f>
        <v>9.7946015745407582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497"/>
  <sheetViews>
    <sheetView topLeftCell="AC52" zoomScale="110" zoomScaleNormal="110" workbookViewId="0">
      <selection activeCell="AU64" sqref="AU64"/>
    </sheetView>
  </sheetViews>
  <sheetFormatPr defaultRowHeight="13.5" x14ac:dyDescent="0.15"/>
  <cols>
    <col min="1" max="1" width="16.5" customWidth="1"/>
    <col min="9" max="14" width="9" customWidth="1"/>
    <col min="22" max="28" width="9" style="34"/>
  </cols>
  <sheetData>
    <row r="1" spans="1:43" x14ac:dyDescent="0.15">
      <c r="B1" t="s">
        <v>29</v>
      </c>
      <c r="C1" t="s">
        <v>31</v>
      </c>
      <c r="D1" t="s">
        <v>30</v>
      </c>
      <c r="P1" t="s">
        <v>171</v>
      </c>
      <c r="Q1" s="9"/>
      <c r="T1" s="9"/>
      <c r="V1" s="27"/>
      <c r="W1" s="27" t="s">
        <v>172</v>
      </c>
      <c r="X1" s="27" t="s">
        <v>532</v>
      </c>
      <c r="Y1" s="27"/>
      <c r="Z1" s="27"/>
      <c r="AA1" s="27"/>
      <c r="AB1" s="27"/>
      <c r="AD1" t="s">
        <v>173</v>
      </c>
      <c r="AK1" s="27"/>
      <c r="AL1" s="27" t="s">
        <v>31</v>
      </c>
      <c r="AM1" s="27"/>
      <c r="AN1" s="27"/>
      <c r="AO1" s="27"/>
      <c r="AP1" s="27"/>
      <c r="AQ1" s="27"/>
    </row>
    <row r="2" spans="1:43" x14ac:dyDescent="0.15">
      <c r="A2" t="s">
        <v>169</v>
      </c>
      <c r="B2">
        <v>10.3</v>
      </c>
      <c r="C2">
        <v>5</v>
      </c>
      <c r="D2">
        <v>100</v>
      </c>
      <c r="F2">
        <f>D2+B2*12.7925+C2*12.7925</f>
        <v>295.72525000000002</v>
      </c>
      <c r="G2">
        <f>B2/C2</f>
        <v>2.06</v>
      </c>
      <c r="L2">
        <f>Q2/K3</f>
        <v>2421.9428571428571</v>
      </c>
      <c r="O2" s="1" t="s">
        <v>40</v>
      </c>
      <c r="P2" s="5">
        <f>ROUNDUP(Q2*$D$2/$B$2,0)</f>
        <v>25719</v>
      </c>
      <c r="Q2" s="6">
        <f>ROUNDUP(Q53*B7,0)</f>
        <v>2649</v>
      </c>
      <c r="R2" s="7">
        <f t="shared" ref="R2:R52" si="0">ROUNDUP(Q2*$C$2/$B$2,0)</f>
        <v>1286</v>
      </c>
      <c r="S2" s="5">
        <f t="shared" ref="S2:S52" si="1">ROUNDUP(T2*$D$2/$B$2,0)</f>
        <v>389</v>
      </c>
      <c r="T2" s="6">
        <v>40</v>
      </c>
      <c r="U2" s="7">
        <f t="shared" ref="U2:U52" si="2">ROUNDUP(T2*$C$2/$B$2,0)</f>
        <v>20</v>
      </c>
      <c r="V2" s="28" t="s">
        <v>40</v>
      </c>
      <c r="W2" s="29">
        <f>ROUNDUP(X2*$D$5/$B$5,0)</f>
        <v>32151</v>
      </c>
      <c r="X2" s="30">
        <f>ROUNDUP(Q2/$B$2*$B$5,0)</f>
        <v>2392</v>
      </c>
      <c r="Y2" s="31">
        <f>ROUNDUP(X2*$C$5/$B$5,0)</f>
        <v>1081</v>
      </c>
      <c r="Z2" s="29">
        <f>ROUNDUP(AA2*$D$5/$B$5,0)</f>
        <v>498</v>
      </c>
      <c r="AA2" s="30">
        <f>ROUNDUP(T2/$B$2*$B$5,0)</f>
        <v>37</v>
      </c>
      <c r="AB2" s="31">
        <f>ROUNDUP(AA2*$C$5/$B$5,0)</f>
        <v>17</v>
      </c>
      <c r="AC2" s="1" t="s">
        <v>40</v>
      </c>
      <c r="AD2" s="5">
        <f t="shared" ref="AD2:AD17" si="3">ROUNDUP(AE2*$D$4/$B$4,0)</f>
        <v>29587</v>
      </c>
      <c r="AE2" s="6">
        <f t="shared" ref="AE2:AE53" si="4">ROUNDUP(Q2/$B$2*$B$4,0)</f>
        <v>2264</v>
      </c>
      <c r="AF2" s="7">
        <f t="shared" ref="AF2:AF17" si="5">ROUNDUP(AE2*$C$4/$B$4,0)</f>
        <v>1415</v>
      </c>
      <c r="AG2" s="5">
        <f t="shared" ref="AG2:AG17" si="6">ROUNDUP(AH2*$D$4/$B$4,0)</f>
        <v>458</v>
      </c>
      <c r="AH2" s="6">
        <f t="shared" ref="AH2:AH53" si="7">ROUNDUP(T2/$B$2*$B$4,0)</f>
        <v>35</v>
      </c>
      <c r="AI2" s="7">
        <f t="shared" ref="AI2:AI17" si="8">ROUNDUP(AH2*$C$4/$B$4,0)</f>
        <v>22</v>
      </c>
      <c r="AJ2" s="8">
        <v>0</v>
      </c>
      <c r="AK2" s="28" t="s">
        <v>40</v>
      </c>
      <c r="AL2" s="29">
        <f>ROUNDUP(AM2*$D$3/$B$3,0)</f>
        <v>32150</v>
      </c>
      <c r="AM2" s="30">
        <f>ROUNDUP(Q2/$B$2*$B$3,0)</f>
        <v>1929</v>
      </c>
      <c r="AN2" s="31">
        <f>ROUNDUP(AM2*$C$3/$B$3,0)</f>
        <v>1544</v>
      </c>
      <c r="AO2" s="29">
        <f>ROUNDUP(AP2*$D$3/$B$3,0)</f>
        <v>500</v>
      </c>
      <c r="AP2" s="30">
        <f>ROUNDUP(T2/$B$2*$B$3,0)</f>
        <v>30</v>
      </c>
      <c r="AQ2" s="31">
        <f>ROUNDUP(AP2*$C$3/$B$3,0)</f>
        <v>24</v>
      </c>
    </row>
    <row r="3" spans="1:43" x14ac:dyDescent="0.15">
      <c r="A3" t="s">
        <v>168</v>
      </c>
      <c r="B3">
        <v>7.5</v>
      </c>
      <c r="C3">
        <v>6</v>
      </c>
      <c r="D3">
        <v>125</v>
      </c>
      <c r="F3">
        <f>D3+B3*12.7925+C3*12.7925</f>
        <v>297.69875000000002</v>
      </c>
      <c r="G3">
        <f>B3/C3</f>
        <v>1.25</v>
      </c>
      <c r="I3">
        <f>SUM(G2:G4)/3</f>
        <v>1.6366666666666667</v>
      </c>
      <c r="K3">
        <f>315/288</f>
        <v>1.09375</v>
      </c>
      <c r="O3" s="1" t="s">
        <v>94</v>
      </c>
      <c r="P3" s="1">
        <f t="shared" ref="P3:P52" si="9">ROUNDUP(Q3*$D$2/$B$2,0)</f>
        <v>26884</v>
      </c>
      <c r="Q3" s="1">
        <f>ROUNDUP((Q7-Q2)*0.6/4+Q2,0)</f>
        <v>2769</v>
      </c>
      <c r="R3" s="1">
        <f t="shared" si="0"/>
        <v>1345</v>
      </c>
      <c r="S3" s="1">
        <f t="shared" si="1"/>
        <v>408</v>
      </c>
      <c r="T3" s="1">
        <f>ROUNDUP((T7-T2)*0.6/4+T2,0)</f>
        <v>42</v>
      </c>
      <c r="U3" s="1">
        <f t="shared" si="2"/>
        <v>21</v>
      </c>
      <c r="V3" s="28" t="s">
        <v>94</v>
      </c>
      <c r="W3" s="28">
        <f>ROUNDUP(X3*$D$5/$B$5,0)</f>
        <v>33616</v>
      </c>
      <c r="X3" s="28">
        <f>ROUNDUP(Q3/$B$2*$B$5,0)</f>
        <v>2501</v>
      </c>
      <c r="Y3" s="28">
        <f>ROUNDUP(X3*$C$5/$B$5,0)</f>
        <v>1130</v>
      </c>
      <c r="Z3" s="28">
        <f>ROUNDUP(AA3*$D$5/$B$5,0)</f>
        <v>511</v>
      </c>
      <c r="AA3" s="28">
        <f>ROUNDUP(T3/$B$2*$B$5,0)</f>
        <v>38</v>
      </c>
      <c r="AB3" s="28">
        <f>ROUNDUP(AA3*$C$5/$B$5,0)</f>
        <v>18</v>
      </c>
      <c r="AC3" s="1" t="s">
        <v>94</v>
      </c>
      <c r="AD3" s="1">
        <f t="shared" si="3"/>
        <v>30920</v>
      </c>
      <c r="AE3" s="1">
        <f t="shared" si="4"/>
        <v>2366</v>
      </c>
      <c r="AF3" s="1">
        <f t="shared" si="5"/>
        <v>1479</v>
      </c>
      <c r="AG3" s="1">
        <f t="shared" si="6"/>
        <v>471</v>
      </c>
      <c r="AH3" s="1">
        <f t="shared" si="7"/>
        <v>36</v>
      </c>
      <c r="AI3" s="1">
        <f t="shared" si="8"/>
        <v>23</v>
      </c>
      <c r="AJ3" s="8">
        <v>1</v>
      </c>
      <c r="AK3" s="28" t="s">
        <v>94</v>
      </c>
      <c r="AL3" s="29">
        <f t="shared" ref="AL3:AL52" si="10">ROUNDUP(AM3*$D$3/$B$3,0)</f>
        <v>33617</v>
      </c>
      <c r="AM3" s="30">
        <f t="shared" ref="AM3:AM52" si="11">ROUNDUP(Q3/$B$2*$B$3,0)</f>
        <v>2017</v>
      </c>
      <c r="AN3" s="31">
        <f t="shared" ref="AN3:AN52" si="12">ROUNDUP(AM3*$C$3/$B$3,0)</f>
        <v>1614</v>
      </c>
      <c r="AO3" s="29">
        <f t="shared" ref="AO3:AO52" si="13">ROUNDUP(AP3*$D$3/$B$3,0)</f>
        <v>517</v>
      </c>
      <c r="AP3" s="30">
        <f t="shared" ref="AP3:AP52" si="14">ROUNDUP(T3/$B$2*$B$3,0)</f>
        <v>31</v>
      </c>
      <c r="AQ3" s="31">
        <f t="shared" ref="AQ3:AQ52" si="15">ROUNDUP(AP3*$C$3/$B$3,0)</f>
        <v>25</v>
      </c>
    </row>
    <row r="4" spans="1:43" x14ac:dyDescent="0.15">
      <c r="A4" t="s">
        <v>167</v>
      </c>
      <c r="B4">
        <v>8.8000000000000007</v>
      </c>
      <c r="C4">
        <v>5.5</v>
      </c>
      <c r="D4">
        <v>115</v>
      </c>
      <c r="F4">
        <f>D4+B4*12.7925+C4*12.7925</f>
        <v>297.93275</v>
      </c>
      <c r="G4">
        <f>B4/C4</f>
        <v>1.6</v>
      </c>
      <c r="L4">
        <f>T2/K3</f>
        <v>36.571428571428569</v>
      </c>
      <c r="O4" s="1" t="s">
        <v>95</v>
      </c>
      <c r="P4" s="1">
        <f t="shared" si="9"/>
        <v>28049</v>
      </c>
      <c r="Q4" s="1">
        <f>ROUNDUP((Q7-Q2)*0.6/4+Q3,0)</f>
        <v>2889</v>
      </c>
      <c r="R4" s="1">
        <f t="shared" si="0"/>
        <v>1403</v>
      </c>
      <c r="S4" s="1">
        <f t="shared" si="1"/>
        <v>428</v>
      </c>
      <c r="T4" s="1">
        <f>ROUNDUP((T7-T2)*0.6/4+T3,0)</f>
        <v>44</v>
      </c>
      <c r="U4" s="1">
        <f t="shared" si="2"/>
        <v>22</v>
      </c>
      <c r="V4" s="28" t="s">
        <v>95</v>
      </c>
      <c r="W4" s="28">
        <f t="shared" ref="W4:W52" si="16">ROUNDUP(X4*$D$5/$B$5,0)</f>
        <v>35068</v>
      </c>
      <c r="X4" s="28">
        <f t="shared" ref="X4:X8" si="17">ROUNDUP(Q4/$B$2*$B$5,0)</f>
        <v>2609</v>
      </c>
      <c r="Y4" s="28">
        <f t="shared" ref="Y4:Y52" si="18">ROUNDUP(X4*$C$5/$B$5,0)</f>
        <v>1179</v>
      </c>
      <c r="Z4" s="28">
        <f>ROUNDUP(AA4*$D$5/$B$5,0)</f>
        <v>538</v>
      </c>
      <c r="AA4" s="28">
        <f>ROUNDUP(T4/$B$2*$B$5,0)</f>
        <v>40</v>
      </c>
      <c r="AB4" s="28">
        <f t="shared" ref="AB4:AB52" si="19">ROUNDUP(AA4*$C$5/$B$5,0)</f>
        <v>19</v>
      </c>
      <c r="AC4" s="1" t="s">
        <v>95</v>
      </c>
      <c r="AD4" s="1">
        <f t="shared" si="3"/>
        <v>32266</v>
      </c>
      <c r="AE4" s="1">
        <f t="shared" si="4"/>
        <v>2469</v>
      </c>
      <c r="AF4" s="1">
        <f t="shared" si="5"/>
        <v>1544</v>
      </c>
      <c r="AG4" s="1">
        <f t="shared" si="6"/>
        <v>497</v>
      </c>
      <c r="AH4" s="1">
        <f t="shared" si="7"/>
        <v>38</v>
      </c>
      <c r="AI4" s="1">
        <f t="shared" si="8"/>
        <v>24</v>
      </c>
      <c r="AJ4" s="8">
        <v>2</v>
      </c>
      <c r="AK4" s="28" t="s">
        <v>95</v>
      </c>
      <c r="AL4" s="29">
        <f t="shared" si="10"/>
        <v>35067</v>
      </c>
      <c r="AM4" s="30">
        <f t="shared" si="11"/>
        <v>2104</v>
      </c>
      <c r="AN4" s="31">
        <f t="shared" si="12"/>
        <v>1684</v>
      </c>
      <c r="AO4" s="29">
        <f t="shared" si="13"/>
        <v>550</v>
      </c>
      <c r="AP4" s="30">
        <f t="shared" si="14"/>
        <v>33</v>
      </c>
      <c r="AQ4" s="31">
        <f t="shared" si="15"/>
        <v>27</v>
      </c>
    </row>
    <row r="5" spans="1:43" x14ac:dyDescent="0.15">
      <c r="B5">
        <v>9.3000000000000007</v>
      </c>
      <c r="C5">
        <v>4.2</v>
      </c>
      <c r="D5">
        <v>125</v>
      </c>
      <c r="F5">
        <f>D5+B5*12.7925+C5*12.7925</f>
        <v>297.69875000000002</v>
      </c>
      <c r="O5" s="1" t="s">
        <v>147</v>
      </c>
      <c r="P5" s="1">
        <f t="shared" si="9"/>
        <v>29214</v>
      </c>
      <c r="Q5" s="1">
        <f>ROUNDUP((Q7-Q2)*0.6/4+Q4,0)</f>
        <v>3009</v>
      </c>
      <c r="R5" s="1">
        <f t="shared" si="0"/>
        <v>1461</v>
      </c>
      <c r="S5" s="1">
        <f t="shared" si="1"/>
        <v>447</v>
      </c>
      <c r="T5" s="1">
        <f>ROUNDUP((T7-T2)*0.6/4+T4,0)</f>
        <v>46</v>
      </c>
      <c r="U5" s="1">
        <f t="shared" si="2"/>
        <v>23</v>
      </c>
      <c r="V5" s="28" t="s">
        <v>147</v>
      </c>
      <c r="W5" s="28">
        <f t="shared" si="16"/>
        <v>36519</v>
      </c>
      <c r="X5" s="28">
        <f t="shared" si="17"/>
        <v>2717</v>
      </c>
      <c r="Y5" s="28">
        <f t="shared" si="18"/>
        <v>1228</v>
      </c>
      <c r="Z5" s="28">
        <f>ROUNDUP(AA5*$D$5/$B$5,0)</f>
        <v>565</v>
      </c>
      <c r="AA5" s="28">
        <f t="shared" ref="AA5:AA9" si="20">ROUNDUP(T5/$B$2*$B$5,0)</f>
        <v>42</v>
      </c>
      <c r="AB5" s="28">
        <f t="shared" si="19"/>
        <v>19</v>
      </c>
      <c r="AC5" s="1" t="s">
        <v>147</v>
      </c>
      <c r="AD5" s="1">
        <f t="shared" si="3"/>
        <v>33599</v>
      </c>
      <c r="AE5" s="1">
        <f t="shared" si="4"/>
        <v>2571</v>
      </c>
      <c r="AF5" s="1">
        <f t="shared" si="5"/>
        <v>1607</v>
      </c>
      <c r="AG5" s="1">
        <f t="shared" si="6"/>
        <v>523</v>
      </c>
      <c r="AH5" s="1">
        <f t="shared" si="7"/>
        <v>40</v>
      </c>
      <c r="AI5" s="1">
        <f t="shared" si="8"/>
        <v>25</v>
      </c>
      <c r="AJ5" s="8">
        <v>3</v>
      </c>
      <c r="AK5" s="28" t="s">
        <v>147</v>
      </c>
      <c r="AL5" s="29">
        <f t="shared" si="10"/>
        <v>36534</v>
      </c>
      <c r="AM5" s="30">
        <f t="shared" si="11"/>
        <v>2192</v>
      </c>
      <c r="AN5" s="31">
        <f t="shared" si="12"/>
        <v>1754</v>
      </c>
      <c r="AO5" s="29">
        <f t="shared" si="13"/>
        <v>567</v>
      </c>
      <c r="AP5" s="30">
        <f t="shared" si="14"/>
        <v>34</v>
      </c>
      <c r="AQ5" s="31">
        <f t="shared" si="15"/>
        <v>28</v>
      </c>
    </row>
    <row r="6" spans="1:43" x14ac:dyDescent="0.15">
      <c r="B6">
        <v>9.6</v>
      </c>
      <c r="C6">
        <v>4.3</v>
      </c>
      <c r="D6">
        <v>120</v>
      </c>
      <c r="F6">
        <f>D6+B6*12.7925+C6*12.7925</f>
        <v>297.81574999999998</v>
      </c>
      <c r="O6" s="1" t="s">
        <v>148</v>
      </c>
      <c r="P6" s="1">
        <f t="shared" si="9"/>
        <v>30379</v>
      </c>
      <c r="Q6" s="1">
        <f>ROUNDUP((Q7-Q2)*0.6/4+Q5,0)</f>
        <v>3129</v>
      </c>
      <c r="R6" s="1">
        <f t="shared" si="0"/>
        <v>1519</v>
      </c>
      <c r="S6" s="1">
        <f t="shared" si="1"/>
        <v>467</v>
      </c>
      <c r="T6" s="1">
        <f>ROUNDUP((T7-T2)*0.6/4+T5,0)</f>
        <v>48</v>
      </c>
      <c r="U6" s="1">
        <f t="shared" si="2"/>
        <v>24</v>
      </c>
      <c r="V6" s="28" t="s">
        <v>148</v>
      </c>
      <c r="W6" s="28">
        <f t="shared" si="16"/>
        <v>37984</v>
      </c>
      <c r="X6" s="28">
        <f t="shared" si="17"/>
        <v>2826</v>
      </c>
      <c r="Y6" s="28">
        <f t="shared" si="18"/>
        <v>1277</v>
      </c>
      <c r="Z6" s="28">
        <f>ROUNDUP(AA6*$D$5/$B$5,0)</f>
        <v>592</v>
      </c>
      <c r="AA6" s="28">
        <f t="shared" si="20"/>
        <v>44</v>
      </c>
      <c r="AB6" s="28">
        <f t="shared" si="19"/>
        <v>20</v>
      </c>
      <c r="AC6" s="1" t="s">
        <v>148</v>
      </c>
      <c r="AD6" s="1">
        <f t="shared" si="3"/>
        <v>34945</v>
      </c>
      <c r="AE6" s="1">
        <f t="shared" si="4"/>
        <v>2674</v>
      </c>
      <c r="AF6" s="1">
        <f t="shared" si="5"/>
        <v>1672</v>
      </c>
      <c r="AG6" s="1">
        <f t="shared" si="6"/>
        <v>549</v>
      </c>
      <c r="AH6" s="1">
        <f t="shared" si="7"/>
        <v>42</v>
      </c>
      <c r="AI6" s="1">
        <f t="shared" si="8"/>
        <v>27</v>
      </c>
      <c r="AJ6" s="8">
        <v>4</v>
      </c>
      <c r="AK6" s="28" t="s">
        <v>148</v>
      </c>
      <c r="AL6" s="29">
        <f t="shared" si="10"/>
        <v>37984</v>
      </c>
      <c r="AM6" s="30">
        <f t="shared" si="11"/>
        <v>2279</v>
      </c>
      <c r="AN6" s="31">
        <f t="shared" si="12"/>
        <v>1824</v>
      </c>
      <c r="AO6" s="29">
        <f t="shared" si="13"/>
        <v>584</v>
      </c>
      <c r="AP6" s="30">
        <f t="shared" si="14"/>
        <v>35</v>
      </c>
      <c r="AQ6" s="31">
        <f t="shared" si="15"/>
        <v>28</v>
      </c>
    </row>
    <row r="7" spans="1:43" x14ac:dyDescent="0.15">
      <c r="A7" t="s">
        <v>337</v>
      </c>
      <c r="B7">
        <v>3</v>
      </c>
      <c r="E7">
        <f>1834/883</f>
        <v>2.0770101925254814</v>
      </c>
      <c r="O7" s="1" t="s">
        <v>41</v>
      </c>
      <c r="P7" s="5">
        <f t="shared" si="9"/>
        <v>33437</v>
      </c>
      <c r="Q7" s="6">
        <f>ROUNDUP(Q2*$C$23,0)</f>
        <v>3444</v>
      </c>
      <c r="R7" s="7">
        <f t="shared" si="0"/>
        <v>1672</v>
      </c>
      <c r="S7" s="5">
        <f t="shared" si="1"/>
        <v>505</v>
      </c>
      <c r="T7" s="6">
        <f>ROUNDUP(T2*$C$23,0)</f>
        <v>52</v>
      </c>
      <c r="U7" s="7">
        <f t="shared" si="2"/>
        <v>26</v>
      </c>
      <c r="V7" s="28" t="s">
        <v>41</v>
      </c>
      <c r="W7" s="29">
        <f t="shared" si="16"/>
        <v>41802</v>
      </c>
      <c r="X7" s="30">
        <f t="shared" si="17"/>
        <v>3110</v>
      </c>
      <c r="Y7" s="31">
        <f t="shared" si="18"/>
        <v>1405</v>
      </c>
      <c r="Z7" s="29">
        <f t="shared" ref="Z7:Z52" si="21">ROUNDUP(AA7*$D$5/$B$5,0)</f>
        <v>632</v>
      </c>
      <c r="AA7" s="30">
        <f t="shared" si="20"/>
        <v>47</v>
      </c>
      <c r="AB7" s="31">
        <f t="shared" si="19"/>
        <v>22</v>
      </c>
      <c r="AC7" s="1" t="s">
        <v>41</v>
      </c>
      <c r="AD7" s="5">
        <f t="shared" si="3"/>
        <v>38460</v>
      </c>
      <c r="AE7" s="6">
        <f t="shared" si="4"/>
        <v>2943</v>
      </c>
      <c r="AF7" s="7">
        <f t="shared" si="5"/>
        <v>1840</v>
      </c>
      <c r="AG7" s="5">
        <f t="shared" si="6"/>
        <v>589</v>
      </c>
      <c r="AH7" s="6">
        <f t="shared" si="7"/>
        <v>45</v>
      </c>
      <c r="AI7" s="7">
        <f t="shared" si="8"/>
        <v>29</v>
      </c>
      <c r="AJ7" s="8">
        <v>5</v>
      </c>
      <c r="AK7" s="28" t="s">
        <v>41</v>
      </c>
      <c r="AL7" s="29">
        <f t="shared" si="10"/>
        <v>41800</v>
      </c>
      <c r="AM7" s="30">
        <f t="shared" si="11"/>
        <v>2508</v>
      </c>
      <c r="AN7" s="31">
        <f t="shared" si="12"/>
        <v>2007</v>
      </c>
      <c r="AO7" s="29">
        <f t="shared" si="13"/>
        <v>634</v>
      </c>
      <c r="AP7" s="30">
        <f t="shared" si="14"/>
        <v>38</v>
      </c>
      <c r="AQ7" s="31">
        <f t="shared" si="15"/>
        <v>31</v>
      </c>
    </row>
    <row r="8" spans="1:43" x14ac:dyDescent="0.15">
      <c r="A8" t="s">
        <v>170</v>
      </c>
      <c r="B8">
        <v>1.2</v>
      </c>
      <c r="O8" s="1" t="s">
        <v>96</v>
      </c>
      <c r="P8" s="1">
        <f t="shared" si="9"/>
        <v>34845</v>
      </c>
      <c r="Q8" s="1">
        <f>ROUNDUP((Q12-Q7)*0.6/4+Q7,0)</f>
        <v>3589</v>
      </c>
      <c r="R8" s="1">
        <f t="shared" si="0"/>
        <v>1743</v>
      </c>
      <c r="S8" s="1">
        <f t="shared" si="1"/>
        <v>534</v>
      </c>
      <c r="T8" s="1">
        <f>ROUNDUP((T12-T7)*0.6/4+T7,0)</f>
        <v>55</v>
      </c>
      <c r="U8" s="1">
        <f t="shared" si="2"/>
        <v>27</v>
      </c>
      <c r="V8" s="28" t="s">
        <v>96</v>
      </c>
      <c r="W8" s="28">
        <f t="shared" si="16"/>
        <v>43562</v>
      </c>
      <c r="X8" s="28">
        <f t="shared" si="17"/>
        <v>3241</v>
      </c>
      <c r="Y8" s="28">
        <f t="shared" si="18"/>
        <v>1464</v>
      </c>
      <c r="Z8" s="28">
        <f t="shared" si="21"/>
        <v>673</v>
      </c>
      <c r="AA8" s="28">
        <f t="shared" si="20"/>
        <v>50</v>
      </c>
      <c r="AB8" s="28">
        <f t="shared" si="19"/>
        <v>23</v>
      </c>
      <c r="AC8" s="1" t="s">
        <v>96</v>
      </c>
      <c r="AD8" s="1">
        <f t="shared" si="3"/>
        <v>40081</v>
      </c>
      <c r="AE8" s="1">
        <f t="shared" si="4"/>
        <v>3067</v>
      </c>
      <c r="AF8" s="1">
        <f t="shared" si="5"/>
        <v>1917</v>
      </c>
      <c r="AG8" s="1">
        <f t="shared" si="6"/>
        <v>615</v>
      </c>
      <c r="AH8" s="1">
        <f t="shared" si="7"/>
        <v>47</v>
      </c>
      <c r="AI8" s="1">
        <f t="shared" si="8"/>
        <v>30</v>
      </c>
      <c r="AJ8" s="8">
        <v>6</v>
      </c>
      <c r="AK8" s="28" t="s">
        <v>96</v>
      </c>
      <c r="AL8" s="29">
        <f t="shared" si="10"/>
        <v>43567</v>
      </c>
      <c r="AM8" s="30">
        <f t="shared" si="11"/>
        <v>2614</v>
      </c>
      <c r="AN8" s="31">
        <f t="shared" si="12"/>
        <v>2092</v>
      </c>
      <c r="AO8" s="29">
        <f t="shared" si="13"/>
        <v>684</v>
      </c>
      <c r="AP8" s="30">
        <f t="shared" si="14"/>
        <v>41</v>
      </c>
      <c r="AQ8" s="31">
        <f t="shared" si="15"/>
        <v>33</v>
      </c>
    </row>
    <row r="9" spans="1:43" x14ac:dyDescent="0.15">
      <c r="A9" t="s">
        <v>339</v>
      </c>
      <c r="B9">
        <v>1.8</v>
      </c>
      <c r="O9" s="1" t="s">
        <v>97</v>
      </c>
      <c r="P9" s="1">
        <f t="shared" si="9"/>
        <v>36253</v>
      </c>
      <c r="Q9" s="1">
        <f>ROUNDUP((Q12-Q7)*0.6/4+Q8,0)</f>
        <v>3734</v>
      </c>
      <c r="R9" s="1">
        <f t="shared" si="0"/>
        <v>1813</v>
      </c>
      <c r="S9" s="1">
        <f t="shared" si="1"/>
        <v>564</v>
      </c>
      <c r="T9" s="1">
        <f>ROUNDUP((T12-T7)*0.6/4+T8,0)</f>
        <v>58</v>
      </c>
      <c r="U9" s="1">
        <f t="shared" si="2"/>
        <v>29</v>
      </c>
      <c r="V9" s="28" t="s">
        <v>97</v>
      </c>
      <c r="W9" s="28">
        <f t="shared" si="16"/>
        <v>45323</v>
      </c>
      <c r="X9" s="28">
        <f t="shared" ref="X9:X51" si="22">ROUNDUP(Q9/$B$2*$B$5,0)</f>
        <v>3372</v>
      </c>
      <c r="Y9" s="28">
        <f t="shared" si="18"/>
        <v>1523</v>
      </c>
      <c r="Z9" s="28">
        <f t="shared" si="21"/>
        <v>713</v>
      </c>
      <c r="AA9" s="28">
        <f t="shared" si="20"/>
        <v>53</v>
      </c>
      <c r="AB9" s="28">
        <f t="shared" si="19"/>
        <v>24</v>
      </c>
      <c r="AC9" s="1" t="s">
        <v>97</v>
      </c>
      <c r="AD9" s="1">
        <f t="shared" si="3"/>
        <v>41701</v>
      </c>
      <c r="AE9" s="1">
        <f t="shared" si="4"/>
        <v>3191</v>
      </c>
      <c r="AF9" s="1">
        <f t="shared" si="5"/>
        <v>1995</v>
      </c>
      <c r="AG9" s="1">
        <f t="shared" si="6"/>
        <v>654</v>
      </c>
      <c r="AH9" s="1">
        <f t="shared" si="7"/>
        <v>50</v>
      </c>
      <c r="AI9" s="1">
        <f t="shared" si="8"/>
        <v>32</v>
      </c>
      <c r="AJ9" s="8">
        <v>7</v>
      </c>
      <c r="AK9" s="28" t="s">
        <v>97</v>
      </c>
      <c r="AL9" s="29">
        <f t="shared" si="10"/>
        <v>45317</v>
      </c>
      <c r="AM9" s="30">
        <f t="shared" si="11"/>
        <v>2719</v>
      </c>
      <c r="AN9" s="31">
        <f t="shared" si="12"/>
        <v>2176</v>
      </c>
      <c r="AO9" s="29">
        <f t="shared" si="13"/>
        <v>717</v>
      </c>
      <c r="AP9" s="30">
        <f t="shared" si="14"/>
        <v>43</v>
      </c>
      <c r="AQ9" s="31">
        <f t="shared" si="15"/>
        <v>35</v>
      </c>
    </row>
    <row r="10" spans="1:43" x14ac:dyDescent="0.15">
      <c r="A10" t="s">
        <v>338</v>
      </c>
      <c r="B10">
        <v>1.5</v>
      </c>
      <c r="E10">
        <f>Q2/Q53</f>
        <v>3</v>
      </c>
      <c r="O10" s="1" t="s">
        <v>98</v>
      </c>
      <c r="P10" s="1">
        <f t="shared" si="9"/>
        <v>37661</v>
      </c>
      <c r="Q10" s="1">
        <f>ROUNDUP((Q12-Q7)*0.6/4+Q9,0)</f>
        <v>3879</v>
      </c>
      <c r="R10" s="1">
        <f t="shared" si="0"/>
        <v>1884</v>
      </c>
      <c r="S10" s="1">
        <f t="shared" si="1"/>
        <v>593</v>
      </c>
      <c r="T10" s="1">
        <f>ROUNDUP((T12-T7)*0.6/4+T9,0)</f>
        <v>61</v>
      </c>
      <c r="U10" s="1">
        <f t="shared" si="2"/>
        <v>30</v>
      </c>
      <c r="V10" s="28" t="s">
        <v>98</v>
      </c>
      <c r="W10" s="28">
        <f t="shared" si="16"/>
        <v>47084</v>
      </c>
      <c r="X10" s="28">
        <f t="shared" si="22"/>
        <v>3503</v>
      </c>
      <c r="Y10" s="28">
        <f t="shared" si="18"/>
        <v>1582</v>
      </c>
      <c r="Z10" s="28">
        <f t="shared" si="21"/>
        <v>753</v>
      </c>
      <c r="AA10" s="28">
        <f t="shared" ref="AA10:AA51" si="23">ROUNDUP(T10/$B$2*$B$5,0)</f>
        <v>56</v>
      </c>
      <c r="AB10" s="28">
        <f t="shared" si="19"/>
        <v>26</v>
      </c>
      <c r="AC10" s="1" t="s">
        <v>98</v>
      </c>
      <c r="AD10" s="1">
        <f t="shared" si="3"/>
        <v>43322</v>
      </c>
      <c r="AE10" s="1">
        <f t="shared" si="4"/>
        <v>3315</v>
      </c>
      <c r="AF10" s="1">
        <f t="shared" si="5"/>
        <v>2072</v>
      </c>
      <c r="AG10" s="1">
        <f t="shared" si="6"/>
        <v>693</v>
      </c>
      <c r="AH10" s="1">
        <f t="shared" si="7"/>
        <v>53</v>
      </c>
      <c r="AI10" s="1">
        <f t="shared" si="8"/>
        <v>34</v>
      </c>
      <c r="AJ10" s="8">
        <v>8</v>
      </c>
      <c r="AK10" s="28" t="s">
        <v>98</v>
      </c>
      <c r="AL10" s="29">
        <f t="shared" si="10"/>
        <v>47084</v>
      </c>
      <c r="AM10" s="30">
        <f t="shared" si="11"/>
        <v>2825</v>
      </c>
      <c r="AN10" s="31">
        <f t="shared" si="12"/>
        <v>2260</v>
      </c>
      <c r="AO10" s="29">
        <f t="shared" si="13"/>
        <v>750</v>
      </c>
      <c r="AP10" s="30">
        <f t="shared" si="14"/>
        <v>45</v>
      </c>
      <c r="AQ10" s="31">
        <f t="shared" si="15"/>
        <v>36</v>
      </c>
    </row>
    <row r="11" spans="1:43" x14ac:dyDescent="0.15">
      <c r="A11" t="s">
        <v>340</v>
      </c>
      <c r="B11">
        <v>1.2</v>
      </c>
      <c r="O11" s="1" t="s">
        <v>99</v>
      </c>
      <c r="P11" s="1">
        <f t="shared" si="9"/>
        <v>39068</v>
      </c>
      <c r="Q11" s="1">
        <f>ROUNDUP((Q12-Q7)*0.6/4+Q10,0)</f>
        <v>4024</v>
      </c>
      <c r="R11" s="1">
        <f t="shared" si="0"/>
        <v>1954</v>
      </c>
      <c r="S11" s="1">
        <f t="shared" si="1"/>
        <v>622</v>
      </c>
      <c r="T11" s="1">
        <f>ROUNDUP((T12-T7)*0.6/4+T10,0)</f>
        <v>64</v>
      </c>
      <c r="U11" s="1">
        <f t="shared" si="2"/>
        <v>32</v>
      </c>
      <c r="V11" s="28" t="s">
        <v>99</v>
      </c>
      <c r="W11" s="28">
        <f t="shared" si="16"/>
        <v>48845</v>
      </c>
      <c r="X11" s="28">
        <f t="shared" si="22"/>
        <v>3634</v>
      </c>
      <c r="Y11" s="28">
        <f t="shared" si="18"/>
        <v>1642</v>
      </c>
      <c r="Z11" s="28">
        <f t="shared" si="21"/>
        <v>780</v>
      </c>
      <c r="AA11" s="28">
        <f t="shared" si="23"/>
        <v>58</v>
      </c>
      <c r="AB11" s="28">
        <f t="shared" si="19"/>
        <v>27</v>
      </c>
      <c r="AC11" s="1" t="s">
        <v>99</v>
      </c>
      <c r="AD11" s="1">
        <f t="shared" si="3"/>
        <v>44929</v>
      </c>
      <c r="AE11" s="1">
        <f t="shared" si="4"/>
        <v>3438</v>
      </c>
      <c r="AF11" s="1">
        <f t="shared" si="5"/>
        <v>2149</v>
      </c>
      <c r="AG11" s="1">
        <f t="shared" si="6"/>
        <v>719</v>
      </c>
      <c r="AH11" s="1">
        <f t="shared" si="7"/>
        <v>55</v>
      </c>
      <c r="AI11" s="1">
        <f t="shared" si="8"/>
        <v>35</v>
      </c>
      <c r="AJ11" s="8">
        <v>9</v>
      </c>
      <c r="AK11" s="28" t="s">
        <v>99</v>
      </c>
      <c r="AL11" s="29">
        <f t="shared" si="10"/>
        <v>48850</v>
      </c>
      <c r="AM11" s="30">
        <f t="shared" si="11"/>
        <v>2931</v>
      </c>
      <c r="AN11" s="31">
        <f t="shared" si="12"/>
        <v>2345</v>
      </c>
      <c r="AO11" s="29">
        <f t="shared" si="13"/>
        <v>784</v>
      </c>
      <c r="AP11" s="30">
        <f t="shared" si="14"/>
        <v>47</v>
      </c>
      <c r="AQ11" s="31">
        <f t="shared" si="15"/>
        <v>38</v>
      </c>
    </row>
    <row r="12" spans="1:43" x14ac:dyDescent="0.15">
      <c r="D12">
        <f>3881*0.95</f>
        <v>3686.95</v>
      </c>
      <c r="O12" s="1" t="s">
        <v>42</v>
      </c>
      <c r="P12" s="5">
        <f t="shared" si="9"/>
        <v>42806</v>
      </c>
      <c r="Q12" s="6">
        <f>ROUNDUP(Q7*$C$24,0)</f>
        <v>4409</v>
      </c>
      <c r="R12" s="7">
        <f t="shared" si="0"/>
        <v>2141</v>
      </c>
      <c r="S12" s="5">
        <f t="shared" si="1"/>
        <v>651</v>
      </c>
      <c r="T12" s="6">
        <f>ROUNDUP(T7*$C$24,0)</f>
        <v>67</v>
      </c>
      <c r="U12" s="7">
        <f t="shared" si="2"/>
        <v>33</v>
      </c>
      <c r="V12" s="28" t="s">
        <v>42</v>
      </c>
      <c r="W12" s="29">
        <f t="shared" si="16"/>
        <v>53509</v>
      </c>
      <c r="X12" s="30">
        <f t="shared" si="22"/>
        <v>3981</v>
      </c>
      <c r="Y12" s="31">
        <f t="shared" si="18"/>
        <v>1798</v>
      </c>
      <c r="Z12" s="29">
        <f t="shared" si="21"/>
        <v>820</v>
      </c>
      <c r="AA12" s="30">
        <f t="shared" si="23"/>
        <v>61</v>
      </c>
      <c r="AB12" s="31">
        <f t="shared" si="19"/>
        <v>28</v>
      </c>
      <c r="AC12" s="1" t="s">
        <v>42</v>
      </c>
      <c r="AD12" s="5">
        <f t="shared" si="3"/>
        <v>49228</v>
      </c>
      <c r="AE12" s="6">
        <f t="shared" si="4"/>
        <v>3767</v>
      </c>
      <c r="AF12" s="7">
        <f t="shared" si="5"/>
        <v>2355</v>
      </c>
      <c r="AG12" s="5">
        <f t="shared" si="6"/>
        <v>758</v>
      </c>
      <c r="AH12" s="6">
        <f t="shared" si="7"/>
        <v>58</v>
      </c>
      <c r="AI12" s="7">
        <f t="shared" si="8"/>
        <v>37</v>
      </c>
      <c r="AJ12" s="8">
        <v>10</v>
      </c>
      <c r="AK12" s="28" t="s">
        <v>42</v>
      </c>
      <c r="AL12" s="29">
        <f t="shared" si="10"/>
        <v>53517</v>
      </c>
      <c r="AM12" s="30">
        <f t="shared" si="11"/>
        <v>3211</v>
      </c>
      <c r="AN12" s="31">
        <f t="shared" si="12"/>
        <v>2569</v>
      </c>
      <c r="AO12" s="29">
        <f t="shared" si="13"/>
        <v>817</v>
      </c>
      <c r="AP12" s="30">
        <f t="shared" si="14"/>
        <v>49</v>
      </c>
      <c r="AQ12" s="31">
        <f t="shared" si="15"/>
        <v>40</v>
      </c>
    </row>
    <row r="13" spans="1:43" x14ac:dyDescent="0.15">
      <c r="M13">
        <v>59</v>
      </c>
      <c r="O13" s="1" t="s">
        <v>100</v>
      </c>
      <c r="P13" s="1">
        <f t="shared" si="9"/>
        <v>44738</v>
      </c>
      <c r="Q13" s="1">
        <f>ROUNDUP((Q17-Q12)*0.6/4+Q12,0)</f>
        <v>4608</v>
      </c>
      <c r="R13" s="1">
        <f t="shared" si="0"/>
        <v>2237</v>
      </c>
      <c r="S13" s="1">
        <f t="shared" si="1"/>
        <v>690</v>
      </c>
      <c r="T13" s="1">
        <f>ROUNDUP((T17-T12)*0.6/4+T12,0)</f>
        <v>71</v>
      </c>
      <c r="U13" s="1">
        <f t="shared" si="2"/>
        <v>35</v>
      </c>
      <c r="V13" s="28" t="s">
        <v>100</v>
      </c>
      <c r="W13" s="28">
        <f t="shared" si="16"/>
        <v>55928</v>
      </c>
      <c r="X13" s="28">
        <f t="shared" si="22"/>
        <v>4161</v>
      </c>
      <c r="Y13" s="28">
        <f t="shared" si="18"/>
        <v>1880</v>
      </c>
      <c r="Z13" s="28">
        <f t="shared" si="21"/>
        <v>874</v>
      </c>
      <c r="AA13" s="28">
        <f t="shared" si="23"/>
        <v>65</v>
      </c>
      <c r="AB13" s="28">
        <f t="shared" si="19"/>
        <v>30</v>
      </c>
      <c r="AC13" s="1" t="s">
        <v>100</v>
      </c>
      <c r="AD13" s="1">
        <f t="shared" si="3"/>
        <v>51450</v>
      </c>
      <c r="AE13" s="1">
        <f t="shared" si="4"/>
        <v>3937</v>
      </c>
      <c r="AF13" s="1">
        <f t="shared" si="5"/>
        <v>2461</v>
      </c>
      <c r="AG13" s="1">
        <f t="shared" si="6"/>
        <v>798</v>
      </c>
      <c r="AH13" s="1">
        <f t="shared" si="7"/>
        <v>61</v>
      </c>
      <c r="AI13" s="1">
        <f t="shared" si="8"/>
        <v>39</v>
      </c>
      <c r="AJ13" s="8">
        <v>11</v>
      </c>
      <c r="AK13" s="28" t="s">
        <v>100</v>
      </c>
      <c r="AL13" s="29">
        <f t="shared" si="10"/>
        <v>55934</v>
      </c>
      <c r="AM13" s="30">
        <f t="shared" si="11"/>
        <v>3356</v>
      </c>
      <c r="AN13" s="31">
        <f t="shared" si="12"/>
        <v>2685</v>
      </c>
      <c r="AO13" s="29">
        <f t="shared" si="13"/>
        <v>867</v>
      </c>
      <c r="AP13" s="30">
        <f t="shared" si="14"/>
        <v>52</v>
      </c>
      <c r="AQ13" s="31">
        <f t="shared" si="15"/>
        <v>42</v>
      </c>
    </row>
    <row r="14" spans="1:43" x14ac:dyDescent="0.15">
      <c r="O14" s="1" t="s">
        <v>101</v>
      </c>
      <c r="P14" s="1">
        <f t="shared" si="9"/>
        <v>46670</v>
      </c>
      <c r="Q14" s="1">
        <f>ROUNDUP((Q17-Q12)*0.6/4+Q13,0)</f>
        <v>4807</v>
      </c>
      <c r="R14" s="1">
        <f t="shared" si="0"/>
        <v>2334</v>
      </c>
      <c r="S14" s="1">
        <f t="shared" si="1"/>
        <v>729</v>
      </c>
      <c r="T14" s="1">
        <f>ROUNDUP((T17-T12)*0.6/4+T13,0)</f>
        <v>75</v>
      </c>
      <c r="U14" s="1">
        <f t="shared" si="2"/>
        <v>37</v>
      </c>
      <c r="V14" s="28" t="s">
        <v>101</v>
      </c>
      <c r="W14" s="28">
        <f t="shared" si="16"/>
        <v>58347</v>
      </c>
      <c r="X14" s="28">
        <f t="shared" si="22"/>
        <v>4341</v>
      </c>
      <c r="Y14" s="28">
        <f t="shared" si="18"/>
        <v>1961</v>
      </c>
      <c r="Z14" s="28">
        <f t="shared" si="21"/>
        <v>914</v>
      </c>
      <c r="AA14" s="28">
        <f t="shared" si="23"/>
        <v>68</v>
      </c>
      <c r="AB14" s="28">
        <f t="shared" si="19"/>
        <v>31</v>
      </c>
      <c r="AC14" s="1" t="s">
        <v>101</v>
      </c>
      <c r="AD14" s="1">
        <f t="shared" si="3"/>
        <v>53672</v>
      </c>
      <c r="AE14" s="1">
        <f t="shared" si="4"/>
        <v>4107</v>
      </c>
      <c r="AF14" s="1">
        <f t="shared" si="5"/>
        <v>2567</v>
      </c>
      <c r="AG14" s="1">
        <f t="shared" si="6"/>
        <v>850</v>
      </c>
      <c r="AH14" s="1">
        <f t="shared" si="7"/>
        <v>65</v>
      </c>
      <c r="AI14" s="1">
        <f t="shared" si="8"/>
        <v>41</v>
      </c>
      <c r="AJ14" s="8">
        <v>12</v>
      </c>
      <c r="AK14" s="28" t="s">
        <v>101</v>
      </c>
      <c r="AL14" s="29">
        <f t="shared" si="10"/>
        <v>58350</v>
      </c>
      <c r="AM14" s="30">
        <f t="shared" si="11"/>
        <v>3501</v>
      </c>
      <c r="AN14" s="31">
        <f t="shared" si="12"/>
        <v>2801</v>
      </c>
      <c r="AO14" s="29">
        <f t="shared" si="13"/>
        <v>917</v>
      </c>
      <c r="AP14" s="30">
        <f t="shared" si="14"/>
        <v>55</v>
      </c>
      <c r="AQ14" s="31">
        <f t="shared" si="15"/>
        <v>44</v>
      </c>
    </row>
    <row r="15" spans="1:43" x14ac:dyDescent="0.15">
      <c r="M15">
        <v>15093</v>
      </c>
      <c r="O15" s="1" t="s">
        <v>102</v>
      </c>
      <c r="P15" s="1">
        <f t="shared" si="9"/>
        <v>48602</v>
      </c>
      <c r="Q15" s="1">
        <f>ROUNDUP((Q17-Q12)*0.6/4+Q14,0)</f>
        <v>5006</v>
      </c>
      <c r="R15" s="1">
        <f t="shared" si="0"/>
        <v>2431</v>
      </c>
      <c r="S15" s="1">
        <f t="shared" si="1"/>
        <v>767</v>
      </c>
      <c r="T15" s="1">
        <f>ROUNDUP((T17-T12)*0.6/4+T14,0)</f>
        <v>79</v>
      </c>
      <c r="U15" s="1">
        <f t="shared" si="2"/>
        <v>39</v>
      </c>
      <c r="V15" s="28" t="s">
        <v>102</v>
      </c>
      <c r="W15" s="28">
        <f t="shared" si="16"/>
        <v>60753</v>
      </c>
      <c r="X15" s="28">
        <f t="shared" si="22"/>
        <v>4520</v>
      </c>
      <c r="Y15" s="28">
        <f t="shared" si="18"/>
        <v>2042</v>
      </c>
      <c r="Z15" s="28">
        <f t="shared" si="21"/>
        <v>968</v>
      </c>
      <c r="AA15" s="28">
        <f t="shared" si="23"/>
        <v>72</v>
      </c>
      <c r="AB15" s="28">
        <f t="shared" si="19"/>
        <v>33</v>
      </c>
      <c r="AC15" s="1" t="s">
        <v>102</v>
      </c>
      <c r="AD15" s="1">
        <f t="shared" si="3"/>
        <v>55893</v>
      </c>
      <c r="AE15" s="1">
        <f t="shared" si="4"/>
        <v>4277</v>
      </c>
      <c r="AF15" s="1">
        <f t="shared" si="5"/>
        <v>2674</v>
      </c>
      <c r="AG15" s="1">
        <f t="shared" si="6"/>
        <v>889</v>
      </c>
      <c r="AH15" s="1">
        <f t="shared" si="7"/>
        <v>68</v>
      </c>
      <c r="AI15" s="1">
        <f t="shared" si="8"/>
        <v>43</v>
      </c>
      <c r="AJ15" s="8">
        <v>13</v>
      </c>
      <c r="AK15" s="28" t="s">
        <v>102</v>
      </c>
      <c r="AL15" s="29">
        <f t="shared" si="10"/>
        <v>60767</v>
      </c>
      <c r="AM15" s="30">
        <f t="shared" si="11"/>
        <v>3646</v>
      </c>
      <c r="AN15" s="31">
        <f t="shared" si="12"/>
        <v>2917</v>
      </c>
      <c r="AO15" s="29">
        <f t="shared" si="13"/>
        <v>967</v>
      </c>
      <c r="AP15" s="30">
        <f t="shared" si="14"/>
        <v>58</v>
      </c>
      <c r="AQ15" s="31">
        <f t="shared" si="15"/>
        <v>47</v>
      </c>
    </row>
    <row r="16" spans="1:43" x14ac:dyDescent="0.15">
      <c r="M16">
        <f>Q16+(M13-1)*T16</f>
        <v>10019</v>
      </c>
      <c r="O16" s="1" t="s">
        <v>103</v>
      </c>
      <c r="P16" s="1">
        <f t="shared" si="9"/>
        <v>50534</v>
      </c>
      <c r="Q16" s="1">
        <f>ROUNDUP((Q17-Q12)*0.6/4+Q15,0)</f>
        <v>5205</v>
      </c>
      <c r="R16" s="1">
        <f t="shared" si="0"/>
        <v>2527</v>
      </c>
      <c r="S16" s="1">
        <f t="shared" si="1"/>
        <v>806</v>
      </c>
      <c r="T16" s="1">
        <f>ROUNDUP((T17-T12)*0.6/4+T15,0)</f>
        <v>83</v>
      </c>
      <c r="U16" s="1">
        <f t="shared" si="2"/>
        <v>41</v>
      </c>
      <c r="V16" s="28" t="s">
        <v>103</v>
      </c>
      <c r="W16" s="28">
        <f t="shared" si="16"/>
        <v>63173</v>
      </c>
      <c r="X16" s="28">
        <f t="shared" si="22"/>
        <v>4700</v>
      </c>
      <c r="Y16" s="28">
        <f t="shared" si="18"/>
        <v>2123</v>
      </c>
      <c r="Z16" s="28">
        <f t="shared" si="21"/>
        <v>1009</v>
      </c>
      <c r="AA16" s="28">
        <f t="shared" si="23"/>
        <v>75</v>
      </c>
      <c r="AB16" s="28">
        <f t="shared" si="19"/>
        <v>34</v>
      </c>
      <c r="AC16" s="1" t="s">
        <v>103</v>
      </c>
      <c r="AD16" s="1">
        <f t="shared" si="3"/>
        <v>58115</v>
      </c>
      <c r="AE16" s="1">
        <f t="shared" si="4"/>
        <v>4447</v>
      </c>
      <c r="AF16" s="1">
        <f t="shared" si="5"/>
        <v>2780</v>
      </c>
      <c r="AG16" s="1">
        <f t="shared" si="6"/>
        <v>928</v>
      </c>
      <c r="AH16" s="1">
        <f t="shared" si="7"/>
        <v>71</v>
      </c>
      <c r="AI16" s="1">
        <f t="shared" si="8"/>
        <v>45</v>
      </c>
      <c r="AJ16" s="8">
        <v>14</v>
      </c>
      <c r="AK16" s="28" t="s">
        <v>103</v>
      </c>
      <c r="AL16" s="29">
        <f t="shared" si="10"/>
        <v>63184</v>
      </c>
      <c r="AM16" s="30">
        <f t="shared" si="11"/>
        <v>3791</v>
      </c>
      <c r="AN16" s="31">
        <f t="shared" si="12"/>
        <v>3033</v>
      </c>
      <c r="AO16" s="29">
        <f t="shared" si="13"/>
        <v>1017</v>
      </c>
      <c r="AP16" s="30">
        <f t="shared" si="14"/>
        <v>61</v>
      </c>
      <c r="AQ16" s="31">
        <f t="shared" si="15"/>
        <v>49</v>
      </c>
    </row>
    <row r="17" spans="2:43" x14ac:dyDescent="0.15">
      <c r="O17" s="1" t="s">
        <v>43</v>
      </c>
      <c r="P17" s="5">
        <f t="shared" si="9"/>
        <v>55651</v>
      </c>
      <c r="Q17" s="6">
        <f>ROUNDUP(Q12*$C$25,0)</f>
        <v>5732</v>
      </c>
      <c r="R17" s="7">
        <f t="shared" si="0"/>
        <v>2783</v>
      </c>
      <c r="S17" s="5">
        <f t="shared" si="1"/>
        <v>855</v>
      </c>
      <c r="T17" s="6">
        <f>ROUNDUP(T12*$C$25,0)</f>
        <v>88</v>
      </c>
      <c r="U17" s="7">
        <f t="shared" si="2"/>
        <v>43</v>
      </c>
      <c r="V17" s="28" t="s">
        <v>43</v>
      </c>
      <c r="W17" s="29">
        <f t="shared" si="16"/>
        <v>69570</v>
      </c>
      <c r="X17" s="30">
        <f t="shared" si="22"/>
        <v>5176</v>
      </c>
      <c r="Y17" s="31">
        <f t="shared" si="18"/>
        <v>2338</v>
      </c>
      <c r="Z17" s="29">
        <f t="shared" si="21"/>
        <v>1076</v>
      </c>
      <c r="AA17" s="30">
        <f t="shared" si="23"/>
        <v>80</v>
      </c>
      <c r="AB17" s="31">
        <f t="shared" si="19"/>
        <v>37</v>
      </c>
      <c r="AC17" s="1" t="s">
        <v>43</v>
      </c>
      <c r="AD17" s="5">
        <f t="shared" si="3"/>
        <v>64008</v>
      </c>
      <c r="AE17" s="6">
        <f t="shared" si="4"/>
        <v>4898</v>
      </c>
      <c r="AF17" s="7">
        <f t="shared" si="5"/>
        <v>3062</v>
      </c>
      <c r="AG17" s="5">
        <f t="shared" si="6"/>
        <v>994</v>
      </c>
      <c r="AH17" s="6">
        <f t="shared" si="7"/>
        <v>76</v>
      </c>
      <c r="AI17" s="7">
        <f t="shared" si="8"/>
        <v>48</v>
      </c>
      <c r="AJ17" s="8">
        <v>15</v>
      </c>
      <c r="AK17" s="28" t="s">
        <v>43</v>
      </c>
      <c r="AL17" s="29">
        <f t="shared" si="10"/>
        <v>69567</v>
      </c>
      <c r="AM17" s="30">
        <f t="shared" si="11"/>
        <v>4174</v>
      </c>
      <c r="AN17" s="31">
        <f t="shared" si="12"/>
        <v>3340</v>
      </c>
      <c r="AO17" s="29">
        <f t="shared" si="13"/>
        <v>1084</v>
      </c>
      <c r="AP17" s="30">
        <f t="shared" si="14"/>
        <v>65</v>
      </c>
      <c r="AQ17" s="31">
        <f t="shared" si="15"/>
        <v>52</v>
      </c>
    </row>
    <row r="18" spans="2:43" x14ac:dyDescent="0.15">
      <c r="O18" s="1" t="s">
        <v>174</v>
      </c>
      <c r="P18" s="1">
        <f t="shared" si="9"/>
        <v>59166</v>
      </c>
      <c r="Q18" s="1">
        <f>ROUNDUP((Q22-Q17)*0.6/4+Q17,0)</f>
        <v>6094</v>
      </c>
      <c r="R18" s="1">
        <f t="shared" si="0"/>
        <v>2959</v>
      </c>
      <c r="S18" s="1">
        <f t="shared" si="1"/>
        <v>913</v>
      </c>
      <c r="T18" s="1">
        <f>ROUNDUP((T22-T17)*0.6/4+T17,0)</f>
        <v>94</v>
      </c>
      <c r="U18" s="1">
        <f t="shared" si="2"/>
        <v>46</v>
      </c>
      <c r="V18" s="28" t="s">
        <v>353</v>
      </c>
      <c r="W18" s="28">
        <f t="shared" si="16"/>
        <v>73966</v>
      </c>
      <c r="X18" s="28">
        <f t="shared" si="22"/>
        <v>5503</v>
      </c>
      <c r="Y18" s="28">
        <f t="shared" si="18"/>
        <v>2486</v>
      </c>
      <c r="Z18" s="28">
        <f t="shared" si="21"/>
        <v>1143</v>
      </c>
      <c r="AA18" s="28">
        <f t="shared" si="23"/>
        <v>85</v>
      </c>
      <c r="AB18" s="28">
        <f t="shared" si="19"/>
        <v>39</v>
      </c>
      <c r="AC18" s="1" t="s">
        <v>353</v>
      </c>
      <c r="AD18" s="1">
        <f t="shared" ref="AD18:AD32" si="24">ROUNDUP(AE18*$D$4/$B$4,0)</f>
        <v>68047</v>
      </c>
      <c r="AE18" s="1">
        <f t="shared" si="4"/>
        <v>5207</v>
      </c>
      <c r="AF18" s="1">
        <f t="shared" ref="AF18:AF32" si="25">ROUNDUP(AE18*$C$4/$B$4,0)</f>
        <v>3255</v>
      </c>
      <c r="AG18" s="1">
        <f t="shared" ref="AG18:AG32" si="26">ROUNDUP(AH18*$D$4/$B$4,0)</f>
        <v>1059</v>
      </c>
      <c r="AH18" s="1">
        <f t="shared" si="7"/>
        <v>81</v>
      </c>
      <c r="AI18" s="1">
        <f t="shared" ref="AI18:AI32" si="27">ROUNDUP(AH18*$C$4/$B$4,0)</f>
        <v>51</v>
      </c>
      <c r="AJ18" s="8">
        <v>16</v>
      </c>
      <c r="AK18" s="28" t="s">
        <v>174</v>
      </c>
      <c r="AL18" s="29">
        <f t="shared" si="10"/>
        <v>73967</v>
      </c>
      <c r="AM18" s="30">
        <f t="shared" si="11"/>
        <v>4438</v>
      </c>
      <c r="AN18" s="31">
        <f t="shared" si="12"/>
        <v>3551</v>
      </c>
      <c r="AO18" s="29">
        <f t="shared" si="13"/>
        <v>1150</v>
      </c>
      <c r="AP18" s="30">
        <f t="shared" si="14"/>
        <v>69</v>
      </c>
      <c r="AQ18" s="31">
        <f t="shared" si="15"/>
        <v>56</v>
      </c>
    </row>
    <row r="19" spans="2:43" x14ac:dyDescent="0.15">
      <c r="O19" s="1" t="s">
        <v>175</v>
      </c>
      <c r="P19" s="1">
        <f t="shared" si="9"/>
        <v>62680</v>
      </c>
      <c r="Q19" s="1">
        <f>ROUNDUP((Q22-Q17)*0.6/4+Q18,0)</f>
        <v>6456</v>
      </c>
      <c r="R19" s="1">
        <f t="shared" si="0"/>
        <v>3134</v>
      </c>
      <c r="S19" s="1">
        <f t="shared" si="1"/>
        <v>971</v>
      </c>
      <c r="T19" s="1">
        <f>ROUNDUP((T22-T17)*0.6/4+T18,0)</f>
        <v>100</v>
      </c>
      <c r="U19" s="1">
        <f t="shared" si="2"/>
        <v>49</v>
      </c>
      <c r="V19" s="28" t="s">
        <v>175</v>
      </c>
      <c r="W19" s="28">
        <f t="shared" si="16"/>
        <v>78361</v>
      </c>
      <c r="X19" s="28">
        <f t="shared" si="22"/>
        <v>5830</v>
      </c>
      <c r="Y19" s="28">
        <f t="shared" si="18"/>
        <v>2633</v>
      </c>
      <c r="Z19" s="28">
        <f t="shared" si="21"/>
        <v>1224</v>
      </c>
      <c r="AA19" s="28">
        <f t="shared" si="23"/>
        <v>91</v>
      </c>
      <c r="AB19" s="28">
        <f t="shared" si="19"/>
        <v>42</v>
      </c>
      <c r="AC19" s="1" t="s">
        <v>175</v>
      </c>
      <c r="AD19" s="1">
        <f t="shared" si="24"/>
        <v>72085</v>
      </c>
      <c r="AE19" s="1">
        <f t="shared" si="4"/>
        <v>5516</v>
      </c>
      <c r="AF19" s="1">
        <f t="shared" si="25"/>
        <v>3448</v>
      </c>
      <c r="AG19" s="1">
        <f t="shared" si="26"/>
        <v>1124</v>
      </c>
      <c r="AH19" s="1">
        <f t="shared" si="7"/>
        <v>86</v>
      </c>
      <c r="AI19" s="1">
        <f t="shared" si="27"/>
        <v>54</v>
      </c>
      <c r="AJ19" s="8">
        <v>17</v>
      </c>
      <c r="AK19" s="28" t="s">
        <v>175</v>
      </c>
      <c r="AL19" s="29">
        <f t="shared" si="10"/>
        <v>78350</v>
      </c>
      <c r="AM19" s="30">
        <f t="shared" si="11"/>
        <v>4701</v>
      </c>
      <c r="AN19" s="31">
        <f t="shared" si="12"/>
        <v>3761</v>
      </c>
      <c r="AO19" s="29">
        <f t="shared" si="13"/>
        <v>1217</v>
      </c>
      <c r="AP19" s="30">
        <f t="shared" si="14"/>
        <v>73</v>
      </c>
      <c r="AQ19" s="31">
        <f t="shared" si="15"/>
        <v>59</v>
      </c>
    </row>
    <row r="20" spans="2:43" x14ac:dyDescent="0.15">
      <c r="O20" s="1" t="s">
        <v>176</v>
      </c>
      <c r="P20" s="1">
        <f t="shared" si="9"/>
        <v>66195</v>
      </c>
      <c r="Q20" s="1">
        <f>ROUNDUP((Q22-Q17)*0.6/4+Q19,0)</f>
        <v>6818</v>
      </c>
      <c r="R20" s="1">
        <f t="shared" si="0"/>
        <v>3310</v>
      </c>
      <c r="S20" s="1">
        <f t="shared" si="1"/>
        <v>1030</v>
      </c>
      <c r="T20" s="1">
        <f>ROUNDUP((T22-T17)*0.6/4+T19,0)</f>
        <v>106</v>
      </c>
      <c r="U20" s="1">
        <f t="shared" si="2"/>
        <v>52</v>
      </c>
      <c r="V20" s="28" t="s">
        <v>176</v>
      </c>
      <c r="W20" s="28">
        <f t="shared" si="16"/>
        <v>82756</v>
      </c>
      <c r="X20" s="28">
        <f t="shared" si="22"/>
        <v>6157</v>
      </c>
      <c r="Y20" s="28">
        <f t="shared" si="18"/>
        <v>2781</v>
      </c>
      <c r="Z20" s="28">
        <f t="shared" si="21"/>
        <v>1291</v>
      </c>
      <c r="AA20" s="28">
        <f t="shared" si="23"/>
        <v>96</v>
      </c>
      <c r="AB20" s="28">
        <f t="shared" si="19"/>
        <v>44</v>
      </c>
      <c r="AC20" s="1" t="s">
        <v>176</v>
      </c>
      <c r="AD20" s="1">
        <f t="shared" si="24"/>
        <v>76136</v>
      </c>
      <c r="AE20" s="1">
        <f t="shared" si="4"/>
        <v>5826</v>
      </c>
      <c r="AF20" s="1">
        <f t="shared" si="25"/>
        <v>3642</v>
      </c>
      <c r="AG20" s="1">
        <f t="shared" si="26"/>
        <v>1190</v>
      </c>
      <c r="AH20" s="1">
        <f t="shared" si="7"/>
        <v>91</v>
      </c>
      <c r="AI20" s="1">
        <f t="shared" si="27"/>
        <v>57</v>
      </c>
      <c r="AJ20" s="8">
        <v>18</v>
      </c>
      <c r="AK20" s="28" t="s">
        <v>176</v>
      </c>
      <c r="AL20" s="29">
        <f t="shared" si="10"/>
        <v>82750</v>
      </c>
      <c r="AM20" s="30">
        <f t="shared" si="11"/>
        <v>4965</v>
      </c>
      <c r="AN20" s="31">
        <f t="shared" si="12"/>
        <v>3972</v>
      </c>
      <c r="AO20" s="29">
        <f t="shared" si="13"/>
        <v>1300</v>
      </c>
      <c r="AP20" s="30">
        <f t="shared" si="14"/>
        <v>78</v>
      </c>
      <c r="AQ20" s="31">
        <f t="shared" si="15"/>
        <v>63</v>
      </c>
    </row>
    <row r="21" spans="2:43" x14ac:dyDescent="0.15">
      <c r="O21" s="1" t="s">
        <v>177</v>
      </c>
      <c r="P21" s="1">
        <f t="shared" si="9"/>
        <v>69709</v>
      </c>
      <c r="Q21" s="1">
        <f>ROUNDUP((Q22-Q17)*0.6/4+Q20,0)</f>
        <v>7180</v>
      </c>
      <c r="R21" s="1">
        <f t="shared" si="0"/>
        <v>3486</v>
      </c>
      <c r="S21" s="1">
        <f t="shared" si="1"/>
        <v>1088</v>
      </c>
      <c r="T21" s="1">
        <f>ROUNDUP((T22-T17)*0.6/4+T20,0)</f>
        <v>112</v>
      </c>
      <c r="U21" s="1">
        <f t="shared" si="2"/>
        <v>55</v>
      </c>
      <c r="V21" s="28" t="s">
        <v>177</v>
      </c>
      <c r="W21" s="28">
        <f t="shared" si="16"/>
        <v>87138</v>
      </c>
      <c r="X21" s="28">
        <f t="shared" si="22"/>
        <v>6483</v>
      </c>
      <c r="Y21" s="28">
        <f t="shared" si="18"/>
        <v>2928</v>
      </c>
      <c r="Z21" s="28">
        <f t="shared" si="21"/>
        <v>1371</v>
      </c>
      <c r="AA21" s="28">
        <f t="shared" si="23"/>
        <v>102</v>
      </c>
      <c r="AB21" s="28">
        <f t="shared" si="19"/>
        <v>47</v>
      </c>
      <c r="AC21" s="1" t="s">
        <v>177</v>
      </c>
      <c r="AD21" s="1">
        <f t="shared" si="24"/>
        <v>80174</v>
      </c>
      <c r="AE21" s="1">
        <f t="shared" si="4"/>
        <v>6135</v>
      </c>
      <c r="AF21" s="1">
        <f t="shared" si="25"/>
        <v>3835</v>
      </c>
      <c r="AG21" s="1">
        <f t="shared" si="26"/>
        <v>1255</v>
      </c>
      <c r="AH21" s="1">
        <f t="shared" si="7"/>
        <v>96</v>
      </c>
      <c r="AI21" s="1">
        <f t="shared" si="27"/>
        <v>60</v>
      </c>
      <c r="AJ21" s="8">
        <v>19</v>
      </c>
      <c r="AK21" s="28" t="s">
        <v>177</v>
      </c>
      <c r="AL21" s="29">
        <f t="shared" si="10"/>
        <v>87150</v>
      </c>
      <c r="AM21" s="30">
        <f t="shared" si="11"/>
        <v>5229</v>
      </c>
      <c r="AN21" s="31">
        <f t="shared" si="12"/>
        <v>4184</v>
      </c>
      <c r="AO21" s="29">
        <f t="shared" si="13"/>
        <v>1367</v>
      </c>
      <c r="AP21" s="30">
        <f t="shared" si="14"/>
        <v>82</v>
      </c>
      <c r="AQ21" s="31">
        <f t="shared" si="15"/>
        <v>66</v>
      </c>
    </row>
    <row r="22" spans="2:43" x14ac:dyDescent="0.15">
      <c r="B22" t="s">
        <v>324</v>
      </c>
      <c r="C22">
        <v>1</v>
      </c>
      <c r="F22">
        <f>Q2</f>
        <v>2649</v>
      </c>
      <c r="O22" s="1" t="s">
        <v>178</v>
      </c>
      <c r="P22" s="5">
        <f t="shared" si="9"/>
        <v>79030</v>
      </c>
      <c r="Q22" s="6">
        <f>ROUNDUP(Q17*$C$26,0)</f>
        <v>8140</v>
      </c>
      <c r="R22" s="7">
        <f t="shared" si="0"/>
        <v>3952</v>
      </c>
      <c r="S22" s="5">
        <f t="shared" si="1"/>
        <v>1214</v>
      </c>
      <c r="T22" s="6">
        <f>ROUNDUP(T17*$C$26,0)</f>
        <v>125</v>
      </c>
      <c r="U22" s="7">
        <f t="shared" si="2"/>
        <v>61</v>
      </c>
      <c r="V22" s="28" t="s">
        <v>354</v>
      </c>
      <c r="W22" s="29">
        <f t="shared" si="16"/>
        <v>98791</v>
      </c>
      <c r="X22" s="30">
        <f t="shared" si="22"/>
        <v>7350</v>
      </c>
      <c r="Y22" s="31">
        <f t="shared" si="18"/>
        <v>3320</v>
      </c>
      <c r="Z22" s="29">
        <f t="shared" si="21"/>
        <v>1519</v>
      </c>
      <c r="AA22" s="30">
        <f t="shared" si="23"/>
        <v>113</v>
      </c>
      <c r="AB22" s="31">
        <f t="shared" si="19"/>
        <v>52</v>
      </c>
      <c r="AC22" s="1" t="s">
        <v>354</v>
      </c>
      <c r="AD22" s="5">
        <f t="shared" si="24"/>
        <v>90890</v>
      </c>
      <c r="AE22" s="6">
        <f t="shared" si="4"/>
        <v>6955</v>
      </c>
      <c r="AF22" s="7">
        <f t="shared" si="25"/>
        <v>4347</v>
      </c>
      <c r="AG22" s="5">
        <f t="shared" si="26"/>
        <v>1399</v>
      </c>
      <c r="AH22" s="6">
        <f t="shared" si="7"/>
        <v>107</v>
      </c>
      <c r="AI22" s="7">
        <f t="shared" si="27"/>
        <v>67</v>
      </c>
      <c r="AJ22" s="8">
        <v>20</v>
      </c>
      <c r="AK22" s="28" t="s">
        <v>178</v>
      </c>
      <c r="AL22" s="29">
        <f t="shared" si="10"/>
        <v>98800</v>
      </c>
      <c r="AM22" s="30">
        <f t="shared" si="11"/>
        <v>5928</v>
      </c>
      <c r="AN22" s="31">
        <f t="shared" si="12"/>
        <v>4743</v>
      </c>
      <c r="AO22" s="29">
        <f t="shared" si="13"/>
        <v>1534</v>
      </c>
      <c r="AP22" s="30">
        <f t="shared" si="14"/>
        <v>92</v>
      </c>
      <c r="AQ22" s="31">
        <f t="shared" si="15"/>
        <v>74</v>
      </c>
    </row>
    <row r="23" spans="2:43" x14ac:dyDescent="0.15">
      <c r="B23" t="s">
        <v>325</v>
      </c>
      <c r="C23">
        <v>1.3</v>
      </c>
      <c r="D23" t="s">
        <v>389</v>
      </c>
      <c r="E23">
        <f>Q62</f>
        <v>2386</v>
      </c>
      <c r="F23">
        <f>Q6</f>
        <v>3129</v>
      </c>
      <c r="G23" t="s">
        <v>390</v>
      </c>
      <c r="I23" t="s">
        <v>517</v>
      </c>
      <c r="J23">
        <f>Q67</f>
        <v>3881</v>
      </c>
      <c r="L23">
        <f>J23/F23</f>
        <v>1.2403323745605626</v>
      </c>
      <c r="O23" s="1" t="s">
        <v>179</v>
      </c>
      <c r="P23" s="1">
        <f t="shared" si="9"/>
        <v>82593</v>
      </c>
      <c r="Q23" s="1">
        <f>ROUNDUP((Q27-Q22)*0.6/4+Q22,0)</f>
        <v>8507</v>
      </c>
      <c r="R23" s="1">
        <f t="shared" si="0"/>
        <v>4130</v>
      </c>
      <c r="S23" s="1">
        <f t="shared" si="1"/>
        <v>1272</v>
      </c>
      <c r="T23" s="1">
        <f>ROUNDUP((T27-T22)*0.6/4+T22,0)</f>
        <v>131</v>
      </c>
      <c r="U23" s="1">
        <f t="shared" si="2"/>
        <v>64</v>
      </c>
      <c r="V23" s="28" t="s">
        <v>355</v>
      </c>
      <c r="W23" s="28">
        <f t="shared" si="16"/>
        <v>103253</v>
      </c>
      <c r="X23" s="28">
        <f t="shared" si="22"/>
        <v>7682</v>
      </c>
      <c r="Y23" s="28">
        <f t="shared" si="18"/>
        <v>3470</v>
      </c>
      <c r="Z23" s="28">
        <f t="shared" si="21"/>
        <v>1600</v>
      </c>
      <c r="AA23" s="28">
        <f t="shared" si="23"/>
        <v>119</v>
      </c>
      <c r="AB23" s="28">
        <f t="shared" si="19"/>
        <v>54</v>
      </c>
      <c r="AC23" s="1" t="s">
        <v>355</v>
      </c>
      <c r="AD23" s="1">
        <f t="shared" si="24"/>
        <v>94993</v>
      </c>
      <c r="AE23" s="1">
        <f t="shared" si="4"/>
        <v>7269</v>
      </c>
      <c r="AF23" s="1">
        <f t="shared" si="25"/>
        <v>4544</v>
      </c>
      <c r="AG23" s="1">
        <f t="shared" si="26"/>
        <v>1464</v>
      </c>
      <c r="AH23" s="1">
        <f t="shared" si="7"/>
        <v>112</v>
      </c>
      <c r="AI23" s="1">
        <f t="shared" si="27"/>
        <v>70</v>
      </c>
      <c r="AJ23" s="8">
        <v>21</v>
      </c>
      <c r="AK23" s="28" t="s">
        <v>179</v>
      </c>
      <c r="AL23" s="29">
        <f t="shared" si="10"/>
        <v>103250</v>
      </c>
      <c r="AM23" s="30">
        <f t="shared" si="11"/>
        <v>6195</v>
      </c>
      <c r="AN23" s="31">
        <f t="shared" si="12"/>
        <v>4956</v>
      </c>
      <c r="AO23" s="29">
        <f t="shared" si="13"/>
        <v>1600</v>
      </c>
      <c r="AP23" s="30">
        <f t="shared" si="14"/>
        <v>96</v>
      </c>
      <c r="AQ23" s="31">
        <f t="shared" si="15"/>
        <v>77</v>
      </c>
    </row>
    <row r="24" spans="2:43" x14ac:dyDescent="0.15">
      <c r="B24" t="s">
        <v>42</v>
      </c>
      <c r="C24">
        <v>1.28</v>
      </c>
      <c r="D24" t="s">
        <v>395</v>
      </c>
      <c r="E24">
        <f>Q65</f>
        <v>3367</v>
      </c>
      <c r="F24">
        <f>Q11</f>
        <v>4024</v>
      </c>
      <c r="G24" t="s">
        <v>391</v>
      </c>
      <c r="I24" t="s">
        <v>518</v>
      </c>
      <c r="J24">
        <f>Q72</f>
        <v>5601</v>
      </c>
      <c r="L24">
        <f t="shared" ref="L24:L27" si="28">J24/F24</f>
        <v>1.3918986083499005</v>
      </c>
      <c r="O24" s="1" t="s">
        <v>180</v>
      </c>
      <c r="P24" s="1">
        <f t="shared" si="9"/>
        <v>86156</v>
      </c>
      <c r="Q24" s="1">
        <f>ROUNDUP((Q27-Q22)*0.6/4+Q23,0)</f>
        <v>8874</v>
      </c>
      <c r="R24" s="1">
        <f t="shared" si="0"/>
        <v>4308</v>
      </c>
      <c r="S24" s="1">
        <f t="shared" si="1"/>
        <v>1331</v>
      </c>
      <c r="T24" s="1">
        <f>ROUNDUP((T27-T22)*0.6/4+T23,0)</f>
        <v>137</v>
      </c>
      <c r="U24" s="1">
        <f t="shared" si="2"/>
        <v>67</v>
      </c>
      <c r="V24" s="28" t="s">
        <v>180</v>
      </c>
      <c r="W24" s="28">
        <f t="shared" si="16"/>
        <v>107702</v>
      </c>
      <c r="X24" s="28">
        <f t="shared" si="22"/>
        <v>8013</v>
      </c>
      <c r="Y24" s="28">
        <f t="shared" si="18"/>
        <v>3619</v>
      </c>
      <c r="Z24" s="28">
        <f t="shared" si="21"/>
        <v>1667</v>
      </c>
      <c r="AA24" s="28">
        <f t="shared" si="23"/>
        <v>124</v>
      </c>
      <c r="AB24" s="28">
        <f t="shared" si="19"/>
        <v>56</v>
      </c>
      <c r="AC24" s="1" t="s">
        <v>180</v>
      </c>
      <c r="AD24" s="1">
        <f t="shared" si="24"/>
        <v>99083</v>
      </c>
      <c r="AE24" s="1">
        <f t="shared" si="4"/>
        <v>7582</v>
      </c>
      <c r="AF24" s="1">
        <f t="shared" si="25"/>
        <v>4739</v>
      </c>
      <c r="AG24" s="1">
        <f t="shared" si="26"/>
        <v>1543</v>
      </c>
      <c r="AH24" s="1">
        <f t="shared" si="7"/>
        <v>118</v>
      </c>
      <c r="AI24" s="1">
        <f t="shared" si="27"/>
        <v>74</v>
      </c>
      <c r="AJ24" s="8">
        <v>22</v>
      </c>
      <c r="AK24" s="28" t="s">
        <v>180</v>
      </c>
      <c r="AL24" s="29">
        <f t="shared" si="10"/>
        <v>107700</v>
      </c>
      <c r="AM24" s="30">
        <f t="shared" si="11"/>
        <v>6462</v>
      </c>
      <c r="AN24" s="31">
        <f t="shared" si="12"/>
        <v>5170</v>
      </c>
      <c r="AO24" s="29">
        <f t="shared" si="13"/>
        <v>1667</v>
      </c>
      <c r="AP24" s="30">
        <f t="shared" si="14"/>
        <v>100</v>
      </c>
      <c r="AQ24" s="31">
        <f t="shared" si="15"/>
        <v>80</v>
      </c>
    </row>
    <row r="25" spans="2:43" x14ac:dyDescent="0.15">
      <c r="B25" t="s">
        <v>43</v>
      </c>
      <c r="C25">
        <v>1.3</v>
      </c>
      <c r="D25" t="s">
        <v>396</v>
      </c>
      <c r="E25">
        <f>Q70</f>
        <v>5083</v>
      </c>
      <c r="F25" s="9">
        <f>Q16</f>
        <v>5205</v>
      </c>
      <c r="G25" t="s">
        <v>392</v>
      </c>
      <c r="I25" t="s">
        <v>519</v>
      </c>
      <c r="J25" s="9">
        <f>Q77</f>
        <v>7537</v>
      </c>
      <c r="L25">
        <f t="shared" si="28"/>
        <v>1.4480307396733909</v>
      </c>
      <c r="O25" s="1" t="s">
        <v>181</v>
      </c>
      <c r="P25" s="1">
        <f t="shared" si="9"/>
        <v>89719</v>
      </c>
      <c r="Q25" s="1">
        <f>ROUNDUP((Q27-Q22)*0.6/4+Q24,0)</f>
        <v>9241</v>
      </c>
      <c r="R25" s="1">
        <f t="shared" si="0"/>
        <v>4486</v>
      </c>
      <c r="S25" s="1">
        <f t="shared" si="1"/>
        <v>1389</v>
      </c>
      <c r="T25" s="1">
        <f>ROUNDUP((T27-T22)*0.6/4+T24,0)</f>
        <v>143</v>
      </c>
      <c r="U25" s="1">
        <f t="shared" si="2"/>
        <v>70</v>
      </c>
      <c r="V25" s="28" t="s">
        <v>181</v>
      </c>
      <c r="W25" s="28">
        <f t="shared" si="16"/>
        <v>112151</v>
      </c>
      <c r="X25" s="28">
        <f t="shared" si="22"/>
        <v>8344</v>
      </c>
      <c r="Y25" s="28">
        <f t="shared" si="18"/>
        <v>3769</v>
      </c>
      <c r="Z25" s="28">
        <f t="shared" si="21"/>
        <v>1748</v>
      </c>
      <c r="AA25" s="28">
        <f t="shared" si="23"/>
        <v>130</v>
      </c>
      <c r="AB25" s="28">
        <f t="shared" si="19"/>
        <v>59</v>
      </c>
      <c r="AC25" s="1" t="s">
        <v>181</v>
      </c>
      <c r="AD25" s="1">
        <f t="shared" si="24"/>
        <v>103187</v>
      </c>
      <c r="AE25" s="1">
        <f t="shared" si="4"/>
        <v>7896</v>
      </c>
      <c r="AF25" s="1">
        <f t="shared" si="25"/>
        <v>4935</v>
      </c>
      <c r="AG25" s="1">
        <f t="shared" si="26"/>
        <v>1608</v>
      </c>
      <c r="AH25" s="1">
        <f t="shared" si="7"/>
        <v>123</v>
      </c>
      <c r="AI25" s="1">
        <f t="shared" si="27"/>
        <v>77</v>
      </c>
      <c r="AJ25" s="8">
        <v>23</v>
      </c>
      <c r="AK25" s="28" t="s">
        <v>181</v>
      </c>
      <c r="AL25" s="29">
        <f t="shared" si="10"/>
        <v>112150</v>
      </c>
      <c r="AM25" s="30">
        <f t="shared" si="11"/>
        <v>6729</v>
      </c>
      <c r="AN25" s="31">
        <f t="shared" si="12"/>
        <v>5384</v>
      </c>
      <c r="AO25" s="29">
        <f t="shared" si="13"/>
        <v>1750</v>
      </c>
      <c r="AP25" s="30">
        <f t="shared" si="14"/>
        <v>105</v>
      </c>
      <c r="AQ25" s="31">
        <f t="shared" si="15"/>
        <v>84</v>
      </c>
    </row>
    <row r="26" spans="2:43" x14ac:dyDescent="0.15">
      <c r="B26" t="s">
        <v>341</v>
      </c>
      <c r="C26">
        <v>1.42</v>
      </c>
      <c r="D26" t="s">
        <v>397</v>
      </c>
      <c r="E26">
        <f>Q75</f>
        <v>6913</v>
      </c>
      <c r="F26">
        <f>Q21</f>
        <v>7180</v>
      </c>
      <c r="G26" t="s">
        <v>393</v>
      </c>
      <c r="I26" t="s">
        <v>520</v>
      </c>
      <c r="J26">
        <f>Q82</f>
        <v>10025</v>
      </c>
      <c r="L26">
        <f t="shared" si="28"/>
        <v>1.3962395543175488</v>
      </c>
      <c r="O26" s="1" t="s">
        <v>182</v>
      </c>
      <c r="P26" s="1">
        <f t="shared" si="9"/>
        <v>93282</v>
      </c>
      <c r="Q26" s="1">
        <f>ROUNDUP((Q27-Q22)*0.6/4+Q25,0)</f>
        <v>9608</v>
      </c>
      <c r="R26" s="1">
        <f t="shared" si="0"/>
        <v>4665</v>
      </c>
      <c r="S26" s="1">
        <f t="shared" si="1"/>
        <v>1447</v>
      </c>
      <c r="T26" s="1">
        <f>ROUNDUP((T27-T22)*0.6/4+T25,0)</f>
        <v>149</v>
      </c>
      <c r="U26" s="1">
        <f t="shared" si="2"/>
        <v>73</v>
      </c>
      <c r="V26" s="28" t="s">
        <v>182</v>
      </c>
      <c r="W26" s="28">
        <f t="shared" si="16"/>
        <v>116613</v>
      </c>
      <c r="X26" s="28">
        <f t="shared" si="22"/>
        <v>8676</v>
      </c>
      <c r="Y26" s="28">
        <f t="shared" si="18"/>
        <v>3919</v>
      </c>
      <c r="Z26" s="28">
        <f t="shared" si="21"/>
        <v>1815</v>
      </c>
      <c r="AA26" s="28">
        <f t="shared" si="23"/>
        <v>135</v>
      </c>
      <c r="AB26" s="28">
        <f t="shared" si="19"/>
        <v>61</v>
      </c>
      <c r="AC26" s="1" t="s">
        <v>182</v>
      </c>
      <c r="AD26" s="1">
        <f t="shared" si="24"/>
        <v>107277</v>
      </c>
      <c r="AE26" s="1">
        <f t="shared" si="4"/>
        <v>8209</v>
      </c>
      <c r="AF26" s="1">
        <f t="shared" si="25"/>
        <v>5131</v>
      </c>
      <c r="AG26" s="1">
        <f t="shared" si="26"/>
        <v>1673</v>
      </c>
      <c r="AH26" s="1">
        <f t="shared" si="7"/>
        <v>128</v>
      </c>
      <c r="AI26" s="1">
        <f t="shared" si="27"/>
        <v>80</v>
      </c>
      <c r="AJ26" s="8">
        <v>24</v>
      </c>
      <c r="AK26" s="28" t="s">
        <v>182</v>
      </c>
      <c r="AL26" s="29">
        <f t="shared" si="10"/>
        <v>116617</v>
      </c>
      <c r="AM26" s="30">
        <f t="shared" si="11"/>
        <v>6997</v>
      </c>
      <c r="AN26" s="31">
        <f t="shared" si="12"/>
        <v>5598</v>
      </c>
      <c r="AO26" s="29">
        <f t="shared" si="13"/>
        <v>1817</v>
      </c>
      <c r="AP26" s="30">
        <f t="shared" si="14"/>
        <v>109</v>
      </c>
      <c r="AQ26" s="31">
        <f t="shared" si="15"/>
        <v>88</v>
      </c>
    </row>
    <row r="27" spans="2:43" x14ac:dyDescent="0.15">
      <c r="B27" t="s">
        <v>342</v>
      </c>
      <c r="C27">
        <v>1.3</v>
      </c>
      <c r="D27" t="s">
        <v>398</v>
      </c>
      <c r="E27">
        <f>Q80</f>
        <v>9195</v>
      </c>
      <c r="F27">
        <f>Q26</f>
        <v>9608</v>
      </c>
      <c r="G27" t="s">
        <v>394</v>
      </c>
      <c r="I27" t="s">
        <v>521</v>
      </c>
      <c r="J27">
        <f>Q87</f>
        <v>13330</v>
      </c>
      <c r="L27">
        <f t="shared" si="28"/>
        <v>1.3873855120732723</v>
      </c>
      <c r="O27" s="1" t="s">
        <v>183</v>
      </c>
      <c r="P27" s="5">
        <f t="shared" si="9"/>
        <v>102738</v>
      </c>
      <c r="Q27" s="6">
        <f>ROUNDUP(Q22*$C$27,0)</f>
        <v>10582</v>
      </c>
      <c r="R27" s="7">
        <f t="shared" si="0"/>
        <v>5137</v>
      </c>
      <c r="S27" s="5">
        <f t="shared" si="1"/>
        <v>1583</v>
      </c>
      <c r="T27" s="6">
        <f>ROUNDUP(T22*$C$27,0)</f>
        <v>163</v>
      </c>
      <c r="U27" s="7">
        <f t="shared" si="2"/>
        <v>80</v>
      </c>
      <c r="V27" s="28" t="s">
        <v>356</v>
      </c>
      <c r="W27" s="29">
        <f t="shared" si="16"/>
        <v>128428</v>
      </c>
      <c r="X27" s="30">
        <f t="shared" si="22"/>
        <v>9555</v>
      </c>
      <c r="Y27" s="31">
        <f t="shared" si="18"/>
        <v>4316</v>
      </c>
      <c r="Z27" s="29">
        <f t="shared" si="21"/>
        <v>1990</v>
      </c>
      <c r="AA27" s="30">
        <f t="shared" si="23"/>
        <v>148</v>
      </c>
      <c r="AB27" s="31">
        <f t="shared" si="19"/>
        <v>67</v>
      </c>
      <c r="AC27" s="1" t="s">
        <v>356</v>
      </c>
      <c r="AD27" s="5">
        <f t="shared" si="24"/>
        <v>118150</v>
      </c>
      <c r="AE27" s="6">
        <f t="shared" si="4"/>
        <v>9041</v>
      </c>
      <c r="AF27" s="7">
        <f t="shared" si="25"/>
        <v>5651</v>
      </c>
      <c r="AG27" s="5">
        <f t="shared" si="26"/>
        <v>1830</v>
      </c>
      <c r="AH27" s="6">
        <f t="shared" si="7"/>
        <v>140</v>
      </c>
      <c r="AI27" s="7">
        <f t="shared" si="27"/>
        <v>88</v>
      </c>
      <c r="AJ27" s="8">
        <v>25</v>
      </c>
      <c r="AK27" s="28" t="s">
        <v>183</v>
      </c>
      <c r="AL27" s="29">
        <f t="shared" si="10"/>
        <v>128434</v>
      </c>
      <c r="AM27" s="30">
        <f t="shared" si="11"/>
        <v>7706</v>
      </c>
      <c r="AN27" s="31">
        <f t="shared" si="12"/>
        <v>6165</v>
      </c>
      <c r="AO27" s="29">
        <f t="shared" si="13"/>
        <v>1984</v>
      </c>
      <c r="AP27" s="30">
        <f t="shared" si="14"/>
        <v>119</v>
      </c>
      <c r="AQ27" s="31">
        <f t="shared" si="15"/>
        <v>96</v>
      </c>
    </row>
    <row r="28" spans="2:43" x14ac:dyDescent="0.15">
      <c r="B28" t="s">
        <v>382</v>
      </c>
      <c r="C28">
        <v>1.4249999999999998</v>
      </c>
      <c r="F28">
        <f>Q31</f>
        <v>13282</v>
      </c>
      <c r="O28" s="1" t="s">
        <v>184</v>
      </c>
      <c r="P28" s="1">
        <f t="shared" si="9"/>
        <v>109292</v>
      </c>
      <c r="Q28" s="1">
        <f>ROUNDUP((Q32-Q27)*0.6/4+Q27,0)</f>
        <v>11257</v>
      </c>
      <c r="R28" s="1">
        <f t="shared" si="0"/>
        <v>5465</v>
      </c>
      <c r="S28" s="1">
        <f t="shared" si="1"/>
        <v>1690</v>
      </c>
      <c r="T28" s="1">
        <f>ROUNDUP((T32-T27)*0.6/4+T27,0)</f>
        <v>174</v>
      </c>
      <c r="U28" s="1">
        <f t="shared" si="2"/>
        <v>85</v>
      </c>
      <c r="V28" s="28" t="s">
        <v>357</v>
      </c>
      <c r="W28" s="28">
        <f t="shared" si="16"/>
        <v>136627</v>
      </c>
      <c r="X28" s="28">
        <f t="shared" si="22"/>
        <v>10165</v>
      </c>
      <c r="Y28" s="28">
        <f t="shared" si="18"/>
        <v>4591</v>
      </c>
      <c r="Z28" s="28">
        <f t="shared" si="21"/>
        <v>2124</v>
      </c>
      <c r="AA28" s="28">
        <f t="shared" si="23"/>
        <v>158</v>
      </c>
      <c r="AB28" s="28">
        <f t="shared" si="19"/>
        <v>72</v>
      </c>
      <c r="AC28" s="1" t="s">
        <v>357</v>
      </c>
      <c r="AD28" s="1">
        <f t="shared" si="24"/>
        <v>125690</v>
      </c>
      <c r="AE28" s="1">
        <f t="shared" si="4"/>
        <v>9618</v>
      </c>
      <c r="AF28" s="1">
        <f t="shared" si="25"/>
        <v>6012</v>
      </c>
      <c r="AG28" s="1">
        <f t="shared" si="26"/>
        <v>1948</v>
      </c>
      <c r="AH28" s="1">
        <f t="shared" si="7"/>
        <v>149</v>
      </c>
      <c r="AI28" s="1">
        <f t="shared" si="27"/>
        <v>94</v>
      </c>
      <c r="AJ28" s="8">
        <v>26</v>
      </c>
      <c r="AK28" s="28" t="s">
        <v>184</v>
      </c>
      <c r="AL28" s="29">
        <f t="shared" si="10"/>
        <v>136617</v>
      </c>
      <c r="AM28" s="30">
        <f t="shared" si="11"/>
        <v>8197</v>
      </c>
      <c r="AN28" s="31">
        <f t="shared" si="12"/>
        <v>6558</v>
      </c>
      <c r="AO28" s="29">
        <f t="shared" si="13"/>
        <v>2117</v>
      </c>
      <c r="AP28" s="30">
        <f t="shared" si="14"/>
        <v>127</v>
      </c>
      <c r="AQ28" s="31">
        <f t="shared" si="15"/>
        <v>102</v>
      </c>
    </row>
    <row r="29" spans="2:43" x14ac:dyDescent="0.15">
      <c r="B29" t="s">
        <v>429</v>
      </c>
      <c r="C29">
        <v>1.4</v>
      </c>
      <c r="O29" s="1" t="s">
        <v>185</v>
      </c>
      <c r="P29" s="1">
        <f t="shared" si="9"/>
        <v>115845</v>
      </c>
      <c r="Q29" s="1">
        <f>ROUNDUP((Q32-Q27)*0.6/4+Q28,0)</f>
        <v>11932</v>
      </c>
      <c r="R29" s="1">
        <f t="shared" si="0"/>
        <v>5793</v>
      </c>
      <c r="S29" s="1">
        <f t="shared" si="1"/>
        <v>1797</v>
      </c>
      <c r="T29" s="1">
        <f>ROUNDUP((T32-T27)*0.6/4+T28,0)</f>
        <v>185</v>
      </c>
      <c r="U29" s="1">
        <f t="shared" si="2"/>
        <v>90</v>
      </c>
      <c r="V29" s="28" t="s">
        <v>185</v>
      </c>
      <c r="W29" s="28">
        <f t="shared" si="16"/>
        <v>144812</v>
      </c>
      <c r="X29" s="28">
        <f t="shared" si="22"/>
        <v>10774</v>
      </c>
      <c r="Y29" s="28">
        <f t="shared" si="18"/>
        <v>4866</v>
      </c>
      <c r="Z29" s="28">
        <f t="shared" si="21"/>
        <v>2259</v>
      </c>
      <c r="AA29" s="28">
        <f t="shared" si="23"/>
        <v>168</v>
      </c>
      <c r="AB29" s="28">
        <f t="shared" si="19"/>
        <v>76</v>
      </c>
      <c r="AC29" s="1" t="s">
        <v>185</v>
      </c>
      <c r="AD29" s="1">
        <f t="shared" si="24"/>
        <v>133231</v>
      </c>
      <c r="AE29" s="1">
        <f t="shared" si="4"/>
        <v>10195</v>
      </c>
      <c r="AF29" s="1">
        <f t="shared" si="25"/>
        <v>6372</v>
      </c>
      <c r="AG29" s="1">
        <f t="shared" si="26"/>
        <v>2078</v>
      </c>
      <c r="AH29" s="1">
        <f t="shared" si="7"/>
        <v>159</v>
      </c>
      <c r="AI29" s="1">
        <f t="shared" si="27"/>
        <v>100</v>
      </c>
      <c r="AJ29" s="8">
        <v>27</v>
      </c>
      <c r="AK29" s="28" t="s">
        <v>185</v>
      </c>
      <c r="AL29" s="29">
        <f t="shared" si="10"/>
        <v>144817</v>
      </c>
      <c r="AM29" s="30">
        <f t="shared" si="11"/>
        <v>8689</v>
      </c>
      <c r="AN29" s="31">
        <f t="shared" si="12"/>
        <v>6952</v>
      </c>
      <c r="AO29" s="29">
        <f t="shared" si="13"/>
        <v>2250</v>
      </c>
      <c r="AP29" s="30">
        <f t="shared" si="14"/>
        <v>135</v>
      </c>
      <c r="AQ29" s="31">
        <f t="shared" si="15"/>
        <v>108</v>
      </c>
    </row>
    <row r="30" spans="2:43" x14ac:dyDescent="0.15">
      <c r="B30" t="s">
        <v>430</v>
      </c>
      <c r="C30">
        <v>1.4</v>
      </c>
      <c r="E30">
        <f>C26*0.95</f>
        <v>1.349</v>
      </c>
      <c r="O30" s="1" t="s">
        <v>186</v>
      </c>
      <c r="P30" s="1">
        <f t="shared" si="9"/>
        <v>122399</v>
      </c>
      <c r="Q30" s="1">
        <f>ROUNDUP((Q32-Q27)*0.6/4+Q29,0)</f>
        <v>12607</v>
      </c>
      <c r="R30" s="1">
        <f t="shared" si="0"/>
        <v>6120</v>
      </c>
      <c r="S30" s="1">
        <f t="shared" si="1"/>
        <v>1903</v>
      </c>
      <c r="T30" s="1">
        <f>ROUNDUP((T32-T27)*0.6/4+T29,0)</f>
        <v>196</v>
      </c>
      <c r="U30" s="1">
        <f t="shared" si="2"/>
        <v>96</v>
      </c>
      <c r="V30" s="28" t="s">
        <v>186</v>
      </c>
      <c r="W30" s="28">
        <f t="shared" si="16"/>
        <v>153011</v>
      </c>
      <c r="X30" s="28">
        <f t="shared" si="22"/>
        <v>11384</v>
      </c>
      <c r="Y30" s="28">
        <f t="shared" si="18"/>
        <v>5142</v>
      </c>
      <c r="Z30" s="28">
        <f t="shared" si="21"/>
        <v>2380</v>
      </c>
      <c r="AA30" s="28">
        <f t="shared" si="23"/>
        <v>177</v>
      </c>
      <c r="AB30" s="28">
        <f t="shared" si="19"/>
        <v>80</v>
      </c>
      <c r="AC30" s="1" t="s">
        <v>186</v>
      </c>
      <c r="AD30" s="1">
        <f t="shared" si="24"/>
        <v>140771</v>
      </c>
      <c r="AE30" s="1">
        <f t="shared" si="4"/>
        <v>10772</v>
      </c>
      <c r="AF30" s="1">
        <f t="shared" si="25"/>
        <v>6733</v>
      </c>
      <c r="AG30" s="1">
        <f t="shared" si="26"/>
        <v>2196</v>
      </c>
      <c r="AH30" s="1">
        <f t="shared" si="7"/>
        <v>168</v>
      </c>
      <c r="AI30" s="1">
        <f t="shared" si="27"/>
        <v>105</v>
      </c>
      <c r="AJ30" s="8">
        <v>28</v>
      </c>
      <c r="AK30" s="28" t="s">
        <v>186</v>
      </c>
      <c r="AL30" s="29">
        <f t="shared" si="10"/>
        <v>153000</v>
      </c>
      <c r="AM30" s="30">
        <f t="shared" si="11"/>
        <v>9180</v>
      </c>
      <c r="AN30" s="31">
        <f t="shared" si="12"/>
        <v>7344</v>
      </c>
      <c r="AO30" s="29">
        <f t="shared" si="13"/>
        <v>2384</v>
      </c>
      <c r="AP30" s="30">
        <f t="shared" si="14"/>
        <v>143</v>
      </c>
      <c r="AQ30" s="31">
        <f t="shared" si="15"/>
        <v>115</v>
      </c>
    </row>
    <row r="31" spans="2:43" x14ac:dyDescent="0.15">
      <c r="B31" t="s">
        <v>431</v>
      </c>
      <c r="C31">
        <v>1.36</v>
      </c>
      <c r="E31">
        <f>C27*0.95</f>
        <v>1.2349999999999999</v>
      </c>
      <c r="H31" t="s">
        <v>527</v>
      </c>
      <c r="I31" t="s">
        <v>529</v>
      </c>
      <c r="J31">
        <v>0.8</v>
      </c>
      <c r="O31" s="1" t="s">
        <v>187</v>
      </c>
      <c r="P31" s="1">
        <f t="shared" si="9"/>
        <v>128952</v>
      </c>
      <c r="Q31" s="1">
        <f>ROUNDUP((Q32-Q27)*0.6/4+Q30,0)</f>
        <v>13282</v>
      </c>
      <c r="R31" s="1">
        <f t="shared" si="0"/>
        <v>6448</v>
      </c>
      <c r="S31" s="1">
        <f t="shared" si="1"/>
        <v>2010</v>
      </c>
      <c r="T31" s="1">
        <f>ROUNDUP((T32-T27)*0.6/4+T30,0)</f>
        <v>207</v>
      </c>
      <c r="U31" s="1">
        <f t="shared" si="2"/>
        <v>101</v>
      </c>
      <c r="V31" s="28" t="s">
        <v>187</v>
      </c>
      <c r="W31" s="28">
        <f t="shared" si="16"/>
        <v>161197</v>
      </c>
      <c r="X31" s="28">
        <f t="shared" si="22"/>
        <v>11993</v>
      </c>
      <c r="Y31" s="28">
        <f t="shared" si="18"/>
        <v>5417</v>
      </c>
      <c r="Z31" s="28">
        <f t="shared" si="21"/>
        <v>2514</v>
      </c>
      <c r="AA31" s="28">
        <f t="shared" si="23"/>
        <v>187</v>
      </c>
      <c r="AB31" s="28">
        <f t="shared" si="19"/>
        <v>85</v>
      </c>
      <c r="AC31" s="1" t="s">
        <v>187</v>
      </c>
      <c r="AD31" s="1">
        <f t="shared" si="24"/>
        <v>148298</v>
      </c>
      <c r="AE31" s="1">
        <f t="shared" si="4"/>
        <v>11348</v>
      </c>
      <c r="AF31" s="1">
        <f t="shared" si="25"/>
        <v>7093</v>
      </c>
      <c r="AG31" s="1">
        <f t="shared" si="26"/>
        <v>2314</v>
      </c>
      <c r="AH31" s="1">
        <f t="shared" si="7"/>
        <v>177</v>
      </c>
      <c r="AI31" s="1">
        <f t="shared" si="27"/>
        <v>111</v>
      </c>
      <c r="AJ31" s="8">
        <v>29</v>
      </c>
      <c r="AK31" s="28" t="s">
        <v>187</v>
      </c>
      <c r="AL31" s="29">
        <f t="shared" si="10"/>
        <v>161200</v>
      </c>
      <c r="AM31" s="30">
        <f t="shared" si="11"/>
        <v>9672</v>
      </c>
      <c r="AN31" s="31">
        <f t="shared" si="12"/>
        <v>7738</v>
      </c>
      <c r="AO31" s="29">
        <f t="shared" si="13"/>
        <v>2517</v>
      </c>
      <c r="AP31" s="30">
        <f t="shared" si="14"/>
        <v>151</v>
      </c>
      <c r="AQ31" s="31">
        <f t="shared" si="15"/>
        <v>121</v>
      </c>
    </row>
    <row r="32" spans="2:43" x14ac:dyDescent="0.15">
      <c r="B32" t="s">
        <v>432</v>
      </c>
      <c r="C32">
        <v>1.34</v>
      </c>
      <c r="E32">
        <f>C28*0.95</f>
        <v>1.3537499999999998</v>
      </c>
      <c r="I32" t="s">
        <v>522</v>
      </c>
      <c r="J32">
        <v>0.9</v>
      </c>
      <c r="K32">
        <v>1</v>
      </c>
      <c r="L32">
        <v>0.96</v>
      </c>
      <c r="M32">
        <f>J33/J32</f>
        <v>1.2222222222222223</v>
      </c>
      <c r="O32" s="1" t="s">
        <v>467</v>
      </c>
      <c r="P32" s="5">
        <f t="shared" si="9"/>
        <v>146408</v>
      </c>
      <c r="Q32" s="6">
        <f>ROUNDUP(Q27*$C$28,0)</f>
        <v>15080</v>
      </c>
      <c r="R32" s="7">
        <f t="shared" si="0"/>
        <v>7321</v>
      </c>
      <c r="S32" s="5">
        <f t="shared" si="1"/>
        <v>2263</v>
      </c>
      <c r="T32" s="6">
        <f>ROUNDUP(T27*$C$28,0)</f>
        <v>233</v>
      </c>
      <c r="U32" s="7">
        <f t="shared" si="2"/>
        <v>114</v>
      </c>
      <c r="V32" s="28" t="s">
        <v>467</v>
      </c>
      <c r="W32" s="29">
        <f t="shared" si="16"/>
        <v>183011</v>
      </c>
      <c r="X32" s="30">
        <f t="shared" si="22"/>
        <v>13616</v>
      </c>
      <c r="Y32" s="31">
        <f t="shared" si="18"/>
        <v>6150</v>
      </c>
      <c r="Z32" s="29">
        <f t="shared" si="21"/>
        <v>2837</v>
      </c>
      <c r="AA32" s="30">
        <f t="shared" si="23"/>
        <v>211</v>
      </c>
      <c r="AB32" s="31">
        <f t="shared" si="19"/>
        <v>96</v>
      </c>
      <c r="AC32" s="1" t="s">
        <v>467</v>
      </c>
      <c r="AD32" s="5">
        <f t="shared" si="24"/>
        <v>168371</v>
      </c>
      <c r="AE32" s="6">
        <f t="shared" si="4"/>
        <v>12884</v>
      </c>
      <c r="AF32" s="7">
        <f t="shared" si="25"/>
        <v>8053</v>
      </c>
      <c r="AG32" s="5">
        <f t="shared" si="26"/>
        <v>2614</v>
      </c>
      <c r="AH32" s="6">
        <f t="shared" si="7"/>
        <v>200</v>
      </c>
      <c r="AI32" s="7">
        <f t="shared" si="27"/>
        <v>125</v>
      </c>
      <c r="AJ32" s="8">
        <v>30</v>
      </c>
      <c r="AK32" s="28" t="s">
        <v>188</v>
      </c>
      <c r="AL32" s="29">
        <f t="shared" si="10"/>
        <v>183017</v>
      </c>
      <c r="AM32" s="30">
        <f t="shared" si="11"/>
        <v>10981</v>
      </c>
      <c r="AN32" s="31">
        <f t="shared" si="12"/>
        <v>8785</v>
      </c>
      <c r="AO32" s="29">
        <f t="shared" si="13"/>
        <v>2834</v>
      </c>
      <c r="AP32" s="30">
        <f t="shared" si="14"/>
        <v>170</v>
      </c>
      <c r="AQ32" s="31">
        <f t="shared" si="15"/>
        <v>136</v>
      </c>
    </row>
    <row r="33" spans="2:43" x14ac:dyDescent="0.15">
      <c r="B33" t="s">
        <v>428</v>
      </c>
      <c r="C33">
        <v>1</v>
      </c>
      <c r="E33" s="9">
        <f>G33*C33</f>
        <v>1</v>
      </c>
      <c r="G33">
        <v>1</v>
      </c>
      <c r="I33" t="s">
        <v>523</v>
      </c>
      <c r="J33">
        <v>1.1000000000000001</v>
      </c>
      <c r="K33">
        <v>1.1000000000000001</v>
      </c>
      <c r="L33">
        <v>1.02</v>
      </c>
      <c r="O33" s="1" t="s">
        <v>468</v>
      </c>
      <c r="P33" s="1">
        <f t="shared" si="9"/>
        <v>155195</v>
      </c>
      <c r="Q33" s="1">
        <f>ROUNDUP((Q37-Q32)*0.6/4+Q32,0)</f>
        <v>15985</v>
      </c>
      <c r="R33" s="1">
        <f t="shared" si="0"/>
        <v>7760</v>
      </c>
      <c r="S33" s="1">
        <f t="shared" si="1"/>
        <v>2408</v>
      </c>
      <c r="T33" s="1">
        <f>ROUNDUP((T37-T32)*0.6/4+T32,0)</f>
        <v>248</v>
      </c>
      <c r="U33" s="1">
        <f t="shared" si="2"/>
        <v>121</v>
      </c>
      <c r="V33" s="28" t="s">
        <v>468</v>
      </c>
      <c r="W33" s="28">
        <f t="shared" si="16"/>
        <v>194006</v>
      </c>
      <c r="X33" s="28">
        <f t="shared" si="22"/>
        <v>14434</v>
      </c>
      <c r="Y33" s="28">
        <f t="shared" si="18"/>
        <v>6519</v>
      </c>
      <c r="Z33" s="28">
        <f t="shared" si="21"/>
        <v>3011</v>
      </c>
      <c r="AA33" s="28">
        <f t="shared" si="23"/>
        <v>224</v>
      </c>
      <c r="AB33" s="28">
        <f t="shared" si="19"/>
        <v>102</v>
      </c>
      <c r="AC33" s="1" t="s">
        <v>468</v>
      </c>
      <c r="AD33" s="1">
        <f t="shared" ref="AD33:AD52" si="29">ROUNDUP(AE33*$D$4/$B$4,0)</f>
        <v>178486</v>
      </c>
      <c r="AE33" s="1">
        <f t="shared" ref="AE33:AE52" si="30">ROUNDUP(Q33/$B$2*$B$4,0)</f>
        <v>13658</v>
      </c>
      <c r="AF33" s="1">
        <f t="shared" ref="AF33:AF52" si="31">ROUNDUP(AE33*$C$4/$B$4,0)</f>
        <v>8537</v>
      </c>
      <c r="AG33" s="1">
        <f t="shared" ref="AG33:AG52" si="32">ROUNDUP(AH33*$D$4/$B$4,0)</f>
        <v>2771</v>
      </c>
      <c r="AH33" s="1">
        <f t="shared" ref="AH33:AH52" si="33">ROUNDUP(T33/$B$2*$B$4,0)</f>
        <v>212</v>
      </c>
      <c r="AI33" s="1">
        <f t="shared" ref="AI33:AI52" si="34">ROUNDUP(AH33*$C$4/$B$4,0)</f>
        <v>133</v>
      </c>
      <c r="AJ33" s="8">
        <v>31</v>
      </c>
      <c r="AK33" s="28" t="s">
        <v>468</v>
      </c>
      <c r="AL33" s="29">
        <f t="shared" si="10"/>
        <v>194000</v>
      </c>
      <c r="AM33" s="30">
        <f t="shared" si="11"/>
        <v>11640</v>
      </c>
      <c r="AN33" s="31">
        <f t="shared" si="12"/>
        <v>9312</v>
      </c>
      <c r="AO33" s="29">
        <f t="shared" si="13"/>
        <v>3017</v>
      </c>
      <c r="AP33" s="30">
        <f t="shared" si="14"/>
        <v>181</v>
      </c>
      <c r="AQ33" s="31">
        <f t="shared" si="15"/>
        <v>145</v>
      </c>
    </row>
    <row r="34" spans="2:43" x14ac:dyDescent="0.15">
      <c r="B34" t="s">
        <v>327</v>
      </c>
      <c r="C34">
        <v>1.9</v>
      </c>
      <c r="E34" s="9">
        <f>G34*PRODUCT(C$33:C34)</f>
        <v>1.9379999999999999</v>
      </c>
      <c r="G34">
        <v>1.02</v>
      </c>
      <c r="I34" t="s">
        <v>524</v>
      </c>
      <c r="J34">
        <v>1.1499999999999999</v>
      </c>
      <c r="O34" s="1" t="s">
        <v>453</v>
      </c>
      <c r="P34" s="1">
        <f t="shared" si="9"/>
        <v>163981</v>
      </c>
      <c r="Q34" s="1">
        <f>ROUNDUP((Q37-Q32)*0.6/4+Q33,0)</f>
        <v>16890</v>
      </c>
      <c r="R34" s="1">
        <f t="shared" si="0"/>
        <v>8200</v>
      </c>
      <c r="S34" s="1">
        <f t="shared" si="1"/>
        <v>2554</v>
      </c>
      <c r="T34" s="1">
        <f>ROUNDUP((T37-T32)*0.6/4+T33,0)</f>
        <v>263</v>
      </c>
      <c r="U34" s="1">
        <f t="shared" si="2"/>
        <v>128</v>
      </c>
      <c r="V34" s="28" t="s">
        <v>453</v>
      </c>
      <c r="W34" s="28">
        <f t="shared" si="16"/>
        <v>204987</v>
      </c>
      <c r="X34" s="28">
        <f t="shared" si="22"/>
        <v>15251</v>
      </c>
      <c r="Y34" s="28">
        <f t="shared" si="18"/>
        <v>6888</v>
      </c>
      <c r="Z34" s="28">
        <f t="shared" si="21"/>
        <v>3199</v>
      </c>
      <c r="AA34" s="28">
        <f t="shared" si="23"/>
        <v>238</v>
      </c>
      <c r="AB34" s="28">
        <f t="shared" si="19"/>
        <v>108</v>
      </c>
      <c r="AC34" s="1" t="s">
        <v>453</v>
      </c>
      <c r="AD34" s="1">
        <f t="shared" si="29"/>
        <v>188587</v>
      </c>
      <c r="AE34" s="1">
        <f t="shared" si="30"/>
        <v>14431</v>
      </c>
      <c r="AF34" s="1">
        <f t="shared" si="31"/>
        <v>9020</v>
      </c>
      <c r="AG34" s="1">
        <f t="shared" si="32"/>
        <v>2941</v>
      </c>
      <c r="AH34" s="1">
        <f t="shared" si="33"/>
        <v>225</v>
      </c>
      <c r="AI34" s="1">
        <f t="shared" si="34"/>
        <v>141</v>
      </c>
      <c r="AJ34" s="8">
        <v>32</v>
      </c>
      <c r="AK34" s="28" t="s">
        <v>453</v>
      </c>
      <c r="AL34" s="29">
        <f t="shared" si="10"/>
        <v>204984</v>
      </c>
      <c r="AM34" s="30">
        <f t="shared" si="11"/>
        <v>12299</v>
      </c>
      <c r="AN34" s="31">
        <f t="shared" si="12"/>
        <v>9840</v>
      </c>
      <c r="AO34" s="29">
        <f t="shared" si="13"/>
        <v>3200</v>
      </c>
      <c r="AP34" s="30">
        <f t="shared" si="14"/>
        <v>192</v>
      </c>
      <c r="AQ34" s="31">
        <f t="shared" si="15"/>
        <v>154</v>
      </c>
    </row>
    <row r="35" spans="2:43" x14ac:dyDescent="0.15">
      <c r="B35" t="s">
        <v>328</v>
      </c>
      <c r="C35">
        <v>1.7</v>
      </c>
      <c r="E35" s="9">
        <f>G35*PRODUCT(C$33:C35)</f>
        <v>3.2623000000000002</v>
      </c>
      <c r="G35">
        <v>1.01</v>
      </c>
      <c r="I35" t="s">
        <v>525</v>
      </c>
      <c r="J35">
        <v>1.1499999999999999</v>
      </c>
      <c r="O35" s="1" t="s">
        <v>454</v>
      </c>
      <c r="P35" s="1">
        <f t="shared" si="9"/>
        <v>172767</v>
      </c>
      <c r="Q35" s="1">
        <f>ROUNDUP((Q37-Q32)*0.6/4+Q34,0)</f>
        <v>17795</v>
      </c>
      <c r="R35" s="1">
        <f t="shared" si="0"/>
        <v>8639</v>
      </c>
      <c r="S35" s="1">
        <f t="shared" si="1"/>
        <v>2700</v>
      </c>
      <c r="T35" s="1">
        <f>ROUNDUP((T37-T32)*0.6/4+T34,0)</f>
        <v>278</v>
      </c>
      <c r="U35" s="1">
        <f t="shared" si="2"/>
        <v>135</v>
      </c>
      <c r="V35" s="28" t="s">
        <v>454</v>
      </c>
      <c r="W35" s="28">
        <f t="shared" si="16"/>
        <v>215968</v>
      </c>
      <c r="X35" s="28">
        <f t="shared" si="22"/>
        <v>16068</v>
      </c>
      <c r="Y35" s="28">
        <f t="shared" si="18"/>
        <v>7257</v>
      </c>
      <c r="Z35" s="28">
        <f t="shared" si="21"/>
        <v>3388</v>
      </c>
      <c r="AA35" s="28">
        <f t="shared" si="23"/>
        <v>252</v>
      </c>
      <c r="AB35" s="28">
        <f t="shared" si="19"/>
        <v>114</v>
      </c>
      <c r="AC35" s="1" t="s">
        <v>454</v>
      </c>
      <c r="AD35" s="1">
        <f t="shared" si="29"/>
        <v>198689</v>
      </c>
      <c r="AE35" s="1">
        <f t="shared" si="30"/>
        <v>15204</v>
      </c>
      <c r="AF35" s="1">
        <f t="shared" si="31"/>
        <v>9503</v>
      </c>
      <c r="AG35" s="1">
        <f t="shared" si="32"/>
        <v>3111</v>
      </c>
      <c r="AH35" s="1">
        <f t="shared" si="33"/>
        <v>238</v>
      </c>
      <c r="AI35" s="1">
        <f t="shared" si="34"/>
        <v>149</v>
      </c>
      <c r="AJ35" s="8">
        <v>33</v>
      </c>
      <c r="AK35" s="28" t="s">
        <v>454</v>
      </c>
      <c r="AL35" s="29">
        <f t="shared" si="10"/>
        <v>215967</v>
      </c>
      <c r="AM35" s="30">
        <f t="shared" si="11"/>
        <v>12958</v>
      </c>
      <c r="AN35" s="31">
        <f t="shared" si="12"/>
        <v>10367</v>
      </c>
      <c r="AO35" s="29">
        <f t="shared" si="13"/>
        <v>3384</v>
      </c>
      <c r="AP35" s="30">
        <f t="shared" si="14"/>
        <v>203</v>
      </c>
      <c r="AQ35" s="31">
        <f t="shared" si="15"/>
        <v>163</v>
      </c>
    </row>
    <row r="36" spans="2:43" x14ac:dyDescent="0.15">
      <c r="B36" t="s">
        <v>329</v>
      </c>
      <c r="C36">
        <v>1.6</v>
      </c>
      <c r="E36" s="9">
        <f>G36*PRODUCT(C$33:C36)</f>
        <v>5.2196800000000003</v>
      </c>
      <c r="G36">
        <v>1.01</v>
      </c>
      <c r="I36" t="s">
        <v>526</v>
      </c>
      <c r="J36">
        <v>1.2</v>
      </c>
      <c r="O36" s="1" t="s">
        <v>455</v>
      </c>
      <c r="P36" s="1">
        <f t="shared" si="9"/>
        <v>181554</v>
      </c>
      <c r="Q36" s="1">
        <f>ROUNDUP((Q37-Q32)*0.6/4+Q35,0)</f>
        <v>18700</v>
      </c>
      <c r="R36" s="1">
        <f t="shared" si="0"/>
        <v>9078</v>
      </c>
      <c r="S36" s="1">
        <f t="shared" si="1"/>
        <v>2845</v>
      </c>
      <c r="T36" s="1">
        <f>ROUNDUP((T37-T32)*0.6/4+T35,0)</f>
        <v>293</v>
      </c>
      <c r="U36" s="1">
        <f t="shared" si="2"/>
        <v>143</v>
      </c>
      <c r="V36" s="28" t="s">
        <v>455</v>
      </c>
      <c r="W36" s="28">
        <f t="shared" si="16"/>
        <v>226949</v>
      </c>
      <c r="X36" s="28">
        <f t="shared" si="22"/>
        <v>16885</v>
      </c>
      <c r="Y36" s="28">
        <f t="shared" si="18"/>
        <v>7626</v>
      </c>
      <c r="Z36" s="28">
        <f t="shared" si="21"/>
        <v>3562</v>
      </c>
      <c r="AA36" s="28">
        <f t="shared" si="23"/>
        <v>265</v>
      </c>
      <c r="AB36" s="28">
        <f t="shared" si="19"/>
        <v>120</v>
      </c>
      <c r="AC36" s="1" t="s">
        <v>455</v>
      </c>
      <c r="AD36" s="1">
        <f t="shared" si="29"/>
        <v>208791</v>
      </c>
      <c r="AE36" s="1">
        <f t="shared" si="30"/>
        <v>15977</v>
      </c>
      <c r="AF36" s="1">
        <f t="shared" si="31"/>
        <v>9986</v>
      </c>
      <c r="AG36" s="1">
        <f t="shared" si="32"/>
        <v>3281</v>
      </c>
      <c r="AH36" s="1">
        <f t="shared" si="33"/>
        <v>251</v>
      </c>
      <c r="AI36" s="1">
        <f t="shared" si="34"/>
        <v>157</v>
      </c>
      <c r="AJ36" s="8">
        <v>34</v>
      </c>
      <c r="AK36" s="28" t="s">
        <v>455</v>
      </c>
      <c r="AL36" s="29">
        <f t="shared" si="10"/>
        <v>226950</v>
      </c>
      <c r="AM36" s="30">
        <f t="shared" si="11"/>
        <v>13617</v>
      </c>
      <c r="AN36" s="31">
        <f t="shared" si="12"/>
        <v>10894</v>
      </c>
      <c r="AO36" s="29">
        <f t="shared" si="13"/>
        <v>3567</v>
      </c>
      <c r="AP36" s="30">
        <f t="shared" si="14"/>
        <v>214</v>
      </c>
      <c r="AQ36" s="31">
        <f t="shared" si="15"/>
        <v>172</v>
      </c>
    </row>
    <row r="37" spans="2:43" x14ac:dyDescent="0.15">
      <c r="B37" t="s">
        <v>343</v>
      </c>
      <c r="C37">
        <v>1.3774999999999999</v>
      </c>
      <c r="E37" s="9">
        <f>G37*PRODUCT(C$33:C37)</f>
        <v>6.9053523999999999</v>
      </c>
      <c r="G37">
        <v>0.97</v>
      </c>
      <c r="H37" t="s">
        <v>528</v>
      </c>
      <c r="I37" t="s">
        <v>529</v>
      </c>
      <c r="J37">
        <f>1/1.1</f>
        <v>0.90909090909090906</v>
      </c>
      <c r="O37" s="1" t="s">
        <v>469</v>
      </c>
      <c r="P37" s="5">
        <f t="shared" si="9"/>
        <v>204971</v>
      </c>
      <c r="Q37" s="6">
        <f>ROUNDUP(Q32*$C$29,0)</f>
        <v>21112</v>
      </c>
      <c r="R37" s="7">
        <f t="shared" si="0"/>
        <v>10249</v>
      </c>
      <c r="S37" s="5">
        <f t="shared" si="1"/>
        <v>3175</v>
      </c>
      <c r="T37" s="6">
        <f>ROUNDUP(T32*$C$29,0)</f>
        <v>327</v>
      </c>
      <c r="U37" s="7">
        <f t="shared" si="2"/>
        <v>159</v>
      </c>
      <c r="V37" s="28" t="s">
        <v>469</v>
      </c>
      <c r="W37" s="29">
        <f t="shared" si="16"/>
        <v>256224</v>
      </c>
      <c r="X37" s="30">
        <f t="shared" si="22"/>
        <v>19063</v>
      </c>
      <c r="Y37" s="31">
        <f t="shared" si="18"/>
        <v>8610</v>
      </c>
      <c r="Z37" s="29">
        <f t="shared" si="21"/>
        <v>3979</v>
      </c>
      <c r="AA37" s="30">
        <f t="shared" si="23"/>
        <v>296</v>
      </c>
      <c r="AB37" s="31">
        <f t="shared" si="19"/>
        <v>134</v>
      </c>
      <c r="AC37" s="1" t="s">
        <v>469</v>
      </c>
      <c r="AD37" s="5">
        <f t="shared" si="29"/>
        <v>235724</v>
      </c>
      <c r="AE37" s="6">
        <f t="shared" si="30"/>
        <v>18038</v>
      </c>
      <c r="AF37" s="7">
        <f t="shared" si="31"/>
        <v>11274</v>
      </c>
      <c r="AG37" s="5">
        <f t="shared" si="32"/>
        <v>3660</v>
      </c>
      <c r="AH37" s="6">
        <f t="shared" si="33"/>
        <v>280</v>
      </c>
      <c r="AI37" s="7">
        <f t="shared" si="34"/>
        <v>175</v>
      </c>
      <c r="AJ37" s="8">
        <v>35</v>
      </c>
      <c r="AK37" s="28" t="s">
        <v>469</v>
      </c>
      <c r="AL37" s="29">
        <f t="shared" si="10"/>
        <v>256217</v>
      </c>
      <c r="AM37" s="30">
        <f t="shared" si="11"/>
        <v>15373</v>
      </c>
      <c r="AN37" s="31">
        <f t="shared" si="12"/>
        <v>12299</v>
      </c>
      <c r="AO37" s="29">
        <f t="shared" si="13"/>
        <v>3984</v>
      </c>
      <c r="AP37" s="30">
        <f t="shared" si="14"/>
        <v>239</v>
      </c>
      <c r="AQ37" s="31">
        <f t="shared" si="15"/>
        <v>192</v>
      </c>
    </row>
    <row r="38" spans="2:43" x14ac:dyDescent="0.15">
      <c r="B38" t="s">
        <v>344</v>
      </c>
      <c r="C38">
        <v>1.3299999999999998</v>
      </c>
      <c r="E38" s="9">
        <f>G38*PRODUCT(C$33:C38)</f>
        <v>8.7107105119999986</v>
      </c>
      <c r="G38">
        <v>0.92</v>
      </c>
      <c r="I38" t="s">
        <v>522</v>
      </c>
      <c r="J38">
        <v>1.02</v>
      </c>
      <c r="O38" s="1" t="s">
        <v>470</v>
      </c>
      <c r="P38" s="1">
        <f t="shared" si="9"/>
        <v>217272</v>
      </c>
      <c r="Q38" s="1">
        <f>ROUNDUP((Q42-Q37)*0.6/4+Q37,0)</f>
        <v>22379</v>
      </c>
      <c r="R38" s="1">
        <f t="shared" si="0"/>
        <v>10864</v>
      </c>
      <c r="S38" s="1">
        <f t="shared" si="1"/>
        <v>3369</v>
      </c>
      <c r="T38" s="1">
        <f>ROUNDUP((T42-T37)*0.6/4+T37,0)</f>
        <v>347</v>
      </c>
      <c r="U38" s="1">
        <f t="shared" si="2"/>
        <v>169</v>
      </c>
      <c r="V38" s="28" t="s">
        <v>470</v>
      </c>
      <c r="W38" s="28">
        <f t="shared" si="16"/>
        <v>271600</v>
      </c>
      <c r="X38" s="28">
        <f t="shared" si="22"/>
        <v>20207</v>
      </c>
      <c r="Y38" s="28">
        <f t="shared" si="18"/>
        <v>9126</v>
      </c>
      <c r="Z38" s="28">
        <f t="shared" si="21"/>
        <v>4221</v>
      </c>
      <c r="AA38" s="28">
        <f t="shared" si="23"/>
        <v>314</v>
      </c>
      <c r="AB38" s="28">
        <f t="shared" si="19"/>
        <v>142</v>
      </c>
      <c r="AC38" s="1" t="s">
        <v>470</v>
      </c>
      <c r="AD38" s="1">
        <f t="shared" si="29"/>
        <v>249864</v>
      </c>
      <c r="AE38" s="1">
        <f t="shared" si="30"/>
        <v>19120</v>
      </c>
      <c r="AF38" s="1">
        <f t="shared" si="31"/>
        <v>11950</v>
      </c>
      <c r="AG38" s="1">
        <f t="shared" si="32"/>
        <v>3882</v>
      </c>
      <c r="AH38" s="1">
        <f t="shared" si="33"/>
        <v>297</v>
      </c>
      <c r="AI38" s="1">
        <f t="shared" si="34"/>
        <v>186</v>
      </c>
      <c r="AJ38" s="8">
        <v>36</v>
      </c>
      <c r="AK38" s="28" t="s">
        <v>470</v>
      </c>
      <c r="AL38" s="29">
        <f t="shared" si="10"/>
        <v>271600</v>
      </c>
      <c r="AM38" s="30">
        <f t="shared" si="11"/>
        <v>16296</v>
      </c>
      <c r="AN38" s="31">
        <f t="shared" si="12"/>
        <v>13037</v>
      </c>
      <c r="AO38" s="29">
        <f t="shared" si="13"/>
        <v>4217</v>
      </c>
      <c r="AP38" s="30">
        <f t="shared" si="14"/>
        <v>253</v>
      </c>
      <c r="AQ38" s="31">
        <f t="shared" si="15"/>
        <v>203</v>
      </c>
    </row>
    <row r="39" spans="2:43" x14ac:dyDescent="0.15">
      <c r="B39" t="s">
        <v>383</v>
      </c>
      <c r="C39">
        <v>1.3299999999999998</v>
      </c>
      <c r="E39" s="9">
        <f>G39*PRODUCT(C$33:C39)</f>
        <v>11.333391829199996</v>
      </c>
      <c r="G39">
        <v>0.9</v>
      </c>
      <c r="I39" t="s">
        <v>523</v>
      </c>
      <c r="J39">
        <v>1.1499999999999999</v>
      </c>
      <c r="O39" s="1" t="s">
        <v>456</v>
      </c>
      <c r="P39" s="1">
        <f t="shared" si="9"/>
        <v>229573</v>
      </c>
      <c r="Q39" s="1">
        <f>ROUNDUP((Q42-Q37)*0.6/4+Q38,0)</f>
        <v>23646</v>
      </c>
      <c r="R39" s="1">
        <f t="shared" si="0"/>
        <v>11479</v>
      </c>
      <c r="S39" s="1">
        <f t="shared" si="1"/>
        <v>3564</v>
      </c>
      <c r="T39" s="1">
        <f>ROUNDUP((T42-T37)*0.6/4+T38,0)</f>
        <v>367</v>
      </c>
      <c r="U39" s="1">
        <f t="shared" si="2"/>
        <v>179</v>
      </c>
      <c r="V39" s="28" t="s">
        <v>456</v>
      </c>
      <c r="W39" s="28">
        <f t="shared" si="16"/>
        <v>286976</v>
      </c>
      <c r="X39" s="28">
        <f t="shared" si="22"/>
        <v>21351</v>
      </c>
      <c r="Y39" s="28">
        <f t="shared" si="18"/>
        <v>9643</v>
      </c>
      <c r="Z39" s="28">
        <f t="shared" si="21"/>
        <v>4463</v>
      </c>
      <c r="AA39" s="28">
        <f t="shared" si="23"/>
        <v>332</v>
      </c>
      <c r="AB39" s="28">
        <f t="shared" si="19"/>
        <v>150</v>
      </c>
      <c r="AC39" s="1" t="s">
        <v>456</v>
      </c>
      <c r="AD39" s="1">
        <f t="shared" si="29"/>
        <v>264017</v>
      </c>
      <c r="AE39" s="1">
        <f t="shared" si="30"/>
        <v>20203</v>
      </c>
      <c r="AF39" s="1">
        <f t="shared" si="31"/>
        <v>12627</v>
      </c>
      <c r="AG39" s="1">
        <f t="shared" si="32"/>
        <v>4104</v>
      </c>
      <c r="AH39" s="1">
        <f t="shared" si="33"/>
        <v>314</v>
      </c>
      <c r="AI39" s="1">
        <f t="shared" si="34"/>
        <v>197</v>
      </c>
      <c r="AJ39" s="8">
        <v>37</v>
      </c>
      <c r="AK39" s="28" t="s">
        <v>456</v>
      </c>
      <c r="AL39" s="29">
        <f t="shared" si="10"/>
        <v>286967</v>
      </c>
      <c r="AM39" s="30">
        <f t="shared" si="11"/>
        <v>17218</v>
      </c>
      <c r="AN39" s="31">
        <f t="shared" si="12"/>
        <v>13775</v>
      </c>
      <c r="AO39" s="29">
        <f t="shared" si="13"/>
        <v>4467</v>
      </c>
      <c r="AP39" s="30">
        <f t="shared" si="14"/>
        <v>268</v>
      </c>
      <c r="AQ39" s="31">
        <f t="shared" si="15"/>
        <v>215</v>
      </c>
    </row>
    <row r="40" spans="2:43" x14ac:dyDescent="0.15">
      <c r="B40" t="s">
        <v>433</v>
      </c>
      <c r="C40">
        <v>1.33</v>
      </c>
      <c r="E40" s="9">
        <f>G40*PRODUCT(C$33:C40)</f>
        <v>15.073411132835997</v>
      </c>
      <c r="G40">
        <v>0.9</v>
      </c>
      <c r="I40" t="s">
        <v>524</v>
      </c>
      <c r="J40">
        <v>1.26</v>
      </c>
      <c r="O40" s="1" t="s">
        <v>457</v>
      </c>
      <c r="P40" s="1">
        <f t="shared" si="9"/>
        <v>241874</v>
      </c>
      <c r="Q40" s="1">
        <f>ROUNDUP((Q42-Q37)*0.6/4+Q39,0)</f>
        <v>24913</v>
      </c>
      <c r="R40" s="1">
        <f t="shared" si="0"/>
        <v>12094</v>
      </c>
      <c r="S40" s="1">
        <f t="shared" si="1"/>
        <v>3758</v>
      </c>
      <c r="T40" s="1">
        <f>ROUNDUP((T42-T37)*0.6/4+T39,0)</f>
        <v>387</v>
      </c>
      <c r="U40" s="1">
        <f t="shared" si="2"/>
        <v>188</v>
      </c>
      <c r="V40" s="28" t="s">
        <v>457</v>
      </c>
      <c r="W40" s="28">
        <f t="shared" si="16"/>
        <v>302353</v>
      </c>
      <c r="X40" s="28">
        <f t="shared" si="22"/>
        <v>22495</v>
      </c>
      <c r="Y40" s="28">
        <f t="shared" si="18"/>
        <v>10160</v>
      </c>
      <c r="Z40" s="28">
        <f t="shared" si="21"/>
        <v>4705</v>
      </c>
      <c r="AA40" s="28">
        <f t="shared" si="23"/>
        <v>350</v>
      </c>
      <c r="AB40" s="28">
        <f t="shared" si="19"/>
        <v>159</v>
      </c>
      <c r="AC40" s="1" t="s">
        <v>457</v>
      </c>
      <c r="AD40" s="1">
        <f t="shared" si="29"/>
        <v>278157</v>
      </c>
      <c r="AE40" s="1">
        <f t="shared" si="30"/>
        <v>21285</v>
      </c>
      <c r="AF40" s="1">
        <f t="shared" si="31"/>
        <v>13304</v>
      </c>
      <c r="AG40" s="1">
        <f t="shared" si="32"/>
        <v>4326</v>
      </c>
      <c r="AH40" s="1">
        <f t="shared" si="33"/>
        <v>331</v>
      </c>
      <c r="AI40" s="1">
        <f t="shared" si="34"/>
        <v>207</v>
      </c>
      <c r="AJ40" s="8">
        <v>38</v>
      </c>
      <c r="AK40" s="28" t="s">
        <v>457</v>
      </c>
      <c r="AL40" s="29">
        <f t="shared" si="10"/>
        <v>302350</v>
      </c>
      <c r="AM40" s="30">
        <f t="shared" si="11"/>
        <v>18141</v>
      </c>
      <c r="AN40" s="31">
        <f t="shared" si="12"/>
        <v>14513</v>
      </c>
      <c r="AO40" s="29">
        <f t="shared" si="13"/>
        <v>4700</v>
      </c>
      <c r="AP40" s="30">
        <f t="shared" si="14"/>
        <v>282</v>
      </c>
      <c r="AQ40" s="31">
        <f t="shared" si="15"/>
        <v>226</v>
      </c>
    </row>
    <row r="41" spans="2:43" x14ac:dyDescent="0.15">
      <c r="B41" t="s">
        <v>434</v>
      </c>
      <c r="C41">
        <v>1.33</v>
      </c>
      <c r="E41" s="9">
        <f>G41*PRODUCT(C$33:C41)</f>
        <v>20.047636806671875</v>
      </c>
      <c r="G41">
        <v>0.9</v>
      </c>
      <c r="I41" t="s">
        <v>525</v>
      </c>
      <c r="J41">
        <v>1.22</v>
      </c>
      <c r="O41" s="1" t="s">
        <v>458</v>
      </c>
      <c r="P41" s="1">
        <f t="shared" si="9"/>
        <v>254175</v>
      </c>
      <c r="Q41" s="1">
        <f>ROUNDUP((Q42-Q37)*0.6/4+Q40,0)</f>
        <v>26180</v>
      </c>
      <c r="R41" s="1">
        <f t="shared" si="0"/>
        <v>12709</v>
      </c>
      <c r="S41" s="1">
        <f t="shared" si="1"/>
        <v>3952</v>
      </c>
      <c r="T41" s="1">
        <f>ROUNDUP((T42-T37)*0.6/4+T40,0)</f>
        <v>407</v>
      </c>
      <c r="U41" s="1">
        <f t="shared" si="2"/>
        <v>198</v>
      </c>
      <c r="V41" s="28" t="s">
        <v>458</v>
      </c>
      <c r="W41" s="28">
        <f t="shared" si="16"/>
        <v>317729</v>
      </c>
      <c r="X41" s="28">
        <f t="shared" si="22"/>
        <v>23639</v>
      </c>
      <c r="Y41" s="28">
        <f t="shared" si="18"/>
        <v>10676</v>
      </c>
      <c r="Z41" s="28">
        <f t="shared" si="21"/>
        <v>4947</v>
      </c>
      <c r="AA41" s="28">
        <f t="shared" si="23"/>
        <v>368</v>
      </c>
      <c r="AB41" s="28">
        <f t="shared" si="19"/>
        <v>167</v>
      </c>
      <c r="AC41" s="1" t="s">
        <v>458</v>
      </c>
      <c r="AD41" s="1">
        <f t="shared" si="29"/>
        <v>292310</v>
      </c>
      <c r="AE41" s="1">
        <f t="shared" si="30"/>
        <v>22368</v>
      </c>
      <c r="AF41" s="1">
        <f t="shared" si="31"/>
        <v>13980</v>
      </c>
      <c r="AG41" s="1">
        <f t="shared" si="32"/>
        <v>4548</v>
      </c>
      <c r="AH41" s="1">
        <f t="shared" si="33"/>
        <v>348</v>
      </c>
      <c r="AI41" s="1">
        <f t="shared" si="34"/>
        <v>218</v>
      </c>
      <c r="AJ41" s="8">
        <v>39</v>
      </c>
      <c r="AK41" s="28" t="s">
        <v>458</v>
      </c>
      <c r="AL41" s="29">
        <f t="shared" si="10"/>
        <v>317734</v>
      </c>
      <c r="AM41" s="30">
        <f t="shared" si="11"/>
        <v>19064</v>
      </c>
      <c r="AN41" s="31">
        <f t="shared" si="12"/>
        <v>15252</v>
      </c>
      <c r="AO41" s="29">
        <f t="shared" si="13"/>
        <v>4950</v>
      </c>
      <c r="AP41" s="30">
        <f t="shared" si="14"/>
        <v>297</v>
      </c>
      <c r="AQ41" s="31">
        <f t="shared" si="15"/>
        <v>238</v>
      </c>
    </row>
    <row r="42" spans="2:43" x14ac:dyDescent="0.15">
      <c r="B42" t="s">
        <v>435</v>
      </c>
      <c r="C42">
        <v>1.33</v>
      </c>
      <c r="E42" s="9">
        <f>G42*PRODUCT(C$33:C42)</f>
        <v>26.663356952873595</v>
      </c>
      <c r="G42">
        <v>0.9</v>
      </c>
      <c r="I42" t="s">
        <v>526</v>
      </c>
      <c r="J42">
        <v>1.3</v>
      </c>
      <c r="O42" s="1" t="s">
        <v>459</v>
      </c>
      <c r="P42" s="5">
        <f t="shared" si="9"/>
        <v>286962</v>
      </c>
      <c r="Q42" s="6">
        <f>ROUNDUP(Q37*$C$30,0)</f>
        <v>29557</v>
      </c>
      <c r="R42" s="7">
        <f t="shared" si="0"/>
        <v>14349</v>
      </c>
      <c r="S42" s="5">
        <f t="shared" si="1"/>
        <v>4447</v>
      </c>
      <c r="T42" s="6">
        <f>ROUNDUP(T37*$C$30,0)</f>
        <v>458</v>
      </c>
      <c r="U42" s="7">
        <f t="shared" si="2"/>
        <v>223</v>
      </c>
      <c r="V42" s="28" t="s">
        <v>459</v>
      </c>
      <c r="W42" s="29">
        <f t="shared" si="16"/>
        <v>358710</v>
      </c>
      <c r="X42" s="30">
        <f t="shared" si="22"/>
        <v>26688</v>
      </c>
      <c r="Y42" s="31">
        <f t="shared" si="18"/>
        <v>12053</v>
      </c>
      <c r="Z42" s="29">
        <f t="shared" si="21"/>
        <v>5565</v>
      </c>
      <c r="AA42" s="30">
        <f t="shared" si="23"/>
        <v>414</v>
      </c>
      <c r="AB42" s="31">
        <f t="shared" si="19"/>
        <v>187</v>
      </c>
      <c r="AC42" s="1" t="s">
        <v>459</v>
      </c>
      <c r="AD42" s="5">
        <f t="shared" si="29"/>
        <v>330011</v>
      </c>
      <c r="AE42" s="6">
        <f t="shared" si="30"/>
        <v>25253</v>
      </c>
      <c r="AF42" s="7">
        <f t="shared" si="31"/>
        <v>15784</v>
      </c>
      <c r="AG42" s="5">
        <f t="shared" si="32"/>
        <v>5123</v>
      </c>
      <c r="AH42" s="6">
        <f t="shared" si="33"/>
        <v>392</v>
      </c>
      <c r="AI42" s="7">
        <f t="shared" si="34"/>
        <v>245</v>
      </c>
      <c r="AJ42" s="8">
        <v>40</v>
      </c>
      <c r="AK42" s="28" t="s">
        <v>459</v>
      </c>
      <c r="AL42" s="29">
        <f t="shared" si="10"/>
        <v>358717</v>
      </c>
      <c r="AM42" s="30">
        <f t="shared" si="11"/>
        <v>21523</v>
      </c>
      <c r="AN42" s="31">
        <f t="shared" si="12"/>
        <v>17219</v>
      </c>
      <c r="AO42" s="29">
        <f t="shared" si="13"/>
        <v>5567</v>
      </c>
      <c r="AP42" s="30">
        <f t="shared" si="14"/>
        <v>334</v>
      </c>
      <c r="AQ42" s="31">
        <f t="shared" si="15"/>
        <v>268</v>
      </c>
    </row>
    <row r="43" spans="2:43" x14ac:dyDescent="0.15">
      <c r="B43" t="s">
        <v>436</v>
      </c>
      <c r="C43">
        <v>1.33</v>
      </c>
      <c r="E43" s="9">
        <f>G43*PRODUCT(C$33:C43)</f>
        <v>35.462264747321882</v>
      </c>
      <c r="G43">
        <v>0.9</v>
      </c>
      <c r="H43" t="s">
        <v>530</v>
      </c>
      <c r="I43" t="s">
        <v>529</v>
      </c>
      <c r="J43">
        <v>0.8</v>
      </c>
      <c r="O43" s="1" t="s">
        <v>471</v>
      </c>
      <c r="P43" s="1">
        <f t="shared" si="9"/>
        <v>302467</v>
      </c>
      <c r="Q43" s="1">
        <f>ROUNDUP((Q47-Q42)*0.6/4+Q42,0)</f>
        <v>31154</v>
      </c>
      <c r="R43" s="1">
        <f t="shared" si="0"/>
        <v>15124</v>
      </c>
      <c r="S43" s="1">
        <f t="shared" si="1"/>
        <v>4690</v>
      </c>
      <c r="T43" s="1">
        <f>ROUNDUP((T47-T42)*0.6/4+T42,0)</f>
        <v>483</v>
      </c>
      <c r="U43" s="1">
        <f t="shared" si="2"/>
        <v>235</v>
      </c>
      <c r="V43" s="28" t="s">
        <v>471</v>
      </c>
      <c r="W43" s="28">
        <f t="shared" si="16"/>
        <v>378092</v>
      </c>
      <c r="X43" s="28">
        <f t="shared" si="22"/>
        <v>28130</v>
      </c>
      <c r="Y43" s="28">
        <f t="shared" si="18"/>
        <v>12704</v>
      </c>
      <c r="Z43" s="28">
        <f t="shared" si="21"/>
        <v>5874</v>
      </c>
      <c r="AA43" s="28">
        <f t="shared" si="23"/>
        <v>437</v>
      </c>
      <c r="AB43" s="28">
        <f t="shared" si="19"/>
        <v>198</v>
      </c>
      <c r="AC43" s="1" t="s">
        <v>471</v>
      </c>
      <c r="AD43" s="1">
        <f t="shared" si="29"/>
        <v>347849</v>
      </c>
      <c r="AE43" s="1">
        <f t="shared" si="30"/>
        <v>26618</v>
      </c>
      <c r="AF43" s="1">
        <f t="shared" si="31"/>
        <v>16637</v>
      </c>
      <c r="AG43" s="1">
        <f t="shared" si="32"/>
        <v>5398</v>
      </c>
      <c r="AH43" s="1">
        <f t="shared" si="33"/>
        <v>413</v>
      </c>
      <c r="AI43" s="1">
        <f t="shared" si="34"/>
        <v>259</v>
      </c>
      <c r="AJ43" s="8">
        <v>41</v>
      </c>
      <c r="AK43" s="28" t="s">
        <v>471</v>
      </c>
      <c r="AL43" s="29">
        <f t="shared" si="10"/>
        <v>378084</v>
      </c>
      <c r="AM43" s="30">
        <f t="shared" si="11"/>
        <v>22685</v>
      </c>
      <c r="AN43" s="31">
        <f t="shared" si="12"/>
        <v>18148</v>
      </c>
      <c r="AO43" s="29">
        <f t="shared" si="13"/>
        <v>5867</v>
      </c>
      <c r="AP43" s="30">
        <f t="shared" si="14"/>
        <v>352</v>
      </c>
      <c r="AQ43" s="31">
        <f t="shared" si="15"/>
        <v>282</v>
      </c>
    </row>
    <row r="44" spans="2:43" x14ac:dyDescent="0.15">
      <c r="B44" t="s">
        <v>330</v>
      </c>
      <c r="C44">
        <v>1</v>
      </c>
      <c r="E44" s="35">
        <f>C44*J$33/B$8</f>
        <v>0.91666666666666674</v>
      </c>
      <c r="F44">
        <f>IF(E44&gt;E33,1,0)</f>
        <v>0</v>
      </c>
      <c r="G44">
        <f>E33/E44</f>
        <v>1.0909090909090908</v>
      </c>
      <c r="I44" t="s">
        <v>522</v>
      </c>
      <c r="J44">
        <v>1.02</v>
      </c>
      <c r="O44" s="1" t="s">
        <v>460</v>
      </c>
      <c r="P44" s="1">
        <f t="shared" si="9"/>
        <v>317971</v>
      </c>
      <c r="Q44" s="1">
        <f>ROUNDUP((Q47-Q42)*0.6/4+Q43,0)</f>
        <v>32751</v>
      </c>
      <c r="R44" s="1">
        <f t="shared" si="0"/>
        <v>15899</v>
      </c>
      <c r="S44" s="1">
        <f t="shared" si="1"/>
        <v>4933</v>
      </c>
      <c r="T44" s="1">
        <f>ROUNDUP((T47-T42)*0.6/4+T43,0)</f>
        <v>508</v>
      </c>
      <c r="U44" s="1">
        <f t="shared" si="2"/>
        <v>247</v>
      </c>
      <c r="V44" s="28" t="s">
        <v>460</v>
      </c>
      <c r="W44" s="28">
        <f t="shared" si="16"/>
        <v>397474</v>
      </c>
      <c r="X44" s="28">
        <f t="shared" si="22"/>
        <v>29572</v>
      </c>
      <c r="Y44" s="28">
        <f t="shared" si="18"/>
        <v>13356</v>
      </c>
      <c r="Z44" s="28">
        <f t="shared" si="21"/>
        <v>6170</v>
      </c>
      <c r="AA44" s="28">
        <f t="shared" si="23"/>
        <v>459</v>
      </c>
      <c r="AB44" s="28">
        <f t="shared" si="19"/>
        <v>208</v>
      </c>
      <c r="AC44" s="1" t="s">
        <v>460</v>
      </c>
      <c r="AD44" s="1">
        <f t="shared" si="29"/>
        <v>365674</v>
      </c>
      <c r="AE44" s="1">
        <f t="shared" si="30"/>
        <v>27982</v>
      </c>
      <c r="AF44" s="1">
        <f t="shared" si="31"/>
        <v>17489</v>
      </c>
      <c r="AG44" s="1">
        <f t="shared" si="32"/>
        <v>5685</v>
      </c>
      <c r="AH44" s="1">
        <f t="shared" si="33"/>
        <v>435</v>
      </c>
      <c r="AI44" s="1">
        <f t="shared" si="34"/>
        <v>272</v>
      </c>
      <c r="AJ44" s="8">
        <v>42</v>
      </c>
      <c r="AK44" s="28" t="s">
        <v>460</v>
      </c>
      <c r="AL44" s="29">
        <f t="shared" si="10"/>
        <v>397467</v>
      </c>
      <c r="AM44" s="30">
        <f t="shared" si="11"/>
        <v>23848</v>
      </c>
      <c r="AN44" s="31">
        <f t="shared" si="12"/>
        <v>19079</v>
      </c>
      <c r="AO44" s="29">
        <f t="shared" si="13"/>
        <v>6167</v>
      </c>
      <c r="AP44" s="30">
        <f t="shared" si="14"/>
        <v>370</v>
      </c>
      <c r="AQ44" s="31">
        <f t="shared" si="15"/>
        <v>296</v>
      </c>
    </row>
    <row r="45" spans="2:43" x14ac:dyDescent="0.15">
      <c r="B45" t="s">
        <v>331</v>
      </c>
      <c r="C45">
        <v>2</v>
      </c>
      <c r="E45" s="35">
        <f>J$33/B$8*PRODUCT(C$44:C45)</f>
        <v>1.8333333333333335</v>
      </c>
      <c r="F45">
        <f t="shared" ref="F45:F54" si="35">IF(E45&gt;E34,1,0)</f>
        <v>0</v>
      </c>
      <c r="G45">
        <f t="shared" ref="G45:G54" si="36">E34/E45</f>
        <v>1.0570909090909091</v>
      </c>
      <c r="I45" t="s">
        <v>523</v>
      </c>
      <c r="J45">
        <v>1.1499999999999999</v>
      </c>
      <c r="O45" s="1" t="s">
        <v>461</v>
      </c>
      <c r="P45" s="1">
        <f t="shared" si="9"/>
        <v>333476</v>
      </c>
      <c r="Q45" s="1">
        <f>ROUNDUP((Q47-Q42)*0.6/4+Q44,0)</f>
        <v>34348</v>
      </c>
      <c r="R45" s="1">
        <f t="shared" si="0"/>
        <v>16674</v>
      </c>
      <c r="S45" s="1">
        <f t="shared" si="1"/>
        <v>5175</v>
      </c>
      <c r="T45" s="1">
        <f>ROUNDUP((T47-T42)*0.6/4+T44,0)</f>
        <v>533</v>
      </c>
      <c r="U45" s="1">
        <f t="shared" si="2"/>
        <v>259</v>
      </c>
      <c r="V45" s="28" t="s">
        <v>461</v>
      </c>
      <c r="W45" s="28">
        <f t="shared" si="16"/>
        <v>416855</v>
      </c>
      <c r="X45" s="28">
        <f t="shared" si="22"/>
        <v>31014</v>
      </c>
      <c r="Y45" s="28">
        <f t="shared" si="18"/>
        <v>14007</v>
      </c>
      <c r="Z45" s="28">
        <f t="shared" si="21"/>
        <v>6479</v>
      </c>
      <c r="AA45" s="28">
        <f t="shared" si="23"/>
        <v>482</v>
      </c>
      <c r="AB45" s="28">
        <f t="shared" si="19"/>
        <v>218</v>
      </c>
      <c r="AC45" s="1" t="s">
        <v>461</v>
      </c>
      <c r="AD45" s="1">
        <f t="shared" si="29"/>
        <v>383499</v>
      </c>
      <c r="AE45" s="1">
        <f t="shared" si="30"/>
        <v>29346</v>
      </c>
      <c r="AF45" s="1">
        <f t="shared" si="31"/>
        <v>18342</v>
      </c>
      <c r="AG45" s="1">
        <f t="shared" si="32"/>
        <v>5960</v>
      </c>
      <c r="AH45" s="1">
        <f t="shared" si="33"/>
        <v>456</v>
      </c>
      <c r="AI45" s="1">
        <f t="shared" si="34"/>
        <v>285</v>
      </c>
      <c r="AJ45" s="8">
        <v>43</v>
      </c>
      <c r="AK45" s="28" t="s">
        <v>461</v>
      </c>
      <c r="AL45" s="29">
        <f t="shared" si="10"/>
        <v>416850</v>
      </c>
      <c r="AM45" s="30">
        <f t="shared" si="11"/>
        <v>25011</v>
      </c>
      <c r="AN45" s="31">
        <f t="shared" si="12"/>
        <v>20009</v>
      </c>
      <c r="AO45" s="29">
        <f t="shared" si="13"/>
        <v>6484</v>
      </c>
      <c r="AP45" s="30">
        <f t="shared" si="14"/>
        <v>389</v>
      </c>
      <c r="AQ45" s="31">
        <f t="shared" si="15"/>
        <v>312</v>
      </c>
    </row>
    <row r="46" spans="2:43" x14ac:dyDescent="0.15">
      <c r="B46" t="s">
        <v>332</v>
      </c>
      <c r="C46">
        <v>1.7</v>
      </c>
      <c r="E46" s="35">
        <f>J$33/B$8*PRODUCT(C$44:C46)</f>
        <v>3.1166666666666667</v>
      </c>
      <c r="F46">
        <f t="shared" si="35"/>
        <v>0</v>
      </c>
      <c r="G46">
        <f t="shared" si="36"/>
        <v>1.0467272727272727</v>
      </c>
      <c r="I46" t="s">
        <v>524</v>
      </c>
      <c r="J46">
        <v>1.26</v>
      </c>
      <c r="O46" s="1" t="s">
        <v>462</v>
      </c>
      <c r="P46" s="1">
        <f t="shared" si="9"/>
        <v>348981</v>
      </c>
      <c r="Q46" s="1">
        <f>ROUNDUP((Q47-Q42)*0.6/4+Q45,0)</f>
        <v>35945</v>
      </c>
      <c r="R46" s="1">
        <f t="shared" si="0"/>
        <v>17450</v>
      </c>
      <c r="S46" s="1">
        <f t="shared" si="1"/>
        <v>5418</v>
      </c>
      <c r="T46" s="1">
        <f>ROUNDUP((T47-T42)*0.6/4+T45,0)</f>
        <v>558</v>
      </c>
      <c r="U46" s="1">
        <f t="shared" si="2"/>
        <v>271</v>
      </c>
      <c r="V46" s="28" t="s">
        <v>462</v>
      </c>
      <c r="W46" s="28">
        <f t="shared" si="16"/>
        <v>436237</v>
      </c>
      <c r="X46" s="28">
        <f t="shared" si="22"/>
        <v>32456</v>
      </c>
      <c r="Y46" s="28">
        <f t="shared" si="18"/>
        <v>14658</v>
      </c>
      <c r="Z46" s="28">
        <f t="shared" si="21"/>
        <v>6775</v>
      </c>
      <c r="AA46" s="28">
        <f t="shared" si="23"/>
        <v>504</v>
      </c>
      <c r="AB46" s="28">
        <f t="shared" si="19"/>
        <v>228</v>
      </c>
      <c r="AC46" s="1" t="s">
        <v>462</v>
      </c>
      <c r="AD46" s="1">
        <f t="shared" si="29"/>
        <v>401337</v>
      </c>
      <c r="AE46" s="1">
        <f t="shared" si="30"/>
        <v>30711</v>
      </c>
      <c r="AF46" s="1">
        <f t="shared" si="31"/>
        <v>19195</v>
      </c>
      <c r="AG46" s="1">
        <f t="shared" si="32"/>
        <v>6234</v>
      </c>
      <c r="AH46" s="1">
        <f t="shared" si="33"/>
        <v>477</v>
      </c>
      <c r="AI46" s="1">
        <f t="shared" si="34"/>
        <v>299</v>
      </c>
      <c r="AJ46" s="8">
        <v>44</v>
      </c>
      <c r="AK46" s="28" t="s">
        <v>462</v>
      </c>
      <c r="AL46" s="29">
        <f t="shared" si="10"/>
        <v>436234</v>
      </c>
      <c r="AM46" s="30">
        <f t="shared" si="11"/>
        <v>26174</v>
      </c>
      <c r="AN46" s="31">
        <f t="shared" si="12"/>
        <v>20940</v>
      </c>
      <c r="AO46" s="29">
        <f t="shared" si="13"/>
        <v>6784</v>
      </c>
      <c r="AP46" s="30">
        <f t="shared" si="14"/>
        <v>407</v>
      </c>
      <c r="AQ46" s="31">
        <f t="shared" si="15"/>
        <v>326</v>
      </c>
    </row>
    <row r="47" spans="2:43" x14ac:dyDescent="0.15">
      <c r="B47" t="s">
        <v>333</v>
      </c>
      <c r="C47">
        <v>1.6</v>
      </c>
      <c r="E47" s="35">
        <f>J$33/B$8*PRODUCT(C$44:C47)</f>
        <v>4.9866666666666672</v>
      </c>
      <c r="F47">
        <f t="shared" si="35"/>
        <v>0</v>
      </c>
      <c r="G47">
        <f t="shared" si="36"/>
        <v>1.0467272727272727</v>
      </c>
      <c r="I47" t="s">
        <v>525</v>
      </c>
      <c r="J47">
        <v>1.22</v>
      </c>
      <c r="O47" s="1" t="s">
        <v>463</v>
      </c>
      <c r="P47" s="5">
        <f t="shared" si="9"/>
        <v>390272</v>
      </c>
      <c r="Q47" s="6">
        <f>ROUNDUP(Q42*$C$31,0)</f>
        <v>40198</v>
      </c>
      <c r="R47" s="7">
        <f t="shared" si="0"/>
        <v>19514</v>
      </c>
      <c r="S47" s="5">
        <f t="shared" si="1"/>
        <v>6049</v>
      </c>
      <c r="T47" s="6">
        <f>ROUNDUP(T42*$C$31,0)</f>
        <v>623</v>
      </c>
      <c r="U47" s="7">
        <f t="shared" si="2"/>
        <v>303</v>
      </c>
      <c r="V47" s="28" t="s">
        <v>463</v>
      </c>
      <c r="W47" s="29">
        <f t="shared" si="16"/>
        <v>487850</v>
      </c>
      <c r="X47" s="30">
        <f t="shared" si="22"/>
        <v>36296</v>
      </c>
      <c r="Y47" s="31">
        <f t="shared" si="18"/>
        <v>16392</v>
      </c>
      <c r="Z47" s="29">
        <f t="shared" si="21"/>
        <v>7568</v>
      </c>
      <c r="AA47" s="30">
        <f t="shared" si="23"/>
        <v>563</v>
      </c>
      <c r="AB47" s="31">
        <f t="shared" si="19"/>
        <v>255</v>
      </c>
      <c r="AC47" s="1" t="s">
        <v>463</v>
      </c>
      <c r="AD47" s="5">
        <f t="shared" si="29"/>
        <v>448814</v>
      </c>
      <c r="AE47" s="6">
        <f t="shared" si="30"/>
        <v>34344</v>
      </c>
      <c r="AF47" s="7">
        <f t="shared" si="31"/>
        <v>21465</v>
      </c>
      <c r="AG47" s="5">
        <f t="shared" si="32"/>
        <v>6966</v>
      </c>
      <c r="AH47" s="6">
        <f t="shared" si="33"/>
        <v>533</v>
      </c>
      <c r="AI47" s="7">
        <f t="shared" si="34"/>
        <v>334</v>
      </c>
      <c r="AJ47" s="8">
        <v>45</v>
      </c>
      <c r="AK47" s="28" t="s">
        <v>463</v>
      </c>
      <c r="AL47" s="29">
        <f t="shared" si="10"/>
        <v>487850</v>
      </c>
      <c r="AM47" s="30">
        <f t="shared" si="11"/>
        <v>29271</v>
      </c>
      <c r="AN47" s="31">
        <f t="shared" si="12"/>
        <v>23417</v>
      </c>
      <c r="AO47" s="29">
        <f t="shared" si="13"/>
        <v>7567</v>
      </c>
      <c r="AP47" s="30">
        <f t="shared" si="14"/>
        <v>454</v>
      </c>
      <c r="AQ47" s="31">
        <f t="shared" si="15"/>
        <v>364</v>
      </c>
    </row>
    <row r="48" spans="2:43" x14ac:dyDescent="0.15">
      <c r="B48" t="s">
        <v>345</v>
      </c>
      <c r="C48">
        <v>1.2349999999999999</v>
      </c>
      <c r="E48" s="35">
        <f>J$33/B$8*PRODUCT(C$44:C48)</f>
        <v>6.1585333333333336</v>
      </c>
      <c r="F48">
        <f t="shared" si="35"/>
        <v>0</v>
      </c>
      <c r="G48">
        <f t="shared" si="36"/>
        <v>1.1212657342657342</v>
      </c>
      <c r="I48" t="s">
        <v>526</v>
      </c>
      <c r="J48">
        <v>1.3</v>
      </c>
      <c r="O48" s="1" t="s">
        <v>472</v>
      </c>
      <c r="P48" s="1">
        <f t="shared" si="9"/>
        <v>410185</v>
      </c>
      <c r="Q48" s="1">
        <f>ROUNDUP((Q52-Q47)*0.6/4+Q47,0)</f>
        <v>42249</v>
      </c>
      <c r="R48" s="1">
        <f t="shared" si="0"/>
        <v>20510</v>
      </c>
      <c r="S48" s="1">
        <f t="shared" si="1"/>
        <v>6360</v>
      </c>
      <c r="T48" s="1">
        <f>ROUNDUP((T52-T47)*0.6/4+T47,0)</f>
        <v>655</v>
      </c>
      <c r="U48" s="1">
        <f t="shared" si="2"/>
        <v>318</v>
      </c>
      <c r="V48" s="28" t="s">
        <v>472</v>
      </c>
      <c r="W48" s="28">
        <f t="shared" si="16"/>
        <v>512742</v>
      </c>
      <c r="X48" s="28">
        <f t="shared" si="22"/>
        <v>38148</v>
      </c>
      <c r="Y48" s="28">
        <f t="shared" si="18"/>
        <v>17229</v>
      </c>
      <c r="Z48" s="28">
        <f t="shared" si="21"/>
        <v>7957</v>
      </c>
      <c r="AA48" s="28">
        <f t="shared" si="23"/>
        <v>592</v>
      </c>
      <c r="AB48" s="28">
        <f t="shared" si="19"/>
        <v>268</v>
      </c>
      <c r="AC48" s="1" t="s">
        <v>472</v>
      </c>
      <c r="AD48" s="1">
        <f t="shared" si="29"/>
        <v>471723</v>
      </c>
      <c r="AE48" s="1">
        <f t="shared" si="30"/>
        <v>36097</v>
      </c>
      <c r="AF48" s="1">
        <f t="shared" si="31"/>
        <v>22561</v>
      </c>
      <c r="AG48" s="1">
        <f t="shared" si="32"/>
        <v>7319</v>
      </c>
      <c r="AH48" s="1">
        <f t="shared" si="33"/>
        <v>560</v>
      </c>
      <c r="AI48" s="1">
        <f t="shared" si="34"/>
        <v>350</v>
      </c>
      <c r="AJ48" s="8">
        <v>46</v>
      </c>
      <c r="AK48" s="28" t="s">
        <v>472</v>
      </c>
      <c r="AL48" s="29">
        <f t="shared" si="10"/>
        <v>512734</v>
      </c>
      <c r="AM48" s="30">
        <f t="shared" si="11"/>
        <v>30764</v>
      </c>
      <c r="AN48" s="31">
        <f t="shared" si="12"/>
        <v>24612</v>
      </c>
      <c r="AO48" s="29">
        <f t="shared" si="13"/>
        <v>7950</v>
      </c>
      <c r="AP48" s="30">
        <f t="shared" si="14"/>
        <v>477</v>
      </c>
      <c r="AQ48" s="31">
        <f t="shared" si="15"/>
        <v>382</v>
      </c>
    </row>
    <row r="49" spans="2:49" x14ac:dyDescent="0.15">
      <c r="B49" t="s">
        <v>346</v>
      </c>
      <c r="C49">
        <v>1.2349999999999999</v>
      </c>
      <c r="E49" s="35">
        <f>J$33/B$8*PRODUCT(C$44:C49)</f>
        <v>7.6057886666666672</v>
      </c>
      <c r="F49">
        <f t="shared" si="35"/>
        <v>0</v>
      </c>
      <c r="G49">
        <f t="shared" si="36"/>
        <v>1.1452738031199567</v>
      </c>
      <c r="H49" t="s">
        <v>531</v>
      </c>
      <c r="I49" t="s">
        <v>529</v>
      </c>
      <c r="J49">
        <f>1/1.1</f>
        <v>0.90909090909090906</v>
      </c>
      <c r="O49" s="1" t="s">
        <v>464</v>
      </c>
      <c r="P49" s="1">
        <f t="shared" si="9"/>
        <v>430098</v>
      </c>
      <c r="Q49" s="1">
        <f>ROUNDUP((Q52-Q47)*0.6/4+Q48,0)</f>
        <v>44300</v>
      </c>
      <c r="R49" s="1">
        <f t="shared" si="0"/>
        <v>21505</v>
      </c>
      <c r="S49" s="1">
        <f t="shared" si="1"/>
        <v>6670</v>
      </c>
      <c r="T49" s="1">
        <f>ROUNDUP((T52-T47)*0.6/4+T48,0)</f>
        <v>687</v>
      </c>
      <c r="U49" s="1">
        <f t="shared" si="2"/>
        <v>334</v>
      </c>
      <c r="V49" s="28" t="s">
        <v>464</v>
      </c>
      <c r="W49" s="28">
        <f t="shared" si="16"/>
        <v>537635</v>
      </c>
      <c r="X49" s="28">
        <f t="shared" si="22"/>
        <v>40000</v>
      </c>
      <c r="Y49" s="28">
        <f t="shared" si="18"/>
        <v>18065</v>
      </c>
      <c r="Z49" s="28">
        <f t="shared" si="21"/>
        <v>8347</v>
      </c>
      <c r="AA49" s="28">
        <f t="shared" si="23"/>
        <v>621</v>
      </c>
      <c r="AB49" s="28">
        <f t="shared" si="19"/>
        <v>281</v>
      </c>
      <c r="AC49" s="1" t="s">
        <v>464</v>
      </c>
      <c r="AD49" s="1">
        <f t="shared" si="29"/>
        <v>494618</v>
      </c>
      <c r="AE49" s="1">
        <f t="shared" si="30"/>
        <v>37849</v>
      </c>
      <c r="AF49" s="1">
        <f t="shared" si="31"/>
        <v>23656</v>
      </c>
      <c r="AG49" s="1">
        <f t="shared" si="32"/>
        <v>7672</v>
      </c>
      <c r="AH49" s="1">
        <f t="shared" si="33"/>
        <v>587</v>
      </c>
      <c r="AI49" s="1">
        <f t="shared" si="34"/>
        <v>367</v>
      </c>
      <c r="AJ49" s="8">
        <v>47</v>
      </c>
      <c r="AK49" s="28" t="s">
        <v>464</v>
      </c>
      <c r="AL49" s="29">
        <f t="shared" si="10"/>
        <v>537634</v>
      </c>
      <c r="AM49" s="30">
        <f t="shared" si="11"/>
        <v>32258</v>
      </c>
      <c r="AN49" s="31">
        <f t="shared" si="12"/>
        <v>25807</v>
      </c>
      <c r="AO49" s="29">
        <f t="shared" si="13"/>
        <v>8350</v>
      </c>
      <c r="AP49" s="30">
        <f t="shared" si="14"/>
        <v>501</v>
      </c>
      <c r="AQ49" s="31">
        <f t="shared" si="15"/>
        <v>401</v>
      </c>
    </row>
    <row r="50" spans="2:49" x14ac:dyDescent="0.15">
      <c r="B50" t="s">
        <v>384</v>
      </c>
      <c r="C50">
        <v>1.2349999999999999</v>
      </c>
      <c r="E50" s="35">
        <f>J$33/B$8*PRODUCT(C$44:C50)</f>
        <v>9.3931490033333347</v>
      </c>
      <c r="F50">
        <f t="shared" si="35"/>
        <v>0</v>
      </c>
      <c r="G50">
        <f t="shared" si="36"/>
        <v>1.2065593578019609</v>
      </c>
      <c r="I50" t="s">
        <v>522</v>
      </c>
      <c r="J50">
        <v>1.02</v>
      </c>
      <c r="O50" s="1" t="s">
        <v>465</v>
      </c>
      <c r="P50" s="1">
        <f t="shared" si="9"/>
        <v>450010</v>
      </c>
      <c r="Q50" s="1">
        <f>ROUNDUP((Q52-Q47)*0.6/4+Q49,0)</f>
        <v>46351</v>
      </c>
      <c r="R50" s="1">
        <f t="shared" si="0"/>
        <v>22501</v>
      </c>
      <c r="S50" s="1">
        <f t="shared" si="1"/>
        <v>6981</v>
      </c>
      <c r="T50" s="1">
        <f>ROUNDUP((T52-T47)*0.6/4+T49,0)</f>
        <v>719</v>
      </c>
      <c r="U50" s="1">
        <f t="shared" si="2"/>
        <v>350</v>
      </c>
      <c r="V50" s="28" t="s">
        <v>465</v>
      </c>
      <c r="W50" s="28">
        <f t="shared" si="16"/>
        <v>562514</v>
      </c>
      <c r="X50" s="28">
        <f t="shared" si="22"/>
        <v>41851</v>
      </c>
      <c r="Y50" s="28">
        <f t="shared" si="18"/>
        <v>18901</v>
      </c>
      <c r="Z50" s="28">
        <f t="shared" si="21"/>
        <v>8737</v>
      </c>
      <c r="AA50" s="28">
        <f t="shared" si="23"/>
        <v>650</v>
      </c>
      <c r="AB50" s="28">
        <f t="shared" si="19"/>
        <v>294</v>
      </c>
      <c r="AC50" s="1" t="s">
        <v>465</v>
      </c>
      <c r="AD50" s="1">
        <f t="shared" si="29"/>
        <v>517514</v>
      </c>
      <c r="AE50" s="1">
        <f t="shared" si="30"/>
        <v>39601</v>
      </c>
      <c r="AF50" s="1">
        <f t="shared" si="31"/>
        <v>24751</v>
      </c>
      <c r="AG50" s="1">
        <f t="shared" si="32"/>
        <v>8037</v>
      </c>
      <c r="AH50" s="1">
        <f t="shared" si="33"/>
        <v>615</v>
      </c>
      <c r="AI50" s="1">
        <f t="shared" si="34"/>
        <v>385</v>
      </c>
      <c r="AJ50" s="8">
        <v>48</v>
      </c>
      <c r="AK50" s="28" t="s">
        <v>465</v>
      </c>
      <c r="AL50" s="29">
        <f t="shared" si="10"/>
        <v>562517</v>
      </c>
      <c r="AM50" s="30">
        <f t="shared" si="11"/>
        <v>33751</v>
      </c>
      <c r="AN50" s="31">
        <f t="shared" si="12"/>
        <v>27001</v>
      </c>
      <c r="AO50" s="29">
        <f t="shared" si="13"/>
        <v>8734</v>
      </c>
      <c r="AP50" s="30">
        <f t="shared" si="14"/>
        <v>524</v>
      </c>
      <c r="AQ50" s="31">
        <f t="shared" si="15"/>
        <v>420</v>
      </c>
    </row>
    <row r="51" spans="2:49" x14ac:dyDescent="0.15">
      <c r="B51" t="s">
        <v>437</v>
      </c>
      <c r="C51">
        <v>1.2350000000000001</v>
      </c>
      <c r="E51" s="35">
        <f>J$33/B$8*PRODUCT(C$44:C51)</f>
        <v>11.600539019116669</v>
      </c>
      <c r="F51">
        <f t="shared" si="35"/>
        <v>0</v>
      </c>
      <c r="G51">
        <f t="shared" si="36"/>
        <v>1.2993716160944193</v>
      </c>
      <c r="I51" t="s">
        <v>523</v>
      </c>
      <c r="J51">
        <v>1.1499999999999999</v>
      </c>
      <c r="M51">
        <f>1.05/0.87997</f>
        <v>1.1932224962214621</v>
      </c>
      <c r="O51" s="1" t="s">
        <v>466</v>
      </c>
      <c r="P51" s="1">
        <f t="shared" si="9"/>
        <v>469923</v>
      </c>
      <c r="Q51" s="1">
        <f>ROUNDUP((Q52-Q47)*0.6/4+Q50,0)</f>
        <v>48402</v>
      </c>
      <c r="R51" s="1">
        <f t="shared" si="0"/>
        <v>23497</v>
      </c>
      <c r="S51" s="1">
        <f t="shared" si="1"/>
        <v>7292</v>
      </c>
      <c r="T51" s="1">
        <f>ROUNDUP((T52-T47)*0.6/4+T50,0)</f>
        <v>751</v>
      </c>
      <c r="U51" s="1">
        <f t="shared" si="2"/>
        <v>365</v>
      </c>
      <c r="V51" s="28" t="s">
        <v>466</v>
      </c>
      <c r="W51" s="28">
        <f t="shared" si="16"/>
        <v>587406</v>
      </c>
      <c r="X51" s="28">
        <f t="shared" si="22"/>
        <v>43703</v>
      </c>
      <c r="Y51" s="28">
        <f t="shared" si="18"/>
        <v>19737</v>
      </c>
      <c r="Z51" s="28">
        <f t="shared" si="21"/>
        <v>9127</v>
      </c>
      <c r="AA51" s="28">
        <f t="shared" si="23"/>
        <v>679</v>
      </c>
      <c r="AB51" s="28">
        <f t="shared" si="19"/>
        <v>307</v>
      </c>
      <c r="AC51" s="1" t="s">
        <v>466</v>
      </c>
      <c r="AD51" s="1">
        <f t="shared" si="29"/>
        <v>540422</v>
      </c>
      <c r="AE51" s="1">
        <f t="shared" si="30"/>
        <v>41354</v>
      </c>
      <c r="AF51" s="1">
        <f t="shared" si="31"/>
        <v>25847</v>
      </c>
      <c r="AG51" s="1">
        <f t="shared" si="32"/>
        <v>8390</v>
      </c>
      <c r="AH51" s="1">
        <f t="shared" si="33"/>
        <v>642</v>
      </c>
      <c r="AI51" s="1">
        <f t="shared" si="34"/>
        <v>402</v>
      </c>
      <c r="AJ51" s="8">
        <v>49</v>
      </c>
      <c r="AK51" s="28" t="s">
        <v>466</v>
      </c>
      <c r="AL51" s="29">
        <f t="shared" si="10"/>
        <v>587417</v>
      </c>
      <c r="AM51" s="30">
        <f t="shared" si="11"/>
        <v>35245</v>
      </c>
      <c r="AN51" s="31">
        <f t="shared" si="12"/>
        <v>28196</v>
      </c>
      <c r="AO51" s="29">
        <f t="shared" si="13"/>
        <v>9117</v>
      </c>
      <c r="AP51" s="30">
        <f t="shared" si="14"/>
        <v>547</v>
      </c>
      <c r="AQ51" s="31">
        <f t="shared" si="15"/>
        <v>438</v>
      </c>
    </row>
    <row r="52" spans="2:49" x14ac:dyDescent="0.15">
      <c r="B52" t="s">
        <v>438</v>
      </c>
      <c r="C52">
        <v>1.2350000000000001</v>
      </c>
      <c r="E52" s="35">
        <f>J$33/B$8*PRODUCT(C$44:C52)</f>
        <v>14.326665688609086</v>
      </c>
      <c r="F52">
        <f t="shared" si="35"/>
        <v>0</v>
      </c>
      <c r="G52">
        <f t="shared" si="36"/>
        <v>1.3993232788709131</v>
      </c>
      <c r="I52" t="s">
        <v>524</v>
      </c>
      <c r="J52">
        <v>1.26</v>
      </c>
      <c r="O52" s="1" t="s">
        <v>473</v>
      </c>
      <c r="P52" s="5">
        <f t="shared" si="9"/>
        <v>522971</v>
      </c>
      <c r="Q52" s="6">
        <f>ROUNDUP(Q47*$C$32,0)</f>
        <v>53866</v>
      </c>
      <c r="R52" s="7">
        <f t="shared" si="0"/>
        <v>26149</v>
      </c>
      <c r="S52" s="5">
        <f t="shared" si="1"/>
        <v>8107</v>
      </c>
      <c r="T52" s="6">
        <f>ROUNDUP(T47*$C$32,0)</f>
        <v>835</v>
      </c>
      <c r="U52" s="7">
        <f t="shared" si="2"/>
        <v>406</v>
      </c>
      <c r="V52" s="28" t="s">
        <v>473</v>
      </c>
      <c r="W52" s="29">
        <f t="shared" si="16"/>
        <v>653724</v>
      </c>
      <c r="X52" s="30">
        <f t="shared" ref="X52" si="37">ROUNDUP(Q52/$B$2*$B$5,0)</f>
        <v>48637</v>
      </c>
      <c r="Y52" s="31">
        <f t="shared" si="18"/>
        <v>21966</v>
      </c>
      <c r="Z52" s="29">
        <f t="shared" si="21"/>
        <v>10135</v>
      </c>
      <c r="AA52" s="30">
        <f t="shared" ref="AA52" si="38">ROUNDUP(T52/$B$2*$B$5,0)</f>
        <v>754</v>
      </c>
      <c r="AB52" s="31">
        <f t="shared" si="19"/>
        <v>341</v>
      </c>
      <c r="AC52" s="1" t="s">
        <v>473</v>
      </c>
      <c r="AD52" s="5">
        <f t="shared" si="29"/>
        <v>601424</v>
      </c>
      <c r="AE52" s="6">
        <f t="shared" si="30"/>
        <v>46022</v>
      </c>
      <c r="AF52" s="7">
        <f t="shared" si="31"/>
        <v>28764</v>
      </c>
      <c r="AG52" s="5">
        <f t="shared" si="32"/>
        <v>9331</v>
      </c>
      <c r="AH52" s="6">
        <f t="shared" si="33"/>
        <v>714</v>
      </c>
      <c r="AI52" s="7">
        <f t="shared" si="34"/>
        <v>447</v>
      </c>
      <c r="AJ52" s="8">
        <v>50</v>
      </c>
      <c r="AK52" s="28" t="s">
        <v>473</v>
      </c>
      <c r="AL52" s="29">
        <f t="shared" si="10"/>
        <v>653717</v>
      </c>
      <c r="AM52" s="30">
        <f t="shared" si="11"/>
        <v>39223</v>
      </c>
      <c r="AN52" s="31">
        <f t="shared" si="12"/>
        <v>31379</v>
      </c>
      <c r="AO52" s="29">
        <f t="shared" si="13"/>
        <v>10150</v>
      </c>
      <c r="AP52" s="30">
        <f t="shared" si="14"/>
        <v>609</v>
      </c>
      <c r="AQ52" s="31">
        <f t="shared" si="15"/>
        <v>488</v>
      </c>
      <c r="AR52" t="s">
        <v>533</v>
      </c>
    </row>
    <row r="53" spans="2:49" x14ac:dyDescent="0.15">
      <c r="B53" t="s">
        <v>439</v>
      </c>
      <c r="C53">
        <v>1.2350000000000001</v>
      </c>
      <c r="E53" s="35">
        <f>J$33/B$8*PRODUCT(C$44:C53)</f>
        <v>17.693432125432224</v>
      </c>
      <c r="F53">
        <f t="shared" si="35"/>
        <v>0</v>
      </c>
      <c r="G53">
        <f t="shared" si="36"/>
        <v>1.5069635310917524</v>
      </c>
      <c r="I53" t="s">
        <v>525</v>
      </c>
      <c r="J53">
        <v>1.22</v>
      </c>
      <c r="O53" s="1" t="s">
        <v>358</v>
      </c>
      <c r="P53" s="5">
        <f t="shared" ref="P53:P68" si="39">ROUNDUP(Q53*$D$2/$B$2,0)</f>
        <v>8573</v>
      </c>
      <c r="Q53" s="6">
        <v>883</v>
      </c>
      <c r="R53" s="7">
        <f t="shared" ref="R53:R68" si="40">ROUNDUP(Q53*$C$2/$B$2,0)</f>
        <v>429</v>
      </c>
      <c r="S53" s="5">
        <f t="shared" ref="S53:S68" si="41">ROUNDUP(T53*$D$2/$B$2,0)</f>
        <v>127</v>
      </c>
      <c r="T53" s="6">
        <v>13</v>
      </c>
      <c r="U53" s="7">
        <f t="shared" ref="U53:U68" si="42">ROUNDUP(T53*$C$2/$B$2,0)</f>
        <v>7</v>
      </c>
      <c r="V53" s="28" t="s">
        <v>358</v>
      </c>
      <c r="W53" s="29">
        <f t="shared" ref="W53:W68" si="43">ROUNDUP(X53*$D$3/$B$3,0)</f>
        <v>10717</v>
      </c>
      <c r="X53" s="30">
        <f t="shared" ref="X53:X83" si="44">ROUNDUP(Q53/$B$2*$B$3,0)</f>
        <v>643</v>
      </c>
      <c r="Y53" s="31">
        <f t="shared" ref="Y53:Y68" si="45">ROUNDUP(X53*$C$3/$B$3,0)</f>
        <v>515</v>
      </c>
      <c r="Z53" s="29">
        <f t="shared" ref="Z53:Z68" si="46">ROUNDUP(AA53*$D$3/$B$3,0)</f>
        <v>167</v>
      </c>
      <c r="AA53" s="30">
        <f t="shared" ref="AA53:AA83" si="47">ROUNDUP(T53/$B$2*$B$3,0)</f>
        <v>10</v>
      </c>
      <c r="AB53" s="31">
        <f t="shared" ref="AB53:AB68" si="48">ROUNDUP(AA53*$C$3/$B$3,0)</f>
        <v>8</v>
      </c>
      <c r="AC53" s="1" t="s">
        <v>358</v>
      </c>
      <c r="AD53" s="5">
        <f t="shared" ref="AD53:AD68" si="49">ROUNDUP(AE53*$D$4/$B$4,0)</f>
        <v>9867</v>
      </c>
      <c r="AE53" s="6">
        <f t="shared" si="4"/>
        <v>755</v>
      </c>
      <c r="AF53" s="7">
        <f t="shared" ref="AF53:AF68" si="50">ROUNDUP(AE53*$C$4/$B$4,0)</f>
        <v>472</v>
      </c>
      <c r="AG53" s="5">
        <f t="shared" ref="AG53:AG68" si="51">ROUNDUP(AH53*$D$4/$B$4,0)</f>
        <v>157</v>
      </c>
      <c r="AH53" s="6">
        <f t="shared" si="7"/>
        <v>12</v>
      </c>
      <c r="AI53" s="7">
        <f t="shared" ref="AI53:AI68" si="52">ROUNDUP(AH53*$C$4/$B$4,0)</f>
        <v>8</v>
      </c>
      <c r="AJ53" s="8">
        <v>0</v>
      </c>
      <c r="AQ53" s="8">
        <f>G$33</f>
        <v>1</v>
      </c>
      <c r="AR53" s="5">
        <f t="shared" ref="AR53" si="53">ROUNDUP(AS53*$D$4/$B$4,0)</f>
        <v>9867</v>
      </c>
      <c r="AS53" s="6">
        <f>ROUNDUP(Q53/$B$2*$B$4*AQ53,0)</f>
        <v>755</v>
      </c>
      <c r="AT53" s="7">
        <f t="shared" ref="AT53" si="54">ROUNDUP(AS53*$C$4/$B$4,0)</f>
        <v>472</v>
      </c>
      <c r="AU53" s="5">
        <f t="shared" ref="AU53" si="55">ROUNDUP(AV53*$D$4/$B$4,0)</f>
        <v>157</v>
      </c>
      <c r="AV53" s="6">
        <f>ROUNDUP(T53/$B$2*$B$4*$AQ53,0)</f>
        <v>12</v>
      </c>
      <c r="AW53" s="7">
        <f t="shared" ref="AW53" si="56">ROUNDUP(AV53*$C$4/$B$4,0)</f>
        <v>8</v>
      </c>
    </row>
    <row r="54" spans="2:49" x14ac:dyDescent="0.15">
      <c r="B54" t="s">
        <v>440</v>
      </c>
      <c r="C54">
        <v>1.2350000000000001</v>
      </c>
      <c r="E54" s="35">
        <f>J$33/B$8*PRODUCT(C$44:C54)</f>
        <v>21.851388674908797</v>
      </c>
      <c r="F54">
        <f t="shared" si="35"/>
        <v>0</v>
      </c>
      <c r="G54">
        <f t="shared" si="36"/>
        <v>1.622883802714195</v>
      </c>
      <c r="I54" t="s">
        <v>526</v>
      </c>
      <c r="J54">
        <v>1.3</v>
      </c>
      <c r="O54" s="1" t="s">
        <v>359</v>
      </c>
      <c r="P54" s="1">
        <f t="shared" si="39"/>
        <v>9738</v>
      </c>
      <c r="Q54" s="1">
        <f>ROUNDUP((Q58-Q53)*0.6/4+Q53,0)</f>
        <v>1003</v>
      </c>
      <c r="R54" s="1">
        <f t="shared" si="40"/>
        <v>487</v>
      </c>
      <c r="S54" s="1">
        <f t="shared" si="41"/>
        <v>146</v>
      </c>
      <c r="T54" s="1">
        <f>ROUNDUP((T58-T53)*0.6/4+T53,0)</f>
        <v>15</v>
      </c>
      <c r="U54" s="1">
        <f t="shared" si="42"/>
        <v>8</v>
      </c>
      <c r="V54" s="28" t="s">
        <v>359</v>
      </c>
      <c r="W54" s="28">
        <f t="shared" si="43"/>
        <v>12167</v>
      </c>
      <c r="X54" s="1">
        <f>ROUNDUP((X58-X53)*0.6/4+X53,0)</f>
        <v>730</v>
      </c>
      <c r="Y54" s="28">
        <f t="shared" si="45"/>
        <v>584</v>
      </c>
      <c r="Z54" s="28">
        <f t="shared" si="46"/>
        <v>200</v>
      </c>
      <c r="AA54" s="1">
        <f>ROUNDUP((AA58-AA53)*0.6/4+AA53,0)</f>
        <v>12</v>
      </c>
      <c r="AB54" s="28">
        <f>ROUND(AA54*$C$3/$B$3,0)</f>
        <v>10</v>
      </c>
      <c r="AC54" s="1" t="s">
        <v>359</v>
      </c>
      <c r="AD54" s="1">
        <f t="shared" si="49"/>
        <v>11200</v>
      </c>
      <c r="AE54" s="1">
        <f t="shared" ref="AE54:AE105" si="57">ROUNDUP(Q54/$B$2*$B$4,0)</f>
        <v>857</v>
      </c>
      <c r="AF54" s="1">
        <f t="shared" si="50"/>
        <v>536</v>
      </c>
      <c r="AG54" s="1">
        <f t="shared" si="51"/>
        <v>170</v>
      </c>
      <c r="AH54" s="1">
        <f t="shared" ref="AH54:AH105" si="58">ROUNDUP(T54/$B$2*$B$4,0)</f>
        <v>13</v>
      </c>
      <c r="AI54" s="1">
        <f t="shared" si="52"/>
        <v>9</v>
      </c>
      <c r="AJ54" s="8">
        <v>1</v>
      </c>
      <c r="AQ54" s="8">
        <f t="shared" ref="AQ54:AQ57" si="59">G$33</f>
        <v>1</v>
      </c>
      <c r="AR54" s="1">
        <f>ROUNDUP((AR58-AR53)*0.6/4+AR53,0)</f>
        <v>11255</v>
      </c>
      <c r="AS54" s="1">
        <f>ROUNDUP((AS58-AS53)*0.6/4+AS53,0)</f>
        <v>862</v>
      </c>
      <c r="AT54" s="1">
        <f t="shared" ref="AT54:AU54" si="60">ROUNDUP((AT58-AT53)*0.6/4+AT53,0)</f>
        <v>539</v>
      </c>
      <c r="AU54" s="1">
        <f t="shared" si="60"/>
        <v>177</v>
      </c>
      <c r="AV54" s="1">
        <f>ROUND((AV58-AV53)*0.6/4+AV53,0)</f>
        <v>14</v>
      </c>
      <c r="AW54" s="1">
        <f>ROUND((AW58-AW53)*0.6/4,0)+AW53</f>
        <v>9</v>
      </c>
    </row>
    <row r="55" spans="2:49" x14ac:dyDescent="0.15">
      <c r="B55" t="s">
        <v>334</v>
      </c>
      <c r="C55">
        <v>1</v>
      </c>
      <c r="O55" s="1" t="s">
        <v>104</v>
      </c>
      <c r="P55" s="1">
        <f t="shared" si="39"/>
        <v>10903</v>
      </c>
      <c r="Q55" s="1">
        <f>ROUNDUP((Q58-Q53)*0.6/4+Q54,0)</f>
        <v>1123</v>
      </c>
      <c r="R55" s="1">
        <f t="shared" si="40"/>
        <v>546</v>
      </c>
      <c r="S55" s="1">
        <f t="shared" si="41"/>
        <v>166</v>
      </c>
      <c r="T55" s="1">
        <f>ROUNDUP((T58-T53)*0.6/4+T54,0)</f>
        <v>17</v>
      </c>
      <c r="U55" s="1">
        <f t="shared" si="42"/>
        <v>9</v>
      </c>
      <c r="V55" s="28" t="s">
        <v>104</v>
      </c>
      <c r="W55" s="28">
        <f t="shared" si="43"/>
        <v>13617</v>
      </c>
      <c r="X55" s="1">
        <f>ROUNDUP((X58-X53)*0.6/4+X54,0)</f>
        <v>817</v>
      </c>
      <c r="Y55" s="28">
        <f t="shared" si="45"/>
        <v>654</v>
      </c>
      <c r="Z55" s="28">
        <f t="shared" si="46"/>
        <v>234</v>
      </c>
      <c r="AA55" s="1">
        <f>ROUNDUP((AA58-AA53)*0.6/4+AA54,0)</f>
        <v>14</v>
      </c>
      <c r="AB55" s="28">
        <f t="shared" ref="AB55:AB57" si="61">ROUND(AA55*$C$3/$B$3,0)</f>
        <v>11</v>
      </c>
      <c r="AC55" s="1" t="s">
        <v>104</v>
      </c>
      <c r="AD55" s="1">
        <f t="shared" si="49"/>
        <v>12546</v>
      </c>
      <c r="AE55" s="1">
        <f t="shared" si="57"/>
        <v>960</v>
      </c>
      <c r="AF55" s="1">
        <f t="shared" si="50"/>
        <v>600</v>
      </c>
      <c r="AG55" s="1">
        <f t="shared" si="51"/>
        <v>197</v>
      </c>
      <c r="AH55" s="1">
        <f t="shared" si="58"/>
        <v>15</v>
      </c>
      <c r="AI55" s="1">
        <f t="shared" si="52"/>
        <v>10</v>
      </c>
      <c r="AJ55" s="8">
        <v>2</v>
      </c>
      <c r="AQ55" s="8">
        <f t="shared" si="59"/>
        <v>1</v>
      </c>
      <c r="AR55" s="1">
        <f>ROUNDUP((AR58-AR53)*0.6/4+AR54,0)</f>
        <v>12643</v>
      </c>
      <c r="AS55" s="1">
        <f>ROUNDUP((AS58-AS53)*0.6/4+AS54,0)</f>
        <v>969</v>
      </c>
      <c r="AT55" s="1">
        <f t="shared" ref="AT55:AV55" si="62">ROUNDUP((AT58-AT53)*0.6/4+AT54,0)</f>
        <v>606</v>
      </c>
      <c r="AU55" s="1">
        <f t="shared" si="62"/>
        <v>197</v>
      </c>
      <c r="AV55" s="1">
        <f t="shared" si="62"/>
        <v>16</v>
      </c>
      <c r="AW55" s="1">
        <f>ROUND((AW58-AW53)*0.6/4,0)+AW54</f>
        <v>10</v>
      </c>
    </row>
    <row r="56" spans="2:49" x14ac:dyDescent="0.15">
      <c r="B56" t="s">
        <v>51</v>
      </c>
      <c r="C56">
        <v>2</v>
      </c>
      <c r="O56" s="1" t="s">
        <v>150</v>
      </c>
      <c r="P56" s="1">
        <f t="shared" si="39"/>
        <v>12068</v>
      </c>
      <c r="Q56" s="1">
        <f>ROUNDUP((Q58-Q53)*0.6/4+Q55,0)</f>
        <v>1243</v>
      </c>
      <c r="R56" s="1">
        <f t="shared" si="40"/>
        <v>604</v>
      </c>
      <c r="S56" s="1">
        <f t="shared" si="41"/>
        <v>185</v>
      </c>
      <c r="T56" s="1">
        <f>ROUNDUP((T58-T53)*0.6/4+T55,0)</f>
        <v>19</v>
      </c>
      <c r="U56" s="1">
        <f t="shared" si="42"/>
        <v>10</v>
      </c>
      <c r="V56" s="28" t="s">
        <v>150</v>
      </c>
      <c r="W56" s="28">
        <f t="shared" si="43"/>
        <v>15067</v>
      </c>
      <c r="X56" s="1">
        <f>ROUNDUP((X58-X53)*0.6/4+X55,0)</f>
        <v>904</v>
      </c>
      <c r="Y56" s="28">
        <f t="shared" si="45"/>
        <v>724</v>
      </c>
      <c r="Z56" s="28">
        <f t="shared" si="46"/>
        <v>267</v>
      </c>
      <c r="AA56" s="1">
        <f>ROUNDUP((AA58-AA53)*0.6/4+AA55,0)</f>
        <v>16</v>
      </c>
      <c r="AB56" s="28">
        <f t="shared" si="61"/>
        <v>13</v>
      </c>
      <c r="AC56" s="1" t="s">
        <v>150</v>
      </c>
      <c r="AD56" s="1">
        <f t="shared" si="49"/>
        <v>13879</v>
      </c>
      <c r="AE56" s="1">
        <f t="shared" si="57"/>
        <v>1062</v>
      </c>
      <c r="AF56" s="1">
        <f t="shared" si="50"/>
        <v>664</v>
      </c>
      <c r="AG56" s="1">
        <f t="shared" si="51"/>
        <v>223</v>
      </c>
      <c r="AH56" s="1">
        <f t="shared" si="58"/>
        <v>17</v>
      </c>
      <c r="AI56" s="1">
        <f t="shared" si="52"/>
        <v>11</v>
      </c>
      <c r="AJ56" s="8">
        <v>3</v>
      </c>
      <c r="AQ56" s="8">
        <f t="shared" si="59"/>
        <v>1</v>
      </c>
      <c r="AR56" s="1">
        <f>ROUNDUP((AR58-AR53)*0.6/4+AR55,0)</f>
        <v>14031</v>
      </c>
      <c r="AS56" s="1">
        <f>ROUNDUP((AS58-AS53)*0.6/4+AS55,0)</f>
        <v>1076</v>
      </c>
      <c r="AT56" s="1">
        <f t="shared" ref="AT56:AV56" si="63">ROUNDUP((AT58-AT53)*0.6/4+AT55,0)</f>
        <v>673</v>
      </c>
      <c r="AU56" s="1">
        <f t="shared" si="63"/>
        <v>217</v>
      </c>
      <c r="AV56" s="1">
        <f t="shared" si="63"/>
        <v>18</v>
      </c>
      <c r="AW56" s="1">
        <f>ROUND((AW58-AW53)*0.6/4,0)+AW55</f>
        <v>11</v>
      </c>
    </row>
    <row r="57" spans="2:49" x14ac:dyDescent="0.15">
      <c r="B57" t="s">
        <v>52</v>
      </c>
      <c r="C57">
        <v>1.8</v>
      </c>
      <c r="O57" s="1" t="s">
        <v>151</v>
      </c>
      <c r="P57" s="1">
        <f t="shared" si="39"/>
        <v>13234</v>
      </c>
      <c r="Q57" s="1">
        <f>ROUNDUP((Q58-Q53)*0.6/4+Q56,0)</f>
        <v>1363</v>
      </c>
      <c r="R57" s="1">
        <f t="shared" si="40"/>
        <v>662</v>
      </c>
      <c r="S57" s="1">
        <f t="shared" si="41"/>
        <v>204</v>
      </c>
      <c r="T57" s="1">
        <f>ROUNDUP((T58-T53)*0.6/4+T56,0)</f>
        <v>21</v>
      </c>
      <c r="U57" s="1">
        <f t="shared" si="42"/>
        <v>11</v>
      </c>
      <c r="V57" s="28" t="s">
        <v>151</v>
      </c>
      <c r="W57" s="28">
        <f t="shared" si="43"/>
        <v>16517</v>
      </c>
      <c r="X57" s="1">
        <f>ROUNDUP((X58-X53)*0.6/4+X56,0)</f>
        <v>991</v>
      </c>
      <c r="Y57" s="28">
        <f t="shared" si="45"/>
        <v>793</v>
      </c>
      <c r="Z57" s="28">
        <f t="shared" si="46"/>
        <v>300</v>
      </c>
      <c r="AA57" s="1">
        <f>ROUNDUP((AA58-AA53)*0.6/4+AA56,0)</f>
        <v>18</v>
      </c>
      <c r="AB57" s="28">
        <f t="shared" si="61"/>
        <v>14</v>
      </c>
      <c r="AC57" s="1" t="s">
        <v>151</v>
      </c>
      <c r="AD57" s="1">
        <f t="shared" si="49"/>
        <v>15225</v>
      </c>
      <c r="AE57" s="1">
        <f t="shared" si="57"/>
        <v>1165</v>
      </c>
      <c r="AF57" s="1">
        <f t="shared" si="50"/>
        <v>729</v>
      </c>
      <c r="AG57" s="1">
        <f t="shared" si="51"/>
        <v>236</v>
      </c>
      <c r="AH57" s="1">
        <f t="shared" si="58"/>
        <v>18</v>
      </c>
      <c r="AI57" s="1">
        <f t="shared" si="52"/>
        <v>12</v>
      </c>
      <c r="AJ57" s="8">
        <v>4</v>
      </c>
      <c r="AQ57" s="8">
        <f t="shared" si="59"/>
        <v>1</v>
      </c>
      <c r="AR57" s="1">
        <f>ROUNDUP((AR58-AR53)*0.6/4+AR56,0)</f>
        <v>15419</v>
      </c>
      <c r="AS57" s="1">
        <f>ROUNDUP((AS58-AS53)*0.6/4+AS56,0)</f>
        <v>1183</v>
      </c>
      <c r="AT57" s="1">
        <f t="shared" ref="AT57:AV57" si="64">ROUNDUP((AT58-AT53)*0.6/4+AT56,0)</f>
        <v>740</v>
      </c>
      <c r="AU57" s="1">
        <f t="shared" si="64"/>
        <v>237</v>
      </c>
      <c r="AV57" s="1">
        <f t="shared" si="64"/>
        <v>20</v>
      </c>
      <c r="AW57" s="1">
        <f>ROUND((AW58-AW53)*0.6/4,0)+AW56</f>
        <v>12</v>
      </c>
    </row>
    <row r="58" spans="2:49" x14ac:dyDescent="0.15">
      <c r="B58" t="s">
        <v>53</v>
      </c>
      <c r="C58">
        <v>1.6</v>
      </c>
      <c r="O58" s="1" t="s">
        <v>44</v>
      </c>
      <c r="P58" s="5">
        <f t="shared" si="39"/>
        <v>16292</v>
      </c>
      <c r="Q58" s="6">
        <f>ROUNDUP(Q53*$C$34,0)</f>
        <v>1678</v>
      </c>
      <c r="R58" s="7">
        <f t="shared" si="40"/>
        <v>815</v>
      </c>
      <c r="S58" s="5">
        <f t="shared" si="41"/>
        <v>243</v>
      </c>
      <c r="T58" s="6">
        <f>ROUNDUP(T53*$C$34,0)</f>
        <v>25</v>
      </c>
      <c r="U58" s="7">
        <f t="shared" si="42"/>
        <v>13</v>
      </c>
      <c r="V58" s="28" t="s">
        <v>44</v>
      </c>
      <c r="W58" s="29">
        <f t="shared" si="43"/>
        <v>20367</v>
      </c>
      <c r="X58" s="30">
        <f t="shared" si="44"/>
        <v>1222</v>
      </c>
      <c r="Y58" s="31">
        <f t="shared" si="45"/>
        <v>978</v>
      </c>
      <c r="Z58" s="29">
        <f t="shared" si="46"/>
        <v>317</v>
      </c>
      <c r="AA58" s="30">
        <f t="shared" si="47"/>
        <v>19</v>
      </c>
      <c r="AB58" s="31">
        <f t="shared" si="48"/>
        <v>16</v>
      </c>
      <c r="AC58" s="1" t="s">
        <v>44</v>
      </c>
      <c r="AD58" s="5">
        <f t="shared" si="49"/>
        <v>18740</v>
      </c>
      <c r="AE58" s="6">
        <f t="shared" si="57"/>
        <v>1434</v>
      </c>
      <c r="AF58" s="7">
        <f t="shared" si="50"/>
        <v>897</v>
      </c>
      <c r="AG58" s="5">
        <f t="shared" si="51"/>
        <v>288</v>
      </c>
      <c r="AH58" s="6">
        <f t="shared" si="58"/>
        <v>22</v>
      </c>
      <c r="AI58" s="7">
        <f t="shared" si="52"/>
        <v>14</v>
      </c>
      <c r="AJ58" s="8">
        <v>5</v>
      </c>
      <c r="AQ58" s="8">
        <f>G$34</f>
        <v>1.02</v>
      </c>
      <c r="AR58" s="5">
        <f t="shared" ref="AR58" si="65">ROUNDUP(AS58*$D$4/$B$4,0)</f>
        <v>19119</v>
      </c>
      <c r="AS58" s="6">
        <f>ROUNDUP(Q58/$B$2*$B$4*AQ58,0)</f>
        <v>1463</v>
      </c>
      <c r="AT58" s="7">
        <f t="shared" ref="AT58" si="66">ROUNDUP(AS58*$C$4/$B$4,0)</f>
        <v>915</v>
      </c>
      <c r="AU58" s="5">
        <f t="shared" ref="AU58" si="67">ROUNDUP(AV58*$D$4/$B$4,0)</f>
        <v>288</v>
      </c>
      <c r="AV58" s="6">
        <f>ROUND(T58/$B$2*$B$4*$AQ58,0)</f>
        <v>22</v>
      </c>
      <c r="AW58" s="7">
        <f t="shared" ref="AW58" si="68">ROUNDUP(AV58*$C$4/$B$4,0)</f>
        <v>14</v>
      </c>
    </row>
    <row r="59" spans="2:49" x14ac:dyDescent="0.15">
      <c r="B59" t="s">
        <v>347</v>
      </c>
      <c r="C59">
        <v>1.3</v>
      </c>
      <c r="O59" s="1" t="s">
        <v>360</v>
      </c>
      <c r="P59" s="1">
        <f t="shared" si="39"/>
        <v>18010</v>
      </c>
      <c r="Q59" s="1">
        <f>ROUNDUP((Q63-Q58)*0.6/4+Q58,0)</f>
        <v>1855</v>
      </c>
      <c r="R59" s="1">
        <f t="shared" si="40"/>
        <v>901</v>
      </c>
      <c r="S59" s="1">
        <f t="shared" si="41"/>
        <v>272</v>
      </c>
      <c r="T59" s="1">
        <f>ROUNDUP((T63-T58)*0.6/4+T58,0)</f>
        <v>28</v>
      </c>
      <c r="U59" s="1">
        <f t="shared" si="42"/>
        <v>14</v>
      </c>
      <c r="V59" s="28" t="s">
        <v>360</v>
      </c>
      <c r="W59" s="28">
        <f t="shared" ref="W59:W62" si="69">ROUNDUP(X59*$D$3/$B$3,0)</f>
        <v>22517</v>
      </c>
      <c r="X59" s="1">
        <f>ROUNDUP((X63-X58)*0.6/4+X58,0)</f>
        <v>1351</v>
      </c>
      <c r="Y59" s="28">
        <f t="shared" ref="Y59:Y62" si="70">ROUNDUP(X59*$C$3/$B$3,0)</f>
        <v>1081</v>
      </c>
      <c r="Z59" s="28">
        <f t="shared" ref="Z59:Z62" si="71">ROUNDUP(AA59*$D$3/$B$3,0)</f>
        <v>350</v>
      </c>
      <c r="AA59" s="1">
        <f>ROUNDUP((AA63-AA58)*0.6/4+AA58,0)</f>
        <v>21</v>
      </c>
      <c r="AB59" s="28">
        <f>ROUND(AA59*$C$3/$B$3,0)</f>
        <v>17</v>
      </c>
      <c r="AC59" s="1" t="s">
        <v>360</v>
      </c>
      <c r="AD59" s="1">
        <f t="shared" si="49"/>
        <v>20714</v>
      </c>
      <c r="AE59" s="1">
        <f t="shared" si="57"/>
        <v>1585</v>
      </c>
      <c r="AF59" s="1">
        <f t="shared" si="50"/>
        <v>991</v>
      </c>
      <c r="AG59" s="1">
        <f t="shared" si="51"/>
        <v>314</v>
      </c>
      <c r="AH59" s="1">
        <f t="shared" si="58"/>
        <v>24</v>
      </c>
      <c r="AI59" s="1">
        <f t="shared" si="52"/>
        <v>15</v>
      </c>
      <c r="AJ59" s="8">
        <v>6</v>
      </c>
      <c r="AQ59" s="8">
        <f t="shared" ref="AQ59:AQ62" si="72">G$34</f>
        <v>1.02</v>
      </c>
      <c r="AR59" s="1">
        <f>ROUNDUP((AR63-AR58)*0.6/4+AR58,0)</f>
        <v>21078</v>
      </c>
      <c r="AS59" s="1">
        <f>ROUNDUP((AS63-AS58)*0.6/4+AS58,0)</f>
        <v>1613</v>
      </c>
      <c r="AT59" s="1">
        <f t="shared" ref="AT59:AU59" si="73">ROUNDUP((AT63-AT58)*0.6/4+AT58,0)</f>
        <v>1009</v>
      </c>
      <c r="AU59" s="1">
        <f t="shared" si="73"/>
        <v>318</v>
      </c>
      <c r="AV59" s="1">
        <f>ROUND((AV63-AV58)*0.6/4+AV58,0)</f>
        <v>24</v>
      </c>
      <c r="AW59" s="1">
        <f>ROUND((AW63-AW58)*0.6/4,0)+AW58</f>
        <v>15</v>
      </c>
    </row>
    <row r="60" spans="2:49" x14ac:dyDescent="0.15">
      <c r="B60" t="s">
        <v>348</v>
      </c>
      <c r="C60">
        <v>1.3</v>
      </c>
      <c r="O60" s="1" t="s">
        <v>105</v>
      </c>
      <c r="P60" s="1">
        <f t="shared" si="39"/>
        <v>19729</v>
      </c>
      <c r="Q60" s="1">
        <f>ROUNDUP((Q63-Q58)*0.6/4+Q59,0)</f>
        <v>2032</v>
      </c>
      <c r="R60" s="1">
        <f t="shared" si="40"/>
        <v>987</v>
      </c>
      <c r="S60" s="1">
        <f t="shared" si="41"/>
        <v>301</v>
      </c>
      <c r="T60" s="1">
        <f>ROUNDUP((T63-T58)*0.6/4+T59,0)</f>
        <v>31</v>
      </c>
      <c r="U60" s="1">
        <f t="shared" si="42"/>
        <v>16</v>
      </c>
      <c r="V60" s="28" t="s">
        <v>105</v>
      </c>
      <c r="W60" s="28">
        <f t="shared" si="69"/>
        <v>24667</v>
      </c>
      <c r="X60" s="1">
        <f>ROUNDUP((X63-X58)*0.6/4+X59,0)</f>
        <v>1480</v>
      </c>
      <c r="Y60" s="28">
        <f t="shared" si="70"/>
        <v>1184</v>
      </c>
      <c r="Z60" s="28">
        <f t="shared" si="71"/>
        <v>384</v>
      </c>
      <c r="AA60" s="1">
        <f>ROUNDUP((AA63-AA58)*0.6/4+AA59,0)</f>
        <v>23</v>
      </c>
      <c r="AB60" s="28">
        <f t="shared" ref="AB60:AB62" si="74">ROUND(AA60*$C$3/$B$3,0)</f>
        <v>18</v>
      </c>
      <c r="AC60" s="1" t="s">
        <v>105</v>
      </c>
      <c r="AD60" s="1">
        <f t="shared" si="49"/>
        <v>22700</v>
      </c>
      <c r="AE60" s="1">
        <f t="shared" si="57"/>
        <v>1737</v>
      </c>
      <c r="AF60" s="1">
        <f t="shared" si="50"/>
        <v>1086</v>
      </c>
      <c r="AG60" s="1">
        <f t="shared" si="51"/>
        <v>353</v>
      </c>
      <c r="AH60" s="1">
        <f t="shared" si="58"/>
        <v>27</v>
      </c>
      <c r="AI60" s="1">
        <f t="shared" si="52"/>
        <v>17</v>
      </c>
      <c r="AJ60" s="8">
        <v>7</v>
      </c>
      <c r="AQ60" s="8">
        <f t="shared" si="72"/>
        <v>1.02</v>
      </c>
      <c r="AR60" s="1">
        <f>ROUNDUP((AR63-AR58)*0.6/4+AR59,0)</f>
        <v>23037</v>
      </c>
      <c r="AS60" s="1">
        <f>ROUNDUP((AS63-AS58)*0.6/4+AS59,0)</f>
        <v>1763</v>
      </c>
      <c r="AT60" s="1">
        <f t="shared" ref="AT60:AV60" si="75">ROUNDUP((AT63-AT58)*0.6/4+AT59,0)</f>
        <v>1103</v>
      </c>
      <c r="AU60" s="1">
        <f t="shared" si="75"/>
        <v>348</v>
      </c>
      <c r="AV60" s="1">
        <f t="shared" si="75"/>
        <v>27</v>
      </c>
      <c r="AW60" s="1">
        <f>ROUND((AW63-AW58)*0.6/4,0)+AW59</f>
        <v>16</v>
      </c>
    </row>
    <row r="61" spans="2:49" x14ac:dyDescent="0.15">
      <c r="B61" t="s">
        <v>385</v>
      </c>
      <c r="C61">
        <v>1.3</v>
      </c>
      <c r="O61" s="1" t="s">
        <v>106</v>
      </c>
      <c r="P61" s="1">
        <f t="shared" si="39"/>
        <v>21447</v>
      </c>
      <c r="Q61" s="1">
        <f>ROUNDUP((Q63-Q58)*0.6/4+Q60,0)</f>
        <v>2209</v>
      </c>
      <c r="R61" s="1">
        <f t="shared" si="40"/>
        <v>1073</v>
      </c>
      <c r="S61" s="1">
        <f t="shared" si="41"/>
        <v>331</v>
      </c>
      <c r="T61" s="1">
        <f>ROUNDUP((T63-T58)*0.6/4+T60,0)</f>
        <v>34</v>
      </c>
      <c r="U61" s="1">
        <f t="shared" si="42"/>
        <v>17</v>
      </c>
      <c r="V61" s="28" t="s">
        <v>106</v>
      </c>
      <c r="W61" s="28">
        <f t="shared" si="69"/>
        <v>26817</v>
      </c>
      <c r="X61" s="1">
        <f>ROUNDUP((X63-X58)*0.6/4+X60,0)</f>
        <v>1609</v>
      </c>
      <c r="Y61" s="28">
        <f t="shared" si="70"/>
        <v>1288</v>
      </c>
      <c r="Z61" s="28">
        <f t="shared" si="71"/>
        <v>417</v>
      </c>
      <c r="AA61" s="1">
        <f>ROUNDUP((AA63-AA58)*0.6/4+AA60,0)</f>
        <v>25</v>
      </c>
      <c r="AB61" s="28">
        <f t="shared" si="74"/>
        <v>20</v>
      </c>
      <c r="AC61" s="1" t="s">
        <v>106</v>
      </c>
      <c r="AD61" s="1">
        <f t="shared" si="49"/>
        <v>24673</v>
      </c>
      <c r="AE61" s="1">
        <f t="shared" si="57"/>
        <v>1888</v>
      </c>
      <c r="AF61" s="1">
        <f t="shared" si="50"/>
        <v>1180</v>
      </c>
      <c r="AG61" s="1">
        <f t="shared" si="51"/>
        <v>393</v>
      </c>
      <c r="AH61" s="1">
        <f t="shared" si="58"/>
        <v>30</v>
      </c>
      <c r="AI61" s="1">
        <f t="shared" si="52"/>
        <v>19</v>
      </c>
      <c r="AJ61" s="8">
        <v>8</v>
      </c>
      <c r="AQ61" s="8">
        <f t="shared" si="72"/>
        <v>1.02</v>
      </c>
      <c r="AR61" s="1">
        <f>ROUNDUP((AR63-AR58)*0.6/4+AR60,0)</f>
        <v>24996</v>
      </c>
      <c r="AS61" s="1">
        <f>ROUNDUP((AS63-AS58)*0.6/4+AS60,0)</f>
        <v>1913</v>
      </c>
      <c r="AT61" s="1">
        <f t="shared" ref="AT61:AV61" si="76">ROUNDUP((AT63-AT58)*0.6/4+AT60,0)</f>
        <v>1197</v>
      </c>
      <c r="AU61" s="1">
        <f t="shared" si="76"/>
        <v>378</v>
      </c>
      <c r="AV61" s="1">
        <f t="shared" si="76"/>
        <v>30</v>
      </c>
      <c r="AW61" s="1">
        <f>ROUND((AW63-AW58)*0.6/4,0)+AW60</f>
        <v>17</v>
      </c>
    </row>
    <row r="62" spans="2:49" x14ac:dyDescent="0.15">
      <c r="B62" t="s">
        <v>441</v>
      </c>
      <c r="C62">
        <v>1.3</v>
      </c>
      <c r="O62" s="1" t="s">
        <v>146</v>
      </c>
      <c r="P62" s="1">
        <f t="shared" si="39"/>
        <v>23166</v>
      </c>
      <c r="Q62" s="1">
        <f>ROUNDUP((Q63-Q58)*0.6/4+Q61,0)</f>
        <v>2386</v>
      </c>
      <c r="R62" s="1">
        <f t="shared" si="40"/>
        <v>1159</v>
      </c>
      <c r="S62" s="1">
        <f t="shared" si="41"/>
        <v>360</v>
      </c>
      <c r="T62" s="1">
        <f>ROUNDUP((T63-T58)*0.6/4+T61,0)</f>
        <v>37</v>
      </c>
      <c r="U62" s="1">
        <f t="shared" si="42"/>
        <v>18</v>
      </c>
      <c r="V62" s="28" t="s">
        <v>146</v>
      </c>
      <c r="W62" s="28">
        <f t="shared" si="69"/>
        <v>28967</v>
      </c>
      <c r="X62" s="1">
        <f>ROUNDUP((X63-X58)*0.6/4+X61,0)</f>
        <v>1738</v>
      </c>
      <c r="Y62" s="28">
        <f t="shared" si="70"/>
        <v>1391</v>
      </c>
      <c r="Z62" s="28">
        <f t="shared" si="71"/>
        <v>450</v>
      </c>
      <c r="AA62" s="1">
        <f>ROUNDUP((AA63-AA58)*0.6/4+AA61,0)</f>
        <v>27</v>
      </c>
      <c r="AB62" s="28">
        <f t="shared" si="74"/>
        <v>22</v>
      </c>
      <c r="AC62" s="1" t="s">
        <v>146</v>
      </c>
      <c r="AD62" s="1">
        <f t="shared" si="49"/>
        <v>26647</v>
      </c>
      <c r="AE62" s="1">
        <f t="shared" si="57"/>
        <v>2039</v>
      </c>
      <c r="AF62" s="1">
        <f t="shared" si="50"/>
        <v>1275</v>
      </c>
      <c r="AG62" s="1">
        <f t="shared" si="51"/>
        <v>419</v>
      </c>
      <c r="AH62" s="1">
        <f t="shared" si="58"/>
        <v>32</v>
      </c>
      <c r="AI62" s="1">
        <f t="shared" si="52"/>
        <v>20</v>
      </c>
      <c r="AJ62" s="8">
        <v>9</v>
      </c>
      <c r="AQ62" s="8">
        <f t="shared" si="72"/>
        <v>1.02</v>
      </c>
      <c r="AR62" s="1">
        <f>ROUNDUP((AR63-AR58)*0.6/4+AR61,0)</f>
        <v>26955</v>
      </c>
      <c r="AS62" s="1">
        <f>ROUNDUP((AS63-AS58)*0.6/4+AS61,0)</f>
        <v>2063</v>
      </c>
      <c r="AT62" s="1">
        <f t="shared" ref="AT62:AV62" si="77">ROUNDUP((AT63-AT58)*0.6/4+AT61,0)</f>
        <v>1291</v>
      </c>
      <c r="AU62" s="1">
        <f t="shared" si="77"/>
        <v>408</v>
      </c>
      <c r="AV62" s="1">
        <f t="shared" si="77"/>
        <v>33</v>
      </c>
      <c r="AW62" s="1">
        <f>ROUND((AW63-AW58)*0.6/4,0)+AW61</f>
        <v>18</v>
      </c>
    </row>
    <row r="63" spans="2:49" x14ac:dyDescent="0.15">
      <c r="B63" t="s">
        <v>442</v>
      </c>
      <c r="C63">
        <v>1.3</v>
      </c>
      <c r="O63" s="1" t="s">
        <v>45</v>
      </c>
      <c r="P63" s="5">
        <f t="shared" si="39"/>
        <v>27700</v>
      </c>
      <c r="Q63" s="6">
        <f>ROUNDUP(Q58*$C$35,0)</f>
        <v>2853</v>
      </c>
      <c r="R63" s="7">
        <f t="shared" si="40"/>
        <v>1385</v>
      </c>
      <c r="S63" s="5">
        <f t="shared" si="41"/>
        <v>418</v>
      </c>
      <c r="T63" s="6">
        <f>ROUNDUP(T58*$C$35,0)</f>
        <v>43</v>
      </c>
      <c r="U63" s="7">
        <f t="shared" si="42"/>
        <v>21</v>
      </c>
      <c r="V63" s="28" t="s">
        <v>45</v>
      </c>
      <c r="W63" s="29">
        <f t="shared" si="43"/>
        <v>34634</v>
      </c>
      <c r="X63" s="30">
        <f t="shared" si="44"/>
        <v>2078</v>
      </c>
      <c r="Y63" s="31">
        <f t="shared" si="45"/>
        <v>1663</v>
      </c>
      <c r="Z63" s="29">
        <f t="shared" si="46"/>
        <v>534</v>
      </c>
      <c r="AA63" s="30">
        <f t="shared" si="47"/>
        <v>32</v>
      </c>
      <c r="AB63" s="31">
        <f t="shared" si="48"/>
        <v>26</v>
      </c>
      <c r="AC63" s="1" t="s">
        <v>45</v>
      </c>
      <c r="AD63" s="5">
        <f t="shared" si="49"/>
        <v>31861</v>
      </c>
      <c r="AE63" s="6">
        <f t="shared" si="57"/>
        <v>2438</v>
      </c>
      <c r="AF63" s="7">
        <f t="shared" si="50"/>
        <v>1524</v>
      </c>
      <c r="AG63" s="5">
        <f t="shared" si="51"/>
        <v>484</v>
      </c>
      <c r="AH63" s="6">
        <f t="shared" si="58"/>
        <v>37</v>
      </c>
      <c r="AI63" s="7">
        <f t="shared" si="52"/>
        <v>24</v>
      </c>
      <c r="AJ63" s="8">
        <v>10</v>
      </c>
      <c r="AQ63" s="8">
        <f>G$35</f>
        <v>1.01</v>
      </c>
      <c r="AR63" s="5">
        <f t="shared" ref="AR63" si="78">ROUNDUP(AS63*$D$4/$B$4,0)</f>
        <v>32174</v>
      </c>
      <c r="AS63" s="6">
        <f>ROUNDUP(Q63/$B$2*$B$4*AQ63,0)</f>
        <v>2462</v>
      </c>
      <c r="AT63" s="7">
        <f t="shared" ref="AT63" si="79">ROUNDUP(AS63*$C$4/$B$4,0)</f>
        <v>1539</v>
      </c>
      <c r="AU63" s="5">
        <f t="shared" ref="AU63" si="80">ROUNDUP(AV63*$D$4/$B$4,0)</f>
        <v>484</v>
      </c>
      <c r="AV63" s="6">
        <f>ROUND(T63/$B$2*$B$4*$AQ63,0)</f>
        <v>37</v>
      </c>
      <c r="AW63" s="7">
        <f>ROUND(AV63*$C$4/$B$4,0)</f>
        <v>23</v>
      </c>
    </row>
    <row r="64" spans="2:49" x14ac:dyDescent="0.15">
      <c r="B64" t="s">
        <v>443</v>
      </c>
      <c r="C64">
        <v>1.3</v>
      </c>
      <c r="O64" s="1" t="s">
        <v>361</v>
      </c>
      <c r="P64" s="1">
        <f t="shared" si="39"/>
        <v>30195</v>
      </c>
      <c r="Q64" s="1">
        <f>ROUNDUP((Q68-Q63)*0.6/4+Q63,0)</f>
        <v>3110</v>
      </c>
      <c r="R64" s="1">
        <f t="shared" si="40"/>
        <v>1510</v>
      </c>
      <c r="S64" s="1">
        <f t="shared" si="41"/>
        <v>457</v>
      </c>
      <c r="T64" s="1">
        <f>ROUNDUP((T68-T63)*0.6/4+T63,0)</f>
        <v>47</v>
      </c>
      <c r="U64" s="1">
        <f t="shared" si="42"/>
        <v>23</v>
      </c>
      <c r="V64" s="28" t="s">
        <v>361</v>
      </c>
      <c r="W64" s="28">
        <f t="shared" ref="W64:W67" si="81">ROUNDUP(X64*$D$3/$B$3,0)</f>
        <v>37767</v>
      </c>
      <c r="X64" s="1">
        <f>ROUNDUP((X68-X63)*0.6/4+X63,0)</f>
        <v>2266</v>
      </c>
      <c r="Y64" s="28">
        <f t="shared" ref="Y64:Y67" si="82">ROUNDUP(X64*$C$3/$B$3,0)</f>
        <v>1813</v>
      </c>
      <c r="Z64" s="28">
        <f t="shared" ref="Z64:Z67" si="83">ROUNDUP(AA64*$D$3/$B$3,0)</f>
        <v>584</v>
      </c>
      <c r="AA64" s="1">
        <f>ROUNDUP((AA68-AA63)*0.6/4+AA63,0)</f>
        <v>35</v>
      </c>
      <c r="AB64" s="28">
        <f>ROUND(AA64*$C$3/$B$3,0)</f>
        <v>28</v>
      </c>
      <c r="AC64" s="1" t="s">
        <v>361</v>
      </c>
      <c r="AD64" s="1">
        <f t="shared" si="49"/>
        <v>34736</v>
      </c>
      <c r="AE64" s="1">
        <f t="shared" si="57"/>
        <v>2658</v>
      </c>
      <c r="AF64" s="1">
        <f t="shared" si="50"/>
        <v>1662</v>
      </c>
      <c r="AG64" s="1">
        <f t="shared" si="51"/>
        <v>536</v>
      </c>
      <c r="AH64" s="1">
        <f t="shared" si="58"/>
        <v>41</v>
      </c>
      <c r="AI64" s="1">
        <f t="shared" si="52"/>
        <v>26</v>
      </c>
      <c r="AJ64" s="8">
        <v>11</v>
      </c>
      <c r="AQ64" s="8">
        <f t="shared" ref="AQ64:AQ67" si="84">G$35</f>
        <v>1.01</v>
      </c>
      <c r="AR64" s="1">
        <f>ROUNDUP((AR68-AR63)*0.6/4+AR63,0)</f>
        <v>35072</v>
      </c>
      <c r="AS64" s="1">
        <f>ROUNDUP((AS68-AS63)*0.6/4+AS63,0)</f>
        <v>2684</v>
      </c>
      <c r="AT64" s="1">
        <f t="shared" ref="AT64:AU64" si="85">ROUNDUP((AT68-AT63)*0.6/4+AT63,0)</f>
        <v>1678</v>
      </c>
      <c r="AU64" s="1">
        <f t="shared" si="85"/>
        <v>530</v>
      </c>
      <c r="AV64" s="1">
        <f>ROUND((AV68-AV63)*0.6/4+AV63,0)</f>
        <v>40</v>
      </c>
      <c r="AW64" s="1">
        <f>ROUND((AW68-AW63)*0.6/4+AW63,0)</f>
        <v>25</v>
      </c>
    </row>
    <row r="65" spans="2:49" x14ac:dyDescent="0.15">
      <c r="B65" t="s">
        <v>444</v>
      </c>
      <c r="C65">
        <v>1.3</v>
      </c>
      <c r="O65" s="1" t="s">
        <v>107</v>
      </c>
      <c r="P65" s="1">
        <f t="shared" si="39"/>
        <v>32690</v>
      </c>
      <c r="Q65" s="1">
        <f>ROUNDUP((Q68-Q63)*0.6/4+Q64,0)</f>
        <v>3367</v>
      </c>
      <c r="R65" s="1">
        <f t="shared" si="40"/>
        <v>1635</v>
      </c>
      <c r="S65" s="1">
        <f t="shared" si="41"/>
        <v>496</v>
      </c>
      <c r="T65" s="1">
        <f>ROUNDUP((T68-T63)*0.6/4+T64,0)</f>
        <v>51</v>
      </c>
      <c r="U65" s="1">
        <f t="shared" si="42"/>
        <v>25</v>
      </c>
      <c r="V65" s="28" t="s">
        <v>107</v>
      </c>
      <c r="W65" s="28">
        <f t="shared" si="81"/>
        <v>40900</v>
      </c>
      <c r="X65" s="1">
        <f>ROUNDUP((X68-X63)*0.6/4+X64,0)</f>
        <v>2454</v>
      </c>
      <c r="Y65" s="28">
        <f t="shared" si="82"/>
        <v>1964</v>
      </c>
      <c r="Z65" s="28">
        <f t="shared" si="83"/>
        <v>634</v>
      </c>
      <c r="AA65" s="1">
        <f>ROUNDUP((AA68-AA63)*0.6/4+AA64,0)</f>
        <v>38</v>
      </c>
      <c r="AB65" s="28">
        <f t="shared" ref="AB65:AB67" si="86">ROUND(AA65*$C$3/$B$3,0)</f>
        <v>30</v>
      </c>
      <c r="AC65" s="1" t="s">
        <v>107</v>
      </c>
      <c r="AD65" s="1">
        <f t="shared" si="49"/>
        <v>37598</v>
      </c>
      <c r="AE65" s="1">
        <f t="shared" si="57"/>
        <v>2877</v>
      </c>
      <c r="AF65" s="1">
        <f t="shared" si="50"/>
        <v>1799</v>
      </c>
      <c r="AG65" s="1">
        <f t="shared" si="51"/>
        <v>575</v>
      </c>
      <c r="AH65" s="1">
        <f t="shared" si="58"/>
        <v>44</v>
      </c>
      <c r="AI65" s="1">
        <f t="shared" si="52"/>
        <v>28</v>
      </c>
      <c r="AJ65" s="8">
        <v>12</v>
      </c>
      <c r="AQ65" s="8">
        <f t="shared" si="84"/>
        <v>1.01</v>
      </c>
      <c r="AR65" s="1">
        <f>ROUNDUP((AR68-AR63)*0.6/4+AR64,0)</f>
        <v>37970</v>
      </c>
      <c r="AS65" s="1">
        <f>ROUNDUP((AS68-AS63)*0.6/4+AS64,0)</f>
        <v>2906</v>
      </c>
      <c r="AT65" s="1">
        <f t="shared" ref="AT65:AV65" si="87">ROUNDUP((AT68-AT63)*0.6/4+AT64,0)</f>
        <v>1817</v>
      </c>
      <c r="AU65" s="1">
        <f t="shared" si="87"/>
        <v>576</v>
      </c>
      <c r="AV65" s="1">
        <f t="shared" si="87"/>
        <v>44</v>
      </c>
      <c r="AW65" s="1">
        <f t="shared" ref="AW65" si="88">ROUNDUP((AW68-AW63)*0.6/4+AW64,0)</f>
        <v>28</v>
      </c>
    </row>
    <row r="66" spans="2:49" x14ac:dyDescent="0.15">
      <c r="B66" t="s">
        <v>335</v>
      </c>
      <c r="C66">
        <v>1</v>
      </c>
      <c r="O66" s="1" t="s">
        <v>108</v>
      </c>
      <c r="P66" s="1">
        <f t="shared" si="39"/>
        <v>35185</v>
      </c>
      <c r="Q66" s="1">
        <f>ROUNDUP((Q68-Q63)*0.6/4+Q65,0)</f>
        <v>3624</v>
      </c>
      <c r="R66" s="1">
        <f t="shared" si="40"/>
        <v>1760</v>
      </c>
      <c r="S66" s="1">
        <f t="shared" si="41"/>
        <v>534</v>
      </c>
      <c r="T66" s="1">
        <f>ROUNDUP((T68-T63)*0.6/4+T65,0)</f>
        <v>55</v>
      </c>
      <c r="U66" s="1">
        <f t="shared" si="42"/>
        <v>27</v>
      </c>
      <c r="V66" s="28" t="s">
        <v>108</v>
      </c>
      <c r="W66" s="28">
        <f t="shared" si="81"/>
        <v>44034</v>
      </c>
      <c r="X66" s="1">
        <f>ROUNDUP((X68-X63)*0.6/4+X65,0)</f>
        <v>2642</v>
      </c>
      <c r="Y66" s="28">
        <f t="shared" si="82"/>
        <v>2114</v>
      </c>
      <c r="Z66" s="28">
        <f t="shared" si="83"/>
        <v>684</v>
      </c>
      <c r="AA66" s="1">
        <f>ROUNDUP((AA68-AA63)*0.6/4+AA65,0)</f>
        <v>41</v>
      </c>
      <c r="AB66" s="28">
        <f t="shared" si="86"/>
        <v>33</v>
      </c>
      <c r="AC66" s="1" t="s">
        <v>108</v>
      </c>
      <c r="AD66" s="1">
        <f t="shared" si="49"/>
        <v>40473</v>
      </c>
      <c r="AE66" s="1">
        <f t="shared" si="57"/>
        <v>3097</v>
      </c>
      <c r="AF66" s="1">
        <f t="shared" si="50"/>
        <v>1936</v>
      </c>
      <c r="AG66" s="1">
        <f t="shared" si="51"/>
        <v>615</v>
      </c>
      <c r="AH66" s="1">
        <f t="shared" si="58"/>
        <v>47</v>
      </c>
      <c r="AI66" s="1">
        <f t="shared" si="52"/>
        <v>30</v>
      </c>
      <c r="AJ66" s="8">
        <v>13</v>
      </c>
      <c r="AQ66" s="8">
        <f t="shared" si="84"/>
        <v>1.01</v>
      </c>
      <c r="AR66" s="1">
        <f>ROUNDUP((AR68-AR63)*0.6/4+AR65,0)</f>
        <v>40868</v>
      </c>
      <c r="AS66" s="1">
        <f>ROUNDUP((AS68-AS63)*0.6/4+AS65,0)</f>
        <v>3128</v>
      </c>
      <c r="AT66" s="1">
        <f t="shared" ref="AT66:AV66" si="89">ROUNDUP((AT68-AT63)*0.6/4+AT65,0)</f>
        <v>1956</v>
      </c>
      <c r="AU66" s="1">
        <f t="shared" si="89"/>
        <v>622</v>
      </c>
      <c r="AV66" s="1">
        <f t="shared" si="89"/>
        <v>48</v>
      </c>
      <c r="AW66" s="1">
        <f t="shared" ref="AW66" si="90">ROUNDUP((AW68-AW63)*0.6/4+AW65,0)</f>
        <v>31</v>
      </c>
    </row>
    <row r="67" spans="2:49" x14ac:dyDescent="0.15">
      <c r="B67" t="s">
        <v>55</v>
      </c>
      <c r="C67">
        <v>2</v>
      </c>
      <c r="O67" s="1" t="s">
        <v>109</v>
      </c>
      <c r="P67" s="1">
        <f t="shared" si="39"/>
        <v>37680</v>
      </c>
      <c r="Q67" s="1">
        <f>ROUNDUP((Q68-Q63)*0.6/4+Q66,0)</f>
        <v>3881</v>
      </c>
      <c r="R67" s="1">
        <f t="shared" si="40"/>
        <v>1884</v>
      </c>
      <c r="S67" s="1">
        <f t="shared" si="41"/>
        <v>573</v>
      </c>
      <c r="T67" s="1">
        <f>ROUNDUP((T68-T63)*0.6/4+T66,0)</f>
        <v>59</v>
      </c>
      <c r="U67" s="1">
        <f t="shared" si="42"/>
        <v>29</v>
      </c>
      <c r="V67" s="28" t="s">
        <v>109</v>
      </c>
      <c r="W67" s="28">
        <f t="shared" si="81"/>
        <v>47167</v>
      </c>
      <c r="X67" s="1">
        <f>ROUNDUP((X68-X63)*0.6/4+X66,0)</f>
        <v>2830</v>
      </c>
      <c r="Y67" s="28">
        <f t="shared" si="82"/>
        <v>2264</v>
      </c>
      <c r="Z67" s="28">
        <f t="shared" si="83"/>
        <v>734</v>
      </c>
      <c r="AA67" s="1">
        <f>ROUNDUP((AA68-AA63)*0.6/4+AA66,0)</f>
        <v>44</v>
      </c>
      <c r="AB67" s="28">
        <f t="shared" si="86"/>
        <v>35</v>
      </c>
      <c r="AC67" s="1" t="s">
        <v>109</v>
      </c>
      <c r="AD67" s="1">
        <f t="shared" si="49"/>
        <v>43335</v>
      </c>
      <c r="AE67" s="1">
        <f t="shared" si="57"/>
        <v>3316</v>
      </c>
      <c r="AF67" s="1">
        <f t="shared" si="50"/>
        <v>2073</v>
      </c>
      <c r="AG67" s="1">
        <f t="shared" si="51"/>
        <v>667</v>
      </c>
      <c r="AH67" s="1">
        <f t="shared" si="58"/>
        <v>51</v>
      </c>
      <c r="AI67" s="1">
        <f t="shared" si="52"/>
        <v>32</v>
      </c>
      <c r="AJ67" s="8">
        <v>14</v>
      </c>
      <c r="AQ67" s="8">
        <f t="shared" si="84"/>
        <v>1.01</v>
      </c>
      <c r="AR67" s="1">
        <f>ROUNDUP((AR68-AR63)*0.6/4+AR66,0)</f>
        <v>43766</v>
      </c>
      <c r="AS67" s="1">
        <f>ROUNDUP((AS68-AS63)*0.6/4+AS66,0)</f>
        <v>3350</v>
      </c>
      <c r="AT67" s="1">
        <f t="shared" ref="AT67:AV67" si="91">ROUNDUP((AT68-AT63)*0.6/4+AT66,0)</f>
        <v>2095</v>
      </c>
      <c r="AU67" s="1">
        <f t="shared" si="91"/>
        <v>668</v>
      </c>
      <c r="AV67" s="1">
        <f t="shared" si="91"/>
        <v>52</v>
      </c>
      <c r="AW67" s="1">
        <f t="shared" ref="AW67" si="92">ROUNDUP((AW68-AW63)*0.6/4+AW66,0)</f>
        <v>34</v>
      </c>
    </row>
    <row r="68" spans="2:49" x14ac:dyDescent="0.15">
      <c r="B68" t="s">
        <v>56</v>
      </c>
      <c r="C68">
        <v>1.8</v>
      </c>
      <c r="O68" s="1" t="s">
        <v>46</v>
      </c>
      <c r="P68" s="5">
        <f t="shared" si="39"/>
        <v>44321</v>
      </c>
      <c r="Q68" s="6">
        <f>ROUNDUP(Q63*$C$36,0)</f>
        <v>4565</v>
      </c>
      <c r="R68" s="7">
        <f t="shared" si="40"/>
        <v>2217</v>
      </c>
      <c r="S68" s="5">
        <f t="shared" si="41"/>
        <v>670</v>
      </c>
      <c r="T68" s="6">
        <f>ROUNDUP(T63*$C$36,0)</f>
        <v>69</v>
      </c>
      <c r="U68" s="7">
        <f t="shared" si="42"/>
        <v>34</v>
      </c>
      <c r="V68" s="28" t="s">
        <v>46</v>
      </c>
      <c r="W68" s="29">
        <f t="shared" si="43"/>
        <v>55417</v>
      </c>
      <c r="X68" s="30">
        <f t="shared" si="44"/>
        <v>3325</v>
      </c>
      <c r="Y68" s="31">
        <f t="shared" si="45"/>
        <v>2660</v>
      </c>
      <c r="Z68" s="29">
        <f t="shared" si="46"/>
        <v>850</v>
      </c>
      <c r="AA68" s="30">
        <f t="shared" si="47"/>
        <v>51</v>
      </c>
      <c r="AB68" s="31">
        <f t="shared" si="48"/>
        <v>41</v>
      </c>
      <c r="AC68" s="1" t="s">
        <v>46</v>
      </c>
      <c r="AD68" s="5">
        <f t="shared" si="49"/>
        <v>50979</v>
      </c>
      <c r="AE68" s="6">
        <f t="shared" si="57"/>
        <v>3901</v>
      </c>
      <c r="AF68" s="7">
        <f t="shared" si="50"/>
        <v>2439</v>
      </c>
      <c r="AG68" s="5">
        <f t="shared" si="51"/>
        <v>772</v>
      </c>
      <c r="AH68" s="6">
        <f t="shared" si="58"/>
        <v>59</v>
      </c>
      <c r="AI68" s="7">
        <f t="shared" si="52"/>
        <v>37</v>
      </c>
      <c r="AJ68" s="8">
        <v>15</v>
      </c>
      <c r="AQ68" s="8">
        <f>G$36</f>
        <v>1.01</v>
      </c>
      <c r="AR68" s="5">
        <f t="shared" ref="AR68" si="93">ROUNDUP(AS68*$D$4/$B$4,0)</f>
        <v>51489</v>
      </c>
      <c r="AS68" s="6">
        <f>ROUNDUP(Q68/$B$2*$B$4*AQ68,0)</f>
        <v>3940</v>
      </c>
      <c r="AT68" s="7">
        <f t="shared" ref="AT68" si="94">ROUNDUP(AS68*$C$4/$B$4,0)</f>
        <v>2463</v>
      </c>
      <c r="AU68" s="5">
        <f t="shared" ref="AU68" si="95">ROUNDUP(AV68*$D$4/$B$4,0)</f>
        <v>785</v>
      </c>
      <c r="AV68" s="6">
        <f>ROUND(T68/$B$2*$B$4*$AQ68,0)</f>
        <v>60</v>
      </c>
      <c r="AW68" s="7">
        <f t="shared" ref="AW68" si="96">ROUNDUP(AV68*$C$4/$B$4,0)</f>
        <v>38</v>
      </c>
    </row>
    <row r="69" spans="2:49" x14ac:dyDescent="0.15">
      <c r="B69" t="s">
        <v>57</v>
      </c>
      <c r="C69">
        <v>1.6</v>
      </c>
      <c r="O69" s="1" t="s">
        <v>189</v>
      </c>
      <c r="P69" s="1">
        <f t="shared" ref="P69:P102" si="97">ROUNDUP(Q69*$D$2/$B$2,0)</f>
        <v>46835</v>
      </c>
      <c r="Q69" s="1">
        <f>ROUNDUP((Q73-Q68)*0.6/4+Q68,0)</f>
        <v>4824</v>
      </c>
      <c r="R69" s="1">
        <f t="shared" ref="R69:R102" si="98">ROUNDUP(Q69*$C$2/$B$2,0)</f>
        <v>2342</v>
      </c>
      <c r="S69" s="1">
        <f t="shared" ref="S69:S102" si="99">ROUNDUP(T69*$D$2/$B$2,0)</f>
        <v>719</v>
      </c>
      <c r="T69" s="1">
        <f>ROUNDUP((T73-T68)*0.6/4+T68,0)</f>
        <v>74</v>
      </c>
      <c r="U69" s="1">
        <f t="shared" ref="U69:U102" si="100">ROUNDUP(T69*$C$2/$B$2,0)</f>
        <v>36</v>
      </c>
      <c r="V69" s="28" t="s">
        <v>189</v>
      </c>
      <c r="W69" s="28">
        <f t="shared" ref="W69:W72" si="101">ROUNDUP(X69*$D$3/$B$3,0)</f>
        <v>58567</v>
      </c>
      <c r="X69" s="1">
        <f>ROUNDUP((X73-X68)*0.6/4+X68,0)</f>
        <v>3514</v>
      </c>
      <c r="Y69" s="28">
        <f t="shared" ref="Y69:Y72" si="102">ROUNDUP(X69*$C$3/$B$3,0)</f>
        <v>2812</v>
      </c>
      <c r="Z69" s="28">
        <f t="shared" ref="Z69:Z72" si="103">ROUNDUP(AA69*$D$3/$B$3,0)</f>
        <v>900</v>
      </c>
      <c r="AA69" s="1">
        <f>ROUNDUP((AA73-AA68)*0.6/4+AA68,0)</f>
        <v>54</v>
      </c>
      <c r="AB69" s="28">
        <f>ROUND(AA69*$C$3/$B$3,0)</f>
        <v>43</v>
      </c>
      <c r="AC69" s="1" t="s">
        <v>189</v>
      </c>
      <c r="AD69" s="1">
        <f t="shared" ref="AD69:AD83" si="104">ROUNDUP(AE69*$D$4/$B$4,0)</f>
        <v>53868</v>
      </c>
      <c r="AE69" s="1">
        <f t="shared" si="57"/>
        <v>4122</v>
      </c>
      <c r="AF69" s="1">
        <f t="shared" ref="AF69:AF83" si="105">ROUNDUP(AE69*$C$4/$B$4,0)</f>
        <v>2577</v>
      </c>
      <c r="AG69" s="1">
        <f t="shared" ref="AG69:AG83" si="106">ROUNDUP(AH69*$D$4/$B$4,0)</f>
        <v>837</v>
      </c>
      <c r="AH69" s="1">
        <f t="shared" si="58"/>
        <v>64</v>
      </c>
      <c r="AI69" s="1">
        <f t="shared" ref="AI69:AI83" si="107">ROUNDUP(AH69*$C$4/$B$4,0)</f>
        <v>40</v>
      </c>
      <c r="AJ69" s="8">
        <v>16</v>
      </c>
      <c r="AQ69" s="8">
        <f t="shared" ref="AQ69:AQ72" si="108">G$36</f>
        <v>1.01</v>
      </c>
      <c r="AR69" s="1">
        <f>ROUNDUP((AR73-AR68)*0.6/4+AR68,0)</f>
        <v>53983</v>
      </c>
      <c r="AS69" s="1">
        <f>ROUNDUP((AS73-AS68)*0.6/4+AS68,0)</f>
        <v>4131</v>
      </c>
      <c r="AT69" s="1">
        <f t="shared" ref="AT69:AU69" si="109">ROUNDUP((AT73-AT68)*0.6/4+AT68,0)</f>
        <v>2583</v>
      </c>
      <c r="AU69" s="1">
        <f t="shared" si="109"/>
        <v>825</v>
      </c>
      <c r="AV69" s="1">
        <f>ROUND((AV73-AV68)*0.6/4+AV68,0)</f>
        <v>63</v>
      </c>
      <c r="AW69" s="1">
        <f>ROUND((AW73-AW68)*0.6/4+AW68,0)</f>
        <v>40</v>
      </c>
    </row>
    <row r="70" spans="2:49" x14ac:dyDescent="0.15">
      <c r="B70" t="s">
        <v>349</v>
      </c>
      <c r="C70">
        <v>1.3</v>
      </c>
      <c r="O70" s="1" t="s">
        <v>190</v>
      </c>
      <c r="P70" s="1">
        <f t="shared" si="97"/>
        <v>49350</v>
      </c>
      <c r="Q70" s="1">
        <f>ROUNDUP((Q73-Q68)*0.6/4+Q69,0)</f>
        <v>5083</v>
      </c>
      <c r="R70" s="1">
        <f t="shared" si="98"/>
        <v>2468</v>
      </c>
      <c r="S70" s="1">
        <f t="shared" si="99"/>
        <v>767</v>
      </c>
      <c r="T70" s="1">
        <f>ROUNDUP((T73-T68)*0.6/4+T69,0)</f>
        <v>79</v>
      </c>
      <c r="U70" s="1">
        <f t="shared" si="100"/>
        <v>39</v>
      </c>
      <c r="V70" s="28" t="s">
        <v>190</v>
      </c>
      <c r="W70" s="28">
        <f t="shared" si="101"/>
        <v>61717</v>
      </c>
      <c r="X70" s="1">
        <f>ROUNDUP((X73-X68)*0.6/4+X69,0)</f>
        <v>3703</v>
      </c>
      <c r="Y70" s="28">
        <f t="shared" si="102"/>
        <v>2963</v>
      </c>
      <c r="Z70" s="28">
        <f t="shared" si="103"/>
        <v>950</v>
      </c>
      <c r="AA70" s="1">
        <f>ROUNDUP((AA73-AA68)*0.6/4+AA69,0)</f>
        <v>57</v>
      </c>
      <c r="AB70" s="28">
        <f t="shared" ref="AB70:AB72" si="110">ROUND(AA70*$C$3/$B$3,0)</f>
        <v>46</v>
      </c>
      <c r="AC70" s="1" t="s">
        <v>190</v>
      </c>
      <c r="AD70" s="1">
        <f t="shared" si="104"/>
        <v>56756</v>
      </c>
      <c r="AE70" s="1">
        <f t="shared" si="57"/>
        <v>4343</v>
      </c>
      <c r="AF70" s="1">
        <f t="shared" si="105"/>
        <v>2715</v>
      </c>
      <c r="AG70" s="1">
        <f t="shared" si="106"/>
        <v>889</v>
      </c>
      <c r="AH70" s="1">
        <f t="shared" si="58"/>
        <v>68</v>
      </c>
      <c r="AI70" s="1">
        <f t="shared" si="107"/>
        <v>43</v>
      </c>
      <c r="AJ70" s="8">
        <v>17</v>
      </c>
      <c r="AQ70" s="8">
        <f t="shared" si="108"/>
        <v>1.01</v>
      </c>
      <c r="AR70" s="1">
        <f>ROUNDUP((AR73-AR68)*0.6/4+AR69,0)</f>
        <v>56477</v>
      </c>
      <c r="AS70" s="1">
        <f>ROUNDUP((AS73-AS68)*0.6/4+AS69,0)</f>
        <v>4322</v>
      </c>
      <c r="AT70" s="1">
        <f t="shared" ref="AT70:AV70" si="111">ROUNDUP((AT73-AT68)*0.6/4+AT69,0)</f>
        <v>2703</v>
      </c>
      <c r="AU70" s="1">
        <f t="shared" si="111"/>
        <v>865</v>
      </c>
      <c r="AV70" s="1">
        <f t="shared" si="111"/>
        <v>66</v>
      </c>
      <c r="AW70" s="1">
        <f t="shared" ref="AW70" si="112">ROUNDUP((AW73-AW68)*0.6/4+AW69,0)</f>
        <v>42</v>
      </c>
    </row>
    <row r="71" spans="2:49" x14ac:dyDescent="0.15">
      <c r="B71" t="s">
        <v>350</v>
      </c>
      <c r="C71">
        <v>1.3</v>
      </c>
      <c r="O71" s="1" t="s">
        <v>191</v>
      </c>
      <c r="P71" s="1">
        <f t="shared" si="97"/>
        <v>51865</v>
      </c>
      <c r="Q71" s="1">
        <f>ROUNDUP((Q73-Q68)*0.6/4+Q70,0)</f>
        <v>5342</v>
      </c>
      <c r="R71" s="1">
        <f t="shared" si="98"/>
        <v>2594</v>
      </c>
      <c r="S71" s="1">
        <f t="shared" si="99"/>
        <v>816</v>
      </c>
      <c r="T71" s="1">
        <f>ROUNDUP((T73-T68)*0.6/4+T70,0)</f>
        <v>84</v>
      </c>
      <c r="U71" s="1">
        <f t="shared" si="100"/>
        <v>41</v>
      </c>
      <c r="V71" s="28" t="s">
        <v>191</v>
      </c>
      <c r="W71" s="28">
        <f t="shared" si="101"/>
        <v>64867</v>
      </c>
      <c r="X71" s="1">
        <f>ROUNDUP((X73-X68)*0.6/4+X70,0)</f>
        <v>3892</v>
      </c>
      <c r="Y71" s="28">
        <f t="shared" si="102"/>
        <v>3114</v>
      </c>
      <c r="Z71" s="28">
        <f t="shared" si="103"/>
        <v>1000</v>
      </c>
      <c r="AA71" s="1">
        <f>ROUNDUP((AA73-AA68)*0.6/4+AA70,0)</f>
        <v>60</v>
      </c>
      <c r="AB71" s="28">
        <f t="shared" si="110"/>
        <v>48</v>
      </c>
      <c r="AC71" s="1" t="s">
        <v>191</v>
      </c>
      <c r="AD71" s="1">
        <f t="shared" si="104"/>
        <v>59657</v>
      </c>
      <c r="AE71" s="1">
        <f t="shared" si="57"/>
        <v>4565</v>
      </c>
      <c r="AF71" s="1">
        <f t="shared" si="105"/>
        <v>2854</v>
      </c>
      <c r="AG71" s="1">
        <f t="shared" si="106"/>
        <v>941</v>
      </c>
      <c r="AH71" s="1">
        <f t="shared" si="58"/>
        <v>72</v>
      </c>
      <c r="AI71" s="1">
        <f t="shared" si="107"/>
        <v>45</v>
      </c>
      <c r="AJ71" s="8">
        <v>18</v>
      </c>
      <c r="AQ71" s="8">
        <f t="shared" si="108"/>
        <v>1.01</v>
      </c>
      <c r="AR71" s="1">
        <f>ROUNDUP((AR73-AR68)*0.6/4+AR70,0)</f>
        <v>58971</v>
      </c>
      <c r="AS71" s="1">
        <f>ROUNDUP((AS73-AS68)*0.6/4+AS70,0)</f>
        <v>4513</v>
      </c>
      <c r="AT71" s="1">
        <f t="shared" ref="AT71:AV71" si="113">ROUNDUP((AT73-AT68)*0.6/4+AT70,0)</f>
        <v>2823</v>
      </c>
      <c r="AU71" s="1">
        <f t="shared" si="113"/>
        <v>905</v>
      </c>
      <c r="AV71" s="1">
        <f t="shared" si="113"/>
        <v>69</v>
      </c>
      <c r="AW71" s="1">
        <f t="shared" ref="AW71" si="114">ROUNDUP((AW73-AW68)*0.6/4+AW70,0)</f>
        <v>44</v>
      </c>
    </row>
    <row r="72" spans="2:49" x14ac:dyDescent="0.15">
      <c r="B72" t="s">
        <v>386</v>
      </c>
      <c r="C72">
        <v>1.3</v>
      </c>
      <c r="O72" s="1" t="s">
        <v>192</v>
      </c>
      <c r="P72" s="1">
        <f t="shared" si="97"/>
        <v>54379</v>
      </c>
      <c r="Q72" s="1">
        <f>ROUNDUP((Q73-Q68)*0.6/4+Q71,0)</f>
        <v>5601</v>
      </c>
      <c r="R72" s="1">
        <f t="shared" si="98"/>
        <v>2719</v>
      </c>
      <c r="S72" s="1">
        <f t="shared" si="99"/>
        <v>865</v>
      </c>
      <c r="T72" s="1">
        <f>ROUNDUP((T73-T68)*0.6/4+T71,0)</f>
        <v>89</v>
      </c>
      <c r="U72" s="1">
        <f t="shared" si="100"/>
        <v>44</v>
      </c>
      <c r="V72" s="28" t="s">
        <v>192</v>
      </c>
      <c r="W72" s="28">
        <f t="shared" si="101"/>
        <v>68017</v>
      </c>
      <c r="X72" s="1">
        <f>ROUNDUP((X73-X68)*0.6/4+X71,0)</f>
        <v>4081</v>
      </c>
      <c r="Y72" s="28">
        <f t="shared" si="102"/>
        <v>3265</v>
      </c>
      <c r="Z72" s="28">
        <f t="shared" si="103"/>
        <v>1050</v>
      </c>
      <c r="AA72" s="1">
        <f>ROUNDUP((AA73-AA68)*0.6/4+AA71,0)</f>
        <v>63</v>
      </c>
      <c r="AB72" s="28">
        <f t="shared" si="110"/>
        <v>50</v>
      </c>
      <c r="AC72" s="1" t="s">
        <v>192</v>
      </c>
      <c r="AD72" s="1">
        <f t="shared" si="104"/>
        <v>62545</v>
      </c>
      <c r="AE72" s="1">
        <f t="shared" si="57"/>
        <v>4786</v>
      </c>
      <c r="AF72" s="1">
        <f t="shared" si="105"/>
        <v>2992</v>
      </c>
      <c r="AG72" s="1">
        <f t="shared" si="106"/>
        <v>1007</v>
      </c>
      <c r="AH72" s="1">
        <f t="shared" si="58"/>
        <v>77</v>
      </c>
      <c r="AI72" s="1">
        <f t="shared" si="107"/>
        <v>49</v>
      </c>
      <c r="AJ72" s="8">
        <v>19</v>
      </c>
      <c r="AQ72" s="8">
        <f t="shared" si="108"/>
        <v>1.01</v>
      </c>
      <c r="AR72" s="1">
        <f>ROUNDUP((AR73-AR68)*0.6/4+AR71,0)</f>
        <v>61465</v>
      </c>
      <c r="AS72" s="1">
        <f>ROUNDUP((AS73-AS68)*0.6/4+AS71,0)</f>
        <v>4704</v>
      </c>
      <c r="AT72" s="1">
        <f t="shared" ref="AT72:AV72" si="115">ROUNDUP((AT73-AT68)*0.6/4+AT71,0)</f>
        <v>2943</v>
      </c>
      <c r="AU72" s="1">
        <f t="shared" si="115"/>
        <v>945</v>
      </c>
      <c r="AV72" s="1">
        <f t="shared" si="115"/>
        <v>72</v>
      </c>
      <c r="AW72" s="1">
        <f t="shared" ref="AW72" si="116">ROUNDUP((AW73-AW68)*0.6/4+AW71,0)</f>
        <v>46</v>
      </c>
    </row>
    <row r="73" spans="2:49" x14ac:dyDescent="0.15">
      <c r="B73" t="s">
        <v>445</v>
      </c>
      <c r="C73">
        <v>1.3</v>
      </c>
      <c r="O73" s="1" t="s">
        <v>193</v>
      </c>
      <c r="P73" s="5">
        <f t="shared" si="97"/>
        <v>61059</v>
      </c>
      <c r="Q73" s="6">
        <f>ROUNDUP(Q68*$C$37,0)</f>
        <v>6289</v>
      </c>
      <c r="R73" s="7">
        <f t="shared" si="98"/>
        <v>3053</v>
      </c>
      <c r="S73" s="5">
        <f t="shared" si="99"/>
        <v>933</v>
      </c>
      <c r="T73" s="6">
        <f>ROUNDUP(T68*$C$37,0)</f>
        <v>96</v>
      </c>
      <c r="U73" s="7">
        <f t="shared" si="100"/>
        <v>47</v>
      </c>
      <c r="V73" s="28" t="s">
        <v>193</v>
      </c>
      <c r="W73" s="29">
        <f t="shared" ref="W73:W87" si="117">ROUNDUP(X73*$D$3/$B$3,0)</f>
        <v>76334</v>
      </c>
      <c r="X73" s="30">
        <f t="shared" si="44"/>
        <v>4580</v>
      </c>
      <c r="Y73" s="31">
        <f t="shared" ref="Y73:Y87" si="118">ROUNDUP(X73*$C$3/$B$3,0)</f>
        <v>3664</v>
      </c>
      <c r="Z73" s="29">
        <f t="shared" ref="Z73:Z87" si="119">ROUNDUP(AA73*$D$3/$B$3,0)</f>
        <v>1167</v>
      </c>
      <c r="AA73" s="30">
        <f t="shared" si="47"/>
        <v>70</v>
      </c>
      <c r="AB73" s="31">
        <f t="shared" ref="AB73:AB83" si="120">ROUNDUP(AA73*$C$3/$B$3,0)</f>
        <v>56</v>
      </c>
      <c r="AC73" s="1" t="s">
        <v>193</v>
      </c>
      <c r="AD73" s="5">
        <f t="shared" si="104"/>
        <v>70229</v>
      </c>
      <c r="AE73" s="6">
        <f t="shared" si="57"/>
        <v>5374</v>
      </c>
      <c r="AF73" s="7">
        <f t="shared" si="105"/>
        <v>3359</v>
      </c>
      <c r="AG73" s="5">
        <f t="shared" si="106"/>
        <v>1085</v>
      </c>
      <c r="AH73" s="6">
        <f t="shared" si="58"/>
        <v>83</v>
      </c>
      <c r="AI73" s="7">
        <f t="shared" si="107"/>
        <v>52</v>
      </c>
      <c r="AJ73" s="8">
        <v>20</v>
      </c>
      <c r="AQ73" s="8">
        <f>G$37</f>
        <v>0.97</v>
      </c>
      <c r="AR73" s="5">
        <f t="shared" ref="AR73" si="121">ROUNDUP(AS73*$D$4/$B$4,0)</f>
        <v>68112</v>
      </c>
      <c r="AS73" s="6">
        <f>ROUNDUP(Q73/$B$2*$B$4*AQ73,0)</f>
        <v>5212</v>
      </c>
      <c r="AT73" s="7">
        <f t="shared" ref="AT73" si="122">ROUNDUP(AS73*$C$4/$B$4,0)</f>
        <v>3258</v>
      </c>
      <c r="AU73" s="5">
        <f t="shared" ref="AU73" si="123">ROUNDUP(AV73*$D$4/$B$4,0)</f>
        <v>1046</v>
      </c>
      <c r="AV73" s="6">
        <f>ROUND(T73/$B$2*$B$4*$AQ73,0)</f>
        <v>80</v>
      </c>
      <c r="AW73" s="7">
        <f t="shared" ref="AW73" si="124">ROUNDUP(AV73*$C$4/$B$4,0)</f>
        <v>50</v>
      </c>
    </row>
    <row r="74" spans="2:49" x14ac:dyDescent="0.15">
      <c r="B74" t="s">
        <v>446</v>
      </c>
      <c r="C74">
        <v>1.3</v>
      </c>
      <c r="O74" s="1" t="s">
        <v>194</v>
      </c>
      <c r="P74" s="1">
        <f t="shared" si="97"/>
        <v>64088</v>
      </c>
      <c r="Q74" s="1">
        <f>ROUNDUP((Q78-Q73)*0.6/4+Q73,0)</f>
        <v>6601</v>
      </c>
      <c r="R74" s="1">
        <f t="shared" si="98"/>
        <v>3205</v>
      </c>
      <c r="S74" s="1">
        <f t="shared" si="99"/>
        <v>981</v>
      </c>
      <c r="T74" s="1">
        <f>ROUNDUP((T78-T73)*0.6/4+T73,0)</f>
        <v>101</v>
      </c>
      <c r="U74" s="1">
        <f t="shared" si="100"/>
        <v>50</v>
      </c>
      <c r="V74" s="28" t="s">
        <v>194</v>
      </c>
      <c r="W74" s="28">
        <f t="shared" si="117"/>
        <v>80117</v>
      </c>
      <c r="X74" s="1">
        <f>ROUNDUP((X78-X73)*0.6/4+X73,0)</f>
        <v>4807</v>
      </c>
      <c r="Y74" s="28">
        <f t="shared" si="118"/>
        <v>3846</v>
      </c>
      <c r="Z74" s="28">
        <f t="shared" si="119"/>
        <v>1234</v>
      </c>
      <c r="AA74" s="1">
        <f>ROUNDUP((AA78-AA73)*0.6/4+AA73,0)</f>
        <v>74</v>
      </c>
      <c r="AB74" s="28">
        <f>ROUND(AA74*$C$3/$B$3,0)</f>
        <v>59</v>
      </c>
      <c r="AC74" s="1" t="s">
        <v>194</v>
      </c>
      <c r="AD74" s="1">
        <f t="shared" si="104"/>
        <v>73705</v>
      </c>
      <c r="AE74" s="1">
        <f t="shared" si="57"/>
        <v>5640</v>
      </c>
      <c r="AF74" s="1">
        <f t="shared" si="105"/>
        <v>3525</v>
      </c>
      <c r="AG74" s="1">
        <f t="shared" si="106"/>
        <v>1137</v>
      </c>
      <c r="AH74" s="1">
        <f t="shared" si="58"/>
        <v>87</v>
      </c>
      <c r="AI74" s="1">
        <f t="shared" si="107"/>
        <v>55</v>
      </c>
      <c r="AJ74" s="8">
        <v>21</v>
      </c>
      <c r="AQ74" s="8">
        <f t="shared" ref="AQ74:AQ77" si="125">G$37</f>
        <v>0.97</v>
      </c>
      <c r="AR74" s="1">
        <f>ROUNDUP((AR78-AR73)*0.6/4+AR73,0)</f>
        <v>70786</v>
      </c>
      <c r="AS74" s="1">
        <f>ROUNDUP((AS78-AS73)*0.6/4+AS73,0)</f>
        <v>5417</v>
      </c>
      <c r="AT74" s="1">
        <f t="shared" ref="AT74:AU74" si="126">ROUNDUP((AT78-AT73)*0.6/4+AT73,0)</f>
        <v>3386</v>
      </c>
      <c r="AU74" s="1">
        <f t="shared" si="126"/>
        <v>1088</v>
      </c>
      <c r="AV74" s="1">
        <f>ROUND((AV78-AV73)*0.6/4+AV73,0)</f>
        <v>83</v>
      </c>
      <c r="AW74" s="1">
        <f>ROUND((AW78-AW73)*0.6/4+AW73,0)</f>
        <v>52</v>
      </c>
    </row>
    <row r="75" spans="2:49" x14ac:dyDescent="0.15">
      <c r="B75" t="s">
        <v>447</v>
      </c>
      <c r="C75">
        <v>1.3</v>
      </c>
      <c r="O75" s="1" t="s">
        <v>195</v>
      </c>
      <c r="P75" s="1">
        <f t="shared" si="97"/>
        <v>67117</v>
      </c>
      <c r="Q75" s="1">
        <f>ROUNDUP((Q78-Q73)*0.6/4+Q74,0)</f>
        <v>6913</v>
      </c>
      <c r="R75" s="1">
        <f t="shared" si="98"/>
        <v>3356</v>
      </c>
      <c r="S75" s="1">
        <f t="shared" si="99"/>
        <v>1030</v>
      </c>
      <c r="T75" s="1">
        <f>ROUNDUP((T78-T73)*0.6/4+T74,0)</f>
        <v>106</v>
      </c>
      <c r="U75" s="1">
        <f t="shared" si="100"/>
        <v>52</v>
      </c>
      <c r="V75" s="28" t="s">
        <v>195</v>
      </c>
      <c r="W75" s="28">
        <f t="shared" si="117"/>
        <v>83900</v>
      </c>
      <c r="X75" s="1">
        <f>ROUNDUP((X78-X73)*0.6/4+X74,0)</f>
        <v>5034</v>
      </c>
      <c r="Y75" s="28">
        <f t="shared" si="118"/>
        <v>4028</v>
      </c>
      <c r="Z75" s="28">
        <f t="shared" si="119"/>
        <v>1300</v>
      </c>
      <c r="AA75" s="1">
        <f>ROUNDUP((AA78-AA73)*0.6/4+AA74,0)</f>
        <v>78</v>
      </c>
      <c r="AB75" s="28">
        <f t="shared" ref="AB75:AB77" si="127">ROUND(AA75*$C$3/$B$3,0)</f>
        <v>62</v>
      </c>
      <c r="AC75" s="1" t="s">
        <v>195</v>
      </c>
      <c r="AD75" s="1">
        <f t="shared" si="104"/>
        <v>77194</v>
      </c>
      <c r="AE75" s="1">
        <f t="shared" si="57"/>
        <v>5907</v>
      </c>
      <c r="AF75" s="1">
        <f t="shared" si="105"/>
        <v>3692</v>
      </c>
      <c r="AG75" s="1">
        <f t="shared" si="106"/>
        <v>1190</v>
      </c>
      <c r="AH75" s="1">
        <f t="shared" si="58"/>
        <v>91</v>
      </c>
      <c r="AI75" s="1">
        <f t="shared" si="107"/>
        <v>57</v>
      </c>
      <c r="AJ75" s="8">
        <v>22</v>
      </c>
      <c r="AQ75" s="8">
        <f t="shared" si="125"/>
        <v>0.97</v>
      </c>
      <c r="AR75" s="1">
        <f>ROUNDUP((AR78-AR73)*0.6/4+AR74,0)</f>
        <v>73460</v>
      </c>
      <c r="AS75" s="1">
        <f>ROUNDUP((AS78-AS73)*0.6/4+AS74,0)</f>
        <v>5622</v>
      </c>
      <c r="AT75" s="1">
        <f t="shared" ref="AT75:AV75" si="128">ROUNDUP((AT78-AT73)*0.6/4+AT74,0)</f>
        <v>3514</v>
      </c>
      <c r="AU75" s="1">
        <f t="shared" si="128"/>
        <v>1130</v>
      </c>
      <c r="AV75" s="1">
        <f t="shared" si="128"/>
        <v>87</v>
      </c>
      <c r="AW75" s="1">
        <f t="shared" ref="AW75" si="129">ROUNDUP((AW78-AW73)*0.6/4+AW74,0)</f>
        <v>55</v>
      </c>
    </row>
    <row r="76" spans="2:49" x14ac:dyDescent="0.15">
      <c r="B76" t="s">
        <v>448</v>
      </c>
      <c r="C76">
        <v>1.3</v>
      </c>
      <c r="O76" s="1" t="s">
        <v>196</v>
      </c>
      <c r="P76" s="1">
        <f t="shared" si="97"/>
        <v>70146</v>
      </c>
      <c r="Q76" s="1">
        <f>ROUNDUP((Q78-Q73)*0.6/4+Q75,0)</f>
        <v>7225</v>
      </c>
      <c r="R76" s="1">
        <f t="shared" si="98"/>
        <v>3508</v>
      </c>
      <c r="S76" s="1">
        <f t="shared" si="99"/>
        <v>1078</v>
      </c>
      <c r="T76" s="1">
        <f>ROUNDUP((T78-T73)*0.6/4+T75,0)</f>
        <v>111</v>
      </c>
      <c r="U76" s="1">
        <f t="shared" si="100"/>
        <v>54</v>
      </c>
      <c r="V76" s="28" t="s">
        <v>196</v>
      </c>
      <c r="W76" s="28">
        <f t="shared" si="117"/>
        <v>87684</v>
      </c>
      <c r="X76" s="1">
        <f>ROUNDUP((X78-X73)*0.6/4+X75,0)</f>
        <v>5261</v>
      </c>
      <c r="Y76" s="28">
        <f t="shared" si="118"/>
        <v>4209</v>
      </c>
      <c r="Z76" s="28">
        <f t="shared" si="119"/>
        <v>1367</v>
      </c>
      <c r="AA76" s="1">
        <f>ROUNDUP((AA78-AA73)*0.6/4+AA75,0)</f>
        <v>82</v>
      </c>
      <c r="AB76" s="28">
        <f t="shared" si="127"/>
        <v>66</v>
      </c>
      <c r="AC76" s="1" t="s">
        <v>196</v>
      </c>
      <c r="AD76" s="1">
        <f t="shared" si="104"/>
        <v>80670</v>
      </c>
      <c r="AE76" s="1">
        <f t="shared" si="57"/>
        <v>6173</v>
      </c>
      <c r="AF76" s="1">
        <f t="shared" si="105"/>
        <v>3859</v>
      </c>
      <c r="AG76" s="1">
        <f t="shared" si="106"/>
        <v>1242</v>
      </c>
      <c r="AH76" s="1">
        <f t="shared" si="58"/>
        <v>95</v>
      </c>
      <c r="AI76" s="1">
        <f t="shared" si="107"/>
        <v>60</v>
      </c>
      <c r="AJ76" s="8">
        <v>23</v>
      </c>
      <c r="AQ76" s="8">
        <f t="shared" si="125"/>
        <v>0.97</v>
      </c>
      <c r="AR76" s="1">
        <f>ROUNDUP((AR78-AR73)*0.6/4+AR75,0)</f>
        <v>76134</v>
      </c>
      <c r="AS76" s="1">
        <f>ROUNDUP((AS78-AS73)*0.6/4+AS75,0)</f>
        <v>5827</v>
      </c>
      <c r="AT76" s="1">
        <f t="shared" ref="AT76:AV76" si="130">ROUNDUP((AT78-AT73)*0.6/4+AT75,0)</f>
        <v>3642</v>
      </c>
      <c r="AU76" s="1">
        <f t="shared" si="130"/>
        <v>1172</v>
      </c>
      <c r="AV76" s="1">
        <f t="shared" si="130"/>
        <v>91</v>
      </c>
      <c r="AW76" s="1">
        <f t="shared" ref="AW76" si="131">ROUNDUP((AW78-AW73)*0.6/4+AW75,0)</f>
        <v>58</v>
      </c>
    </row>
    <row r="77" spans="2:49" x14ac:dyDescent="0.15">
      <c r="B77" t="s">
        <v>336</v>
      </c>
      <c r="C77">
        <v>1</v>
      </c>
      <c r="O77" s="1" t="s">
        <v>197</v>
      </c>
      <c r="P77" s="1">
        <f t="shared" si="97"/>
        <v>73175</v>
      </c>
      <c r="Q77" s="1">
        <f>ROUNDUP((Q78-Q73)*0.6/4+Q76,0)</f>
        <v>7537</v>
      </c>
      <c r="R77" s="1">
        <f t="shared" si="98"/>
        <v>3659</v>
      </c>
      <c r="S77" s="1">
        <f t="shared" si="99"/>
        <v>1127</v>
      </c>
      <c r="T77" s="1">
        <f>ROUNDUP((T78-T73)*0.6/4+T76,0)</f>
        <v>116</v>
      </c>
      <c r="U77" s="1">
        <f t="shared" si="100"/>
        <v>57</v>
      </c>
      <c r="V77" s="28" t="s">
        <v>197</v>
      </c>
      <c r="W77" s="28">
        <f t="shared" si="117"/>
        <v>91467</v>
      </c>
      <c r="X77" s="1">
        <f>ROUNDUP((X78-X73)*0.6/4+X76,0)</f>
        <v>5488</v>
      </c>
      <c r="Y77" s="28">
        <f t="shared" si="118"/>
        <v>4391</v>
      </c>
      <c r="Z77" s="28">
        <f t="shared" si="119"/>
        <v>1434</v>
      </c>
      <c r="AA77" s="1">
        <f>ROUNDUP((AA78-AA73)*0.6/4+AA76,0)</f>
        <v>86</v>
      </c>
      <c r="AB77" s="28">
        <f t="shared" si="127"/>
        <v>69</v>
      </c>
      <c r="AC77" s="1" t="s">
        <v>197</v>
      </c>
      <c r="AD77" s="1">
        <f t="shared" si="104"/>
        <v>84160</v>
      </c>
      <c r="AE77" s="1">
        <f t="shared" si="57"/>
        <v>6440</v>
      </c>
      <c r="AF77" s="1">
        <f t="shared" si="105"/>
        <v>4025</v>
      </c>
      <c r="AG77" s="1">
        <f t="shared" si="106"/>
        <v>1307</v>
      </c>
      <c r="AH77" s="1">
        <f t="shared" si="58"/>
        <v>100</v>
      </c>
      <c r="AI77" s="1">
        <f t="shared" si="107"/>
        <v>63</v>
      </c>
      <c r="AJ77" s="8">
        <v>24</v>
      </c>
      <c r="AQ77" s="8">
        <f t="shared" si="125"/>
        <v>0.97</v>
      </c>
      <c r="AR77" s="1">
        <f>ROUNDUP((AR78-AR73)*0.6/4+AR76,0)</f>
        <v>78808</v>
      </c>
      <c r="AS77" s="1">
        <f>ROUNDUP((AS78-AS73)*0.6/4+AS76,0)</f>
        <v>6032</v>
      </c>
      <c r="AT77" s="1">
        <f t="shared" ref="AT77:AV77" si="132">ROUNDUP((AT78-AT73)*0.6/4+AT76,0)</f>
        <v>3770</v>
      </c>
      <c r="AU77" s="1">
        <f t="shared" si="132"/>
        <v>1214</v>
      </c>
      <c r="AV77" s="1">
        <f t="shared" si="132"/>
        <v>95</v>
      </c>
      <c r="AW77" s="1">
        <f t="shared" ref="AW77" si="133">ROUNDUP((AW78-AW73)*0.6/4+AW76,0)</f>
        <v>61</v>
      </c>
    </row>
    <row r="78" spans="2:49" x14ac:dyDescent="0.15">
      <c r="B78" t="s">
        <v>59</v>
      </c>
      <c r="C78">
        <v>2</v>
      </c>
      <c r="O78" s="1" t="s">
        <v>198</v>
      </c>
      <c r="P78" s="5">
        <f t="shared" si="97"/>
        <v>81214</v>
      </c>
      <c r="Q78" s="6">
        <f>ROUNDUP(Q73*$C$38,0)</f>
        <v>8365</v>
      </c>
      <c r="R78" s="7">
        <f t="shared" si="98"/>
        <v>4061</v>
      </c>
      <c r="S78" s="5">
        <f t="shared" si="99"/>
        <v>1243</v>
      </c>
      <c r="T78" s="6">
        <f>ROUNDUP(T73*$C$38,0)</f>
        <v>128</v>
      </c>
      <c r="U78" s="7">
        <f t="shared" si="100"/>
        <v>63</v>
      </c>
      <c r="V78" s="28" t="s">
        <v>198</v>
      </c>
      <c r="W78" s="29">
        <f t="shared" si="117"/>
        <v>101534</v>
      </c>
      <c r="X78" s="30">
        <f t="shared" si="44"/>
        <v>6092</v>
      </c>
      <c r="Y78" s="31">
        <f t="shared" si="118"/>
        <v>4874</v>
      </c>
      <c r="Z78" s="29">
        <f t="shared" si="119"/>
        <v>1567</v>
      </c>
      <c r="AA78" s="30">
        <f t="shared" si="47"/>
        <v>94</v>
      </c>
      <c r="AB78" s="31">
        <f t="shared" si="120"/>
        <v>76</v>
      </c>
      <c r="AC78" s="1" t="s">
        <v>198</v>
      </c>
      <c r="AD78" s="5">
        <f t="shared" si="104"/>
        <v>93399</v>
      </c>
      <c r="AE78" s="6">
        <f t="shared" si="57"/>
        <v>7147</v>
      </c>
      <c r="AF78" s="7">
        <f t="shared" si="105"/>
        <v>4467</v>
      </c>
      <c r="AG78" s="5">
        <f t="shared" si="106"/>
        <v>1438</v>
      </c>
      <c r="AH78" s="6">
        <f t="shared" si="58"/>
        <v>110</v>
      </c>
      <c r="AI78" s="7">
        <f t="shared" si="107"/>
        <v>69</v>
      </c>
      <c r="AJ78" s="8">
        <v>25</v>
      </c>
      <c r="AQ78" s="8">
        <f>G$38</f>
        <v>0.92</v>
      </c>
      <c r="AR78" s="5">
        <f t="shared" ref="AR78" si="134">ROUNDUP(AS78*$D$4/$B$4,0)</f>
        <v>85937</v>
      </c>
      <c r="AS78" s="6">
        <f>ROUNDUP(Q78/$B$2*$B$4*AQ78,0)</f>
        <v>6576</v>
      </c>
      <c r="AT78" s="7">
        <f t="shared" ref="AT78" si="135">ROUNDUP(AS78*$C$4/$B$4,0)</f>
        <v>4110</v>
      </c>
      <c r="AU78" s="5">
        <f t="shared" ref="AU78" si="136">ROUNDUP(AV78*$D$4/$B$4,0)</f>
        <v>1320</v>
      </c>
      <c r="AV78" s="6">
        <f>ROUND(T78/$B$2*$B$4*$AQ78,0)</f>
        <v>101</v>
      </c>
      <c r="AW78" s="7">
        <f t="shared" ref="AW78" si="137">ROUNDUP(AV78*$C$4/$B$4,0)</f>
        <v>64</v>
      </c>
    </row>
    <row r="79" spans="2:49" x14ac:dyDescent="0.15">
      <c r="B79" t="s">
        <v>60</v>
      </c>
      <c r="C79">
        <v>1.8</v>
      </c>
      <c r="O79" s="1" t="s">
        <v>199</v>
      </c>
      <c r="P79" s="1">
        <f t="shared" si="97"/>
        <v>85243</v>
      </c>
      <c r="Q79" s="1">
        <f>ROUNDUP((Q83-Q78)*0.6/4+Q78,0)</f>
        <v>8780</v>
      </c>
      <c r="R79" s="1">
        <f t="shared" si="98"/>
        <v>4263</v>
      </c>
      <c r="S79" s="1">
        <f t="shared" si="99"/>
        <v>1311</v>
      </c>
      <c r="T79" s="1">
        <f>ROUNDUP((T83-T78)*0.6/4+T78,0)</f>
        <v>135</v>
      </c>
      <c r="U79" s="1">
        <f t="shared" si="100"/>
        <v>66</v>
      </c>
      <c r="V79" s="28" t="s">
        <v>199</v>
      </c>
      <c r="W79" s="28">
        <f t="shared" si="117"/>
        <v>106567</v>
      </c>
      <c r="X79" s="1">
        <f>ROUNDUP((X83-X78)*0.6/4+X78,0)</f>
        <v>6394</v>
      </c>
      <c r="Y79" s="28">
        <f t="shared" si="118"/>
        <v>5116</v>
      </c>
      <c r="Z79" s="28">
        <f t="shared" si="119"/>
        <v>1650</v>
      </c>
      <c r="AA79" s="1">
        <f>ROUNDUP((AA83-AA78)*0.6/4+AA78,0)</f>
        <v>99</v>
      </c>
      <c r="AB79" s="28">
        <f>ROUND(AA79*$C$3/$B$3,0)</f>
        <v>79</v>
      </c>
      <c r="AC79" s="1" t="s">
        <v>199</v>
      </c>
      <c r="AD79" s="1">
        <f t="shared" si="104"/>
        <v>98038</v>
      </c>
      <c r="AE79" s="1">
        <f t="shared" si="57"/>
        <v>7502</v>
      </c>
      <c r="AF79" s="1">
        <f t="shared" si="105"/>
        <v>4689</v>
      </c>
      <c r="AG79" s="1">
        <f t="shared" si="106"/>
        <v>1516</v>
      </c>
      <c r="AH79" s="1">
        <f t="shared" si="58"/>
        <v>116</v>
      </c>
      <c r="AI79" s="1">
        <f t="shared" si="107"/>
        <v>73</v>
      </c>
      <c r="AJ79" s="8">
        <v>26</v>
      </c>
      <c r="AQ79" s="8">
        <f t="shared" ref="AQ79:AQ82" si="138">G$38</f>
        <v>0.92</v>
      </c>
      <c r="AR79" s="1">
        <f>ROUNDUP((AR83-AR78)*0.6/4+AR78,0)</f>
        <v>89819</v>
      </c>
      <c r="AS79" s="1">
        <f>ROUNDUP((AS83-AS78)*0.6/4+AS78,0)</f>
        <v>6873</v>
      </c>
      <c r="AT79" s="1">
        <f t="shared" ref="AT79:AU79" si="139">ROUNDUP((AT83-AT78)*0.6/4+AT78,0)</f>
        <v>4296</v>
      </c>
      <c r="AU79" s="1">
        <f t="shared" si="139"/>
        <v>1379</v>
      </c>
      <c r="AV79" s="1">
        <f>ROUND((AV83-AV78)*0.6/4+AV78,0)</f>
        <v>106</v>
      </c>
      <c r="AW79" s="1">
        <f>ROUND((AW83-AW78)*0.6/4+AW78,0)</f>
        <v>67</v>
      </c>
    </row>
    <row r="80" spans="2:49" x14ac:dyDescent="0.15">
      <c r="B80" t="s">
        <v>61</v>
      </c>
      <c r="C80">
        <v>1.6</v>
      </c>
      <c r="O80" s="1" t="s">
        <v>200</v>
      </c>
      <c r="P80" s="1">
        <f t="shared" si="97"/>
        <v>89272</v>
      </c>
      <c r="Q80" s="1">
        <f>ROUNDUP((Q83-Q78)*0.6/4+Q79,0)</f>
        <v>9195</v>
      </c>
      <c r="R80" s="1">
        <f t="shared" si="98"/>
        <v>4464</v>
      </c>
      <c r="S80" s="1">
        <f t="shared" si="99"/>
        <v>1379</v>
      </c>
      <c r="T80" s="1">
        <f>ROUNDUP((T83-T78)*0.6/4+T79,0)</f>
        <v>142</v>
      </c>
      <c r="U80" s="1">
        <f t="shared" si="100"/>
        <v>69</v>
      </c>
      <c r="V80" s="28" t="s">
        <v>200</v>
      </c>
      <c r="W80" s="28">
        <f t="shared" si="117"/>
        <v>111600</v>
      </c>
      <c r="X80" s="1">
        <f>ROUNDUP((X83-X78)*0.6/4+X79,0)</f>
        <v>6696</v>
      </c>
      <c r="Y80" s="28">
        <f t="shared" si="118"/>
        <v>5357</v>
      </c>
      <c r="Z80" s="28">
        <f t="shared" si="119"/>
        <v>1734</v>
      </c>
      <c r="AA80" s="1">
        <f>ROUNDUP((AA83-AA78)*0.6/4+AA79,0)</f>
        <v>104</v>
      </c>
      <c r="AB80" s="28">
        <f t="shared" ref="AB80:AB82" si="140">ROUND(AA80*$C$3/$B$3,0)</f>
        <v>83</v>
      </c>
      <c r="AC80" s="1" t="s">
        <v>200</v>
      </c>
      <c r="AD80" s="1">
        <f t="shared" si="104"/>
        <v>102664</v>
      </c>
      <c r="AE80" s="1">
        <f t="shared" si="57"/>
        <v>7856</v>
      </c>
      <c r="AF80" s="1">
        <f t="shared" si="105"/>
        <v>4910</v>
      </c>
      <c r="AG80" s="1">
        <f t="shared" si="106"/>
        <v>1595</v>
      </c>
      <c r="AH80" s="1">
        <f t="shared" si="58"/>
        <v>122</v>
      </c>
      <c r="AI80" s="1">
        <f t="shared" si="107"/>
        <v>77</v>
      </c>
      <c r="AJ80" s="8">
        <v>27</v>
      </c>
      <c r="AQ80" s="8">
        <f t="shared" si="138"/>
        <v>0.92</v>
      </c>
      <c r="AR80" s="1">
        <f>ROUNDUP((AR83-AR78)*0.6/4+AR79,0)</f>
        <v>93701</v>
      </c>
      <c r="AS80" s="1">
        <f>ROUNDUP((AS83-AS78)*0.6/4+AS79,0)</f>
        <v>7170</v>
      </c>
      <c r="AT80" s="1">
        <f t="shared" ref="AT80:AW80" si="141">ROUNDUP((AT83-AT78)*0.6/4+AT79,0)</f>
        <v>4482</v>
      </c>
      <c r="AU80" s="1">
        <f t="shared" si="141"/>
        <v>1438</v>
      </c>
      <c r="AV80" s="1">
        <f t="shared" si="141"/>
        <v>111</v>
      </c>
      <c r="AW80" s="1">
        <f t="shared" si="141"/>
        <v>70</v>
      </c>
    </row>
    <row r="81" spans="2:49" x14ac:dyDescent="0.15">
      <c r="B81" t="s">
        <v>351</v>
      </c>
      <c r="C81">
        <v>1.3</v>
      </c>
      <c r="O81" s="1" t="s">
        <v>201</v>
      </c>
      <c r="P81" s="1">
        <f t="shared" si="97"/>
        <v>93301</v>
      </c>
      <c r="Q81" s="1">
        <f>ROUNDUP((Q83-Q78)*0.6/4+Q80,0)</f>
        <v>9610</v>
      </c>
      <c r="R81" s="1">
        <f t="shared" si="98"/>
        <v>4666</v>
      </c>
      <c r="S81" s="1">
        <f t="shared" si="99"/>
        <v>1447</v>
      </c>
      <c r="T81" s="1">
        <f>ROUNDUP((T83-T78)*0.6/4+T80,0)</f>
        <v>149</v>
      </c>
      <c r="U81" s="1">
        <f t="shared" si="100"/>
        <v>73</v>
      </c>
      <c r="V81" s="28" t="s">
        <v>201</v>
      </c>
      <c r="W81" s="28">
        <f t="shared" si="117"/>
        <v>116634</v>
      </c>
      <c r="X81" s="1">
        <f>ROUNDUP((X83-X78)*0.6/4+X80,0)</f>
        <v>6998</v>
      </c>
      <c r="Y81" s="28">
        <f t="shared" si="118"/>
        <v>5599</v>
      </c>
      <c r="Z81" s="28">
        <f t="shared" si="119"/>
        <v>1817</v>
      </c>
      <c r="AA81" s="1">
        <f>ROUNDUP((AA83-AA78)*0.6/4+AA80,0)</f>
        <v>109</v>
      </c>
      <c r="AB81" s="28">
        <f t="shared" si="140"/>
        <v>87</v>
      </c>
      <c r="AC81" s="1" t="s">
        <v>201</v>
      </c>
      <c r="AD81" s="1">
        <f t="shared" si="104"/>
        <v>107303</v>
      </c>
      <c r="AE81" s="1">
        <f t="shared" si="57"/>
        <v>8211</v>
      </c>
      <c r="AF81" s="1">
        <f t="shared" si="105"/>
        <v>5132</v>
      </c>
      <c r="AG81" s="1">
        <f t="shared" si="106"/>
        <v>1673</v>
      </c>
      <c r="AH81" s="1">
        <f t="shared" si="58"/>
        <v>128</v>
      </c>
      <c r="AI81" s="1">
        <f t="shared" si="107"/>
        <v>80</v>
      </c>
      <c r="AJ81" s="8">
        <v>28</v>
      </c>
      <c r="AQ81" s="8">
        <f t="shared" si="138"/>
        <v>0.92</v>
      </c>
      <c r="AR81" s="1">
        <f>ROUNDUP((AR83-AR78)*0.6/4+AR80,0)</f>
        <v>97583</v>
      </c>
      <c r="AS81" s="1">
        <f>ROUNDUP((AS83-AS78)*0.6/4+AS80,0)</f>
        <v>7467</v>
      </c>
      <c r="AT81" s="1">
        <f t="shared" ref="AT81:AW81" si="142">ROUNDUP((AT83-AT78)*0.6/4+AT80,0)</f>
        <v>4668</v>
      </c>
      <c r="AU81" s="1">
        <f t="shared" si="142"/>
        <v>1497</v>
      </c>
      <c r="AV81" s="1">
        <f t="shared" si="142"/>
        <v>116</v>
      </c>
      <c r="AW81" s="1">
        <f t="shared" si="142"/>
        <v>73</v>
      </c>
    </row>
    <row r="82" spans="2:49" x14ac:dyDescent="0.15">
      <c r="B82" t="s">
        <v>352</v>
      </c>
      <c r="C82">
        <v>1.3</v>
      </c>
      <c r="O82" s="1" t="s">
        <v>202</v>
      </c>
      <c r="P82" s="1">
        <f t="shared" si="97"/>
        <v>97331</v>
      </c>
      <c r="Q82" s="1">
        <f>ROUNDUP((Q83-Q78)*0.6/4+Q81,0)</f>
        <v>10025</v>
      </c>
      <c r="R82" s="1">
        <f t="shared" si="98"/>
        <v>4867</v>
      </c>
      <c r="S82" s="1">
        <f t="shared" si="99"/>
        <v>1515</v>
      </c>
      <c r="T82" s="1">
        <f>ROUNDUP((T83-T78)*0.6/4+T81,0)</f>
        <v>156</v>
      </c>
      <c r="U82" s="1">
        <f t="shared" si="100"/>
        <v>76</v>
      </c>
      <c r="V82" s="28" t="s">
        <v>202</v>
      </c>
      <c r="W82" s="28">
        <f t="shared" si="117"/>
        <v>121667</v>
      </c>
      <c r="X82" s="1">
        <f>ROUNDUP((X83-X78)*0.6/4+X81,0)</f>
        <v>7300</v>
      </c>
      <c r="Y82" s="28">
        <f t="shared" si="118"/>
        <v>5840</v>
      </c>
      <c r="Z82" s="28">
        <f t="shared" si="119"/>
        <v>1900</v>
      </c>
      <c r="AA82" s="1">
        <f>ROUNDUP((AA83-AA78)*0.6/4+AA81,0)</f>
        <v>114</v>
      </c>
      <c r="AB82" s="28">
        <f t="shared" si="140"/>
        <v>91</v>
      </c>
      <c r="AC82" s="1" t="s">
        <v>202</v>
      </c>
      <c r="AD82" s="1">
        <f t="shared" si="104"/>
        <v>111943</v>
      </c>
      <c r="AE82" s="1">
        <f t="shared" si="57"/>
        <v>8566</v>
      </c>
      <c r="AF82" s="1">
        <f t="shared" si="105"/>
        <v>5354</v>
      </c>
      <c r="AG82" s="1">
        <f t="shared" si="106"/>
        <v>1752</v>
      </c>
      <c r="AH82" s="1">
        <f t="shared" si="58"/>
        <v>134</v>
      </c>
      <c r="AI82" s="1">
        <f t="shared" si="107"/>
        <v>84</v>
      </c>
      <c r="AJ82" s="8">
        <v>29</v>
      </c>
      <c r="AQ82" s="8">
        <f t="shared" si="138"/>
        <v>0.92</v>
      </c>
      <c r="AR82" s="1">
        <f>ROUNDUP((AR83-AR78)*0.6/4+AR81,0)</f>
        <v>101465</v>
      </c>
      <c r="AS82" s="1">
        <f>ROUNDUP((AS83-AS78)*0.6/4+AS81,0)</f>
        <v>7764</v>
      </c>
      <c r="AT82" s="1">
        <f t="shared" ref="AT82:AW82" si="143">ROUNDUP((AT83-AT78)*0.6/4+AT81,0)</f>
        <v>4854</v>
      </c>
      <c r="AU82" s="1">
        <f t="shared" si="143"/>
        <v>1556</v>
      </c>
      <c r="AV82" s="1">
        <f t="shared" si="143"/>
        <v>121</v>
      </c>
      <c r="AW82" s="1">
        <f t="shared" si="143"/>
        <v>76</v>
      </c>
    </row>
    <row r="83" spans="2:49" x14ac:dyDescent="0.15">
      <c r="B83" t="s">
        <v>387</v>
      </c>
      <c r="C83">
        <v>1.3</v>
      </c>
      <c r="O83" s="1" t="s">
        <v>388</v>
      </c>
      <c r="P83" s="5">
        <f>ROUNDUP(Q83*$D$2/$B$2,0)</f>
        <v>108020</v>
      </c>
      <c r="Q83" s="6">
        <f>ROUNDUP(Q78*$C$39,0)</f>
        <v>11126</v>
      </c>
      <c r="R83" s="7">
        <f>ROUNDUP(Q83*$C$2/$B$2,0)</f>
        <v>5401</v>
      </c>
      <c r="S83" s="5">
        <f>ROUNDUP(T83*$D$2/$B$2,0)</f>
        <v>1661</v>
      </c>
      <c r="T83" s="6">
        <f>ROUNDUP(T78*$C$39,0)</f>
        <v>171</v>
      </c>
      <c r="U83" s="7">
        <f>ROUNDUP(T83*$C$2/$B$2,0)</f>
        <v>84</v>
      </c>
      <c r="V83" s="28" t="s">
        <v>388</v>
      </c>
      <c r="W83" s="29">
        <f t="shared" si="117"/>
        <v>135034</v>
      </c>
      <c r="X83" s="30">
        <f t="shared" si="44"/>
        <v>8102</v>
      </c>
      <c r="Y83" s="31">
        <f t="shared" si="118"/>
        <v>6482</v>
      </c>
      <c r="Z83" s="29">
        <f t="shared" si="119"/>
        <v>2084</v>
      </c>
      <c r="AA83" s="30">
        <f t="shared" si="47"/>
        <v>125</v>
      </c>
      <c r="AB83" s="31">
        <f t="shared" si="120"/>
        <v>100</v>
      </c>
      <c r="AC83" s="1" t="s">
        <v>388</v>
      </c>
      <c r="AD83" s="5">
        <f t="shared" si="104"/>
        <v>124227</v>
      </c>
      <c r="AE83" s="6">
        <f t="shared" si="57"/>
        <v>9506</v>
      </c>
      <c r="AF83" s="7">
        <f t="shared" si="105"/>
        <v>5942</v>
      </c>
      <c r="AG83" s="5">
        <f t="shared" si="106"/>
        <v>1922</v>
      </c>
      <c r="AH83" s="6">
        <f t="shared" si="58"/>
        <v>147</v>
      </c>
      <c r="AI83" s="7">
        <f t="shared" si="107"/>
        <v>92</v>
      </c>
      <c r="AJ83" s="8">
        <v>30</v>
      </c>
      <c r="AQ83" s="8">
        <f>G$39</f>
        <v>0.9</v>
      </c>
      <c r="AR83" s="5">
        <f t="shared" ref="AR83" si="144">ROUNDUP(AS83*$D$4/$B$4,0)</f>
        <v>111812</v>
      </c>
      <c r="AS83" s="6">
        <f>ROUNDUP(Q83/$B$2*$B$4*AQ83,0)</f>
        <v>8556</v>
      </c>
      <c r="AT83" s="7">
        <f t="shared" ref="AT83" si="145">ROUNDUP(AS83*$C$4/$B$4,0)</f>
        <v>5348</v>
      </c>
      <c r="AU83" s="5">
        <f t="shared" ref="AU83" si="146">ROUNDUP(AV83*$D$4/$B$4,0)</f>
        <v>1712</v>
      </c>
      <c r="AV83" s="6">
        <f>ROUND(T83/$B$2*$B$4*$AQ83,0)</f>
        <v>131</v>
      </c>
      <c r="AW83" s="7">
        <f t="shared" ref="AW83" si="147">ROUNDUP(AV83*$C$4/$B$4,0)</f>
        <v>82</v>
      </c>
    </row>
    <row r="84" spans="2:49" x14ac:dyDescent="0.15">
      <c r="B84" t="s">
        <v>449</v>
      </c>
      <c r="C84">
        <v>1.3</v>
      </c>
      <c r="O84" s="1" t="s">
        <v>494</v>
      </c>
      <c r="P84" s="1">
        <f t="shared" si="97"/>
        <v>113369</v>
      </c>
      <c r="Q84" s="1">
        <f>ROUNDUP((Q88-Q83)*0.6/4+Q83,0)</f>
        <v>11677</v>
      </c>
      <c r="R84" s="1">
        <f t="shared" si="98"/>
        <v>5669</v>
      </c>
      <c r="S84" s="1">
        <f t="shared" si="99"/>
        <v>1748</v>
      </c>
      <c r="T84" s="1">
        <f>ROUNDUP((T88-T83)*0.6/4+T83,0)</f>
        <v>180</v>
      </c>
      <c r="U84" s="1">
        <f t="shared" si="100"/>
        <v>88</v>
      </c>
      <c r="V84" s="28" t="s">
        <v>494</v>
      </c>
      <c r="W84" s="28">
        <f t="shared" si="117"/>
        <v>141734</v>
      </c>
      <c r="X84" s="1">
        <f>ROUNDUP((X88-X83)*0.6/4+X83,0)</f>
        <v>8504</v>
      </c>
      <c r="Y84" s="28">
        <f t="shared" si="118"/>
        <v>6804</v>
      </c>
      <c r="Z84" s="28">
        <f t="shared" si="119"/>
        <v>2200</v>
      </c>
      <c r="AA84" s="1">
        <f>ROUNDUP((AA88-AA83)*0.6/4+AA83,0)</f>
        <v>132</v>
      </c>
      <c r="AB84" s="28">
        <f>ROUND(AA84*$C$3/$B$3,0)</f>
        <v>106</v>
      </c>
      <c r="AC84" s="1" t="s">
        <v>494</v>
      </c>
      <c r="AD84" s="1">
        <f t="shared" ref="AD84:AD103" si="148">ROUNDUP(AE84*$D$4/$B$4,0)</f>
        <v>130382</v>
      </c>
      <c r="AE84" s="1">
        <f t="shared" ref="AE84:AE103" si="149">ROUNDUP(Q84/$B$2*$B$4,0)</f>
        <v>9977</v>
      </c>
      <c r="AF84" s="1">
        <f t="shared" ref="AF84:AF103" si="150">ROUNDUP(AE84*$C$4/$B$4,0)</f>
        <v>6236</v>
      </c>
      <c r="AG84" s="1">
        <f t="shared" ref="AG84:AG103" si="151">ROUNDUP(AH84*$D$4/$B$4,0)</f>
        <v>2013</v>
      </c>
      <c r="AH84" s="1">
        <f t="shared" ref="AH84:AH103" si="152">ROUNDUP(T84/$B$2*$B$4,0)</f>
        <v>154</v>
      </c>
      <c r="AI84" s="1">
        <f t="shared" ref="AI84:AI103" si="153">ROUNDUP(AH84*$C$4/$B$4,0)</f>
        <v>97</v>
      </c>
      <c r="AJ84" s="8">
        <v>31</v>
      </c>
      <c r="AQ84" s="8">
        <f t="shared" ref="AQ84:AQ87" si="154">G$39</f>
        <v>0.9</v>
      </c>
      <c r="AR84" s="1">
        <f>ROUNDUP((AR88-AR83)*0.6/4+AR83,0)</f>
        <v>117346</v>
      </c>
      <c r="AS84" s="1">
        <f>ROUNDUP((AS88-AS83)*0.6/4+AS83,0)</f>
        <v>8980</v>
      </c>
      <c r="AT84" s="1">
        <f t="shared" ref="AT84:AU84" si="155">ROUNDUP((AT88-AT83)*0.6/4+AT83,0)</f>
        <v>5613</v>
      </c>
      <c r="AU84" s="1">
        <f t="shared" si="155"/>
        <v>1799</v>
      </c>
      <c r="AV84" s="1">
        <f>ROUND((AV88-AV83)*0.6/4+AV83,0)</f>
        <v>138</v>
      </c>
      <c r="AW84" s="1">
        <f>ROUND((AW88-AW83)*0.6/4+AW83,0)</f>
        <v>86</v>
      </c>
    </row>
    <row r="85" spans="2:49" x14ac:dyDescent="0.15">
      <c r="B85" t="s">
        <v>450</v>
      </c>
      <c r="C85">
        <v>1.3</v>
      </c>
      <c r="O85" s="1" t="s">
        <v>495</v>
      </c>
      <c r="P85" s="1">
        <f t="shared" si="97"/>
        <v>118719</v>
      </c>
      <c r="Q85" s="1">
        <f>ROUNDUP((Q88-Q83)*0.6/4+Q84,0)</f>
        <v>12228</v>
      </c>
      <c r="R85" s="1">
        <f t="shared" si="98"/>
        <v>5936</v>
      </c>
      <c r="S85" s="1">
        <f t="shared" si="99"/>
        <v>1835</v>
      </c>
      <c r="T85" s="1">
        <f>ROUNDUP((T88-T83)*0.6/4+T84,0)</f>
        <v>189</v>
      </c>
      <c r="U85" s="1">
        <f t="shared" si="100"/>
        <v>92</v>
      </c>
      <c r="V85" s="28" t="s">
        <v>495</v>
      </c>
      <c r="W85" s="28">
        <f t="shared" si="117"/>
        <v>148434</v>
      </c>
      <c r="X85" s="1">
        <f>ROUNDUP((X88-X83)*0.6/4+X84,0)</f>
        <v>8906</v>
      </c>
      <c r="Y85" s="28">
        <f t="shared" si="118"/>
        <v>7125</v>
      </c>
      <c r="Z85" s="28">
        <f t="shared" si="119"/>
        <v>2317</v>
      </c>
      <c r="AA85" s="1">
        <f>ROUNDUP((AA88-AA83)*0.6/4+AA84,0)</f>
        <v>139</v>
      </c>
      <c r="AB85" s="28">
        <f t="shared" ref="AB85:AB87" si="156">ROUND(AA85*$C$3/$B$3,0)</f>
        <v>111</v>
      </c>
      <c r="AC85" s="1" t="s">
        <v>495</v>
      </c>
      <c r="AD85" s="1">
        <f t="shared" si="148"/>
        <v>136537</v>
      </c>
      <c r="AE85" s="1">
        <f t="shared" si="149"/>
        <v>10448</v>
      </c>
      <c r="AF85" s="1">
        <f t="shared" si="150"/>
        <v>6530</v>
      </c>
      <c r="AG85" s="1">
        <f t="shared" si="151"/>
        <v>2118</v>
      </c>
      <c r="AH85" s="1">
        <f t="shared" si="152"/>
        <v>162</v>
      </c>
      <c r="AI85" s="1">
        <f t="shared" si="153"/>
        <v>102</v>
      </c>
      <c r="AJ85" s="8">
        <v>32</v>
      </c>
      <c r="AQ85" s="8">
        <f t="shared" si="154"/>
        <v>0.9</v>
      </c>
      <c r="AR85" s="1">
        <f>ROUNDUP((AR88-AR83)*0.6/4+AR84,0)</f>
        <v>122880</v>
      </c>
      <c r="AS85" s="1">
        <f>ROUNDUP((AS88-AS83)*0.6/4+AS84,0)</f>
        <v>9404</v>
      </c>
      <c r="AT85" s="1">
        <f t="shared" ref="AT85:AW85" si="157">ROUNDUP((AT88-AT83)*0.6/4+AT84,0)</f>
        <v>5878</v>
      </c>
      <c r="AU85" s="1">
        <f t="shared" si="157"/>
        <v>1886</v>
      </c>
      <c r="AV85" s="1">
        <f t="shared" si="157"/>
        <v>145</v>
      </c>
      <c r="AW85" s="1">
        <f t="shared" si="157"/>
        <v>91</v>
      </c>
    </row>
    <row r="86" spans="2:49" x14ac:dyDescent="0.15">
      <c r="B86" t="s">
        <v>451</v>
      </c>
      <c r="C86">
        <v>1.3</v>
      </c>
      <c r="O86" s="1" t="s">
        <v>496</v>
      </c>
      <c r="P86" s="1">
        <f t="shared" si="97"/>
        <v>124068</v>
      </c>
      <c r="Q86" s="1">
        <f>ROUNDUP((Q88-Q83)*0.6/4+Q85,0)</f>
        <v>12779</v>
      </c>
      <c r="R86" s="1">
        <f t="shared" si="98"/>
        <v>6204</v>
      </c>
      <c r="S86" s="1">
        <f t="shared" si="99"/>
        <v>1923</v>
      </c>
      <c r="T86" s="1">
        <f>ROUNDUP((T88-T83)*0.6/4+T85,0)</f>
        <v>198</v>
      </c>
      <c r="U86" s="1">
        <f t="shared" si="100"/>
        <v>97</v>
      </c>
      <c r="V86" s="28" t="s">
        <v>496</v>
      </c>
      <c r="W86" s="28">
        <f t="shared" si="117"/>
        <v>155134</v>
      </c>
      <c r="X86" s="1">
        <f>ROUNDUP((X88-X83)*0.6/4+X85,0)</f>
        <v>9308</v>
      </c>
      <c r="Y86" s="28">
        <f t="shared" si="118"/>
        <v>7447</v>
      </c>
      <c r="Z86" s="28">
        <f t="shared" si="119"/>
        <v>2434</v>
      </c>
      <c r="AA86" s="1">
        <f>ROUNDUP((AA88-AA83)*0.6/4+AA85,0)</f>
        <v>146</v>
      </c>
      <c r="AB86" s="28">
        <f t="shared" si="156"/>
        <v>117</v>
      </c>
      <c r="AC86" s="1" t="s">
        <v>496</v>
      </c>
      <c r="AD86" s="1">
        <f t="shared" si="148"/>
        <v>142679</v>
      </c>
      <c r="AE86" s="1">
        <f t="shared" si="149"/>
        <v>10918</v>
      </c>
      <c r="AF86" s="1">
        <f t="shared" si="150"/>
        <v>6824</v>
      </c>
      <c r="AG86" s="1">
        <f t="shared" si="151"/>
        <v>2222</v>
      </c>
      <c r="AH86" s="1">
        <f t="shared" si="152"/>
        <v>170</v>
      </c>
      <c r="AI86" s="1">
        <f t="shared" si="153"/>
        <v>107</v>
      </c>
      <c r="AJ86" s="8">
        <v>33</v>
      </c>
      <c r="AQ86" s="8">
        <f t="shared" si="154"/>
        <v>0.9</v>
      </c>
      <c r="AR86" s="1">
        <f>ROUNDUP((AR88-AR83)*0.6/4+AR85,0)</f>
        <v>128414</v>
      </c>
      <c r="AS86" s="1">
        <f>ROUNDUP((AS88-AS83)*0.6/4+AS85,0)</f>
        <v>9828</v>
      </c>
      <c r="AT86" s="1">
        <f t="shared" ref="AT86:AW86" si="158">ROUNDUP((AT88-AT83)*0.6/4+AT85,0)</f>
        <v>6143</v>
      </c>
      <c r="AU86" s="1">
        <f t="shared" si="158"/>
        <v>1973</v>
      </c>
      <c r="AV86" s="1">
        <f t="shared" si="158"/>
        <v>152</v>
      </c>
      <c r="AW86" s="1">
        <f t="shared" si="158"/>
        <v>96</v>
      </c>
    </row>
    <row r="87" spans="2:49" x14ac:dyDescent="0.15">
      <c r="B87" t="s">
        <v>452</v>
      </c>
      <c r="C87">
        <v>1.3</v>
      </c>
      <c r="O87" s="1" t="s">
        <v>497</v>
      </c>
      <c r="P87" s="1">
        <f t="shared" si="97"/>
        <v>129418</v>
      </c>
      <c r="Q87" s="1">
        <f>ROUNDUP((Q88-Q83)*0.6/4+Q86,0)</f>
        <v>13330</v>
      </c>
      <c r="R87" s="1">
        <f t="shared" si="98"/>
        <v>6471</v>
      </c>
      <c r="S87" s="1">
        <f t="shared" si="99"/>
        <v>2010</v>
      </c>
      <c r="T87" s="1">
        <f>ROUNDUP((T88-T83)*0.6/4+T86,0)</f>
        <v>207</v>
      </c>
      <c r="U87" s="1">
        <f t="shared" si="100"/>
        <v>101</v>
      </c>
      <c r="V87" s="28" t="s">
        <v>497</v>
      </c>
      <c r="W87" s="28">
        <f t="shared" si="117"/>
        <v>161834</v>
      </c>
      <c r="X87" s="1">
        <f>ROUNDUP((X88-X83)*0.6/4+X86,0)</f>
        <v>9710</v>
      </c>
      <c r="Y87" s="28">
        <f t="shared" si="118"/>
        <v>7768</v>
      </c>
      <c r="Z87" s="28">
        <f t="shared" si="119"/>
        <v>2550</v>
      </c>
      <c r="AA87" s="1">
        <f>ROUNDUP((AA88-AA83)*0.6/4+AA86,0)</f>
        <v>153</v>
      </c>
      <c r="AB87" s="28">
        <f t="shared" si="156"/>
        <v>122</v>
      </c>
      <c r="AC87" s="1" t="s">
        <v>497</v>
      </c>
      <c r="AD87" s="1">
        <f t="shared" si="148"/>
        <v>148834</v>
      </c>
      <c r="AE87" s="1">
        <f t="shared" si="149"/>
        <v>11389</v>
      </c>
      <c r="AF87" s="1">
        <f t="shared" si="150"/>
        <v>7119</v>
      </c>
      <c r="AG87" s="1">
        <f t="shared" si="151"/>
        <v>2314</v>
      </c>
      <c r="AH87" s="1">
        <f t="shared" si="152"/>
        <v>177</v>
      </c>
      <c r="AI87" s="1">
        <f t="shared" si="153"/>
        <v>111</v>
      </c>
      <c r="AJ87" s="8">
        <v>34</v>
      </c>
      <c r="AQ87" s="8">
        <f t="shared" si="154"/>
        <v>0.9</v>
      </c>
      <c r="AR87" s="1">
        <f>ROUNDUP((AR88-AR83)*0.6/4+AR86,0)</f>
        <v>133948</v>
      </c>
      <c r="AS87" s="1">
        <f>ROUNDUP((AS88-AS83)*0.6/4+AS86,0)</f>
        <v>10252</v>
      </c>
      <c r="AT87" s="1">
        <f t="shared" ref="AT87:AW87" si="159">ROUNDUP((AT88-AT83)*0.6/4+AT86,0)</f>
        <v>6408</v>
      </c>
      <c r="AU87" s="1">
        <f t="shared" si="159"/>
        <v>2060</v>
      </c>
      <c r="AV87" s="1">
        <f t="shared" si="159"/>
        <v>159</v>
      </c>
      <c r="AW87" s="1">
        <f t="shared" si="159"/>
        <v>101</v>
      </c>
    </row>
    <row r="88" spans="2:49" x14ac:dyDescent="0.15">
      <c r="O88" s="1" t="s">
        <v>498</v>
      </c>
      <c r="P88" s="5">
        <f>ROUNDUP(Q88*$D$2/$B$2,0)</f>
        <v>143670</v>
      </c>
      <c r="Q88" s="6">
        <f>ROUNDUP(Q83*$C$40,0)</f>
        <v>14798</v>
      </c>
      <c r="R88" s="7">
        <f>ROUNDUP(Q88*$C$2/$B$2,0)</f>
        <v>7184</v>
      </c>
      <c r="S88" s="5">
        <f>ROUNDUP(T88*$D$2/$B$2,0)</f>
        <v>2214</v>
      </c>
      <c r="T88" s="6">
        <f>ROUNDUP(T83*$C$40,0)</f>
        <v>228</v>
      </c>
      <c r="U88" s="7">
        <f>ROUNDUP(T88*$C$2/$B$2,0)</f>
        <v>111</v>
      </c>
      <c r="V88" s="28" t="s">
        <v>498</v>
      </c>
      <c r="W88" s="29">
        <f t="shared" ref="W88:W103" si="160">ROUNDUP(X88*$D$3/$B$3,0)</f>
        <v>179600</v>
      </c>
      <c r="X88" s="30">
        <f t="shared" ref="X88:X103" si="161">ROUNDUP(Q88/$B$2*$B$3,0)</f>
        <v>10776</v>
      </c>
      <c r="Y88" s="31">
        <f t="shared" ref="Y88:Y103" si="162">ROUNDUP(X88*$C$3/$B$3,0)</f>
        <v>8621</v>
      </c>
      <c r="Z88" s="29">
        <f t="shared" ref="Z88:Z103" si="163">ROUNDUP(AA88*$D$3/$B$3,0)</f>
        <v>2784</v>
      </c>
      <c r="AA88" s="30">
        <f t="shared" ref="AA88:AA103" si="164">ROUNDUP(T88/$B$2*$B$3,0)</f>
        <v>167</v>
      </c>
      <c r="AB88" s="31">
        <f t="shared" ref="AB88:AB103" si="165">ROUNDUP(AA88*$C$3/$B$3,0)</f>
        <v>134</v>
      </c>
      <c r="AC88" s="1" t="s">
        <v>498</v>
      </c>
      <c r="AD88" s="5">
        <f t="shared" si="148"/>
        <v>165222</v>
      </c>
      <c r="AE88" s="6">
        <f t="shared" si="149"/>
        <v>12643</v>
      </c>
      <c r="AF88" s="7">
        <f t="shared" si="150"/>
        <v>7902</v>
      </c>
      <c r="AG88" s="5">
        <f t="shared" si="151"/>
        <v>2549</v>
      </c>
      <c r="AH88" s="6">
        <f t="shared" si="152"/>
        <v>195</v>
      </c>
      <c r="AI88" s="7">
        <f t="shared" si="153"/>
        <v>122</v>
      </c>
      <c r="AJ88" s="8">
        <v>35</v>
      </c>
      <c r="AQ88" s="8">
        <f>G$40</f>
        <v>0.9</v>
      </c>
      <c r="AR88" s="5">
        <f t="shared" ref="AR88" si="166">ROUNDUP(AS88*$D$4/$B$4,0)</f>
        <v>148703</v>
      </c>
      <c r="AS88" s="6">
        <f>ROUNDUP(Q88/$B$2*$B$4*AQ88,0)</f>
        <v>11379</v>
      </c>
      <c r="AT88" s="7">
        <f t="shared" ref="AT88" si="167">ROUNDUP(AS88*$C$4/$B$4,0)</f>
        <v>7112</v>
      </c>
      <c r="AU88" s="5">
        <f t="shared" ref="AU88" si="168">ROUNDUP(AV88*$D$4/$B$4,0)</f>
        <v>2287</v>
      </c>
      <c r="AV88" s="6">
        <f>ROUND(T88/$B$2*$B$4*$AQ88,0)</f>
        <v>175</v>
      </c>
      <c r="AW88" s="7">
        <f t="shared" ref="AW88" si="169">ROUNDUP(AV88*$C$4/$B$4,0)</f>
        <v>110</v>
      </c>
    </row>
    <row r="89" spans="2:49" x14ac:dyDescent="0.15">
      <c r="O89" s="1" t="s">
        <v>499</v>
      </c>
      <c r="P89" s="1">
        <f t="shared" si="97"/>
        <v>150787</v>
      </c>
      <c r="Q89" s="1">
        <f>ROUNDUP((Q93-Q88)*0.6/4+Q88,0)</f>
        <v>15531</v>
      </c>
      <c r="R89" s="1">
        <f t="shared" si="98"/>
        <v>7540</v>
      </c>
      <c r="S89" s="1">
        <f t="shared" si="99"/>
        <v>2331</v>
      </c>
      <c r="T89" s="1">
        <f>ROUNDUP((T93-T88)*0.6/4+T88,0)</f>
        <v>240</v>
      </c>
      <c r="U89" s="1">
        <f t="shared" si="100"/>
        <v>117</v>
      </c>
      <c r="V89" s="28" t="s">
        <v>499</v>
      </c>
      <c r="W89" s="28">
        <f t="shared" si="160"/>
        <v>188500</v>
      </c>
      <c r="X89" s="1">
        <f>ROUNDUP((X93-X88)*0.6/4+X88,0)</f>
        <v>11310</v>
      </c>
      <c r="Y89" s="28">
        <f t="shared" si="162"/>
        <v>9048</v>
      </c>
      <c r="Z89" s="28">
        <f t="shared" si="163"/>
        <v>2934</v>
      </c>
      <c r="AA89" s="1">
        <f>ROUNDUP((AA93-AA88)*0.6/4+AA88,0)</f>
        <v>176</v>
      </c>
      <c r="AB89" s="28">
        <f>ROUND(AA89*$C$3/$B$3,0)</f>
        <v>141</v>
      </c>
      <c r="AC89" s="1" t="s">
        <v>499</v>
      </c>
      <c r="AD89" s="1">
        <f t="shared" si="148"/>
        <v>173415</v>
      </c>
      <c r="AE89" s="1">
        <f t="shared" si="149"/>
        <v>13270</v>
      </c>
      <c r="AF89" s="1">
        <f t="shared" si="150"/>
        <v>8294</v>
      </c>
      <c r="AG89" s="1">
        <f t="shared" si="151"/>
        <v>2693</v>
      </c>
      <c r="AH89" s="1">
        <f t="shared" si="152"/>
        <v>206</v>
      </c>
      <c r="AI89" s="1">
        <f t="shared" si="153"/>
        <v>129</v>
      </c>
      <c r="AJ89" s="8">
        <v>36</v>
      </c>
      <c r="AQ89" s="8">
        <f t="shared" ref="AQ89:AQ92" si="170">G$40</f>
        <v>0.9</v>
      </c>
      <c r="AR89" s="1">
        <f>ROUNDUP((AR93-AR88)*0.6/4+AR88,0)</f>
        <v>156066</v>
      </c>
      <c r="AS89" s="1">
        <f>ROUNDUP((AS93-AS88)*0.6/4+AS88,0)</f>
        <v>11943</v>
      </c>
      <c r="AT89" s="1">
        <f t="shared" ref="AT89:AU89" si="171">ROUNDUP((AT93-AT88)*0.6/4+AT88,0)</f>
        <v>7465</v>
      </c>
      <c r="AU89" s="1">
        <f t="shared" si="171"/>
        <v>2403</v>
      </c>
      <c r="AV89" s="1">
        <f>ROUND((AV93-AV88)*0.6/4+AV88,0)</f>
        <v>184</v>
      </c>
      <c r="AW89" s="1">
        <f>ROUND((AW93-AW88)*0.6/4+AW88,0)</f>
        <v>116</v>
      </c>
    </row>
    <row r="90" spans="2:49" x14ac:dyDescent="0.15">
      <c r="O90" s="1" t="s">
        <v>500</v>
      </c>
      <c r="P90" s="1">
        <f t="shared" si="97"/>
        <v>157903</v>
      </c>
      <c r="Q90" s="1">
        <f>ROUNDUP((Q93-Q88)*0.6/4+Q89,0)</f>
        <v>16264</v>
      </c>
      <c r="R90" s="1">
        <f t="shared" si="98"/>
        <v>7896</v>
      </c>
      <c r="S90" s="1">
        <f t="shared" si="99"/>
        <v>2447</v>
      </c>
      <c r="T90" s="1">
        <f>ROUNDUP((T93-T88)*0.6/4+T89,0)</f>
        <v>252</v>
      </c>
      <c r="U90" s="1">
        <f t="shared" si="100"/>
        <v>123</v>
      </c>
      <c r="V90" s="28" t="s">
        <v>500</v>
      </c>
      <c r="W90" s="28">
        <f t="shared" si="160"/>
        <v>197400</v>
      </c>
      <c r="X90" s="1">
        <f>ROUNDUP((X93-X88)*0.6/4+X89,0)</f>
        <v>11844</v>
      </c>
      <c r="Y90" s="28">
        <f t="shared" si="162"/>
        <v>9476</v>
      </c>
      <c r="Z90" s="28">
        <f t="shared" si="163"/>
        <v>3084</v>
      </c>
      <c r="AA90" s="1">
        <f>ROUNDUP((AA93-AA88)*0.6/4+AA89,0)</f>
        <v>185</v>
      </c>
      <c r="AB90" s="28">
        <f t="shared" ref="AB90:AB92" si="172">ROUND(AA90*$C$3/$B$3,0)</f>
        <v>148</v>
      </c>
      <c r="AC90" s="1" t="s">
        <v>500</v>
      </c>
      <c r="AD90" s="1">
        <f t="shared" si="148"/>
        <v>181596</v>
      </c>
      <c r="AE90" s="1">
        <f t="shared" si="149"/>
        <v>13896</v>
      </c>
      <c r="AF90" s="1">
        <f t="shared" si="150"/>
        <v>8685</v>
      </c>
      <c r="AG90" s="1">
        <f t="shared" si="151"/>
        <v>2823</v>
      </c>
      <c r="AH90" s="1">
        <f t="shared" si="152"/>
        <v>216</v>
      </c>
      <c r="AI90" s="1">
        <f t="shared" si="153"/>
        <v>135</v>
      </c>
      <c r="AJ90" s="8">
        <v>37</v>
      </c>
      <c r="AQ90" s="8">
        <f t="shared" si="170"/>
        <v>0.9</v>
      </c>
      <c r="AR90" s="1">
        <f>ROUNDUP((AR93-AR88)*0.6/4+AR89,0)</f>
        <v>163429</v>
      </c>
      <c r="AS90" s="1">
        <f>ROUNDUP((AS93-AS88)*0.6/4+AS89,0)</f>
        <v>12507</v>
      </c>
      <c r="AT90" s="1">
        <f t="shared" ref="AT90:AW90" si="173">ROUNDUP((AT93-AT88)*0.6/4+AT89,0)</f>
        <v>7818</v>
      </c>
      <c r="AU90" s="1">
        <f t="shared" si="173"/>
        <v>2519</v>
      </c>
      <c r="AV90" s="1">
        <f t="shared" si="173"/>
        <v>193</v>
      </c>
      <c r="AW90" s="1">
        <f t="shared" si="173"/>
        <v>122</v>
      </c>
    </row>
    <row r="91" spans="2:49" x14ac:dyDescent="0.15">
      <c r="O91" s="1" t="s">
        <v>501</v>
      </c>
      <c r="P91" s="1">
        <f t="shared" si="97"/>
        <v>165020</v>
      </c>
      <c r="Q91" s="1">
        <f>ROUNDUP((Q93-Q88)*0.6/4+Q90,0)</f>
        <v>16997</v>
      </c>
      <c r="R91" s="1">
        <f t="shared" si="98"/>
        <v>8251</v>
      </c>
      <c r="S91" s="1">
        <f t="shared" si="99"/>
        <v>2564</v>
      </c>
      <c r="T91" s="1">
        <f>ROUNDUP((T93-T88)*0.6/4+T90,0)</f>
        <v>264</v>
      </c>
      <c r="U91" s="1">
        <f t="shared" si="100"/>
        <v>129</v>
      </c>
      <c r="V91" s="28" t="s">
        <v>501</v>
      </c>
      <c r="W91" s="28">
        <f t="shared" si="160"/>
        <v>206300</v>
      </c>
      <c r="X91" s="1">
        <f>ROUNDUP((X93-X88)*0.6/4+X90,0)</f>
        <v>12378</v>
      </c>
      <c r="Y91" s="28">
        <f t="shared" si="162"/>
        <v>9903</v>
      </c>
      <c r="Z91" s="28">
        <f t="shared" si="163"/>
        <v>3234</v>
      </c>
      <c r="AA91" s="1">
        <f>ROUNDUP((AA93-AA88)*0.6/4+AA90,0)</f>
        <v>194</v>
      </c>
      <c r="AB91" s="28">
        <f t="shared" si="172"/>
        <v>155</v>
      </c>
      <c r="AC91" s="1" t="s">
        <v>501</v>
      </c>
      <c r="AD91" s="1">
        <f t="shared" si="148"/>
        <v>189777</v>
      </c>
      <c r="AE91" s="1">
        <f t="shared" si="149"/>
        <v>14522</v>
      </c>
      <c r="AF91" s="1">
        <f t="shared" si="150"/>
        <v>9077</v>
      </c>
      <c r="AG91" s="1">
        <f t="shared" si="151"/>
        <v>2954</v>
      </c>
      <c r="AH91" s="1">
        <f t="shared" si="152"/>
        <v>226</v>
      </c>
      <c r="AI91" s="1">
        <f t="shared" si="153"/>
        <v>142</v>
      </c>
      <c r="AJ91" s="8">
        <v>38</v>
      </c>
      <c r="AQ91" s="8">
        <f t="shared" si="170"/>
        <v>0.9</v>
      </c>
      <c r="AR91" s="1">
        <f>ROUNDUP((AR93-AR88)*0.6/4+AR90,0)</f>
        <v>170792</v>
      </c>
      <c r="AS91" s="1">
        <f>ROUNDUP((AS93-AS88)*0.6/4+AS90,0)</f>
        <v>13071</v>
      </c>
      <c r="AT91" s="1">
        <f t="shared" ref="AT91:AW91" si="174">ROUNDUP((AT93-AT88)*0.6/4+AT90,0)</f>
        <v>8171</v>
      </c>
      <c r="AU91" s="1">
        <f t="shared" si="174"/>
        <v>2635</v>
      </c>
      <c r="AV91" s="1">
        <f t="shared" si="174"/>
        <v>202</v>
      </c>
      <c r="AW91" s="1">
        <f t="shared" si="174"/>
        <v>128</v>
      </c>
    </row>
    <row r="92" spans="2:49" x14ac:dyDescent="0.15">
      <c r="O92" s="1" t="s">
        <v>502</v>
      </c>
      <c r="P92" s="1">
        <f t="shared" si="97"/>
        <v>172136</v>
      </c>
      <c r="Q92" s="1">
        <f>ROUNDUP((Q93-Q88)*0.6/4+Q91,0)</f>
        <v>17730</v>
      </c>
      <c r="R92" s="1">
        <f t="shared" si="98"/>
        <v>8607</v>
      </c>
      <c r="S92" s="1">
        <f t="shared" si="99"/>
        <v>2680</v>
      </c>
      <c r="T92" s="1">
        <f>ROUNDUP((T93-T88)*0.6/4+T91,0)</f>
        <v>276</v>
      </c>
      <c r="U92" s="1">
        <f t="shared" si="100"/>
        <v>134</v>
      </c>
      <c r="V92" s="28" t="s">
        <v>502</v>
      </c>
      <c r="W92" s="28">
        <f t="shared" si="160"/>
        <v>215200</v>
      </c>
      <c r="X92" s="1">
        <f>ROUNDUP((X93-X88)*0.6/4+X91,0)</f>
        <v>12912</v>
      </c>
      <c r="Y92" s="28">
        <f t="shared" si="162"/>
        <v>10330</v>
      </c>
      <c r="Z92" s="28">
        <f t="shared" si="163"/>
        <v>3384</v>
      </c>
      <c r="AA92" s="1">
        <f>ROUNDUP((AA93-AA88)*0.6/4+AA91,0)</f>
        <v>203</v>
      </c>
      <c r="AB92" s="28">
        <f t="shared" si="172"/>
        <v>162</v>
      </c>
      <c r="AC92" s="1" t="s">
        <v>502</v>
      </c>
      <c r="AD92" s="1">
        <f t="shared" si="148"/>
        <v>197957</v>
      </c>
      <c r="AE92" s="1">
        <f t="shared" si="149"/>
        <v>15148</v>
      </c>
      <c r="AF92" s="1">
        <f t="shared" si="150"/>
        <v>9468</v>
      </c>
      <c r="AG92" s="1">
        <f t="shared" si="151"/>
        <v>3085</v>
      </c>
      <c r="AH92" s="1">
        <f t="shared" si="152"/>
        <v>236</v>
      </c>
      <c r="AI92" s="1">
        <f t="shared" si="153"/>
        <v>148</v>
      </c>
      <c r="AJ92" s="8">
        <v>39</v>
      </c>
      <c r="AQ92" s="8">
        <f t="shared" si="170"/>
        <v>0.9</v>
      </c>
      <c r="AR92" s="1">
        <f>ROUNDUP((AR93-AR88)*0.6/4+AR91,0)</f>
        <v>178155</v>
      </c>
      <c r="AS92" s="1">
        <f>ROUNDUP((AS93-AS88)*0.6/4+AS91,0)</f>
        <v>13635</v>
      </c>
      <c r="AT92" s="1">
        <f t="shared" ref="AT92:AW92" si="175">ROUNDUP((AT93-AT88)*0.6/4+AT91,0)</f>
        <v>8524</v>
      </c>
      <c r="AU92" s="1">
        <f t="shared" si="175"/>
        <v>2751</v>
      </c>
      <c r="AV92" s="1">
        <f t="shared" si="175"/>
        <v>211</v>
      </c>
      <c r="AW92" s="1">
        <f t="shared" si="175"/>
        <v>134</v>
      </c>
    </row>
    <row r="93" spans="2:49" x14ac:dyDescent="0.15">
      <c r="O93" s="1" t="s">
        <v>503</v>
      </c>
      <c r="P93" s="5">
        <f>ROUNDUP(Q93*$D$2/$B$2,0)</f>
        <v>191088</v>
      </c>
      <c r="Q93" s="6">
        <f>ROUNDUP(Q88*$C$41,0)</f>
        <v>19682</v>
      </c>
      <c r="R93" s="7">
        <f>ROUNDUP(Q93*$C$2/$B$2,0)</f>
        <v>9555</v>
      </c>
      <c r="S93" s="5">
        <f>ROUNDUP(T93*$D$2/$B$2,0)</f>
        <v>2952</v>
      </c>
      <c r="T93" s="6">
        <f>ROUNDUP(T88*$C$41,0)</f>
        <v>304</v>
      </c>
      <c r="U93" s="7">
        <f>ROUNDUP(T93*$C$2/$B$2,0)</f>
        <v>148</v>
      </c>
      <c r="V93" s="28" t="s">
        <v>503</v>
      </c>
      <c r="W93" s="29">
        <f t="shared" si="160"/>
        <v>238867</v>
      </c>
      <c r="X93" s="30">
        <f t="shared" si="161"/>
        <v>14332</v>
      </c>
      <c r="Y93" s="31">
        <f t="shared" si="162"/>
        <v>11466</v>
      </c>
      <c r="Z93" s="29">
        <f t="shared" si="163"/>
        <v>3700</v>
      </c>
      <c r="AA93" s="30">
        <f t="shared" si="164"/>
        <v>222</v>
      </c>
      <c r="AB93" s="31">
        <f t="shared" si="165"/>
        <v>178</v>
      </c>
      <c r="AC93" s="1" t="s">
        <v>503</v>
      </c>
      <c r="AD93" s="5">
        <f t="shared" si="148"/>
        <v>219755</v>
      </c>
      <c r="AE93" s="6">
        <f t="shared" si="149"/>
        <v>16816</v>
      </c>
      <c r="AF93" s="7">
        <f t="shared" si="150"/>
        <v>10510</v>
      </c>
      <c r="AG93" s="5">
        <f t="shared" si="151"/>
        <v>3398</v>
      </c>
      <c r="AH93" s="6">
        <f t="shared" si="152"/>
        <v>260</v>
      </c>
      <c r="AI93" s="7">
        <f t="shared" si="153"/>
        <v>163</v>
      </c>
      <c r="AJ93" s="8">
        <v>40</v>
      </c>
      <c r="AQ93" s="8">
        <f>G$41</f>
        <v>0.9</v>
      </c>
      <c r="AR93" s="5">
        <f t="shared" ref="AR93" si="176">ROUNDUP(AS93*$D$4/$B$4,0)</f>
        <v>197787</v>
      </c>
      <c r="AS93" s="6">
        <f>ROUNDUP(Q93/$B$2*$B$4*AQ93,0)</f>
        <v>15135</v>
      </c>
      <c r="AT93" s="7">
        <f t="shared" ref="AT93" si="177">ROUNDUP(AS93*$C$4/$B$4,0)</f>
        <v>9460</v>
      </c>
      <c r="AU93" s="5">
        <f t="shared" ref="AU93" si="178">ROUNDUP(AV93*$D$4/$B$4,0)</f>
        <v>3058</v>
      </c>
      <c r="AV93" s="6">
        <f>ROUND(T93/$B$2*$B$4*$AQ93,0)</f>
        <v>234</v>
      </c>
      <c r="AW93" s="7">
        <f t="shared" ref="AW93" si="179">ROUNDUP(AV93*$C$4/$B$4,0)</f>
        <v>147</v>
      </c>
    </row>
    <row r="94" spans="2:49" x14ac:dyDescent="0.15">
      <c r="O94" s="1" t="s">
        <v>504</v>
      </c>
      <c r="P94" s="1">
        <f t="shared" si="97"/>
        <v>200554</v>
      </c>
      <c r="Q94" s="1">
        <f>ROUNDUP((Q98-Q93)*0.6/4+Q93,0)</f>
        <v>20657</v>
      </c>
      <c r="R94" s="1">
        <f t="shared" si="98"/>
        <v>10028</v>
      </c>
      <c r="S94" s="1">
        <f t="shared" si="99"/>
        <v>3107</v>
      </c>
      <c r="T94" s="1">
        <f>ROUNDUP((T98-T93)*0.6/4+T93,0)</f>
        <v>320</v>
      </c>
      <c r="U94" s="1">
        <f t="shared" si="100"/>
        <v>156</v>
      </c>
      <c r="V94" s="28" t="s">
        <v>504</v>
      </c>
      <c r="W94" s="28">
        <f t="shared" si="160"/>
        <v>250700</v>
      </c>
      <c r="X94" s="1">
        <f>ROUNDUP((X98-X93)*0.6/4+X93,0)</f>
        <v>15042</v>
      </c>
      <c r="Y94" s="28">
        <f t="shared" si="162"/>
        <v>12034</v>
      </c>
      <c r="Z94" s="28">
        <f t="shared" si="163"/>
        <v>3884</v>
      </c>
      <c r="AA94" s="1">
        <f>ROUNDUP((AA98-AA93)*0.6/4+AA93,0)</f>
        <v>233</v>
      </c>
      <c r="AB94" s="28">
        <f>ROUND(AA94*$C$3/$B$3,0)</f>
        <v>186</v>
      </c>
      <c r="AC94" s="1" t="s">
        <v>504</v>
      </c>
      <c r="AD94" s="1">
        <f t="shared" si="148"/>
        <v>230641</v>
      </c>
      <c r="AE94" s="1">
        <f t="shared" si="149"/>
        <v>17649</v>
      </c>
      <c r="AF94" s="1">
        <f t="shared" si="150"/>
        <v>11031</v>
      </c>
      <c r="AG94" s="1">
        <f t="shared" si="151"/>
        <v>3581</v>
      </c>
      <c r="AH94" s="1">
        <f t="shared" si="152"/>
        <v>274</v>
      </c>
      <c r="AI94" s="1">
        <f t="shared" si="153"/>
        <v>172</v>
      </c>
      <c r="AJ94" s="8">
        <v>41</v>
      </c>
      <c r="AQ94" s="8">
        <f t="shared" ref="AQ94:AQ97" si="180">G$41</f>
        <v>0.9</v>
      </c>
      <c r="AR94" s="1">
        <f>ROUNDUP((AR98-AR93)*0.6/4+AR93,0)</f>
        <v>207579</v>
      </c>
      <c r="AS94" s="1">
        <f>ROUNDUP((AS98-AS93)*0.6/4+AS93,0)</f>
        <v>15885</v>
      </c>
      <c r="AT94" s="1">
        <f t="shared" ref="AT94:AU94" si="181">ROUNDUP((AT98-AT93)*0.6/4+AT93,0)</f>
        <v>9929</v>
      </c>
      <c r="AU94" s="1">
        <f t="shared" si="181"/>
        <v>3210</v>
      </c>
      <c r="AV94" s="1">
        <f>ROUND((AV98-AV93)*0.6/4+AV93,0)</f>
        <v>246</v>
      </c>
      <c r="AW94" s="1">
        <f>ROUND((AW98-AW93)*0.6/4+AW93,0)</f>
        <v>154</v>
      </c>
    </row>
    <row r="95" spans="2:49" x14ac:dyDescent="0.15">
      <c r="O95" s="1" t="s">
        <v>505</v>
      </c>
      <c r="P95" s="1">
        <f t="shared" si="97"/>
        <v>210020</v>
      </c>
      <c r="Q95" s="1">
        <f>ROUNDUP((Q98-Q93)*0.6/4+Q94,0)</f>
        <v>21632</v>
      </c>
      <c r="R95" s="1">
        <f t="shared" si="98"/>
        <v>10501</v>
      </c>
      <c r="S95" s="1">
        <f t="shared" si="99"/>
        <v>3263</v>
      </c>
      <c r="T95" s="1">
        <f>ROUNDUP((T98-T93)*0.6/4+T94,0)</f>
        <v>336</v>
      </c>
      <c r="U95" s="1">
        <f t="shared" si="100"/>
        <v>164</v>
      </c>
      <c r="V95" s="28" t="s">
        <v>505</v>
      </c>
      <c r="W95" s="28">
        <f t="shared" si="160"/>
        <v>262534</v>
      </c>
      <c r="X95" s="1">
        <f>ROUNDUP((X98-X93)*0.6/4+X94,0)</f>
        <v>15752</v>
      </c>
      <c r="Y95" s="28">
        <f t="shared" si="162"/>
        <v>12602</v>
      </c>
      <c r="Z95" s="28">
        <f t="shared" si="163"/>
        <v>4067</v>
      </c>
      <c r="AA95" s="1">
        <f>ROUNDUP((AA98-AA93)*0.6/4+AA94,0)</f>
        <v>244</v>
      </c>
      <c r="AB95" s="28">
        <f t="shared" ref="AB95:AB97" si="182">ROUND(AA95*$C$3/$B$3,0)</f>
        <v>195</v>
      </c>
      <c r="AC95" s="1" t="s">
        <v>505</v>
      </c>
      <c r="AD95" s="1">
        <f t="shared" si="148"/>
        <v>241527</v>
      </c>
      <c r="AE95" s="1">
        <f t="shared" si="149"/>
        <v>18482</v>
      </c>
      <c r="AF95" s="1">
        <f t="shared" si="150"/>
        <v>11552</v>
      </c>
      <c r="AG95" s="1">
        <f t="shared" si="151"/>
        <v>3764</v>
      </c>
      <c r="AH95" s="1">
        <f t="shared" si="152"/>
        <v>288</v>
      </c>
      <c r="AI95" s="1">
        <f t="shared" si="153"/>
        <v>180</v>
      </c>
      <c r="AJ95" s="8">
        <v>42</v>
      </c>
      <c r="AQ95" s="8">
        <f t="shared" si="180"/>
        <v>0.9</v>
      </c>
      <c r="AR95" s="1">
        <f>ROUNDUP((AR98-AR93)*0.6/4+AR94,0)</f>
        <v>217371</v>
      </c>
      <c r="AS95" s="1">
        <f>ROUNDUP((AS98-AS93)*0.6/4+AS94,0)</f>
        <v>16635</v>
      </c>
      <c r="AT95" s="1">
        <f t="shared" ref="AT95:AW95" si="183">ROUNDUP((AT98-AT93)*0.6/4+AT94,0)</f>
        <v>10398</v>
      </c>
      <c r="AU95" s="1">
        <f t="shared" si="183"/>
        <v>3362</v>
      </c>
      <c r="AV95" s="1">
        <f t="shared" si="183"/>
        <v>258</v>
      </c>
      <c r="AW95" s="1">
        <f t="shared" si="183"/>
        <v>162</v>
      </c>
    </row>
    <row r="96" spans="2:49" s="9" customFormat="1" x14ac:dyDescent="0.15">
      <c r="B96"/>
      <c r="C96"/>
      <c r="H96"/>
      <c r="I96"/>
      <c r="J96"/>
      <c r="K96"/>
      <c r="L96"/>
      <c r="M96"/>
      <c r="N96"/>
      <c r="O96" s="1" t="s">
        <v>506</v>
      </c>
      <c r="P96" s="1">
        <f t="shared" si="97"/>
        <v>219486</v>
      </c>
      <c r="Q96" s="1">
        <f>ROUNDUP((Q98-Q93)*0.6/4+Q95,0)</f>
        <v>22607</v>
      </c>
      <c r="R96" s="1">
        <f t="shared" si="98"/>
        <v>10975</v>
      </c>
      <c r="S96" s="1">
        <f t="shared" si="99"/>
        <v>3418</v>
      </c>
      <c r="T96" s="1">
        <f>ROUNDUP((T98-T93)*0.6/4+T95,0)</f>
        <v>352</v>
      </c>
      <c r="U96" s="1">
        <f t="shared" si="100"/>
        <v>171</v>
      </c>
      <c r="V96" s="28" t="s">
        <v>506</v>
      </c>
      <c r="W96" s="28">
        <f t="shared" si="160"/>
        <v>274367</v>
      </c>
      <c r="X96" s="1">
        <f>ROUNDUP((X98-X93)*0.6/4+X95,0)</f>
        <v>16462</v>
      </c>
      <c r="Y96" s="28">
        <f t="shared" si="162"/>
        <v>13170</v>
      </c>
      <c r="Z96" s="28">
        <f t="shared" si="163"/>
        <v>4250</v>
      </c>
      <c r="AA96" s="1">
        <f>ROUNDUP((AA98-AA93)*0.6/4+AA95,0)</f>
        <v>255</v>
      </c>
      <c r="AB96" s="28">
        <f t="shared" si="182"/>
        <v>204</v>
      </c>
      <c r="AC96" s="1" t="s">
        <v>506</v>
      </c>
      <c r="AD96" s="1">
        <f t="shared" si="148"/>
        <v>252412</v>
      </c>
      <c r="AE96" s="1">
        <f t="shared" si="149"/>
        <v>19315</v>
      </c>
      <c r="AF96" s="1">
        <f t="shared" si="150"/>
        <v>12072</v>
      </c>
      <c r="AG96" s="1">
        <f t="shared" si="151"/>
        <v>3934</v>
      </c>
      <c r="AH96" s="1">
        <f t="shared" si="152"/>
        <v>301</v>
      </c>
      <c r="AI96" s="1">
        <f t="shared" si="153"/>
        <v>189</v>
      </c>
      <c r="AJ96" s="8">
        <v>43</v>
      </c>
      <c r="AQ96" s="8">
        <f t="shared" si="180"/>
        <v>0.9</v>
      </c>
      <c r="AR96" s="1">
        <f>ROUNDUP((AR98-AR93)*0.6/4+AR95,0)</f>
        <v>227163</v>
      </c>
      <c r="AS96" s="1">
        <f>ROUNDUP((AS98-AS93)*0.6/4+AS95,0)</f>
        <v>17385</v>
      </c>
      <c r="AT96" s="1">
        <f t="shared" ref="AT96:AW96" si="184">ROUNDUP((AT98-AT93)*0.6/4+AT95,0)</f>
        <v>10867</v>
      </c>
      <c r="AU96" s="1">
        <f t="shared" si="184"/>
        <v>3514</v>
      </c>
      <c r="AV96" s="1">
        <f t="shared" si="184"/>
        <v>270</v>
      </c>
      <c r="AW96" s="1">
        <f t="shared" si="184"/>
        <v>170</v>
      </c>
    </row>
    <row r="97" spans="2:49" s="9" customFormat="1" x14ac:dyDescent="0.15">
      <c r="B97"/>
      <c r="C97"/>
      <c r="H97"/>
      <c r="I97"/>
      <c r="J97"/>
      <c r="K97"/>
      <c r="L97"/>
      <c r="M97"/>
      <c r="N97"/>
      <c r="O97" s="1" t="s">
        <v>507</v>
      </c>
      <c r="P97" s="1">
        <f t="shared" si="97"/>
        <v>228952</v>
      </c>
      <c r="Q97" s="1">
        <f>ROUNDUP((Q98-Q93)*0.6/4+Q96,0)</f>
        <v>23582</v>
      </c>
      <c r="R97" s="1">
        <f t="shared" si="98"/>
        <v>11448</v>
      </c>
      <c r="S97" s="1">
        <f t="shared" si="99"/>
        <v>3573</v>
      </c>
      <c r="T97" s="1">
        <f>ROUNDUP((T98-T93)*0.6/4+T96,0)</f>
        <v>368</v>
      </c>
      <c r="U97" s="1">
        <f t="shared" si="100"/>
        <v>179</v>
      </c>
      <c r="V97" s="28" t="s">
        <v>507</v>
      </c>
      <c r="W97" s="28">
        <f t="shared" si="160"/>
        <v>286200</v>
      </c>
      <c r="X97" s="1">
        <f>ROUNDUP((X98-X93)*0.6/4+X96,0)</f>
        <v>17172</v>
      </c>
      <c r="Y97" s="28">
        <f t="shared" si="162"/>
        <v>13738</v>
      </c>
      <c r="Z97" s="28">
        <f t="shared" si="163"/>
        <v>4434</v>
      </c>
      <c r="AA97" s="1">
        <f>ROUNDUP((AA98-AA93)*0.6/4+AA96,0)</f>
        <v>266</v>
      </c>
      <c r="AB97" s="28">
        <f t="shared" si="182"/>
        <v>213</v>
      </c>
      <c r="AC97" s="1" t="s">
        <v>507</v>
      </c>
      <c r="AD97" s="1">
        <f t="shared" si="148"/>
        <v>263298</v>
      </c>
      <c r="AE97" s="1">
        <f t="shared" si="149"/>
        <v>20148</v>
      </c>
      <c r="AF97" s="1">
        <f t="shared" si="150"/>
        <v>12593</v>
      </c>
      <c r="AG97" s="1">
        <f t="shared" si="151"/>
        <v>4117</v>
      </c>
      <c r="AH97" s="1">
        <f t="shared" si="152"/>
        <v>315</v>
      </c>
      <c r="AI97" s="1">
        <f t="shared" si="153"/>
        <v>197</v>
      </c>
      <c r="AJ97" s="8">
        <v>44</v>
      </c>
      <c r="AQ97" s="8">
        <f t="shared" si="180"/>
        <v>0.9</v>
      </c>
      <c r="AR97" s="1">
        <f>ROUNDUP((AR98-AR93)*0.6/4+AR96,0)</f>
        <v>236955</v>
      </c>
      <c r="AS97" s="1">
        <f>ROUNDUP((AS98-AS93)*0.6/4+AS96,0)</f>
        <v>18135</v>
      </c>
      <c r="AT97" s="1">
        <f t="shared" ref="AT97:AW97" si="185">ROUNDUP((AT98-AT93)*0.6/4+AT96,0)</f>
        <v>11336</v>
      </c>
      <c r="AU97" s="1">
        <f t="shared" si="185"/>
        <v>3666</v>
      </c>
      <c r="AV97" s="1">
        <f t="shared" si="185"/>
        <v>282</v>
      </c>
      <c r="AW97" s="1">
        <f t="shared" si="185"/>
        <v>178</v>
      </c>
    </row>
    <row r="98" spans="2:49" s="9" customFormat="1" x14ac:dyDescent="0.15">
      <c r="B98"/>
      <c r="C98"/>
      <c r="H98"/>
      <c r="I98"/>
      <c r="J98"/>
      <c r="K98"/>
      <c r="L98"/>
      <c r="M98"/>
      <c r="N98"/>
      <c r="O98" s="1" t="s">
        <v>508</v>
      </c>
      <c r="P98" s="5">
        <f>ROUNDUP(Q98*$D$2/$B$2,0)</f>
        <v>254156</v>
      </c>
      <c r="Q98" s="6">
        <f>ROUNDUP(Q93*$C$42,0)</f>
        <v>26178</v>
      </c>
      <c r="R98" s="7">
        <f>ROUNDUP(Q98*$C$2/$B$2,0)</f>
        <v>12708</v>
      </c>
      <c r="S98" s="5">
        <f>ROUNDUP(T98*$D$2/$B$2,0)</f>
        <v>3933</v>
      </c>
      <c r="T98" s="6">
        <f>ROUNDUP(T93*$C$42,0)</f>
        <v>405</v>
      </c>
      <c r="U98" s="7">
        <f>ROUNDUP(T98*$C$2/$B$2,0)</f>
        <v>197</v>
      </c>
      <c r="V98" s="28" t="s">
        <v>508</v>
      </c>
      <c r="W98" s="29">
        <f t="shared" si="160"/>
        <v>317700</v>
      </c>
      <c r="X98" s="30">
        <f t="shared" si="161"/>
        <v>19062</v>
      </c>
      <c r="Y98" s="31">
        <f t="shared" si="162"/>
        <v>15250</v>
      </c>
      <c r="Z98" s="29">
        <f t="shared" si="163"/>
        <v>4917</v>
      </c>
      <c r="AA98" s="30">
        <f t="shared" si="164"/>
        <v>295</v>
      </c>
      <c r="AB98" s="31">
        <f t="shared" si="165"/>
        <v>236</v>
      </c>
      <c r="AC98" s="1" t="s">
        <v>508</v>
      </c>
      <c r="AD98" s="5">
        <f t="shared" si="148"/>
        <v>292283</v>
      </c>
      <c r="AE98" s="6">
        <f t="shared" si="149"/>
        <v>22366</v>
      </c>
      <c r="AF98" s="7">
        <f t="shared" si="150"/>
        <v>13979</v>
      </c>
      <c r="AG98" s="5">
        <f t="shared" si="151"/>
        <v>4535</v>
      </c>
      <c r="AH98" s="6">
        <f t="shared" si="152"/>
        <v>347</v>
      </c>
      <c r="AI98" s="7">
        <f t="shared" si="153"/>
        <v>217</v>
      </c>
      <c r="AJ98" s="8">
        <v>45</v>
      </c>
      <c r="AQ98" s="8">
        <f>G$42</f>
        <v>0.9</v>
      </c>
      <c r="AR98" s="5">
        <f t="shared" ref="AR98" si="186">ROUNDUP(AS98*$D$4/$B$4,0)</f>
        <v>263063</v>
      </c>
      <c r="AS98" s="6">
        <f>ROUNDUP(Q98/$B$2*$B$4*AQ98,0)</f>
        <v>20130</v>
      </c>
      <c r="AT98" s="7">
        <f t="shared" ref="AT98" si="187">ROUNDUP(AS98*$C$4/$B$4,0)</f>
        <v>12582</v>
      </c>
      <c r="AU98" s="5">
        <f t="shared" ref="AU98" si="188">ROUNDUP(AV98*$D$4/$B$4,0)</f>
        <v>4065</v>
      </c>
      <c r="AV98" s="6">
        <f>ROUND(T98/$B$2*$B$4*$AQ98,0)</f>
        <v>311</v>
      </c>
      <c r="AW98" s="7">
        <f t="shared" ref="AW98" si="189">ROUNDUP(AV98*$C$4/$B$4,0)</f>
        <v>195</v>
      </c>
    </row>
    <row r="99" spans="2:49" s="9" customFormat="1" x14ac:dyDescent="0.15">
      <c r="B99"/>
      <c r="C99"/>
      <c r="H99"/>
      <c r="I99"/>
      <c r="J99"/>
      <c r="K99"/>
      <c r="L99"/>
      <c r="M99"/>
      <c r="N99"/>
      <c r="O99" s="1" t="s">
        <v>509</v>
      </c>
      <c r="P99" s="1">
        <f t="shared" si="97"/>
        <v>266738</v>
      </c>
      <c r="Q99" s="1">
        <f>ROUNDUP((Q103-Q98)*0.6/4+Q98,0)</f>
        <v>27474</v>
      </c>
      <c r="R99" s="1">
        <f t="shared" si="98"/>
        <v>13337</v>
      </c>
      <c r="S99" s="1">
        <f t="shared" si="99"/>
        <v>4136</v>
      </c>
      <c r="T99" s="1">
        <f>ROUNDUP((T103-T98)*0.6/4+T98,0)</f>
        <v>426</v>
      </c>
      <c r="U99" s="1">
        <f t="shared" si="100"/>
        <v>207</v>
      </c>
      <c r="V99" s="28" t="s">
        <v>509</v>
      </c>
      <c r="W99" s="28">
        <f t="shared" si="160"/>
        <v>333434</v>
      </c>
      <c r="X99" s="1">
        <f>ROUNDUP((X103-X98)*0.6/4+X98,0)</f>
        <v>20006</v>
      </c>
      <c r="Y99" s="28">
        <f t="shared" si="162"/>
        <v>16005</v>
      </c>
      <c r="Z99" s="28">
        <f t="shared" si="163"/>
        <v>5167</v>
      </c>
      <c r="AA99" s="1">
        <f>ROUNDUP((AA103-AA98)*0.6/4+AA98,0)</f>
        <v>310</v>
      </c>
      <c r="AB99" s="28">
        <f>ROUND(AA99*$C$3/$B$3,0)</f>
        <v>248</v>
      </c>
      <c r="AC99" s="1" t="s">
        <v>509</v>
      </c>
      <c r="AD99" s="1">
        <f t="shared" si="148"/>
        <v>306750</v>
      </c>
      <c r="AE99" s="1">
        <f t="shared" si="149"/>
        <v>23473</v>
      </c>
      <c r="AF99" s="1">
        <f t="shared" si="150"/>
        <v>14671</v>
      </c>
      <c r="AG99" s="1">
        <f t="shared" si="151"/>
        <v>4757</v>
      </c>
      <c r="AH99" s="1">
        <f t="shared" si="152"/>
        <v>364</v>
      </c>
      <c r="AI99" s="1">
        <f t="shared" si="153"/>
        <v>228</v>
      </c>
      <c r="AJ99" s="8">
        <v>46</v>
      </c>
      <c r="AQ99" s="8">
        <f t="shared" ref="AQ99:AQ102" si="190">G$42</f>
        <v>0.9</v>
      </c>
      <c r="AR99" s="1">
        <f>ROUNDUP((AR103-AR98)*0.6/4+AR98,0)</f>
        <v>276083</v>
      </c>
      <c r="AS99" s="1">
        <f>ROUNDUP((AS103-AS98)*0.6/4+AS98,0)</f>
        <v>21127</v>
      </c>
      <c r="AT99" s="1">
        <f t="shared" ref="AT99:AU99" si="191">ROUNDUP((AT103-AT98)*0.6/4+AT98,0)</f>
        <v>13205</v>
      </c>
      <c r="AU99" s="1">
        <f t="shared" si="191"/>
        <v>4267</v>
      </c>
      <c r="AV99" s="1">
        <f>ROUND((AV103-AV98)*0.6/4+AV98,0)</f>
        <v>326</v>
      </c>
      <c r="AW99" s="1">
        <f>ROUND((AW103-AW98)*0.6/4+AW98,0)</f>
        <v>205</v>
      </c>
    </row>
    <row r="100" spans="2:49" x14ac:dyDescent="0.15">
      <c r="O100" s="1" t="s">
        <v>510</v>
      </c>
      <c r="P100" s="1">
        <f t="shared" si="97"/>
        <v>279321</v>
      </c>
      <c r="Q100" s="1">
        <f>ROUNDUP((Q103-Q98)*0.6/4+Q99,0)</f>
        <v>28770</v>
      </c>
      <c r="R100" s="1">
        <f t="shared" si="98"/>
        <v>13967</v>
      </c>
      <c r="S100" s="1">
        <f t="shared" si="99"/>
        <v>4340</v>
      </c>
      <c r="T100" s="1">
        <f>ROUNDUP((T103-T98)*0.6/4+T99,0)</f>
        <v>447</v>
      </c>
      <c r="U100" s="1">
        <f t="shared" si="100"/>
        <v>217</v>
      </c>
      <c r="V100" s="28" t="s">
        <v>510</v>
      </c>
      <c r="W100" s="28">
        <f t="shared" si="160"/>
        <v>349167</v>
      </c>
      <c r="X100" s="1">
        <f>ROUNDUP((X103-X98)*0.6/4+X99,0)</f>
        <v>20950</v>
      </c>
      <c r="Y100" s="28">
        <f t="shared" si="162"/>
        <v>16760</v>
      </c>
      <c r="Z100" s="28">
        <f t="shared" si="163"/>
        <v>5417</v>
      </c>
      <c r="AA100" s="1">
        <f>ROUNDUP((AA103-AA98)*0.6/4+AA99,0)</f>
        <v>325</v>
      </c>
      <c r="AB100" s="28">
        <f t="shared" ref="AB100:AB102" si="192">ROUND(AA100*$C$3/$B$3,0)</f>
        <v>260</v>
      </c>
      <c r="AC100" s="1" t="s">
        <v>510</v>
      </c>
      <c r="AD100" s="1">
        <f t="shared" si="148"/>
        <v>321229</v>
      </c>
      <c r="AE100" s="1">
        <f t="shared" si="149"/>
        <v>24581</v>
      </c>
      <c r="AF100" s="1">
        <f t="shared" si="150"/>
        <v>15364</v>
      </c>
      <c r="AG100" s="1">
        <f t="shared" si="151"/>
        <v>4993</v>
      </c>
      <c r="AH100" s="1">
        <f t="shared" si="152"/>
        <v>382</v>
      </c>
      <c r="AI100" s="1">
        <f t="shared" si="153"/>
        <v>239</v>
      </c>
      <c r="AJ100" s="8">
        <v>47</v>
      </c>
      <c r="AQ100" s="8">
        <f t="shared" si="190"/>
        <v>0.9</v>
      </c>
      <c r="AR100" s="1">
        <f>ROUNDUP((AR103-AR98)*0.6/4+AR99,0)</f>
        <v>289103</v>
      </c>
      <c r="AS100" s="1">
        <f>ROUNDUP((AS103-AS98)*0.6/4+AS99,0)</f>
        <v>22124</v>
      </c>
      <c r="AT100" s="1">
        <f t="shared" ref="AT100:AW100" si="193">ROUNDUP((AT103-AT98)*0.6/4+AT99,0)</f>
        <v>13828</v>
      </c>
      <c r="AU100" s="1">
        <f t="shared" si="193"/>
        <v>4469</v>
      </c>
      <c r="AV100" s="1">
        <f t="shared" si="193"/>
        <v>342</v>
      </c>
      <c r="AW100" s="1">
        <f t="shared" si="193"/>
        <v>215</v>
      </c>
    </row>
    <row r="101" spans="2:49" x14ac:dyDescent="0.15">
      <c r="O101" s="1" t="s">
        <v>511</v>
      </c>
      <c r="P101" s="1">
        <f t="shared" si="97"/>
        <v>291903</v>
      </c>
      <c r="Q101" s="1">
        <f>ROUNDUP((Q103-Q98)*0.6/4+Q100,0)</f>
        <v>30066</v>
      </c>
      <c r="R101" s="1">
        <f t="shared" si="98"/>
        <v>14596</v>
      </c>
      <c r="S101" s="1">
        <f t="shared" si="99"/>
        <v>4544</v>
      </c>
      <c r="T101" s="1">
        <f>ROUNDUP((T103-T98)*0.6/4+T100,0)</f>
        <v>468</v>
      </c>
      <c r="U101" s="1">
        <f t="shared" si="100"/>
        <v>228</v>
      </c>
      <c r="V101" s="28" t="s">
        <v>511</v>
      </c>
      <c r="W101" s="28">
        <f t="shared" si="160"/>
        <v>364900</v>
      </c>
      <c r="X101" s="1">
        <f>ROUNDUP((X103-X98)*0.6/4+X100,0)</f>
        <v>21894</v>
      </c>
      <c r="Y101" s="28">
        <f t="shared" si="162"/>
        <v>17516</v>
      </c>
      <c r="Z101" s="28">
        <f t="shared" si="163"/>
        <v>5667</v>
      </c>
      <c r="AA101" s="1">
        <f>ROUNDUP((AA103-AA98)*0.6/4+AA100,0)</f>
        <v>340</v>
      </c>
      <c r="AB101" s="28">
        <f t="shared" si="192"/>
        <v>272</v>
      </c>
      <c r="AC101" s="1" t="s">
        <v>511</v>
      </c>
      <c r="AD101" s="1">
        <f t="shared" si="148"/>
        <v>335696</v>
      </c>
      <c r="AE101" s="1">
        <f t="shared" si="149"/>
        <v>25688</v>
      </c>
      <c r="AF101" s="1">
        <f t="shared" si="150"/>
        <v>16055</v>
      </c>
      <c r="AG101" s="1">
        <f t="shared" si="151"/>
        <v>5228</v>
      </c>
      <c r="AH101" s="1">
        <f t="shared" si="152"/>
        <v>400</v>
      </c>
      <c r="AI101" s="1">
        <f t="shared" si="153"/>
        <v>250</v>
      </c>
      <c r="AJ101" s="8">
        <v>48</v>
      </c>
      <c r="AQ101" s="8">
        <f t="shared" si="190"/>
        <v>0.9</v>
      </c>
      <c r="AR101" s="1">
        <f>ROUNDUP((AR103-AR98)*0.6/4+AR100,0)</f>
        <v>302123</v>
      </c>
      <c r="AS101" s="1">
        <f>ROUNDUP((AS103-AS98)*0.6/4+AS100,0)</f>
        <v>23121</v>
      </c>
      <c r="AT101" s="1">
        <f t="shared" ref="AT101:AW101" si="194">ROUNDUP((AT103-AT98)*0.6/4+AT100,0)</f>
        <v>14451</v>
      </c>
      <c r="AU101" s="1">
        <f t="shared" si="194"/>
        <v>4671</v>
      </c>
      <c r="AV101" s="1">
        <f t="shared" si="194"/>
        <v>358</v>
      </c>
      <c r="AW101" s="1">
        <f t="shared" si="194"/>
        <v>225</v>
      </c>
    </row>
    <row r="102" spans="2:49" x14ac:dyDescent="0.15">
      <c r="O102" s="1" t="s">
        <v>512</v>
      </c>
      <c r="P102" s="1">
        <f t="shared" si="97"/>
        <v>304486</v>
      </c>
      <c r="Q102" s="1">
        <f>ROUNDUP((Q103-Q98)*0.6/4+Q101,0)</f>
        <v>31362</v>
      </c>
      <c r="R102" s="1">
        <f t="shared" si="98"/>
        <v>15225</v>
      </c>
      <c r="S102" s="1">
        <f t="shared" si="99"/>
        <v>4748</v>
      </c>
      <c r="T102" s="1">
        <f>ROUNDUP((T103-T98)*0.6/4+T101,0)</f>
        <v>489</v>
      </c>
      <c r="U102" s="1">
        <f t="shared" si="100"/>
        <v>238</v>
      </c>
      <c r="V102" s="28" t="s">
        <v>512</v>
      </c>
      <c r="W102" s="28">
        <f t="shared" si="160"/>
        <v>380634</v>
      </c>
      <c r="X102" s="1">
        <f>ROUNDUP((X103-X98)*0.6/4+X101,0)</f>
        <v>22838</v>
      </c>
      <c r="Y102" s="28">
        <f t="shared" si="162"/>
        <v>18271</v>
      </c>
      <c r="Z102" s="28">
        <f t="shared" si="163"/>
        <v>5917</v>
      </c>
      <c r="AA102" s="1">
        <f>ROUNDUP((AA103-AA98)*0.6/4+AA101,0)</f>
        <v>355</v>
      </c>
      <c r="AB102" s="28">
        <f t="shared" si="192"/>
        <v>284</v>
      </c>
      <c r="AC102" s="1" t="s">
        <v>512</v>
      </c>
      <c r="AD102" s="1">
        <f t="shared" si="148"/>
        <v>350162</v>
      </c>
      <c r="AE102" s="1">
        <f t="shared" si="149"/>
        <v>26795</v>
      </c>
      <c r="AF102" s="1">
        <f t="shared" si="150"/>
        <v>16747</v>
      </c>
      <c r="AG102" s="1">
        <f t="shared" si="151"/>
        <v>5463</v>
      </c>
      <c r="AH102" s="1">
        <f t="shared" si="152"/>
        <v>418</v>
      </c>
      <c r="AI102" s="1">
        <f t="shared" si="153"/>
        <v>262</v>
      </c>
      <c r="AJ102" s="8">
        <v>49</v>
      </c>
      <c r="AQ102" s="8">
        <f t="shared" si="190"/>
        <v>0.9</v>
      </c>
      <c r="AR102" s="1">
        <f>ROUNDUP((AR103-AR98)*0.6/4+AR101,0)</f>
        <v>315143</v>
      </c>
      <c r="AS102" s="1">
        <f>ROUNDUP((AS103-AS98)*0.6/4+AS101,0)</f>
        <v>24118</v>
      </c>
      <c r="AT102" s="1">
        <f t="shared" ref="AT102:AW102" si="195">ROUNDUP((AT103-AT98)*0.6/4+AT101,0)</f>
        <v>15074</v>
      </c>
      <c r="AU102" s="1">
        <f t="shared" si="195"/>
        <v>4873</v>
      </c>
      <c r="AV102" s="1">
        <f t="shared" si="195"/>
        <v>374</v>
      </c>
      <c r="AW102" s="1">
        <f t="shared" si="195"/>
        <v>235</v>
      </c>
    </row>
    <row r="103" spans="2:49" x14ac:dyDescent="0.15">
      <c r="O103" s="1" t="s">
        <v>513</v>
      </c>
      <c r="P103" s="5">
        <f t="shared" ref="P103:P119" si="196">ROUNDUP(Q103*$D$2/$B$2,0)</f>
        <v>338030</v>
      </c>
      <c r="Q103" s="6">
        <f>ROUNDUP(Q98*$C$43,0)</f>
        <v>34817</v>
      </c>
      <c r="R103" s="7">
        <f t="shared" ref="R103:R119" si="197">ROUNDUP(Q103*$C$2/$B$2,0)</f>
        <v>16902</v>
      </c>
      <c r="S103" s="5">
        <f t="shared" ref="S103:S119" si="198">ROUNDUP(T103*$D$2/$B$2,0)</f>
        <v>5234</v>
      </c>
      <c r="T103" s="6">
        <f>ROUNDUP(T98*$C$43,0)</f>
        <v>539</v>
      </c>
      <c r="U103" s="7">
        <f t="shared" ref="U103:U119" si="199">ROUNDUP(T103*$C$2/$B$2,0)</f>
        <v>262</v>
      </c>
      <c r="V103" s="28" t="s">
        <v>513</v>
      </c>
      <c r="W103" s="29">
        <f t="shared" si="160"/>
        <v>422550</v>
      </c>
      <c r="X103" s="30">
        <f t="shared" si="161"/>
        <v>25353</v>
      </c>
      <c r="Y103" s="31">
        <f t="shared" si="162"/>
        <v>20283</v>
      </c>
      <c r="Z103" s="29">
        <f t="shared" si="163"/>
        <v>6550</v>
      </c>
      <c r="AA103" s="30">
        <f t="shared" si="164"/>
        <v>393</v>
      </c>
      <c r="AB103" s="31">
        <f t="shared" si="165"/>
        <v>315</v>
      </c>
      <c r="AC103" s="1" t="s">
        <v>513</v>
      </c>
      <c r="AD103" s="5">
        <f t="shared" si="148"/>
        <v>388740</v>
      </c>
      <c r="AE103" s="6">
        <f t="shared" si="149"/>
        <v>29747</v>
      </c>
      <c r="AF103" s="7">
        <f t="shared" si="150"/>
        <v>18592</v>
      </c>
      <c r="AG103" s="5">
        <f t="shared" si="151"/>
        <v>6025</v>
      </c>
      <c r="AH103" s="6">
        <f t="shared" si="152"/>
        <v>461</v>
      </c>
      <c r="AI103" s="7">
        <f t="shared" si="153"/>
        <v>289</v>
      </c>
      <c r="AJ103" s="8">
        <v>50</v>
      </c>
      <c r="AQ103" s="8">
        <f>G$43</f>
        <v>0.9</v>
      </c>
      <c r="AR103" s="5">
        <f t="shared" ref="AR103" si="200">ROUNDUP(AS103*$D$4/$B$4,0)</f>
        <v>349862</v>
      </c>
      <c r="AS103" s="6">
        <f>ROUNDUP(Q103/$B$2*$B$4*AQ103,0)</f>
        <v>26772</v>
      </c>
      <c r="AT103" s="7">
        <f t="shared" ref="AT103" si="201">ROUNDUP(AS103*$C$4/$B$4,0)</f>
        <v>16733</v>
      </c>
      <c r="AU103" s="5">
        <f t="shared" ref="AU103" si="202">ROUNDUP(AV103*$D$4/$B$4,0)</f>
        <v>5411</v>
      </c>
      <c r="AV103" s="6">
        <f>ROUND(T103/$B$2*$B$4*$AQ103,0)</f>
        <v>414</v>
      </c>
      <c r="AW103" s="7">
        <f t="shared" ref="AW103" si="203">ROUNDUP(AV103*$C$4/$B$4,0)</f>
        <v>259</v>
      </c>
    </row>
    <row r="104" spans="2:49" x14ac:dyDescent="0.15">
      <c r="O104" s="1" t="s">
        <v>362</v>
      </c>
      <c r="P104" s="5">
        <f t="shared" si="196"/>
        <v>7146</v>
      </c>
      <c r="Q104" s="6">
        <f>ROUNDUP(Q53/$B$8,0)</f>
        <v>736</v>
      </c>
      <c r="R104" s="7">
        <f t="shared" si="197"/>
        <v>358</v>
      </c>
      <c r="S104" s="5">
        <f t="shared" si="198"/>
        <v>107</v>
      </c>
      <c r="T104" s="6">
        <f>ROUNDUP(T53/$B$8,0)</f>
        <v>11</v>
      </c>
      <c r="U104" s="7">
        <f t="shared" si="199"/>
        <v>6</v>
      </c>
      <c r="V104" s="28" t="s">
        <v>362</v>
      </c>
      <c r="W104" s="29">
        <f t="shared" ref="W104:W119" si="204">ROUNDUP(X104*$D$3/$B$3,0)</f>
        <v>8934</v>
      </c>
      <c r="X104" s="30">
        <f t="shared" ref="X104:X155" si="205">ROUNDUP(Q104/$B$2*$B$3,0)</f>
        <v>536</v>
      </c>
      <c r="Y104" s="31">
        <f t="shared" ref="Y104:Y119" si="206">ROUNDUP(X104*$C$3/$B$3,0)</f>
        <v>429</v>
      </c>
      <c r="Z104" s="29">
        <f t="shared" ref="Z104:Z119" si="207">ROUNDUP(AA104*$D$3/$B$3,0)</f>
        <v>150</v>
      </c>
      <c r="AA104" s="30">
        <f t="shared" ref="AA104:AA155" si="208">ROUNDUP(T104/$B$2*$B$3,0)</f>
        <v>9</v>
      </c>
      <c r="AB104" s="31">
        <f t="shared" ref="AB104:AB119" si="209">ROUNDUP(AA104*$C$3/$B$3,0)</f>
        <v>8</v>
      </c>
      <c r="AC104" s="1" t="s">
        <v>362</v>
      </c>
      <c r="AD104" s="5">
        <f t="shared" ref="AD104:AD119" si="210">ROUNDUP(AE104*$D$4/$B$4,0)</f>
        <v>8220</v>
      </c>
      <c r="AE104" s="6">
        <f t="shared" si="57"/>
        <v>629</v>
      </c>
      <c r="AF104" s="7">
        <f t="shared" ref="AF104:AF119" si="211">ROUNDUP(AE104*$C$4/$B$4,0)</f>
        <v>394</v>
      </c>
      <c r="AG104" s="5">
        <f t="shared" ref="AG104:AG119" si="212">ROUNDUP(AH104*$D$4/$B$4,0)</f>
        <v>131</v>
      </c>
      <c r="AH104" s="6">
        <f t="shared" si="58"/>
        <v>10</v>
      </c>
      <c r="AI104" s="7">
        <f t="shared" ref="AI104:AI119" si="213">ROUNDUP(AH104*$C$4/$B$4,0)</f>
        <v>7</v>
      </c>
      <c r="AJ104" s="8">
        <v>0</v>
      </c>
    </row>
    <row r="105" spans="2:49" x14ac:dyDescent="0.15">
      <c r="O105" s="1" t="s">
        <v>363</v>
      </c>
      <c r="P105" s="1">
        <f t="shared" si="196"/>
        <v>8224</v>
      </c>
      <c r="Q105" s="1">
        <f>ROUNDUP((Q109-Q104)*0.6/4+Q104,0)</f>
        <v>847</v>
      </c>
      <c r="R105" s="1">
        <f t="shared" si="197"/>
        <v>412</v>
      </c>
      <c r="S105" s="1">
        <f t="shared" si="198"/>
        <v>127</v>
      </c>
      <c r="T105" s="1">
        <f>ROUNDUP((T109-T104)*0.6/4+T104,0)</f>
        <v>13</v>
      </c>
      <c r="U105" s="1">
        <f t="shared" si="199"/>
        <v>7</v>
      </c>
      <c r="V105" s="28" t="s">
        <v>363</v>
      </c>
      <c r="W105" s="28">
        <f t="shared" si="204"/>
        <v>10284</v>
      </c>
      <c r="X105" s="1">
        <f>ROUNDUP((X109-X104)*0.6/4+X104,0)</f>
        <v>617</v>
      </c>
      <c r="Y105" s="28">
        <f t="shared" si="206"/>
        <v>494</v>
      </c>
      <c r="Z105" s="28">
        <f t="shared" si="207"/>
        <v>184</v>
      </c>
      <c r="AA105" s="1">
        <f>ROUNDUP((AA109-AA104)*0.6/4+AA104,0)</f>
        <v>11</v>
      </c>
      <c r="AB105" s="28">
        <f>ROUND(AA105*$C$3/$B$3,0)</f>
        <v>9</v>
      </c>
      <c r="AC105" s="1" t="s">
        <v>363</v>
      </c>
      <c r="AD105" s="1">
        <f t="shared" si="210"/>
        <v>9462</v>
      </c>
      <c r="AE105" s="1">
        <f t="shared" si="57"/>
        <v>724</v>
      </c>
      <c r="AF105" s="1">
        <f t="shared" si="211"/>
        <v>453</v>
      </c>
      <c r="AG105" s="1">
        <f t="shared" si="212"/>
        <v>157</v>
      </c>
      <c r="AH105" s="1">
        <f t="shared" si="58"/>
        <v>12</v>
      </c>
      <c r="AI105" s="1">
        <f t="shared" si="213"/>
        <v>8</v>
      </c>
      <c r="AJ105" s="8">
        <v>1</v>
      </c>
    </row>
    <row r="106" spans="2:49" x14ac:dyDescent="0.15">
      <c r="O106" s="1" t="s">
        <v>110</v>
      </c>
      <c r="P106" s="1">
        <f t="shared" si="196"/>
        <v>9301</v>
      </c>
      <c r="Q106" s="1">
        <f>ROUNDUP((Q109-Q104)*0.6/4+Q105,0)</f>
        <v>958</v>
      </c>
      <c r="R106" s="1">
        <f t="shared" si="197"/>
        <v>466</v>
      </c>
      <c r="S106" s="1">
        <f t="shared" si="198"/>
        <v>146</v>
      </c>
      <c r="T106" s="1">
        <f>ROUNDUP((T109-T104)*0.6/4+T105,0)</f>
        <v>15</v>
      </c>
      <c r="U106" s="1">
        <f t="shared" si="199"/>
        <v>8</v>
      </c>
      <c r="V106" s="28" t="s">
        <v>110</v>
      </c>
      <c r="W106" s="28">
        <f t="shared" si="204"/>
        <v>11634</v>
      </c>
      <c r="X106" s="1">
        <f>ROUNDUP((X109-X104)*0.6/4+X105,0)</f>
        <v>698</v>
      </c>
      <c r="Y106" s="28">
        <f t="shared" si="206"/>
        <v>559</v>
      </c>
      <c r="Z106" s="28">
        <f t="shared" si="207"/>
        <v>217</v>
      </c>
      <c r="AA106" s="1">
        <f>ROUNDUP((AA109-AA104)*0.6/4+AA105,0)</f>
        <v>13</v>
      </c>
      <c r="AB106" s="28">
        <f t="shared" ref="AB106:AB108" si="214">ROUND(AA106*$C$3/$B$3,0)</f>
        <v>10</v>
      </c>
      <c r="AC106" s="1" t="s">
        <v>110</v>
      </c>
      <c r="AD106" s="1">
        <f t="shared" si="210"/>
        <v>10703</v>
      </c>
      <c r="AE106" s="1">
        <f t="shared" ref="AE106:AE157" si="215">ROUNDUP(Q106/$B$2*$B$4,0)</f>
        <v>819</v>
      </c>
      <c r="AF106" s="1">
        <f t="shared" si="211"/>
        <v>512</v>
      </c>
      <c r="AG106" s="1">
        <f t="shared" si="212"/>
        <v>170</v>
      </c>
      <c r="AH106" s="1">
        <f t="shared" ref="AH106:AH157" si="216">ROUNDUP(T106/$B$2*$B$4,0)</f>
        <v>13</v>
      </c>
      <c r="AI106" s="1">
        <f t="shared" si="213"/>
        <v>9</v>
      </c>
      <c r="AJ106" s="8">
        <v>2</v>
      </c>
    </row>
    <row r="107" spans="2:49" x14ac:dyDescent="0.15">
      <c r="O107" s="1" t="s">
        <v>152</v>
      </c>
      <c r="P107" s="1">
        <f t="shared" si="196"/>
        <v>10379</v>
      </c>
      <c r="Q107" s="1">
        <f>ROUNDUP((Q109-Q104)*0.6/4+Q106,0)</f>
        <v>1069</v>
      </c>
      <c r="R107" s="1">
        <f t="shared" si="197"/>
        <v>519</v>
      </c>
      <c r="S107" s="1">
        <f t="shared" si="198"/>
        <v>166</v>
      </c>
      <c r="T107" s="1">
        <f>ROUNDUP((T109-T104)*0.6/4+T106,0)</f>
        <v>17</v>
      </c>
      <c r="U107" s="1">
        <f t="shared" si="199"/>
        <v>9</v>
      </c>
      <c r="V107" s="28" t="s">
        <v>152</v>
      </c>
      <c r="W107" s="28">
        <f t="shared" si="204"/>
        <v>12984</v>
      </c>
      <c r="X107" s="1">
        <f>ROUNDUP((X109-X104)*0.6/4+X106,0)</f>
        <v>779</v>
      </c>
      <c r="Y107" s="28">
        <f t="shared" si="206"/>
        <v>624</v>
      </c>
      <c r="Z107" s="28">
        <f t="shared" si="207"/>
        <v>250</v>
      </c>
      <c r="AA107" s="1">
        <f>ROUNDUP((AA109-AA104)*0.6/4+AA106,0)</f>
        <v>15</v>
      </c>
      <c r="AB107" s="28">
        <f t="shared" si="214"/>
        <v>12</v>
      </c>
      <c r="AC107" s="1" t="s">
        <v>152</v>
      </c>
      <c r="AD107" s="1">
        <f t="shared" si="210"/>
        <v>11945</v>
      </c>
      <c r="AE107" s="1">
        <f t="shared" si="215"/>
        <v>914</v>
      </c>
      <c r="AF107" s="1">
        <f t="shared" si="211"/>
        <v>572</v>
      </c>
      <c r="AG107" s="1">
        <f t="shared" si="212"/>
        <v>197</v>
      </c>
      <c r="AH107" s="1">
        <f t="shared" si="216"/>
        <v>15</v>
      </c>
      <c r="AI107" s="1">
        <f t="shared" si="213"/>
        <v>10</v>
      </c>
      <c r="AJ107" s="8">
        <v>3</v>
      </c>
    </row>
    <row r="108" spans="2:49" x14ac:dyDescent="0.15">
      <c r="O108" s="1" t="s">
        <v>153</v>
      </c>
      <c r="P108" s="1">
        <f t="shared" si="196"/>
        <v>11457</v>
      </c>
      <c r="Q108" s="1">
        <f>ROUNDUP((Q109-Q104)*0.6/4+Q107,0)</f>
        <v>1180</v>
      </c>
      <c r="R108" s="1">
        <f t="shared" si="197"/>
        <v>573</v>
      </c>
      <c r="S108" s="1">
        <f t="shared" si="198"/>
        <v>185</v>
      </c>
      <c r="T108" s="1">
        <f>ROUNDUP((T109-T104)*0.6/4+T107,0)</f>
        <v>19</v>
      </c>
      <c r="U108" s="1">
        <f t="shared" si="199"/>
        <v>10</v>
      </c>
      <c r="V108" s="28" t="s">
        <v>153</v>
      </c>
      <c r="W108" s="28">
        <f t="shared" si="204"/>
        <v>14334</v>
      </c>
      <c r="X108" s="1">
        <f>ROUNDUP((X109-X104)*0.6/4+X107,0)</f>
        <v>860</v>
      </c>
      <c r="Y108" s="28">
        <f t="shared" si="206"/>
        <v>688</v>
      </c>
      <c r="Z108" s="28">
        <f t="shared" si="207"/>
        <v>284</v>
      </c>
      <c r="AA108" s="1">
        <f>ROUNDUP((AA109-AA104)*0.6/4+AA107,0)</f>
        <v>17</v>
      </c>
      <c r="AB108" s="28">
        <f t="shared" si="214"/>
        <v>14</v>
      </c>
      <c r="AC108" s="1" t="s">
        <v>153</v>
      </c>
      <c r="AD108" s="1">
        <f t="shared" si="210"/>
        <v>13186</v>
      </c>
      <c r="AE108" s="1">
        <f t="shared" si="215"/>
        <v>1009</v>
      </c>
      <c r="AF108" s="1">
        <f t="shared" si="211"/>
        <v>631</v>
      </c>
      <c r="AG108" s="1">
        <f t="shared" si="212"/>
        <v>223</v>
      </c>
      <c r="AH108" s="1">
        <f t="shared" si="216"/>
        <v>17</v>
      </c>
      <c r="AI108" s="1">
        <f t="shared" si="213"/>
        <v>11</v>
      </c>
      <c r="AJ108" s="8">
        <v>4</v>
      </c>
    </row>
    <row r="109" spans="2:49" x14ac:dyDescent="0.15">
      <c r="O109" s="1" t="s">
        <v>47</v>
      </c>
      <c r="P109" s="5">
        <f t="shared" si="196"/>
        <v>14292</v>
      </c>
      <c r="Q109" s="6">
        <f>ROUNDUP(Q104*$C$45,0)</f>
        <v>1472</v>
      </c>
      <c r="R109" s="7">
        <f t="shared" si="197"/>
        <v>715</v>
      </c>
      <c r="S109" s="5">
        <f t="shared" si="198"/>
        <v>214</v>
      </c>
      <c r="T109" s="6">
        <f>ROUNDUP(T104*$C$45,0)</f>
        <v>22</v>
      </c>
      <c r="U109" s="7">
        <f t="shared" si="199"/>
        <v>11</v>
      </c>
      <c r="V109" s="28" t="s">
        <v>47</v>
      </c>
      <c r="W109" s="29">
        <f t="shared" si="204"/>
        <v>17867</v>
      </c>
      <c r="X109" s="30">
        <f t="shared" si="205"/>
        <v>1072</v>
      </c>
      <c r="Y109" s="31">
        <f t="shared" si="206"/>
        <v>858</v>
      </c>
      <c r="Z109" s="29">
        <f t="shared" si="207"/>
        <v>284</v>
      </c>
      <c r="AA109" s="30">
        <f t="shared" si="208"/>
        <v>17</v>
      </c>
      <c r="AB109" s="31">
        <f t="shared" si="209"/>
        <v>14</v>
      </c>
      <c r="AC109" s="1" t="s">
        <v>47</v>
      </c>
      <c r="AD109" s="5">
        <f t="shared" si="210"/>
        <v>16440</v>
      </c>
      <c r="AE109" s="6">
        <f t="shared" si="215"/>
        <v>1258</v>
      </c>
      <c r="AF109" s="7">
        <f t="shared" si="211"/>
        <v>787</v>
      </c>
      <c r="AG109" s="5">
        <f t="shared" si="212"/>
        <v>249</v>
      </c>
      <c r="AH109" s="6">
        <f t="shared" si="216"/>
        <v>19</v>
      </c>
      <c r="AI109" s="7">
        <f t="shared" si="213"/>
        <v>12</v>
      </c>
      <c r="AJ109" s="8">
        <v>5</v>
      </c>
    </row>
    <row r="110" spans="2:49" x14ac:dyDescent="0.15">
      <c r="O110" s="1" t="s">
        <v>364</v>
      </c>
      <c r="P110" s="1">
        <f t="shared" si="196"/>
        <v>15797</v>
      </c>
      <c r="Q110" s="1">
        <f>ROUNDUP((Q114-Q109)*0.6/4+Q109,0)</f>
        <v>1627</v>
      </c>
      <c r="R110" s="1">
        <f t="shared" si="197"/>
        <v>790</v>
      </c>
      <c r="S110" s="1">
        <f t="shared" si="198"/>
        <v>243</v>
      </c>
      <c r="T110" s="1">
        <f>ROUNDUP((T114-T109)*0.6/4+T109,0)</f>
        <v>25</v>
      </c>
      <c r="U110" s="1">
        <f t="shared" si="199"/>
        <v>13</v>
      </c>
      <c r="V110" s="28" t="s">
        <v>364</v>
      </c>
      <c r="W110" s="28">
        <f t="shared" ref="W110:W113" si="217">ROUNDUP(X110*$D$3/$B$3,0)</f>
        <v>19750</v>
      </c>
      <c r="X110" s="1">
        <f>ROUNDUP((X114-X109)*0.6/4+X109,0)</f>
        <v>1185</v>
      </c>
      <c r="Y110" s="28">
        <f t="shared" ref="Y110:Y113" si="218">ROUNDUP(X110*$C$3/$B$3,0)</f>
        <v>948</v>
      </c>
      <c r="Z110" s="28">
        <f t="shared" ref="Z110:Z113" si="219">ROUNDUP(AA110*$D$3/$B$3,0)</f>
        <v>317</v>
      </c>
      <c r="AA110" s="1">
        <f>ROUNDUP((AA114-AA109)*0.6/4+AA109,0)</f>
        <v>19</v>
      </c>
      <c r="AB110" s="28">
        <f>ROUND(AA110*$C$3/$B$3,0)</f>
        <v>15</v>
      </c>
      <c r="AC110" s="1" t="s">
        <v>364</v>
      </c>
      <c r="AD110" s="1">
        <f t="shared" si="210"/>
        <v>18178</v>
      </c>
      <c r="AE110" s="1">
        <f t="shared" si="215"/>
        <v>1391</v>
      </c>
      <c r="AF110" s="1">
        <f t="shared" si="211"/>
        <v>870</v>
      </c>
      <c r="AG110" s="1">
        <f t="shared" si="212"/>
        <v>288</v>
      </c>
      <c r="AH110" s="1">
        <f t="shared" si="216"/>
        <v>22</v>
      </c>
      <c r="AI110" s="1">
        <f t="shared" si="213"/>
        <v>14</v>
      </c>
      <c r="AJ110" s="8">
        <v>6</v>
      </c>
    </row>
    <row r="111" spans="2:49" x14ac:dyDescent="0.15">
      <c r="O111" s="1" t="s">
        <v>111</v>
      </c>
      <c r="P111" s="1">
        <f t="shared" si="196"/>
        <v>17301</v>
      </c>
      <c r="Q111" s="1">
        <f>ROUNDUP((Q114-Q109)*0.6/4+Q110,0)</f>
        <v>1782</v>
      </c>
      <c r="R111" s="1">
        <f t="shared" si="197"/>
        <v>866</v>
      </c>
      <c r="S111" s="1">
        <f t="shared" si="198"/>
        <v>272</v>
      </c>
      <c r="T111" s="1">
        <f>ROUNDUP((T114-T109)*0.6/4+T110,0)</f>
        <v>28</v>
      </c>
      <c r="U111" s="1">
        <f t="shared" si="199"/>
        <v>14</v>
      </c>
      <c r="V111" s="28" t="s">
        <v>111</v>
      </c>
      <c r="W111" s="28">
        <f t="shared" si="217"/>
        <v>21634</v>
      </c>
      <c r="X111" s="1">
        <f>ROUNDUP((X114-X109)*0.6/4+X110,0)</f>
        <v>1298</v>
      </c>
      <c r="Y111" s="28">
        <f t="shared" si="218"/>
        <v>1039</v>
      </c>
      <c r="Z111" s="28">
        <f t="shared" si="219"/>
        <v>350</v>
      </c>
      <c r="AA111" s="1">
        <f>ROUNDUP((AA114-AA109)*0.6/4+AA110,0)</f>
        <v>21</v>
      </c>
      <c r="AB111" s="28">
        <f t="shared" ref="AB111:AB113" si="220">ROUND(AA111*$C$3/$B$3,0)</f>
        <v>17</v>
      </c>
      <c r="AC111" s="1" t="s">
        <v>111</v>
      </c>
      <c r="AD111" s="1">
        <f t="shared" si="210"/>
        <v>19903</v>
      </c>
      <c r="AE111" s="1">
        <f t="shared" si="215"/>
        <v>1523</v>
      </c>
      <c r="AF111" s="1">
        <f t="shared" si="211"/>
        <v>952</v>
      </c>
      <c r="AG111" s="1">
        <f t="shared" si="212"/>
        <v>314</v>
      </c>
      <c r="AH111" s="1">
        <f t="shared" si="216"/>
        <v>24</v>
      </c>
      <c r="AI111" s="1">
        <f t="shared" si="213"/>
        <v>15</v>
      </c>
      <c r="AJ111" s="8">
        <v>7</v>
      </c>
    </row>
    <row r="112" spans="2:49" x14ac:dyDescent="0.15">
      <c r="O112" s="1" t="s">
        <v>112</v>
      </c>
      <c r="P112" s="1">
        <f t="shared" si="196"/>
        <v>18806</v>
      </c>
      <c r="Q112" s="1">
        <f>ROUNDUP((Q114-Q109)*0.6/4+Q111,0)</f>
        <v>1937</v>
      </c>
      <c r="R112" s="1">
        <f t="shared" si="197"/>
        <v>941</v>
      </c>
      <c r="S112" s="1">
        <f t="shared" si="198"/>
        <v>301</v>
      </c>
      <c r="T112" s="1">
        <f>ROUNDUP((T114-T109)*0.6/4+T111,0)</f>
        <v>31</v>
      </c>
      <c r="U112" s="1">
        <f t="shared" si="199"/>
        <v>16</v>
      </c>
      <c r="V112" s="28" t="s">
        <v>112</v>
      </c>
      <c r="W112" s="28">
        <f t="shared" si="217"/>
        <v>23517</v>
      </c>
      <c r="X112" s="1">
        <f>ROUNDUP((X114-X109)*0.6/4+X111,0)</f>
        <v>1411</v>
      </c>
      <c r="Y112" s="28">
        <f t="shared" si="218"/>
        <v>1129</v>
      </c>
      <c r="Z112" s="28">
        <f t="shared" si="219"/>
        <v>384</v>
      </c>
      <c r="AA112" s="1">
        <f>ROUNDUP((AA114-AA109)*0.6/4+AA111,0)</f>
        <v>23</v>
      </c>
      <c r="AB112" s="28">
        <f t="shared" si="220"/>
        <v>18</v>
      </c>
      <c r="AC112" s="1" t="s">
        <v>112</v>
      </c>
      <c r="AD112" s="1">
        <f t="shared" si="210"/>
        <v>21628</v>
      </c>
      <c r="AE112" s="1">
        <f t="shared" si="215"/>
        <v>1655</v>
      </c>
      <c r="AF112" s="1">
        <f t="shared" si="211"/>
        <v>1035</v>
      </c>
      <c r="AG112" s="1">
        <f t="shared" si="212"/>
        <v>353</v>
      </c>
      <c r="AH112" s="1">
        <f t="shared" si="216"/>
        <v>27</v>
      </c>
      <c r="AI112" s="1">
        <f t="shared" si="213"/>
        <v>17</v>
      </c>
      <c r="AJ112" s="8">
        <v>8</v>
      </c>
    </row>
    <row r="113" spans="2:38" x14ac:dyDescent="0.15">
      <c r="O113" s="1" t="s">
        <v>113</v>
      </c>
      <c r="P113" s="1">
        <f t="shared" si="196"/>
        <v>20311</v>
      </c>
      <c r="Q113" s="1">
        <f>ROUNDUP((Q114-Q109)*0.6/4+Q112,0)</f>
        <v>2092</v>
      </c>
      <c r="R113" s="1">
        <f t="shared" si="197"/>
        <v>1016</v>
      </c>
      <c r="S113" s="1">
        <f t="shared" si="198"/>
        <v>331</v>
      </c>
      <c r="T113" s="1">
        <f>ROUNDUP((T114-T109)*0.6/4+T112,0)</f>
        <v>34</v>
      </c>
      <c r="U113" s="1">
        <f t="shared" si="199"/>
        <v>17</v>
      </c>
      <c r="V113" s="28" t="s">
        <v>113</v>
      </c>
      <c r="W113" s="28">
        <f t="shared" si="217"/>
        <v>25400</v>
      </c>
      <c r="X113" s="1">
        <f>ROUNDUP((X114-X109)*0.6/4+X112,0)</f>
        <v>1524</v>
      </c>
      <c r="Y113" s="28">
        <f t="shared" si="218"/>
        <v>1220</v>
      </c>
      <c r="Z113" s="28">
        <f t="shared" si="219"/>
        <v>417</v>
      </c>
      <c r="AA113" s="1">
        <f>ROUNDUP((AA114-AA109)*0.6/4+AA112,0)</f>
        <v>25</v>
      </c>
      <c r="AB113" s="28">
        <f t="shared" si="220"/>
        <v>20</v>
      </c>
      <c r="AC113" s="1" t="s">
        <v>113</v>
      </c>
      <c r="AD113" s="1">
        <f t="shared" si="210"/>
        <v>23366</v>
      </c>
      <c r="AE113" s="1">
        <f t="shared" si="215"/>
        <v>1788</v>
      </c>
      <c r="AF113" s="1">
        <f t="shared" si="211"/>
        <v>1118</v>
      </c>
      <c r="AG113" s="1">
        <f t="shared" si="212"/>
        <v>393</v>
      </c>
      <c r="AH113" s="1">
        <f t="shared" si="216"/>
        <v>30</v>
      </c>
      <c r="AI113" s="1">
        <f t="shared" si="213"/>
        <v>19</v>
      </c>
      <c r="AJ113" s="8">
        <v>9</v>
      </c>
    </row>
    <row r="114" spans="2:38" x14ac:dyDescent="0.15">
      <c r="O114" s="1" t="s">
        <v>48</v>
      </c>
      <c r="P114" s="5">
        <f t="shared" si="196"/>
        <v>24301</v>
      </c>
      <c r="Q114" s="6">
        <f>ROUNDUP(Q109*$C$46,0)</f>
        <v>2503</v>
      </c>
      <c r="R114" s="7">
        <f t="shared" si="197"/>
        <v>1216</v>
      </c>
      <c r="S114" s="5">
        <f t="shared" si="198"/>
        <v>369</v>
      </c>
      <c r="T114" s="6">
        <f>ROUNDUP(T109*$C$46,0)</f>
        <v>38</v>
      </c>
      <c r="U114" s="7">
        <f t="shared" si="199"/>
        <v>19</v>
      </c>
      <c r="V114" s="28" t="s">
        <v>48</v>
      </c>
      <c r="W114" s="29">
        <f t="shared" si="204"/>
        <v>30384</v>
      </c>
      <c r="X114" s="30">
        <f t="shared" si="205"/>
        <v>1823</v>
      </c>
      <c r="Y114" s="31">
        <f t="shared" si="206"/>
        <v>1459</v>
      </c>
      <c r="Z114" s="29">
        <f t="shared" si="207"/>
        <v>467</v>
      </c>
      <c r="AA114" s="30">
        <f t="shared" si="208"/>
        <v>28</v>
      </c>
      <c r="AB114" s="31">
        <f t="shared" si="209"/>
        <v>23</v>
      </c>
      <c r="AC114" s="1" t="s">
        <v>48</v>
      </c>
      <c r="AD114" s="5">
        <f t="shared" si="210"/>
        <v>27953</v>
      </c>
      <c r="AE114" s="6">
        <f t="shared" si="215"/>
        <v>2139</v>
      </c>
      <c r="AF114" s="7">
        <f t="shared" si="211"/>
        <v>1337</v>
      </c>
      <c r="AG114" s="5">
        <f t="shared" si="212"/>
        <v>432</v>
      </c>
      <c r="AH114" s="6">
        <f t="shared" si="216"/>
        <v>33</v>
      </c>
      <c r="AI114" s="7">
        <f t="shared" si="213"/>
        <v>21</v>
      </c>
      <c r="AJ114" s="8">
        <v>10</v>
      </c>
      <c r="AL114">
        <f>AE114*1.1</f>
        <v>2352.9</v>
      </c>
    </row>
    <row r="115" spans="2:38" x14ac:dyDescent="0.15">
      <c r="O115" s="1" t="s">
        <v>365</v>
      </c>
      <c r="P115" s="1">
        <f t="shared" si="196"/>
        <v>26496</v>
      </c>
      <c r="Q115" s="1">
        <f>ROUNDUP((Q119-Q114)*0.6/4+Q114,0)</f>
        <v>2729</v>
      </c>
      <c r="R115" s="1">
        <f t="shared" si="197"/>
        <v>1325</v>
      </c>
      <c r="S115" s="1">
        <f t="shared" si="198"/>
        <v>408</v>
      </c>
      <c r="T115" s="1">
        <f>ROUNDUP((T119-T114)*0.6/4+T114,0)</f>
        <v>42</v>
      </c>
      <c r="U115" s="1">
        <f t="shared" si="199"/>
        <v>21</v>
      </c>
      <c r="V115" s="28" t="s">
        <v>365</v>
      </c>
      <c r="W115" s="28">
        <f t="shared" ref="W115:W118" si="221">ROUNDUP(X115*$D$3/$B$3,0)</f>
        <v>33134</v>
      </c>
      <c r="X115" s="1">
        <f>ROUNDUP((X119-X114)*0.6/4+X114,0)</f>
        <v>1988</v>
      </c>
      <c r="Y115" s="28">
        <f t="shared" ref="Y115:Y118" si="222">ROUNDUP(X115*$C$3/$B$3,0)</f>
        <v>1591</v>
      </c>
      <c r="Z115" s="28">
        <f t="shared" ref="Z115:Z118" si="223">ROUNDUP(AA115*$D$3/$B$3,0)</f>
        <v>517</v>
      </c>
      <c r="AA115" s="1">
        <f>ROUNDUP((AA119-AA114)*0.6/4+AA114,0)</f>
        <v>31</v>
      </c>
      <c r="AB115" s="28">
        <f>ROUND(AA115*$C$3/$B$3,0)</f>
        <v>25</v>
      </c>
      <c r="AC115" s="1" t="s">
        <v>365</v>
      </c>
      <c r="AD115" s="1">
        <f t="shared" si="210"/>
        <v>30475</v>
      </c>
      <c r="AE115" s="1">
        <f t="shared" si="215"/>
        <v>2332</v>
      </c>
      <c r="AF115" s="1">
        <f t="shared" si="211"/>
        <v>1458</v>
      </c>
      <c r="AG115" s="1">
        <f t="shared" si="212"/>
        <v>471</v>
      </c>
      <c r="AH115" s="1">
        <f t="shared" si="216"/>
        <v>36</v>
      </c>
      <c r="AI115" s="1">
        <f t="shared" si="213"/>
        <v>23</v>
      </c>
      <c r="AJ115" s="8">
        <v>11</v>
      </c>
    </row>
    <row r="116" spans="2:38" x14ac:dyDescent="0.15">
      <c r="B116" s="9"/>
      <c r="C116" s="9"/>
      <c r="O116" s="1" t="s">
        <v>114</v>
      </c>
      <c r="P116" s="1">
        <f t="shared" si="196"/>
        <v>28690</v>
      </c>
      <c r="Q116" s="1">
        <f>ROUNDUP((Q119-Q114)*0.6/4+Q115,0)</f>
        <v>2955</v>
      </c>
      <c r="R116" s="1">
        <f t="shared" si="197"/>
        <v>1435</v>
      </c>
      <c r="S116" s="1">
        <f t="shared" si="198"/>
        <v>447</v>
      </c>
      <c r="T116" s="1">
        <f>ROUNDUP((T119-T114)*0.6/4+T115,0)</f>
        <v>46</v>
      </c>
      <c r="U116" s="1">
        <f t="shared" si="199"/>
        <v>23</v>
      </c>
      <c r="V116" s="28" t="s">
        <v>114</v>
      </c>
      <c r="W116" s="28">
        <f t="shared" si="221"/>
        <v>35884</v>
      </c>
      <c r="X116" s="1">
        <f>ROUNDUP((X119-X114)*0.6/4+X115,0)</f>
        <v>2153</v>
      </c>
      <c r="Y116" s="28">
        <f t="shared" si="222"/>
        <v>1723</v>
      </c>
      <c r="Z116" s="28">
        <f t="shared" si="223"/>
        <v>567</v>
      </c>
      <c r="AA116" s="1">
        <f>ROUNDUP((AA119-AA114)*0.6/4+AA115,0)</f>
        <v>34</v>
      </c>
      <c r="AB116" s="28">
        <f t="shared" ref="AB116:AB118" si="224">ROUND(AA116*$C$3/$B$3,0)</f>
        <v>27</v>
      </c>
      <c r="AC116" s="1" t="s">
        <v>114</v>
      </c>
      <c r="AD116" s="1">
        <f t="shared" si="210"/>
        <v>32998</v>
      </c>
      <c r="AE116" s="1">
        <f t="shared" si="215"/>
        <v>2525</v>
      </c>
      <c r="AF116" s="1">
        <f t="shared" si="211"/>
        <v>1579</v>
      </c>
      <c r="AG116" s="1">
        <f t="shared" si="212"/>
        <v>523</v>
      </c>
      <c r="AH116" s="1">
        <f t="shared" si="216"/>
        <v>40</v>
      </c>
      <c r="AI116" s="1">
        <f t="shared" si="213"/>
        <v>25</v>
      </c>
      <c r="AJ116" s="8">
        <v>12</v>
      </c>
    </row>
    <row r="117" spans="2:38" x14ac:dyDescent="0.15">
      <c r="B117" s="9"/>
      <c r="C117" s="9"/>
      <c r="O117" s="1" t="s">
        <v>115</v>
      </c>
      <c r="P117" s="1">
        <f t="shared" si="196"/>
        <v>30884</v>
      </c>
      <c r="Q117" s="1">
        <f>ROUNDUP((Q119-Q114)*0.6/4+Q116,0)</f>
        <v>3181</v>
      </c>
      <c r="R117" s="1">
        <f t="shared" si="197"/>
        <v>1545</v>
      </c>
      <c r="S117" s="1">
        <f t="shared" si="198"/>
        <v>486</v>
      </c>
      <c r="T117" s="1">
        <f>ROUNDUP((T119-T114)*0.6/4+T116,0)</f>
        <v>50</v>
      </c>
      <c r="U117" s="1">
        <f t="shared" si="199"/>
        <v>25</v>
      </c>
      <c r="V117" s="28" t="s">
        <v>115</v>
      </c>
      <c r="W117" s="28">
        <f t="shared" si="221"/>
        <v>38634</v>
      </c>
      <c r="X117" s="1">
        <f>ROUNDUP((X119-X114)*0.6/4+X116,0)</f>
        <v>2318</v>
      </c>
      <c r="Y117" s="28">
        <f t="shared" si="222"/>
        <v>1855</v>
      </c>
      <c r="Z117" s="28">
        <f t="shared" si="223"/>
        <v>617</v>
      </c>
      <c r="AA117" s="1">
        <f>ROUNDUP((AA119-AA114)*0.6/4+AA116,0)</f>
        <v>37</v>
      </c>
      <c r="AB117" s="28">
        <f t="shared" si="224"/>
        <v>30</v>
      </c>
      <c r="AC117" s="1" t="s">
        <v>115</v>
      </c>
      <c r="AD117" s="1">
        <f t="shared" si="210"/>
        <v>35520</v>
      </c>
      <c r="AE117" s="1">
        <f t="shared" si="215"/>
        <v>2718</v>
      </c>
      <c r="AF117" s="1">
        <f t="shared" si="211"/>
        <v>1699</v>
      </c>
      <c r="AG117" s="1">
        <f t="shared" si="212"/>
        <v>562</v>
      </c>
      <c r="AH117" s="1">
        <f t="shared" si="216"/>
        <v>43</v>
      </c>
      <c r="AI117" s="1">
        <f t="shared" si="213"/>
        <v>27</v>
      </c>
      <c r="AJ117" s="8">
        <v>13</v>
      </c>
    </row>
    <row r="118" spans="2:38" x14ac:dyDescent="0.15">
      <c r="B118" s="9"/>
      <c r="C118" s="9"/>
      <c r="O118" s="1" t="s">
        <v>116</v>
      </c>
      <c r="P118" s="1">
        <f t="shared" si="196"/>
        <v>33078</v>
      </c>
      <c r="Q118" s="1">
        <f>ROUNDUP((Q119-Q114)*0.6/4+Q117,0)</f>
        <v>3407</v>
      </c>
      <c r="R118" s="1">
        <f t="shared" si="197"/>
        <v>1654</v>
      </c>
      <c r="S118" s="1">
        <f t="shared" si="198"/>
        <v>525</v>
      </c>
      <c r="T118" s="1">
        <f>ROUNDUP((T119-T114)*0.6/4+T117,0)</f>
        <v>54</v>
      </c>
      <c r="U118" s="1">
        <f t="shared" si="199"/>
        <v>27</v>
      </c>
      <c r="V118" s="28" t="s">
        <v>116</v>
      </c>
      <c r="W118" s="28">
        <f t="shared" si="221"/>
        <v>41384</v>
      </c>
      <c r="X118" s="1">
        <f>ROUNDUP((X119-X114)*0.6/4+X117,0)</f>
        <v>2483</v>
      </c>
      <c r="Y118" s="28">
        <f t="shared" si="222"/>
        <v>1987</v>
      </c>
      <c r="Z118" s="28">
        <f t="shared" si="223"/>
        <v>667</v>
      </c>
      <c r="AA118" s="1">
        <f>ROUNDUP((AA119-AA114)*0.6/4+AA117,0)</f>
        <v>40</v>
      </c>
      <c r="AB118" s="28">
        <f t="shared" si="224"/>
        <v>32</v>
      </c>
      <c r="AC118" s="1" t="s">
        <v>116</v>
      </c>
      <c r="AD118" s="1">
        <f t="shared" si="210"/>
        <v>38042</v>
      </c>
      <c r="AE118" s="1">
        <f t="shared" si="215"/>
        <v>2911</v>
      </c>
      <c r="AF118" s="1">
        <f t="shared" si="211"/>
        <v>1820</v>
      </c>
      <c r="AG118" s="1">
        <f t="shared" si="212"/>
        <v>615</v>
      </c>
      <c r="AH118" s="1">
        <f t="shared" si="216"/>
        <v>47</v>
      </c>
      <c r="AI118" s="1">
        <f t="shared" si="213"/>
        <v>30</v>
      </c>
      <c r="AJ118" s="8">
        <v>14</v>
      </c>
    </row>
    <row r="119" spans="2:38" x14ac:dyDescent="0.15">
      <c r="B119" s="9"/>
      <c r="C119" s="9"/>
      <c r="O119" s="1" t="s">
        <v>49</v>
      </c>
      <c r="P119" s="5">
        <f t="shared" si="196"/>
        <v>38884</v>
      </c>
      <c r="Q119" s="6">
        <f>ROUNDUP(Q114*$C$47,0)</f>
        <v>4005</v>
      </c>
      <c r="R119" s="7">
        <f t="shared" si="197"/>
        <v>1945</v>
      </c>
      <c r="S119" s="5">
        <f t="shared" si="198"/>
        <v>593</v>
      </c>
      <c r="T119" s="6">
        <f>ROUNDUP(T114*$C$47,0)</f>
        <v>61</v>
      </c>
      <c r="U119" s="7">
        <f t="shared" si="199"/>
        <v>30</v>
      </c>
      <c r="V119" s="28" t="s">
        <v>49</v>
      </c>
      <c r="W119" s="29">
        <f t="shared" si="204"/>
        <v>48617</v>
      </c>
      <c r="X119" s="30">
        <f t="shared" si="205"/>
        <v>2917</v>
      </c>
      <c r="Y119" s="31">
        <f t="shared" si="206"/>
        <v>2334</v>
      </c>
      <c r="Z119" s="29">
        <f t="shared" si="207"/>
        <v>750</v>
      </c>
      <c r="AA119" s="30">
        <f t="shared" si="208"/>
        <v>45</v>
      </c>
      <c r="AB119" s="31">
        <f t="shared" si="209"/>
        <v>36</v>
      </c>
      <c r="AC119" s="1" t="s">
        <v>49</v>
      </c>
      <c r="AD119" s="5">
        <f t="shared" si="210"/>
        <v>44720</v>
      </c>
      <c r="AE119" s="6">
        <f t="shared" si="215"/>
        <v>3422</v>
      </c>
      <c r="AF119" s="7">
        <f t="shared" si="211"/>
        <v>2139</v>
      </c>
      <c r="AG119" s="5">
        <f t="shared" si="212"/>
        <v>693</v>
      </c>
      <c r="AH119" s="6">
        <f t="shared" si="216"/>
        <v>53</v>
      </c>
      <c r="AI119" s="7">
        <f t="shared" si="213"/>
        <v>34</v>
      </c>
      <c r="AJ119" s="8">
        <v>15</v>
      </c>
    </row>
    <row r="120" spans="2:38" x14ac:dyDescent="0.15">
      <c r="O120" s="1" t="s">
        <v>204</v>
      </c>
      <c r="P120" s="1">
        <f t="shared" ref="P120:P154" si="225">ROUNDUP(Q120*$D$2/$B$2,0)</f>
        <v>40263</v>
      </c>
      <c r="Q120" s="1">
        <f>ROUNDUP((Q124-Q119)*0.6/4+Q119,0)</f>
        <v>4147</v>
      </c>
      <c r="R120" s="1">
        <f t="shared" ref="R120:R134" si="226">ROUNDUP(Q120*$C$2/$B$2,0)</f>
        <v>2014</v>
      </c>
      <c r="S120" s="1">
        <f t="shared" ref="S120:S134" si="227">ROUNDUP(T120*$D$2/$B$2,0)</f>
        <v>622</v>
      </c>
      <c r="T120" s="1">
        <f>ROUNDUP((T124-T119)*0.6/4+T119,0)</f>
        <v>64</v>
      </c>
      <c r="U120" s="1">
        <f t="shared" ref="U120:U154" si="228">ROUNDUP(T120*$C$2/$B$2,0)</f>
        <v>32</v>
      </c>
      <c r="V120" s="28" t="s">
        <v>204</v>
      </c>
      <c r="W120" s="28">
        <f t="shared" ref="W120:W123" si="229">ROUNDUP(X120*$D$3/$B$3,0)</f>
        <v>50334</v>
      </c>
      <c r="X120" s="1">
        <f>ROUNDUP((X124-X119)*0.6/4+X119,0)</f>
        <v>3020</v>
      </c>
      <c r="Y120" s="28">
        <f t="shared" ref="Y120:Y123" si="230">ROUNDUP(X120*$C$3/$B$3,0)</f>
        <v>2416</v>
      </c>
      <c r="Z120" s="28">
        <f t="shared" ref="Z120:Z123" si="231">ROUNDUP(AA120*$D$3/$B$3,0)</f>
        <v>784</v>
      </c>
      <c r="AA120" s="1">
        <f>ROUNDUP((AA124-AA119)*0.6/4+AA119,0)</f>
        <v>47</v>
      </c>
      <c r="AB120" s="28">
        <f>ROUND(AA120*$C$3/$B$3,0)</f>
        <v>38</v>
      </c>
      <c r="AC120" s="1" t="s">
        <v>204</v>
      </c>
      <c r="AD120" s="1">
        <f t="shared" ref="AD120:AD134" si="232">ROUNDUP(AE120*$D$4/$B$4,0)</f>
        <v>46314</v>
      </c>
      <c r="AE120" s="1">
        <f t="shared" si="215"/>
        <v>3544</v>
      </c>
      <c r="AF120" s="1">
        <f t="shared" ref="AF120:AF134" si="233">ROUNDUP(AE120*$C$4/$B$4,0)</f>
        <v>2215</v>
      </c>
      <c r="AG120" s="1">
        <f t="shared" ref="AG120:AG134" si="234">ROUNDUP(AH120*$D$4/$B$4,0)</f>
        <v>719</v>
      </c>
      <c r="AH120" s="1">
        <f t="shared" si="216"/>
        <v>55</v>
      </c>
      <c r="AI120" s="1">
        <f t="shared" ref="AI120:AI134" si="235">ROUNDUP(AH120*$C$4/$B$4,0)</f>
        <v>35</v>
      </c>
      <c r="AJ120" s="8">
        <v>16</v>
      </c>
    </row>
    <row r="121" spans="2:38" x14ac:dyDescent="0.15">
      <c r="O121" s="1" t="s">
        <v>205</v>
      </c>
      <c r="P121" s="1">
        <f t="shared" si="225"/>
        <v>41641</v>
      </c>
      <c r="Q121" s="1">
        <f>ROUNDUP((Q124-Q119)*0.6/4+Q120,0)</f>
        <v>4289</v>
      </c>
      <c r="R121" s="1">
        <f t="shared" si="226"/>
        <v>2083</v>
      </c>
      <c r="S121" s="1">
        <f t="shared" si="227"/>
        <v>651</v>
      </c>
      <c r="T121" s="1">
        <f>ROUNDUP((T124-T119)*0.6/4+T120,0)</f>
        <v>67</v>
      </c>
      <c r="U121" s="1">
        <f t="shared" si="228"/>
        <v>33</v>
      </c>
      <c r="V121" s="28" t="s">
        <v>205</v>
      </c>
      <c r="W121" s="28">
        <f t="shared" si="229"/>
        <v>52050</v>
      </c>
      <c r="X121" s="1">
        <f>ROUNDUP((X124-X119)*0.6/4+X120,0)</f>
        <v>3123</v>
      </c>
      <c r="Y121" s="28">
        <f t="shared" si="230"/>
        <v>2499</v>
      </c>
      <c r="Z121" s="28">
        <f t="shared" si="231"/>
        <v>817</v>
      </c>
      <c r="AA121" s="1">
        <f>ROUNDUP((AA124-AA119)*0.6/4+AA120,0)</f>
        <v>49</v>
      </c>
      <c r="AB121" s="28">
        <f t="shared" ref="AB121:AB123" si="236">ROUND(AA121*$C$3/$B$3,0)</f>
        <v>39</v>
      </c>
      <c r="AC121" s="1" t="s">
        <v>205</v>
      </c>
      <c r="AD121" s="1">
        <f t="shared" si="232"/>
        <v>47895</v>
      </c>
      <c r="AE121" s="1">
        <f t="shared" si="215"/>
        <v>3665</v>
      </c>
      <c r="AF121" s="1">
        <f t="shared" si="233"/>
        <v>2291</v>
      </c>
      <c r="AG121" s="1">
        <f t="shared" si="234"/>
        <v>758</v>
      </c>
      <c r="AH121" s="1">
        <f t="shared" si="216"/>
        <v>58</v>
      </c>
      <c r="AI121" s="1">
        <f t="shared" si="235"/>
        <v>37</v>
      </c>
      <c r="AJ121" s="8">
        <v>17</v>
      </c>
    </row>
    <row r="122" spans="2:38" x14ac:dyDescent="0.15">
      <c r="O122" s="1" t="s">
        <v>206</v>
      </c>
      <c r="P122" s="1">
        <f t="shared" si="225"/>
        <v>43020</v>
      </c>
      <c r="Q122" s="1">
        <f>ROUNDUP((Q124-Q119)*0.6/4+Q121,0)</f>
        <v>4431</v>
      </c>
      <c r="R122" s="1">
        <f t="shared" si="226"/>
        <v>2151</v>
      </c>
      <c r="S122" s="1">
        <f t="shared" si="227"/>
        <v>680</v>
      </c>
      <c r="T122" s="1">
        <f>ROUNDUP((T124-T119)*0.6/4+T121,0)</f>
        <v>70</v>
      </c>
      <c r="U122" s="1">
        <f t="shared" si="228"/>
        <v>34</v>
      </c>
      <c r="V122" s="28" t="s">
        <v>206</v>
      </c>
      <c r="W122" s="28">
        <f t="shared" si="229"/>
        <v>53767</v>
      </c>
      <c r="X122" s="1">
        <f>ROUNDUP((X124-X119)*0.6/4+X121,0)</f>
        <v>3226</v>
      </c>
      <c r="Y122" s="28">
        <f t="shared" si="230"/>
        <v>2581</v>
      </c>
      <c r="Z122" s="28">
        <f t="shared" si="231"/>
        <v>850</v>
      </c>
      <c r="AA122" s="1">
        <f>ROUNDUP((AA124-AA119)*0.6/4+AA121,0)</f>
        <v>51</v>
      </c>
      <c r="AB122" s="28">
        <f t="shared" si="236"/>
        <v>41</v>
      </c>
      <c r="AC122" s="1" t="s">
        <v>206</v>
      </c>
      <c r="AD122" s="1">
        <f t="shared" si="232"/>
        <v>49477</v>
      </c>
      <c r="AE122" s="1">
        <f t="shared" si="215"/>
        <v>3786</v>
      </c>
      <c r="AF122" s="1">
        <f t="shared" si="233"/>
        <v>2367</v>
      </c>
      <c r="AG122" s="1">
        <f t="shared" si="234"/>
        <v>785</v>
      </c>
      <c r="AH122" s="1">
        <f t="shared" si="216"/>
        <v>60</v>
      </c>
      <c r="AI122" s="1">
        <f t="shared" si="235"/>
        <v>38</v>
      </c>
      <c r="AJ122" s="8">
        <v>18</v>
      </c>
    </row>
    <row r="123" spans="2:38" x14ac:dyDescent="0.15">
      <c r="O123" s="1" t="s">
        <v>207</v>
      </c>
      <c r="P123" s="1">
        <f t="shared" si="225"/>
        <v>44399</v>
      </c>
      <c r="Q123" s="1">
        <f>ROUNDUP((Q124-Q119)*0.6/4+Q122,0)</f>
        <v>4573</v>
      </c>
      <c r="R123" s="1">
        <f t="shared" si="226"/>
        <v>2220</v>
      </c>
      <c r="S123" s="1">
        <f t="shared" si="227"/>
        <v>709</v>
      </c>
      <c r="T123" s="1">
        <f>ROUNDUP((T124-T119)*0.6/4+T122,0)</f>
        <v>73</v>
      </c>
      <c r="U123" s="1">
        <f t="shared" si="228"/>
        <v>36</v>
      </c>
      <c r="V123" s="28" t="s">
        <v>207</v>
      </c>
      <c r="W123" s="28">
        <f t="shared" si="229"/>
        <v>55484</v>
      </c>
      <c r="X123" s="1">
        <f>ROUNDUP((X124-X119)*0.6/4+X122,0)</f>
        <v>3329</v>
      </c>
      <c r="Y123" s="28">
        <f t="shared" si="230"/>
        <v>2664</v>
      </c>
      <c r="Z123" s="28">
        <f t="shared" si="231"/>
        <v>884</v>
      </c>
      <c r="AA123" s="1">
        <f>ROUNDUP((AA124-AA119)*0.6/4+AA122,0)</f>
        <v>53</v>
      </c>
      <c r="AB123" s="28">
        <f t="shared" si="236"/>
        <v>42</v>
      </c>
      <c r="AC123" s="1" t="s">
        <v>207</v>
      </c>
      <c r="AD123" s="1">
        <f t="shared" si="232"/>
        <v>51071</v>
      </c>
      <c r="AE123" s="1">
        <f t="shared" si="215"/>
        <v>3908</v>
      </c>
      <c r="AF123" s="1">
        <f t="shared" si="233"/>
        <v>2443</v>
      </c>
      <c r="AG123" s="1">
        <f t="shared" si="234"/>
        <v>824</v>
      </c>
      <c r="AH123" s="1">
        <f t="shared" si="216"/>
        <v>63</v>
      </c>
      <c r="AI123" s="1">
        <f t="shared" si="235"/>
        <v>40</v>
      </c>
      <c r="AJ123" s="8">
        <v>19</v>
      </c>
    </row>
    <row r="124" spans="2:38" x14ac:dyDescent="0.15">
      <c r="O124" s="1" t="s">
        <v>208</v>
      </c>
      <c r="P124" s="5">
        <f t="shared" si="225"/>
        <v>48030</v>
      </c>
      <c r="Q124" s="6">
        <f>ROUNDUP(Q119*$C$48,0)</f>
        <v>4947</v>
      </c>
      <c r="R124" s="7">
        <f t="shared" si="226"/>
        <v>2402</v>
      </c>
      <c r="S124" s="5">
        <f t="shared" si="227"/>
        <v>738</v>
      </c>
      <c r="T124" s="6">
        <f>ROUNDUP(T119*$C$48,0)</f>
        <v>76</v>
      </c>
      <c r="U124" s="7">
        <f t="shared" si="228"/>
        <v>37</v>
      </c>
      <c r="V124" s="28" t="s">
        <v>208</v>
      </c>
      <c r="W124" s="29">
        <f t="shared" ref="W124:W138" si="237">ROUNDUP(X124*$D$3/$B$3,0)</f>
        <v>60050</v>
      </c>
      <c r="X124" s="30">
        <f t="shared" si="205"/>
        <v>3603</v>
      </c>
      <c r="Y124" s="31">
        <f t="shared" ref="Y124:Y138" si="238">ROUNDUP(X124*$C$3/$B$3,0)</f>
        <v>2883</v>
      </c>
      <c r="Z124" s="29">
        <f t="shared" ref="Z124:Z138" si="239">ROUNDUP(AA124*$D$3/$B$3,0)</f>
        <v>934</v>
      </c>
      <c r="AA124" s="30">
        <f t="shared" si="208"/>
        <v>56</v>
      </c>
      <c r="AB124" s="31">
        <f t="shared" ref="AB124:AB134" si="240">ROUNDUP(AA124*$C$3/$B$3,0)</f>
        <v>45</v>
      </c>
      <c r="AC124" s="1" t="s">
        <v>208</v>
      </c>
      <c r="AD124" s="5">
        <f t="shared" si="232"/>
        <v>55240</v>
      </c>
      <c r="AE124" s="6">
        <f t="shared" si="215"/>
        <v>4227</v>
      </c>
      <c r="AF124" s="7">
        <f t="shared" si="233"/>
        <v>2642</v>
      </c>
      <c r="AG124" s="5">
        <f t="shared" si="234"/>
        <v>850</v>
      </c>
      <c r="AH124" s="6">
        <f t="shared" si="216"/>
        <v>65</v>
      </c>
      <c r="AI124" s="7">
        <f t="shared" si="235"/>
        <v>41</v>
      </c>
      <c r="AJ124" s="8">
        <v>20</v>
      </c>
    </row>
    <row r="125" spans="2:38" x14ac:dyDescent="0.15">
      <c r="O125" s="1" t="s">
        <v>209</v>
      </c>
      <c r="P125" s="1">
        <f t="shared" si="225"/>
        <v>49729</v>
      </c>
      <c r="Q125" s="1">
        <f>ROUNDUP((Q129-Q124)*0.6/4+Q124,0)</f>
        <v>5122</v>
      </c>
      <c r="R125" s="1">
        <f t="shared" si="226"/>
        <v>2487</v>
      </c>
      <c r="S125" s="1">
        <f t="shared" si="227"/>
        <v>767</v>
      </c>
      <c r="T125" s="1">
        <f>ROUNDUP((T129-T124)*0.6/4+T124,0)</f>
        <v>79</v>
      </c>
      <c r="U125" s="1">
        <f t="shared" si="228"/>
        <v>39</v>
      </c>
      <c r="V125" s="28" t="s">
        <v>209</v>
      </c>
      <c r="W125" s="28">
        <f t="shared" si="237"/>
        <v>62184</v>
      </c>
      <c r="X125" s="1">
        <f>ROUNDUP((X129-X124)*0.6/4+X124,0)</f>
        <v>3731</v>
      </c>
      <c r="Y125" s="28">
        <f t="shared" si="238"/>
        <v>2985</v>
      </c>
      <c r="Z125" s="28">
        <f t="shared" si="239"/>
        <v>967</v>
      </c>
      <c r="AA125" s="1">
        <f>ROUNDUP((AA129-AA124)*0.6/4+AA124,0)</f>
        <v>58</v>
      </c>
      <c r="AB125" s="28">
        <f>ROUND(AA125*$C$3/$B$3,0)</f>
        <v>46</v>
      </c>
      <c r="AC125" s="1" t="s">
        <v>209</v>
      </c>
      <c r="AD125" s="1">
        <f t="shared" si="232"/>
        <v>57200</v>
      </c>
      <c r="AE125" s="1">
        <f t="shared" si="215"/>
        <v>4377</v>
      </c>
      <c r="AF125" s="1">
        <f t="shared" si="233"/>
        <v>2736</v>
      </c>
      <c r="AG125" s="1">
        <f t="shared" si="234"/>
        <v>889</v>
      </c>
      <c r="AH125" s="1">
        <f t="shared" si="216"/>
        <v>68</v>
      </c>
      <c r="AI125" s="1">
        <f t="shared" si="235"/>
        <v>43</v>
      </c>
      <c r="AJ125" s="8">
        <v>21</v>
      </c>
    </row>
    <row r="126" spans="2:38" x14ac:dyDescent="0.15">
      <c r="O126" s="1" t="s">
        <v>210</v>
      </c>
      <c r="P126" s="1">
        <f t="shared" si="225"/>
        <v>51428</v>
      </c>
      <c r="Q126" s="1">
        <f>ROUNDUP((Q129-Q124)*0.6/4+Q125,0)</f>
        <v>5297</v>
      </c>
      <c r="R126" s="1">
        <f t="shared" si="226"/>
        <v>2572</v>
      </c>
      <c r="S126" s="1">
        <f t="shared" si="227"/>
        <v>797</v>
      </c>
      <c r="T126" s="1">
        <f>ROUNDUP((T129-T124)*0.6/4+T125,0)</f>
        <v>82</v>
      </c>
      <c r="U126" s="1">
        <f t="shared" si="228"/>
        <v>40</v>
      </c>
      <c r="V126" s="28" t="s">
        <v>210</v>
      </c>
      <c r="W126" s="28">
        <f t="shared" si="237"/>
        <v>64317</v>
      </c>
      <c r="X126" s="1">
        <f>ROUNDUP((X129-X124)*0.6/4+X125,0)</f>
        <v>3859</v>
      </c>
      <c r="Y126" s="28">
        <f t="shared" si="238"/>
        <v>3088</v>
      </c>
      <c r="Z126" s="28">
        <f t="shared" si="239"/>
        <v>1000</v>
      </c>
      <c r="AA126" s="1">
        <f>ROUNDUP((AA129-AA124)*0.6/4+AA125,0)</f>
        <v>60</v>
      </c>
      <c r="AB126" s="28">
        <f t="shared" ref="AB126:AB128" si="241">ROUND(AA126*$C$3/$B$3,0)</f>
        <v>48</v>
      </c>
      <c r="AC126" s="1" t="s">
        <v>210</v>
      </c>
      <c r="AD126" s="1">
        <f t="shared" si="232"/>
        <v>59147</v>
      </c>
      <c r="AE126" s="1">
        <f t="shared" si="215"/>
        <v>4526</v>
      </c>
      <c r="AF126" s="1">
        <f t="shared" si="233"/>
        <v>2829</v>
      </c>
      <c r="AG126" s="1">
        <f t="shared" si="234"/>
        <v>928</v>
      </c>
      <c r="AH126" s="1">
        <f t="shared" si="216"/>
        <v>71</v>
      </c>
      <c r="AI126" s="1">
        <f t="shared" si="235"/>
        <v>45</v>
      </c>
      <c r="AJ126" s="8">
        <v>22</v>
      </c>
    </row>
    <row r="127" spans="2:38" x14ac:dyDescent="0.15">
      <c r="O127" s="1" t="s">
        <v>211</v>
      </c>
      <c r="P127" s="1">
        <f t="shared" si="225"/>
        <v>53127</v>
      </c>
      <c r="Q127" s="1">
        <f>ROUNDUP((Q129-Q124)*0.6/4+Q126,0)</f>
        <v>5472</v>
      </c>
      <c r="R127" s="1">
        <f t="shared" si="226"/>
        <v>2657</v>
      </c>
      <c r="S127" s="1">
        <f t="shared" si="227"/>
        <v>826</v>
      </c>
      <c r="T127" s="1">
        <f>ROUNDUP((T129-T124)*0.6/4+T126,0)</f>
        <v>85</v>
      </c>
      <c r="U127" s="1">
        <f t="shared" si="228"/>
        <v>42</v>
      </c>
      <c r="V127" s="28" t="s">
        <v>211</v>
      </c>
      <c r="W127" s="28">
        <f t="shared" si="237"/>
        <v>66450</v>
      </c>
      <c r="X127" s="1">
        <f>ROUNDUP((X129-X124)*0.6/4+X126,0)</f>
        <v>3987</v>
      </c>
      <c r="Y127" s="28">
        <f t="shared" si="238"/>
        <v>3190</v>
      </c>
      <c r="Z127" s="28">
        <f t="shared" si="239"/>
        <v>1034</v>
      </c>
      <c r="AA127" s="1">
        <f>ROUNDUP((AA129-AA124)*0.6/4+AA126,0)</f>
        <v>62</v>
      </c>
      <c r="AB127" s="28">
        <f t="shared" si="241"/>
        <v>50</v>
      </c>
      <c r="AC127" s="1" t="s">
        <v>211</v>
      </c>
      <c r="AD127" s="1">
        <f t="shared" si="232"/>
        <v>61107</v>
      </c>
      <c r="AE127" s="1">
        <f t="shared" si="215"/>
        <v>4676</v>
      </c>
      <c r="AF127" s="1">
        <f t="shared" si="233"/>
        <v>2923</v>
      </c>
      <c r="AG127" s="1">
        <f t="shared" si="234"/>
        <v>954</v>
      </c>
      <c r="AH127" s="1">
        <f t="shared" si="216"/>
        <v>73</v>
      </c>
      <c r="AI127" s="1">
        <f t="shared" si="235"/>
        <v>46</v>
      </c>
      <c r="AJ127" s="8">
        <v>23</v>
      </c>
    </row>
    <row r="128" spans="2:38" x14ac:dyDescent="0.15">
      <c r="O128" s="1" t="s">
        <v>212</v>
      </c>
      <c r="P128" s="1">
        <f t="shared" si="225"/>
        <v>54826</v>
      </c>
      <c r="Q128" s="1">
        <f>ROUNDUP((Q129-Q124)*0.6/4+Q127,0)</f>
        <v>5647</v>
      </c>
      <c r="R128" s="1">
        <f t="shared" si="226"/>
        <v>2742</v>
      </c>
      <c r="S128" s="1">
        <f t="shared" si="227"/>
        <v>855</v>
      </c>
      <c r="T128" s="1">
        <f>ROUNDUP((T129-T124)*0.6/4+T127,0)</f>
        <v>88</v>
      </c>
      <c r="U128" s="1">
        <f t="shared" si="228"/>
        <v>43</v>
      </c>
      <c r="V128" s="28" t="s">
        <v>212</v>
      </c>
      <c r="W128" s="28">
        <f t="shared" si="237"/>
        <v>68584</v>
      </c>
      <c r="X128" s="1">
        <f>ROUNDUP((X129-X124)*0.6/4+X127,0)</f>
        <v>4115</v>
      </c>
      <c r="Y128" s="28">
        <f t="shared" si="238"/>
        <v>3292</v>
      </c>
      <c r="Z128" s="28">
        <f t="shared" si="239"/>
        <v>1067</v>
      </c>
      <c r="AA128" s="1">
        <f>ROUNDUP((AA129-AA124)*0.6/4+AA127,0)</f>
        <v>64</v>
      </c>
      <c r="AB128" s="28">
        <f t="shared" si="241"/>
        <v>51</v>
      </c>
      <c r="AC128" s="1" t="s">
        <v>212</v>
      </c>
      <c r="AD128" s="1">
        <f t="shared" si="232"/>
        <v>63054</v>
      </c>
      <c r="AE128" s="1">
        <f t="shared" si="215"/>
        <v>4825</v>
      </c>
      <c r="AF128" s="1">
        <f t="shared" si="233"/>
        <v>3016</v>
      </c>
      <c r="AG128" s="1">
        <f t="shared" si="234"/>
        <v>994</v>
      </c>
      <c r="AH128" s="1">
        <f t="shared" si="216"/>
        <v>76</v>
      </c>
      <c r="AI128" s="1">
        <f t="shared" si="235"/>
        <v>48</v>
      </c>
      <c r="AJ128" s="8">
        <v>24</v>
      </c>
    </row>
    <row r="129" spans="15:36" x14ac:dyDescent="0.15">
      <c r="O129" s="1" t="s">
        <v>213</v>
      </c>
      <c r="P129" s="5">
        <f t="shared" si="225"/>
        <v>59321</v>
      </c>
      <c r="Q129" s="6">
        <f>ROUNDUP(Q124*$C$49,0)</f>
        <v>6110</v>
      </c>
      <c r="R129" s="7">
        <f t="shared" si="226"/>
        <v>2967</v>
      </c>
      <c r="S129" s="5">
        <f t="shared" si="227"/>
        <v>913</v>
      </c>
      <c r="T129" s="6">
        <f>ROUNDUP(T124*$C$49,0)</f>
        <v>94</v>
      </c>
      <c r="U129" s="7">
        <f t="shared" si="228"/>
        <v>46</v>
      </c>
      <c r="V129" s="28" t="s">
        <v>213</v>
      </c>
      <c r="W129" s="29">
        <f t="shared" si="237"/>
        <v>74167</v>
      </c>
      <c r="X129" s="30">
        <f t="shared" si="205"/>
        <v>4450</v>
      </c>
      <c r="Y129" s="31">
        <f t="shared" si="238"/>
        <v>3560</v>
      </c>
      <c r="Z129" s="29">
        <f t="shared" si="239"/>
        <v>1150</v>
      </c>
      <c r="AA129" s="30">
        <f t="shared" si="208"/>
        <v>69</v>
      </c>
      <c r="AB129" s="31">
        <f t="shared" si="240"/>
        <v>56</v>
      </c>
      <c r="AC129" s="1" t="s">
        <v>213</v>
      </c>
      <c r="AD129" s="5">
        <f t="shared" si="232"/>
        <v>68229</v>
      </c>
      <c r="AE129" s="6">
        <f t="shared" si="215"/>
        <v>5221</v>
      </c>
      <c r="AF129" s="7">
        <f t="shared" si="233"/>
        <v>3264</v>
      </c>
      <c r="AG129" s="5">
        <f t="shared" si="234"/>
        <v>1059</v>
      </c>
      <c r="AH129" s="6">
        <f t="shared" si="216"/>
        <v>81</v>
      </c>
      <c r="AI129" s="7">
        <f t="shared" si="235"/>
        <v>51</v>
      </c>
      <c r="AJ129" s="8">
        <v>25</v>
      </c>
    </row>
    <row r="130" spans="15:36" x14ac:dyDescent="0.15">
      <c r="O130" s="1" t="s">
        <v>214</v>
      </c>
      <c r="P130" s="1">
        <f t="shared" si="225"/>
        <v>61418</v>
      </c>
      <c r="Q130" s="1">
        <f>ROUNDUP((Q134-Q129)*0.6/4+Q129,0)</f>
        <v>6326</v>
      </c>
      <c r="R130" s="1">
        <f t="shared" si="226"/>
        <v>3071</v>
      </c>
      <c r="S130" s="1">
        <f t="shared" si="227"/>
        <v>952</v>
      </c>
      <c r="T130" s="1">
        <f>ROUNDUP((T134-T129)*0.6/4+T129,0)</f>
        <v>98</v>
      </c>
      <c r="U130" s="1">
        <f t="shared" si="228"/>
        <v>48</v>
      </c>
      <c r="V130" s="28" t="s">
        <v>214</v>
      </c>
      <c r="W130" s="28">
        <f t="shared" si="237"/>
        <v>76784</v>
      </c>
      <c r="X130" s="1">
        <f>ROUNDUP((X134-X129)*0.6/4+X129,0)</f>
        <v>4607</v>
      </c>
      <c r="Y130" s="28">
        <f t="shared" si="238"/>
        <v>3686</v>
      </c>
      <c r="Z130" s="28">
        <f t="shared" si="239"/>
        <v>1200</v>
      </c>
      <c r="AA130" s="1">
        <f>ROUNDUP((AA134-AA129)*0.6/4+AA129,0)</f>
        <v>72</v>
      </c>
      <c r="AB130" s="28">
        <f>ROUND(AA130*$C$3/$B$3,0)</f>
        <v>58</v>
      </c>
      <c r="AC130" s="1" t="s">
        <v>214</v>
      </c>
      <c r="AD130" s="1">
        <f t="shared" si="232"/>
        <v>70634</v>
      </c>
      <c r="AE130" s="1">
        <f t="shared" si="215"/>
        <v>5405</v>
      </c>
      <c r="AF130" s="1">
        <f t="shared" si="233"/>
        <v>3379</v>
      </c>
      <c r="AG130" s="1">
        <f t="shared" si="234"/>
        <v>1098</v>
      </c>
      <c r="AH130" s="1">
        <f t="shared" si="216"/>
        <v>84</v>
      </c>
      <c r="AI130" s="1">
        <f t="shared" si="235"/>
        <v>53</v>
      </c>
      <c r="AJ130" s="8">
        <v>26</v>
      </c>
    </row>
    <row r="131" spans="15:36" x14ac:dyDescent="0.15">
      <c r="O131" s="1" t="s">
        <v>215</v>
      </c>
      <c r="P131" s="1">
        <f t="shared" si="225"/>
        <v>63515</v>
      </c>
      <c r="Q131" s="1">
        <f>ROUNDUP((Q134-Q129)*0.6/4+Q130,0)</f>
        <v>6542</v>
      </c>
      <c r="R131" s="1">
        <f t="shared" si="226"/>
        <v>3176</v>
      </c>
      <c r="S131" s="1">
        <f t="shared" si="227"/>
        <v>991</v>
      </c>
      <c r="T131" s="1">
        <f>ROUNDUP((T134-T129)*0.6/4+T130,0)</f>
        <v>102</v>
      </c>
      <c r="U131" s="1">
        <f t="shared" si="228"/>
        <v>50</v>
      </c>
      <c r="V131" s="28" t="s">
        <v>215</v>
      </c>
      <c r="W131" s="28">
        <f t="shared" si="237"/>
        <v>79400</v>
      </c>
      <c r="X131" s="1">
        <f>ROUNDUP((X134-X129)*0.6/4+X130,0)</f>
        <v>4764</v>
      </c>
      <c r="Y131" s="28">
        <f t="shared" si="238"/>
        <v>3812</v>
      </c>
      <c r="Z131" s="28">
        <f t="shared" si="239"/>
        <v>1250</v>
      </c>
      <c r="AA131" s="1">
        <f>ROUNDUP((AA134-AA129)*0.6/4+AA130,0)</f>
        <v>75</v>
      </c>
      <c r="AB131" s="28">
        <f t="shared" ref="AB131:AB133" si="242">ROUND(AA131*$C$3/$B$3,0)</f>
        <v>60</v>
      </c>
      <c r="AC131" s="1" t="s">
        <v>215</v>
      </c>
      <c r="AD131" s="1">
        <f t="shared" si="232"/>
        <v>73052</v>
      </c>
      <c r="AE131" s="1">
        <f t="shared" si="215"/>
        <v>5590</v>
      </c>
      <c r="AF131" s="1">
        <f t="shared" si="233"/>
        <v>3494</v>
      </c>
      <c r="AG131" s="1">
        <f t="shared" si="234"/>
        <v>1150</v>
      </c>
      <c r="AH131" s="1">
        <f t="shared" si="216"/>
        <v>88</v>
      </c>
      <c r="AI131" s="1">
        <f t="shared" si="235"/>
        <v>55</v>
      </c>
      <c r="AJ131" s="8">
        <v>27</v>
      </c>
    </row>
    <row r="132" spans="15:36" x14ac:dyDescent="0.15">
      <c r="O132" s="1" t="s">
        <v>216</v>
      </c>
      <c r="P132" s="1">
        <f t="shared" si="225"/>
        <v>65612</v>
      </c>
      <c r="Q132" s="1">
        <f>ROUNDUP((Q134-Q129)*0.6/4+Q131,0)</f>
        <v>6758</v>
      </c>
      <c r="R132" s="1">
        <f t="shared" si="226"/>
        <v>3281</v>
      </c>
      <c r="S132" s="1">
        <f t="shared" si="227"/>
        <v>1030</v>
      </c>
      <c r="T132" s="1">
        <f>ROUNDUP((T134-T129)*0.6/4+T131,0)</f>
        <v>106</v>
      </c>
      <c r="U132" s="1">
        <f t="shared" si="228"/>
        <v>52</v>
      </c>
      <c r="V132" s="28" t="s">
        <v>216</v>
      </c>
      <c r="W132" s="28">
        <f t="shared" si="237"/>
        <v>82017</v>
      </c>
      <c r="X132" s="1">
        <f>ROUNDUP((X134-X129)*0.6/4+X131,0)</f>
        <v>4921</v>
      </c>
      <c r="Y132" s="28">
        <f t="shared" si="238"/>
        <v>3937</v>
      </c>
      <c r="Z132" s="28">
        <f t="shared" si="239"/>
        <v>1300</v>
      </c>
      <c r="AA132" s="1">
        <f>ROUNDUP((AA134-AA129)*0.6/4+AA131,0)</f>
        <v>78</v>
      </c>
      <c r="AB132" s="28">
        <f t="shared" si="242"/>
        <v>62</v>
      </c>
      <c r="AC132" s="1" t="s">
        <v>216</v>
      </c>
      <c r="AD132" s="1">
        <f t="shared" si="232"/>
        <v>75456</v>
      </c>
      <c r="AE132" s="1">
        <f t="shared" si="215"/>
        <v>5774</v>
      </c>
      <c r="AF132" s="1">
        <f t="shared" si="233"/>
        <v>3609</v>
      </c>
      <c r="AG132" s="1">
        <f t="shared" si="234"/>
        <v>1190</v>
      </c>
      <c r="AH132" s="1">
        <f t="shared" si="216"/>
        <v>91</v>
      </c>
      <c r="AI132" s="1">
        <f t="shared" si="235"/>
        <v>57</v>
      </c>
      <c r="AJ132" s="8">
        <v>28</v>
      </c>
    </row>
    <row r="133" spans="15:36" x14ac:dyDescent="0.15">
      <c r="O133" s="1" t="s">
        <v>217</v>
      </c>
      <c r="P133" s="1">
        <f t="shared" si="225"/>
        <v>67709</v>
      </c>
      <c r="Q133" s="1">
        <f>ROUNDUP((Q134-Q129)*0.6/4+Q132,0)</f>
        <v>6974</v>
      </c>
      <c r="R133" s="1">
        <f t="shared" si="226"/>
        <v>3386</v>
      </c>
      <c r="S133" s="1">
        <f t="shared" si="227"/>
        <v>1068</v>
      </c>
      <c r="T133" s="1">
        <f>ROUNDUP((T134-T129)*0.6/4+T132,0)</f>
        <v>110</v>
      </c>
      <c r="U133" s="1">
        <f t="shared" si="228"/>
        <v>54</v>
      </c>
      <c r="V133" s="28" t="s">
        <v>217</v>
      </c>
      <c r="W133" s="28">
        <f t="shared" si="237"/>
        <v>84634</v>
      </c>
      <c r="X133" s="1">
        <f>ROUNDUP((X134-X129)*0.6/4+X132,0)</f>
        <v>5078</v>
      </c>
      <c r="Y133" s="28">
        <f t="shared" si="238"/>
        <v>4063</v>
      </c>
      <c r="Z133" s="28">
        <f t="shared" si="239"/>
        <v>1350</v>
      </c>
      <c r="AA133" s="1">
        <f>ROUNDUP((AA134-AA129)*0.6/4+AA132,0)</f>
        <v>81</v>
      </c>
      <c r="AB133" s="28">
        <f t="shared" si="242"/>
        <v>65</v>
      </c>
      <c r="AC133" s="1" t="s">
        <v>217</v>
      </c>
      <c r="AD133" s="1">
        <f t="shared" si="232"/>
        <v>77874</v>
      </c>
      <c r="AE133" s="1">
        <f t="shared" si="215"/>
        <v>5959</v>
      </c>
      <c r="AF133" s="1">
        <f t="shared" si="233"/>
        <v>3725</v>
      </c>
      <c r="AG133" s="1">
        <f t="shared" si="234"/>
        <v>1229</v>
      </c>
      <c r="AH133" s="1">
        <f t="shared" si="216"/>
        <v>94</v>
      </c>
      <c r="AI133" s="1">
        <f t="shared" si="235"/>
        <v>59</v>
      </c>
      <c r="AJ133" s="8">
        <v>29</v>
      </c>
    </row>
    <row r="134" spans="15:36" x14ac:dyDescent="0.15">
      <c r="O134" s="1" t="s">
        <v>378</v>
      </c>
      <c r="P134" s="5">
        <f t="shared" si="225"/>
        <v>73263</v>
      </c>
      <c r="Q134" s="6">
        <f>ROUNDUP(Q129*$C$50,0)</f>
        <v>7546</v>
      </c>
      <c r="R134" s="7">
        <f t="shared" si="226"/>
        <v>3664</v>
      </c>
      <c r="S134" s="5">
        <f t="shared" si="227"/>
        <v>1136</v>
      </c>
      <c r="T134" s="6">
        <f>ROUNDUP(T129*$C$50,0)</f>
        <v>117</v>
      </c>
      <c r="U134" s="7">
        <f t="shared" si="228"/>
        <v>57</v>
      </c>
      <c r="V134" s="28" t="s">
        <v>378</v>
      </c>
      <c r="W134" s="29">
        <f t="shared" si="237"/>
        <v>91584</v>
      </c>
      <c r="X134" s="30">
        <f t="shared" si="205"/>
        <v>5495</v>
      </c>
      <c r="Y134" s="31">
        <f t="shared" si="238"/>
        <v>4396</v>
      </c>
      <c r="Z134" s="29">
        <f t="shared" si="239"/>
        <v>1434</v>
      </c>
      <c r="AA134" s="30">
        <f t="shared" si="208"/>
        <v>86</v>
      </c>
      <c r="AB134" s="31">
        <f t="shared" si="240"/>
        <v>69</v>
      </c>
      <c r="AC134" s="1" t="s">
        <v>378</v>
      </c>
      <c r="AD134" s="5">
        <f t="shared" si="232"/>
        <v>84264</v>
      </c>
      <c r="AE134" s="6">
        <f t="shared" si="215"/>
        <v>6448</v>
      </c>
      <c r="AF134" s="7">
        <f t="shared" si="233"/>
        <v>4030</v>
      </c>
      <c r="AG134" s="5">
        <f t="shared" si="234"/>
        <v>1307</v>
      </c>
      <c r="AH134" s="6">
        <f t="shared" si="216"/>
        <v>100</v>
      </c>
      <c r="AI134" s="7">
        <f t="shared" si="235"/>
        <v>63</v>
      </c>
      <c r="AJ134" s="8">
        <v>30</v>
      </c>
    </row>
    <row r="135" spans="15:36" x14ac:dyDescent="0.15">
      <c r="O135" s="1" t="s">
        <v>474</v>
      </c>
      <c r="P135" s="1">
        <f t="shared" si="225"/>
        <v>75855</v>
      </c>
      <c r="Q135" s="1">
        <f>ROUNDUP((Q139-Q134)*0.6/4+Q134,0)</f>
        <v>7813</v>
      </c>
      <c r="R135" s="1">
        <f t="shared" ref="R135:R154" si="243">ROUNDUP(Q135*$C$2/$B$2,0)</f>
        <v>3793</v>
      </c>
      <c r="S135" s="1">
        <f t="shared" ref="S135:S154" si="244">ROUNDUP(T135*$D$2/$B$2,0)</f>
        <v>1185</v>
      </c>
      <c r="T135" s="1">
        <f>ROUNDUP((T139-T134)*0.6/4+T134,0)</f>
        <v>122</v>
      </c>
      <c r="U135" s="1">
        <f t="shared" si="228"/>
        <v>60</v>
      </c>
      <c r="V135" s="28" t="s">
        <v>474</v>
      </c>
      <c r="W135" s="28">
        <f t="shared" si="237"/>
        <v>94817</v>
      </c>
      <c r="X135" s="1">
        <f>ROUNDUP((X139-X134)*0.6/4+X134,0)</f>
        <v>5689</v>
      </c>
      <c r="Y135" s="28">
        <f t="shared" si="238"/>
        <v>4552</v>
      </c>
      <c r="Z135" s="28">
        <f t="shared" si="239"/>
        <v>1484</v>
      </c>
      <c r="AA135" s="1">
        <f>ROUNDUP((AA139-AA134)*0.6/4+AA134,0)</f>
        <v>89</v>
      </c>
      <c r="AB135" s="28">
        <f>ROUND(AA135*$C$3/$B$3,0)</f>
        <v>71</v>
      </c>
      <c r="AC135" s="1" t="s">
        <v>474</v>
      </c>
      <c r="AD135" s="1">
        <f t="shared" ref="AD135:AD154" si="245">ROUNDUP(AE135*$D$4/$B$4,0)</f>
        <v>87244</v>
      </c>
      <c r="AE135" s="1">
        <f t="shared" ref="AE135:AE154" si="246">ROUNDUP(Q135/$B$2*$B$4,0)</f>
        <v>6676</v>
      </c>
      <c r="AF135" s="1">
        <f t="shared" ref="AF135:AF154" si="247">ROUNDUP(AE135*$C$4/$B$4,0)</f>
        <v>4173</v>
      </c>
      <c r="AG135" s="1">
        <f t="shared" ref="AG135:AG154" si="248">ROUNDUP(AH135*$D$4/$B$4,0)</f>
        <v>1373</v>
      </c>
      <c r="AH135" s="1">
        <f t="shared" ref="AH135:AH154" si="249">ROUNDUP(T135/$B$2*$B$4,0)</f>
        <v>105</v>
      </c>
      <c r="AI135" s="1">
        <f t="shared" ref="AI135:AI154" si="250">ROUNDUP(AH135*$C$4/$B$4,0)</f>
        <v>66</v>
      </c>
      <c r="AJ135" s="8">
        <v>31</v>
      </c>
    </row>
    <row r="136" spans="15:36" x14ac:dyDescent="0.15">
      <c r="O136" s="1" t="s">
        <v>475</v>
      </c>
      <c r="P136" s="1">
        <f t="shared" si="225"/>
        <v>78447</v>
      </c>
      <c r="Q136" s="1">
        <f>ROUNDUP((Q139-Q134)*0.6/4+Q135,0)</f>
        <v>8080</v>
      </c>
      <c r="R136" s="1">
        <f t="shared" si="243"/>
        <v>3923</v>
      </c>
      <c r="S136" s="1">
        <f t="shared" si="244"/>
        <v>1234</v>
      </c>
      <c r="T136" s="1">
        <f>ROUNDUP((T139-T134)*0.6/4+T135,0)</f>
        <v>127</v>
      </c>
      <c r="U136" s="1">
        <f t="shared" si="228"/>
        <v>62</v>
      </c>
      <c r="V136" s="28" t="s">
        <v>475</v>
      </c>
      <c r="W136" s="28">
        <f t="shared" si="237"/>
        <v>98050</v>
      </c>
      <c r="X136" s="1">
        <f>ROUNDUP((X139-X134)*0.6/4+X135,0)</f>
        <v>5883</v>
      </c>
      <c r="Y136" s="28">
        <f t="shared" si="238"/>
        <v>4707</v>
      </c>
      <c r="Z136" s="28">
        <f t="shared" si="239"/>
        <v>1534</v>
      </c>
      <c r="AA136" s="1">
        <f>ROUNDUP((AA139-AA134)*0.6/4+AA135,0)</f>
        <v>92</v>
      </c>
      <c r="AB136" s="28">
        <f t="shared" ref="AB136:AB138" si="251">ROUND(AA136*$C$3/$B$3,0)</f>
        <v>74</v>
      </c>
      <c r="AC136" s="1" t="s">
        <v>475</v>
      </c>
      <c r="AD136" s="1">
        <f t="shared" si="245"/>
        <v>90223</v>
      </c>
      <c r="AE136" s="1">
        <f t="shared" si="246"/>
        <v>6904</v>
      </c>
      <c r="AF136" s="1">
        <f t="shared" si="247"/>
        <v>4315</v>
      </c>
      <c r="AG136" s="1">
        <f t="shared" si="248"/>
        <v>1425</v>
      </c>
      <c r="AH136" s="1">
        <f t="shared" si="249"/>
        <v>109</v>
      </c>
      <c r="AI136" s="1">
        <f t="shared" si="250"/>
        <v>69</v>
      </c>
      <c r="AJ136" s="8">
        <v>32</v>
      </c>
    </row>
    <row r="137" spans="15:36" x14ac:dyDescent="0.15">
      <c r="O137" s="1" t="s">
        <v>476</v>
      </c>
      <c r="P137" s="1">
        <f t="shared" si="225"/>
        <v>81039</v>
      </c>
      <c r="Q137" s="1">
        <f>ROUNDUP((Q139-Q134)*0.6/4+Q136,0)</f>
        <v>8347</v>
      </c>
      <c r="R137" s="1">
        <f t="shared" si="243"/>
        <v>4052</v>
      </c>
      <c r="S137" s="1">
        <f t="shared" si="244"/>
        <v>1282</v>
      </c>
      <c r="T137" s="1">
        <f>ROUNDUP((T139-T134)*0.6/4+T136,0)</f>
        <v>132</v>
      </c>
      <c r="U137" s="1">
        <f t="shared" si="228"/>
        <v>65</v>
      </c>
      <c r="V137" s="28" t="s">
        <v>476</v>
      </c>
      <c r="W137" s="28">
        <f t="shared" si="237"/>
        <v>101284</v>
      </c>
      <c r="X137" s="1">
        <f>ROUNDUP((X139-X134)*0.6/4+X136,0)</f>
        <v>6077</v>
      </c>
      <c r="Y137" s="28">
        <f t="shared" si="238"/>
        <v>4862</v>
      </c>
      <c r="Z137" s="28">
        <f t="shared" si="239"/>
        <v>1584</v>
      </c>
      <c r="AA137" s="1">
        <f>ROUNDUP((AA139-AA134)*0.6/4+AA136,0)</f>
        <v>95</v>
      </c>
      <c r="AB137" s="28">
        <f t="shared" si="251"/>
        <v>76</v>
      </c>
      <c r="AC137" s="1" t="s">
        <v>476</v>
      </c>
      <c r="AD137" s="1">
        <f t="shared" si="245"/>
        <v>93203</v>
      </c>
      <c r="AE137" s="1">
        <f t="shared" si="246"/>
        <v>7132</v>
      </c>
      <c r="AF137" s="1">
        <f t="shared" si="247"/>
        <v>4458</v>
      </c>
      <c r="AG137" s="1">
        <f t="shared" si="248"/>
        <v>1477</v>
      </c>
      <c r="AH137" s="1">
        <f t="shared" si="249"/>
        <v>113</v>
      </c>
      <c r="AI137" s="1">
        <f t="shared" si="250"/>
        <v>71</v>
      </c>
      <c r="AJ137" s="8">
        <v>33</v>
      </c>
    </row>
    <row r="138" spans="15:36" x14ac:dyDescent="0.15">
      <c r="O138" s="1" t="s">
        <v>477</v>
      </c>
      <c r="P138" s="1">
        <f t="shared" si="225"/>
        <v>83632</v>
      </c>
      <c r="Q138" s="1">
        <f>ROUNDUP((Q139-Q134)*0.6/4+Q137,0)</f>
        <v>8614</v>
      </c>
      <c r="R138" s="1">
        <f t="shared" si="243"/>
        <v>4182</v>
      </c>
      <c r="S138" s="1">
        <f t="shared" si="244"/>
        <v>1331</v>
      </c>
      <c r="T138" s="1">
        <f>ROUNDUP((T139-T134)*0.6/4+T137,0)</f>
        <v>137</v>
      </c>
      <c r="U138" s="1">
        <f t="shared" si="228"/>
        <v>67</v>
      </c>
      <c r="V138" s="28" t="s">
        <v>477</v>
      </c>
      <c r="W138" s="28">
        <f t="shared" si="237"/>
        <v>104517</v>
      </c>
      <c r="X138" s="1">
        <f>ROUNDUP((X139-X134)*0.6/4+X137,0)</f>
        <v>6271</v>
      </c>
      <c r="Y138" s="28">
        <f t="shared" si="238"/>
        <v>5017</v>
      </c>
      <c r="Z138" s="28">
        <f t="shared" si="239"/>
        <v>1634</v>
      </c>
      <c r="AA138" s="1">
        <f>ROUNDUP((AA139-AA134)*0.6/4+AA137,0)</f>
        <v>98</v>
      </c>
      <c r="AB138" s="28">
        <f t="shared" si="251"/>
        <v>78</v>
      </c>
      <c r="AC138" s="1" t="s">
        <v>477</v>
      </c>
      <c r="AD138" s="1">
        <f t="shared" si="245"/>
        <v>96182</v>
      </c>
      <c r="AE138" s="1">
        <f t="shared" si="246"/>
        <v>7360</v>
      </c>
      <c r="AF138" s="1">
        <f t="shared" si="247"/>
        <v>4600</v>
      </c>
      <c r="AG138" s="1">
        <f t="shared" si="248"/>
        <v>1543</v>
      </c>
      <c r="AH138" s="1">
        <f t="shared" si="249"/>
        <v>118</v>
      </c>
      <c r="AI138" s="1">
        <f t="shared" si="250"/>
        <v>74</v>
      </c>
      <c r="AJ138" s="8">
        <v>34</v>
      </c>
    </row>
    <row r="139" spans="15:36" x14ac:dyDescent="0.15">
      <c r="O139" s="1" t="s">
        <v>478</v>
      </c>
      <c r="P139" s="5">
        <f t="shared" si="225"/>
        <v>90486</v>
      </c>
      <c r="Q139" s="6">
        <f>ROUNDUP(Q134*$C$51,0)</f>
        <v>9320</v>
      </c>
      <c r="R139" s="7">
        <f t="shared" si="243"/>
        <v>4525</v>
      </c>
      <c r="S139" s="5">
        <f t="shared" si="244"/>
        <v>1408</v>
      </c>
      <c r="T139" s="6">
        <f>ROUNDUP(T134*$C$51,0)</f>
        <v>145</v>
      </c>
      <c r="U139" s="7">
        <f t="shared" si="228"/>
        <v>71</v>
      </c>
      <c r="V139" s="28" t="s">
        <v>478</v>
      </c>
      <c r="W139" s="29">
        <f t="shared" ref="W139:W154" si="252">ROUNDUP(X139*$D$3/$B$3,0)</f>
        <v>113117</v>
      </c>
      <c r="X139" s="30">
        <f t="shared" ref="X139:X154" si="253">ROUNDUP(Q139/$B$2*$B$3,0)</f>
        <v>6787</v>
      </c>
      <c r="Y139" s="31">
        <f t="shared" ref="Y139:Y154" si="254">ROUNDUP(X139*$C$3/$B$3,0)</f>
        <v>5430</v>
      </c>
      <c r="Z139" s="29">
        <f t="shared" ref="Z139:Z154" si="255">ROUNDUP(AA139*$D$3/$B$3,0)</f>
        <v>1767</v>
      </c>
      <c r="AA139" s="30">
        <f t="shared" ref="AA139:AA154" si="256">ROUNDUP(T139/$B$2*$B$3,0)</f>
        <v>106</v>
      </c>
      <c r="AB139" s="31">
        <f t="shared" ref="AB139:AB154" si="257">ROUNDUP(AA139*$C$3/$B$3,0)</f>
        <v>85</v>
      </c>
      <c r="AC139" s="1" t="s">
        <v>478</v>
      </c>
      <c r="AD139" s="5">
        <f t="shared" si="245"/>
        <v>104062</v>
      </c>
      <c r="AE139" s="6">
        <f t="shared" si="246"/>
        <v>7963</v>
      </c>
      <c r="AF139" s="7">
        <f t="shared" si="247"/>
        <v>4977</v>
      </c>
      <c r="AG139" s="5">
        <f t="shared" si="248"/>
        <v>1621</v>
      </c>
      <c r="AH139" s="6">
        <f t="shared" si="249"/>
        <v>124</v>
      </c>
      <c r="AI139" s="7">
        <f t="shared" si="250"/>
        <v>78</v>
      </c>
      <c r="AJ139" s="8">
        <v>35</v>
      </c>
    </row>
    <row r="140" spans="15:36" x14ac:dyDescent="0.15">
      <c r="O140" s="1" t="s">
        <v>479</v>
      </c>
      <c r="P140" s="1">
        <f t="shared" si="225"/>
        <v>93680</v>
      </c>
      <c r="Q140" s="1">
        <f>ROUNDUP((Q144-Q139)*0.6/4+Q139,0)</f>
        <v>9649</v>
      </c>
      <c r="R140" s="1">
        <f t="shared" si="243"/>
        <v>4684</v>
      </c>
      <c r="S140" s="1">
        <f t="shared" si="244"/>
        <v>1467</v>
      </c>
      <c r="T140" s="1">
        <f>ROUNDUP((T144-T139)*0.6/4+T139,0)</f>
        <v>151</v>
      </c>
      <c r="U140" s="1">
        <f t="shared" si="228"/>
        <v>74</v>
      </c>
      <c r="V140" s="28" t="s">
        <v>479</v>
      </c>
      <c r="W140" s="28">
        <f t="shared" si="252"/>
        <v>117117</v>
      </c>
      <c r="X140" s="1">
        <f>ROUNDUP((X144-X139)*0.6/4+X139,0)</f>
        <v>7027</v>
      </c>
      <c r="Y140" s="28">
        <f t="shared" si="254"/>
        <v>5622</v>
      </c>
      <c r="Z140" s="28">
        <f t="shared" si="255"/>
        <v>1834</v>
      </c>
      <c r="AA140" s="1">
        <f>ROUNDUP((AA144-AA139)*0.6/4+AA139,0)</f>
        <v>110</v>
      </c>
      <c r="AB140" s="28">
        <f>ROUND(AA140*$C$3/$B$3,0)</f>
        <v>88</v>
      </c>
      <c r="AC140" s="1" t="s">
        <v>479</v>
      </c>
      <c r="AD140" s="1">
        <f t="shared" si="245"/>
        <v>107735</v>
      </c>
      <c r="AE140" s="1">
        <f t="shared" si="246"/>
        <v>8244</v>
      </c>
      <c r="AF140" s="1">
        <f t="shared" si="247"/>
        <v>5153</v>
      </c>
      <c r="AG140" s="1">
        <f t="shared" si="248"/>
        <v>1699</v>
      </c>
      <c r="AH140" s="1">
        <f t="shared" si="249"/>
        <v>130</v>
      </c>
      <c r="AI140" s="1">
        <f t="shared" si="250"/>
        <v>82</v>
      </c>
      <c r="AJ140" s="8">
        <v>36</v>
      </c>
    </row>
    <row r="141" spans="15:36" x14ac:dyDescent="0.15">
      <c r="O141" s="1" t="s">
        <v>480</v>
      </c>
      <c r="P141" s="1">
        <f t="shared" si="225"/>
        <v>96874</v>
      </c>
      <c r="Q141" s="1">
        <f>ROUNDUP((Q144-Q139)*0.6/4+Q140,0)</f>
        <v>9978</v>
      </c>
      <c r="R141" s="1">
        <f t="shared" si="243"/>
        <v>4844</v>
      </c>
      <c r="S141" s="1">
        <f t="shared" si="244"/>
        <v>1525</v>
      </c>
      <c r="T141" s="1">
        <f>ROUNDUP((T144-T139)*0.6/4+T140,0)</f>
        <v>157</v>
      </c>
      <c r="U141" s="1">
        <f t="shared" si="228"/>
        <v>77</v>
      </c>
      <c r="V141" s="28" t="s">
        <v>480</v>
      </c>
      <c r="W141" s="28">
        <f t="shared" si="252"/>
        <v>121117</v>
      </c>
      <c r="X141" s="1">
        <f>ROUNDUP((X144-X139)*0.6/4+X140,0)</f>
        <v>7267</v>
      </c>
      <c r="Y141" s="28">
        <f t="shared" si="254"/>
        <v>5814</v>
      </c>
      <c r="Z141" s="28">
        <f t="shared" si="255"/>
        <v>1900</v>
      </c>
      <c r="AA141" s="1">
        <f>ROUNDUP((AA144-AA139)*0.6/4+AA140,0)</f>
        <v>114</v>
      </c>
      <c r="AB141" s="28">
        <f t="shared" ref="AB141:AB143" si="258">ROUND(AA141*$C$3/$B$3,0)</f>
        <v>91</v>
      </c>
      <c r="AC141" s="1" t="s">
        <v>480</v>
      </c>
      <c r="AD141" s="1">
        <f t="shared" si="245"/>
        <v>111407</v>
      </c>
      <c r="AE141" s="1">
        <f t="shared" si="246"/>
        <v>8525</v>
      </c>
      <c r="AF141" s="1">
        <f t="shared" si="247"/>
        <v>5329</v>
      </c>
      <c r="AG141" s="1">
        <f t="shared" si="248"/>
        <v>1765</v>
      </c>
      <c r="AH141" s="1">
        <f t="shared" si="249"/>
        <v>135</v>
      </c>
      <c r="AI141" s="1">
        <f t="shared" si="250"/>
        <v>85</v>
      </c>
      <c r="AJ141" s="8">
        <v>37</v>
      </c>
    </row>
    <row r="142" spans="15:36" x14ac:dyDescent="0.15">
      <c r="O142" s="1" t="s">
        <v>481</v>
      </c>
      <c r="P142" s="1">
        <f t="shared" si="225"/>
        <v>100068</v>
      </c>
      <c r="Q142" s="1">
        <f>ROUNDUP((Q144-Q139)*0.6/4+Q141,0)</f>
        <v>10307</v>
      </c>
      <c r="R142" s="1">
        <f t="shared" si="243"/>
        <v>5004</v>
      </c>
      <c r="S142" s="1">
        <f t="shared" si="244"/>
        <v>1583</v>
      </c>
      <c r="T142" s="1">
        <f>ROUNDUP((T144-T139)*0.6/4+T141,0)</f>
        <v>163</v>
      </c>
      <c r="U142" s="1">
        <f t="shared" si="228"/>
        <v>80</v>
      </c>
      <c r="V142" s="28" t="s">
        <v>481</v>
      </c>
      <c r="W142" s="28">
        <f t="shared" si="252"/>
        <v>125117</v>
      </c>
      <c r="X142" s="1">
        <f>ROUNDUP((X144-X139)*0.6/4+X141,0)</f>
        <v>7507</v>
      </c>
      <c r="Y142" s="28">
        <f t="shared" si="254"/>
        <v>6006</v>
      </c>
      <c r="Z142" s="28">
        <f t="shared" si="255"/>
        <v>1967</v>
      </c>
      <c r="AA142" s="1">
        <f>ROUNDUP((AA144-AA139)*0.6/4+AA141,0)</f>
        <v>118</v>
      </c>
      <c r="AB142" s="28">
        <f t="shared" si="258"/>
        <v>94</v>
      </c>
      <c r="AC142" s="1" t="s">
        <v>481</v>
      </c>
      <c r="AD142" s="1">
        <f t="shared" si="245"/>
        <v>115079</v>
      </c>
      <c r="AE142" s="1">
        <f t="shared" si="246"/>
        <v>8806</v>
      </c>
      <c r="AF142" s="1">
        <f t="shared" si="247"/>
        <v>5504</v>
      </c>
      <c r="AG142" s="1">
        <f t="shared" si="248"/>
        <v>1830</v>
      </c>
      <c r="AH142" s="1">
        <f t="shared" si="249"/>
        <v>140</v>
      </c>
      <c r="AI142" s="1">
        <f t="shared" si="250"/>
        <v>88</v>
      </c>
      <c r="AJ142" s="8">
        <v>38</v>
      </c>
    </row>
    <row r="143" spans="15:36" x14ac:dyDescent="0.15">
      <c r="O143" s="1" t="s">
        <v>482</v>
      </c>
      <c r="P143" s="1">
        <f t="shared" si="225"/>
        <v>103263</v>
      </c>
      <c r="Q143" s="1">
        <f>ROUNDUP((Q144-Q139)*0.6/4+Q142,0)</f>
        <v>10636</v>
      </c>
      <c r="R143" s="1">
        <f t="shared" si="243"/>
        <v>5164</v>
      </c>
      <c r="S143" s="1">
        <f t="shared" si="244"/>
        <v>1641</v>
      </c>
      <c r="T143" s="1">
        <f>ROUNDUP((T144-T139)*0.6/4+T142,0)</f>
        <v>169</v>
      </c>
      <c r="U143" s="1">
        <f t="shared" si="228"/>
        <v>83</v>
      </c>
      <c r="V143" s="28" t="s">
        <v>482</v>
      </c>
      <c r="W143" s="28">
        <f t="shared" si="252"/>
        <v>129117</v>
      </c>
      <c r="X143" s="1">
        <f>ROUNDUP((X144-X139)*0.6/4+X142,0)</f>
        <v>7747</v>
      </c>
      <c r="Y143" s="28">
        <f t="shared" si="254"/>
        <v>6198</v>
      </c>
      <c r="Z143" s="28">
        <f t="shared" si="255"/>
        <v>2034</v>
      </c>
      <c r="AA143" s="1">
        <f>ROUNDUP((AA144-AA139)*0.6/4+AA142,0)</f>
        <v>122</v>
      </c>
      <c r="AB143" s="28">
        <f t="shared" si="258"/>
        <v>98</v>
      </c>
      <c r="AC143" s="1" t="s">
        <v>482</v>
      </c>
      <c r="AD143" s="1">
        <f t="shared" si="245"/>
        <v>118764</v>
      </c>
      <c r="AE143" s="1">
        <f t="shared" si="246"/>
        <v>9088</v>
      </c>
      <c r="AF143" s="1">
        <f t="shared" si="247"/>
        <v>5680</v>
      </c>
      <c r="AG143" s="1">
        <f t="shared" si="248"/>
        <v>1895</v>
      </c>
      <c r="AH143" s="1">
        <f t="shared" si="249"/>
        <v>145</v>
      </c>
      <c r="AI143" s="1">
        <f t="shared" si="250"/>
        <v>91</v>
      </c>
      <c r="AJ143" s="8">
        <v>39</v>
      </c>
    </row>
    <row r="144" spans="15:36" x14ac:dyDescent="0.15">
      <c r="O144" s="1" t="s">
        <v>483</v>
      </c>
      <c r="P144" s="5">
        <f t="shared" si="225"/>
        <v>111758</v>
      </c>
      <c r="Q144" s="6">
        <f>ROUNDUP(Q139*$C$52,0)</f>
        <v>11511</v>
      </c>
      <c r="R144" s="7">
        <f t="shared" si="243"/>
        <v>5588</v>
      </c>
      <c r="S144" s="5">
        <f t="shared" si="244"/>
        <v>1748</v>
      </c>
      <c r="T144" s="6">
        <f>ROUNDUP(T139*$C$52,0)</f>
        <v>180</v>
      </c>
      <c r="U144" s="7">
        <f t="shared" si="228"/>
        <v>88</v>
      </c>
      <c r="V144" s="28" t="s">
        <v>483</v>
      </c>
      <c r="W144" s="29">
        <f t="shared" si="252"/>
        <v>139700</v>
      </c>
      <c r="X144" s="30">
        <f t="shared" si="253"/>
        <v>8382</v>
      </c>
      <c r="Y144" s="31">
        <f t="shared" si="254"/>
        <v>6706</v>
      </c>
      <c r="Z144" s="29">
        <f t="shared" si="255"/>
        <v>2200</v>
      </c>
      <c r="AA144" s="30">
        <f t="shared" si="256"/>
        <v>132</v>
      </c>
      <c r="AB144" s="31">
        <f t="shared" si="257"/>
        <v>106</v>
      </c>
      <c r="AC144" s="1" t="s">
        <v>483</v>
      </c>
      <c r="AD144" s="5">
        <f t="shared" si="245"/>
        <v>128526</v>
      </c>
      <c r="AE144" s="6">
        <f t="shared" si="246"/>
        <v>9835</v>
      </c>
      <c r="AF144" s="7">
        <f t="shared" si="247"/>
        <v>6147</v>
      </c>
      <c r="AG144" s="5">
        <f t="shared" si="248"/>
        <v>2013</v>
      </c>
      <c r="AH144" s="6">
        <f t="shared" si="249"/>
        <v>154</v>
      </c>
      <c r="AI144" s="7">
        <f t="shared" si="250"/>
        <v>97</v>
      </c>
      <c r="AJ144" s="8">
        <v>40</v>
      </c>
    </row>
    <row r="145" spans="15:36" x14ac:dyDescent="0.15">
      <c r="O145" s="1" t="s">
        <v>484</v>
      </c>
      <c r="P145" s="1">
        <f t="shared" si="225"/>
        <v>115700</v>
      </c>
      <c r="Q145" s="1">
        <f>ROUNDUP((Q149-Q144)*0.6/4+Q144,0)</f>
        <v>11917</v>
      </c>
      <c r="R145" s="1">
        <f t="shared" si="243"/>
        <v>5785</v>
      </c>
      <c r="S145" s="1">
        <f t="shared" si="244"/>
        <v>1816</v>
      </c>
      <c r="T145" s="1">
        <f>ROUNDUP((T149-T144)*0.6/4+T144,0)</f>
        <v>187</v>
      </c>
      <c r="U145" s="1">
        <f t="shared" si="228"/>
        <v>91</v>
      </c>
      <c r="V145" s="28" t="s">
        <v>484</v>
      </c>
      <c r="W145" s="28">
        <f t="shared" si="252"/>
        <v>144634</v>
      </c>
      <c r="X145" s="1">
        <f>ROUNDUP((X149-X144)*0.6/4+X144,0)</f>
        <v>8678</v>
      </c>
      <c r="Y145" s="28">
        <f t="shared" si="254"/>
        <v>6943</v>
      </c>
      <c r="Z145" s="28">
        <f t="shared" si="255"/>
        <v>2284</v>
      </c>
      <c r="AA145" s="1">
        <f>ROUNDUP((AA149-AA144)*0.6/4+AA144,0)</f>
        <v>137</v>
      </c>
      <c r="AB145" s="28">
        <f>ROUND(AA145*$C$3/$B$3,0)</f>
        <v>110</v>
      </c>
      <c r="AC145" s="1" t="s">
        <v>484</v>
      </c>
      <c r="AD145" s="1">
        <f t="shared" si="245"/>
        <v>133061</v>
      </c>
      <c r="AE145" s="1">
        <f t="shared" si="246"/>
        <v>10182</v>
      </c>
      <c r="AF145" s="1">
        <f t="shared" si="247"/>
        <v>6364</v>
      </c>
      <c r="AG145" s="1">
        <f t="shared" si="248"/>
        <v>2091</v>
      </c>
      <c r="AH145" s="1">
        <f t="shared" si="249"/>
        <v>160</v>
      </c>
      <c r="AI145" s="1">
        <f t="shared" si="250"/>
        <v>100</v>
      </c>
      <c r="AJ145" s="8">
        <v>41</v>
      </c>
    </row>
    <row r="146" spans="15:36" x14ac:dyDescent="0.15">
      <c r="O146" s="1" t="s">
        <v>485</v>
      </c>
      <c r="P146" s="1">
        <f t="shared" si="225"/>
        <v>119641</v>
      </c>
      <c r="Q146" s="1">
        <f>ROUNDUP((Q149-Q144)*0.6/4+Q145,0)</f>
        <v>12323</v>
      </c>
      <c r="R146" s="1">
        <f t="shared" si="243"/>
        <v>5983</v>
      </c>
      <c r="S146" s="1">
        <f t="shared" si="244"/>
        <v>1884</v>
      </c>
      <c r="T146" s="1">
        <f>ROUNDUP((T149-T144)*0.6/4+T145,0)</f>
        <v>194</v>
      </c>
      <c r="U146" s="1">
        <f t="shared" si="228"/>
        <v>95</v>
      </c>
      <c r="V146" s="28" t="s">
        <v>485</v>
      </c>
      <c r="W146" s="28">
        <f t="shared" si="252"/>
        <v>149567</v>
      </c>
      <c r="X146" s="1">
        <f>ROUNDUP((X149-X144)*0.6/4+X145,0)</f>
        <v>8974</v>
      </c>
      <c r="Y146" s="28">
        <f t="shared" si="254"/>
        <v>7180</v>
      </c>
      <c r="Z146" s="28">
        <f t="shared" si="255"/>
        <v>2367</v>
      </c>
      <c r="AA146" s="1">
        <f>ROUNDUP((AA149-AA144)*0.6/4+AA145,0)</f>
        <v>142</v>
      </c>
      <c r="AB146" s="28">
        <f t="shared" ref="AB146:AB148" si="259">ROUND(AA146*$C$3/$B$3,0)</f>
        <v>114</v>
      </c>
      <c r="AC146" s="1" t="s">
        <v>485</v>
      </c>
      <c r="AD146" s="1">
        <f t="shared" si="245"/>
        <v>137595</v>
      </c>
      <c r="AE146" s="1">
        <f t="shared" si="246"/>
        <v>10529</v>
      </c>
      <c r="AF146" s="1">
        <f t="shared" si="247"/>
        <v>6581</v>
      </c>
      <c r="AG146" s="1">
        <f t="shared" si="248"/>
        <v>2170</v>
      </c>
      <c r="AH146" s="1">
        <f t="shared" si="249"/>
        <v>166</v>
      </c>
      <c r="AI146" s="1">
        <f t="shared" si="250"/>
        <v>104</v>
      </c>
      <c r="AJ146" s="8">
        <v>42</v>
      </c>
    </row>
    <row r="147" spans="15:36" x14ac:dyDescent="0.15">
      <c r="O147" s="1" t="s">
        <v>486</v>
      </c>
      <c r="P147" s="1">
        <f t="shared" si="225"/>
        <v>123583</v>
      </c>
      <c r="Q147" s="1">
        <f>ROUNDUP((Q149-Q144)*0.6/4+Q146,0)</f>
        <v>12729</v>
      </c>
      <c r="R147" s="1">
        <f t="shared" si="243"/>
        <v>6180</v>
      </c>
      <c r="S147" s="1">
        <f t="shared" si="244"/>
        <v>1952</v>
      </c>
      <c r="T147" s="1">
        <f>ROUNDUP((T149-T144)*0.6/4+T146,0)</f>
        <v>201</v>
      </c>
      <c r="U147" s="1">
        <f t="shared" si="228"/>
        <v>98</v>
      </c>
      <c r="V147" s="28" t="s">
        <v>486</v>
      </c>
      <c r="W147" s="28">
        <f t="shared" si="252"/>
        <v>154500</v>
      </c>
      <c r="X147" s="1">
        <f>ROUNDUP((X149-X144)*0.6/4+X146,0)</f>
        <v>9270</v>
      </c>
      <c r="Y147" s="28">
        <f t="shared" si="254"/>
        <v>7416</v>
      </c>
      <c r="Z147" s="28">
        <f t="shared" si="255"/>
        <v>2450</v>
      </c>
      <c r="AA147" s="1">
        <f>ROUNDUP((AA149-AA144)*0.6/4+AA146,0)</f>
        <v>147</v>
      </c>
      <c r="AB147" s="28">
        <f t="shared" si="259"/>
        <v>118</v>
      </c>
      <c r="AC147" s="1" t="s">
        <v>486</v>
      </c>
      <c r="AD147" s="1">
        <f t="shared" si="245"/>
        <v>142130</v>
      </c>
      <c r="AE147" s="1">
        <f t="shared" si="246"/>
        <v>10876</v>
      </c>
      <c r="AF147" s="1">
        <f t="shared" si="247"/>
        <v>6798</v>
      </c>
      <c r="AG147" s="1">
        <f t="shared" si="248"/>
        <v>2248</v>
      </c>
      <c r="AH147" s="1">
        <f t="shared" si="249"/>
        <v>172</v>
      </c>
      <c r="AI147" s="1">
        <f t="shared" si="250"/>
        <v>108</v>
      </c>
      <c r="AJ147" s="8">
        <v>43</v>
      </c>
    </row>
    <row r="148" spans="15:36" x14ac:dyDescent="0.15">
      <c r="O148" s="1" t="s">
        <v>487</v>
      </c>
      <c r="P148" s="1">
        <f t="shared" si="225"/>
        <v>127525</v>
      </c>
      <c r="Q148" s="1">
        <f>ROUNDUP((Q149-Q144)*0.6/4+Q147,0)</f>
        <v>13135</v>
      </c>
      <c r="R148" s="1">
        <f t="shared" si="243"/>
        <v>6377</v>
      </c>
      <c r="S148" s="1">
        <f t="shared" si="244"/>
        <v>2020</v>
      </c>
      <c r="T148" s="1">
        <f>ROUNDUP((T149-T144)*0.6/4+T147,0)</f>
        <v>208</v>
      </c>
      <c r="U148" s="1">
        <f t="shared" si="228"/>
        <v>101</v>
      </c>
      <c r="V148" s="28" t="s">
        <v>487</v>
      </c>
      <c r="W148" s="28">
        <f t="shared" si="252"/>
        <v>159434</v>
      </c>
      <c r="X148" s="1">
        <f>ROUNDUP((X149-X144)*0.6/4+X147,0)</f>
        <v>9566</v>
      </c>
      <c r="Y148" s="28">
        <f t="shared" si="254"/>
        <v>7653</v>
      </c>
      <c r="Z148" s="28">
        <f t="shared" si="255"/>
        <v>2534</v>
      </c>
      <c r="AA148" s="1">
        <f>ROUNDUP((AA149-AA144)*0.6/4+AA147,0)</f>
        <v>152</v>
      </c>
      <c r="AB148" s="28">
        <f t="shared" si="259"/>
        <v>122</v>
      </c>
      <c r="AC148" s="1" t="s">
        <v>487</v>
      </c>
      <c r="AD148" s="1">
        <f t="shared" si="245"/>
        <v>146665</v>
      </c>
      <c r="AE148" s="1">
        <f t="shared" si="246"/>
        <v>11223</v>
      </c>
      <c r="AF148" s="1">
        <f t="shared" si="247"/>
        <v>7015</v>
      </c>
      <c r="AG148" s="1">
        <f t="shared" si="248"/>
        <v>2327</v>
      </c>
      <c r="AH148" s="1">
        <f t="shared" si="249"/>
        <v>178</v>
      </c>
      <c r="AI148" s="1">
        <f t="shared" si="250"/>
        <v>112</v>
      </c>
      <c r="AJ148" s="8">
        <v>44</v>
      </c>
    </row>
    <row r="149" spans="15:36" x14ac:dyDescent="0.15">
      <c r="O149" s="1" t="s">
        <v>488</v>
      </c>
      <c r="P149" s="5">
        <f t="shared" si="225"/>
        <v>138030</v>
      </c>
      <c r="Q149" s="6">
        <f>ROUNDUP(Q144*$C$53,0)</f>
        <v>14217</v>
      </c>
      <c r="R149" s="7">
        <f t="shared" si="243"/>
        <v>6902</v>
      </c>
      <c r="S149" s="5">
        <f t="shared" si="244"/>
        <v>2166</v>
      </c>
      <c r="T149" s="6">
        <f>ROUNDUP(T144*$C$53,0)</f>
        <v>223</v>
      </c>
      <c r="U149" s="7">
        <f t="shared" si="228"/>
        <v>109</v>
      </c>
      <c r="V149" s="28" t="s">
        <v>488</v>
      </c>
      <c r="W149" s="29">
        <f t="shared" si="252"/>
        <v>172550</v>
      </c>
      <c r="X149" s="30">
        <f t="shared" si="253"/>
        <v>10353</v>
      </c>
      <c r="Y149" s="31">
        <f t="shared" si="254"/>
        <v>8283</v>
      </c>
      <c r="Z149" s="29">
        <f t="shared" si="255"/>
        <v>2717</v>
      </c>
      <c r="AA149" s="30">
        <f t="shared" si="256"/>
        <v>163</v>
      </c>
      <c r="AB149" s="31">
        <f t="shared" si="257"/>
        <v>131</v>
      </c>
      <c r="AC149" s="1" t="s">
        <v>488</v>
      </c>
      <c r="AD149" s="5">
        <f t="shared" si="245"/>
        <v>158740</v>
      </c>
      <c r="AE149" s="6">
        <f t="shared" si="246"/>
        <v>12147</v>
      </c>
      <c r="AF149" s="7">
        <f t="shared" si="247"/>
        <v>7592</v>
      </c>
      <c r="AG149" s="5">
        <f t="shared" si="248"/>
        <v>2497</v>
      </c>
      <c r="AH149" s="6">
        <f t="shared" si="249"/>
        <v>191</v>
      </c>
      <c r="AI149" s="7">
        <f t="shared" si="250"/>
        <v>120</v>
      </c>
      <c r="AJ149" s="8">
        <v>45</v>
      </c>
    </row>
    <row r="150" spans="15:36" x14ac:dyDescent="0.15">
      <c r="O150" s="1" t="s">
        <v>489</v>
      </c>
      <c r="P150" s="1">
        <f t="shared" si="225"/>
        <v>142903</v>
      </c>
      <c r="Q150" s="1">
        <f>ROUNDUP((Q154-Q149)*0.6/4+Q149,0)</f>
        <v>14719</v>
      </c>
      <c r="R150" s="1">
        <f t="shared" si="243"/>
        <v>7146</v>
      </c>
      <c r="S150" s="1">
        <f t="shared" si="244"/>
        <v>2243</v>
      </c>
      <c r="T150" s="1">
        <f>ROUNDUP((T154-T149)*0.6/4+T149,0)</f>
        <v>231</v>
      </c>
      <c r="U150" s="1">
        <f t="shared" si="228"/>
        <v>113</v>
      </c>
      <c r="V150" s="28" t="s">
        <v>489</v>
      </c>
      <c r="W150" s="28">
        <f t="shared" si="252"/>
        <v>178634</v>
      </c>
      <c r="X150" s="1">
        <f>ROUNDUP((X154-X149)*0.6/4+X149,0)</f>
        <v>10718</v>
      </c>
      <c r="Y150" s="28">
        <f t="shared" si="254"/>
        <v>8575</v>
      </c>
      <c r="Z150" s="28">
        <f t="shared" si="255"/>
        <v>2817</v>
      </c>
      <c r="AA150" s="1">
        <f>ROUNDUP((AA154-AA149)*0.6/4+AA149,0)</f>
        <v>169</v>
      </c>
      <c r="AB150" s="28">
        <f>ROUND(AA150*$C$3/$B$3,0)</f>
        <v>135</v>
      </c>
      <c r="AC150" s="1" t="s">
        <v>489</v>
      </c>
      <c r="AD150" s="1">
        <f t="shared" si="245"/>
        <v>164346</v>
      </c>
      <c r="AE150" s="1">
        <f t="shared" si="246"/>
        <v>12576</v>
      </c>
      <c r="AF150" s="1">
        <f t="shared" si="247"/>
        <v>7860</v>
      </c>
      <c r="AG150" s="1">
        <f t="shared" si="248"/>
        <v>2588</v>
      </c>
      <c r="AH150" s="1">
        <f t="shared" si="249"/>
        <v>198</v>
      </c>
      <c r="AI150" s="1">
        <f t="shared" si="250"/>
        <v>124</v>
      </c>
      <c r="AJ150" s="8">
        <v>46</v>
      </c>
    </row>
    <row r="151" spans="15:36" x14ac:dyDescent="0.15">
      <c r="O151" s="1" t="s">
        <v>490</v>
      </c>
      <c r="P151" s="1">
        <f t="shared" si="225"/>
        <v>147777</v>
      </c>
      <c r="Q151" s="1">
        <f>ROUNDUP((Q154-Q149)*0.6/4+Q150,0)</f>
        <v>15221</v>
      </c>
      <c r="R151" s="1">
        <f t="shared" si="243"/>
        <v>7389</v>
      </c>
      <c r="S151" s="1">
        <f t="shared" si="244"/>
        <v>2321</v>
      </c>
      <c r="T151" s="1">
        <f>ROUNDUP((T154-T149)*0.6/4+T150,0)</f>
        <v>239</v>
      </c>
      <c r="U151" s="1">
        <f t="shared" si="228"/>
        <v>117</v>
      </c>
      <c r="V151" s="28" t="s">
        <v>490</v>
      </c>
      <c r="W151" s="28">
        <f t="shared" si="252"/>
        <v>184717</v>
      </c>
      <c r="X151" s="1">
        <f>ROUNDUP((X154-X149)*0.6/4+X150,0)</f>
        <v>11083</v>
      </c>
      <c r="Y151" s="28">
        <f t="shared" si="254"/>
        <v>8867</v>
      </c>
      <c r="Z151" s="28">
        <f t="shared" si="255"/>
        <v>2917</v>
      </c>
      <c r="AA151" s="1">
        <f>ROUNDUP((AA154-AA149)*0.6/4+AA150,0)</f>
        <v>175</v>
      </c>
      <c r="AB151" s="28">
        <f t="shared" ref="AB151:AB153" si="260">ROUND(AA151*$C$3/$B$3,0)</f>
        <v>140</v>
      </c>
      <c r="AC151" s="1" t="s">
        <v>490</v>
      </c>
      <c r="AD151" s="1">
        <f t="shared" si="245"/>
        <v>169952</v>
      </c>
      <c r="AE151" s="1">
        <f t="shared" si="246"/>
        <v>13005</v>
      </c>
      <c r="AF151" s="1">
        <f t="shared" si="247"/>
        <v>8129</v>
      </c>
      <c r="AG151" s="1">
        <f t="shared" si="248"/>
        <v>2679</v>
      </c>
      <c r="AH151" s="1">
        <f t="shared" si="249"/>
        <v>205</v>
      </c>
      <c r="AI151" s="1">
        <f t="shared" si="250"/>
        <v>129</v>
      </c>
      <c r="AJ151" s="8">
        <v>47</v>
      </c>
    </row>
    <row r="152" spans="15:36" x14ac:dyDescent="0.15">
      <c r="O152" s="1" t="s">
        <v>491</v>
      </c>
      <c r="P152" s="1">
        <f t="shared" si="225"/>
        <v>152651</v>
      </c>
      <c r="Q152" s="1">
        <f>ROUNDUP((Q154-Q149)*0.6/4+Q151,0)</f>
        <v>15723</v>
      </c>
      <c r="R152" s="1">
        <f t="shared" si="243"/>
        <v>7633</v>
      </c>
      <c r="S152" s="1">
        <f t="shared" si="244"/>
        <v>2399</v>
      </c>
      <c r="T152" s="1">
        <f>ROUNDUP((T154-T149)*0.6/4+T151,0)</f>
        <v>247</v>
      </c>
      <c r="U152" s="1">
        <f t="shared" si="228"/>
        <v>120</v>
      </c>
      <c r="V152" s="28" t="s">
        <v>491</v>
      </c>
      <c r="W152" s="28">
        <f t="shared" si="252"/>
        <v>190800</v>
      </c>
      <c r="X152" s="1">
        <f>ROUNDUP((X154-X149)*0.6/4+X151,0)</f>
        <v>11448</v>
      </c>
      <c r="Y152" s="28">
        <f t="shared" si="254"/>
        <v>9159</v>
      </c>
      <c r="Z152" s="28">
        <f t="shared" si="255"/>
        <v>3017</v>
      </c>
      <c r="AA152" s="1">
        <f>ROUNDUP((AA154-AA149)*0.6/4+AA151,0)</f>
        <v>181</v>
      </c>
      <c r="AB152" s="28">
        <f t="shared" si="260"/>
        <v>145</v>
      </c>
      <c r="AC152" s="1" t="s">
        <v>491</v>
      </c>
      <c r="AD152" s="1">
        <f t="shared" si="245"/>
        <v>175558</v>
      </c>
      <c r="AE152" s="1">
        <f t="shared" si="246"/>
        <v>13434</v>
      </c>
      <c r="AF152" s="1">
        <f t="shared" si="247"/>
        <v>8397</v>
      </c>
      <c r="AG152" s="1">
        <f t="shared" si="248"/>
        <v>2771</v>
      </c>
      <c r="AH152" s="1">
        <f t="shared" si="249"/>
        <v>212</v>
      </c>
      <c r="AI152" s="1">
        <f t="shared" si="250"/>
        <v>133</v>
      </c>
      <c r="AJ152" s="8">
        <v>48</v>
      </c>
    </row>
    <row r="153" spans="15:36" x14ac:dyDescent="0.15">
      <c r="O153" s="1" t="s">
        <v>492</v>
      </c>
      <c r="P153" s="1">
        <f t="shared" si="225"/>
        <v>157525</v>
      </c>
      <c r="Q153" s="1">
        <f>ROUNDUP((Q154-Q149)*0.6/4+Q152,0)</f>
        <v>16225</v>
      </c>
      <c r="R153" s="1">
        <f t="shared" si="243"/>
        <v>7877</v>
      </c>
      <c r="S153" s="1">
        <f t="shared" si="244"/>
        <v>2476</v>
      </c>
      <c r="T153" s="1">
        <f>ROUNDUP((T154-T149)*0.6/4+T152,0)</f>
        <v>255</v>
      </c>
      <c r="U153" s="1">
        <f t="shared" si="228"/>
        <v>124</v>
      </c>
      <c r="V153" s="28" t="s">
        <v>492</v>
      </c>
      <c r="W153" s="28">
        <f t="shared" si="252"/>
        <v>196884</v>
      </c>
      <c r="X153" s="1">
        <f>ROUNDUP((X154-X149)*0.6/4+X152,0)</f>
        <v>11813</v>
      </c>
      <c r="Y153" s="28">
        <f t="shared" si="254"/>
        <v>9451</v>
      </c>
      <c r="Z153" s="28">
        <f t="shared" si="255"/>
        <v>3117</v>
      </c>
      <c r="AA153" s="1">
        <f>ROUNDUP((AA154-AA149)*0.6/4+AA152,0)</f>
        <v>187</v>
      </c>
      <c r="AB153" s="28">
        <f t="shared" si="260"/>
        <v>150</v>
      </c>
      <c r="AC153" s="1" t="s">
        <v>492</v>
      </c>
      <c r="AD153" s="1">
        <f t="shared" si="245"/>
        <v>181165</v>
      </c>
      <c r="AE153" s="1">
        <f t="shared" si="246"/>
        <v>13863</v>
      </c>
      <c r="AF153" s="1">
        <f t="shared" si="247"/>
        <v>8665</v>
      </c>
      <c r="AG153" s="1">
        <f t="shared" si="248"/>
        <v>2849</v>
      </c>
      <c r="AH153" s="1">
        <f t="shared" si="249"/>
        <v>218</v>
      </c>
      <c r="AI153" s="1">
        <f t="shared" si="250"/>
        <v>137</v>
      </c>
      <c r="AJ153" s="8">
        <v>49</v>
      </c>
    </row>
    <row r="154" spans="15:36" x14ac:dyDescent="0.15">
      <c r="O154" s="1" t="s">
        <v>493</v>
      </c>
      <c r="P154" s="5">
        <f t="shared" si="225"/>
        <v>170467</v>
      </c>
      <c r="Q154" s="6">
        <f>ROUNDUP(Q149*$C$54,0)</f>
        <v>17558</v>
      </c>
      <c r="R154" s="7">
        <f t="shared" si="243"/>
        <v>8524</v>
      </c>
      <c r="S154" s="5">
        <f t="shared" si="244"/>
        <v>2680</v>
      </c>
      <c r="T154" s="6">
        <f>ROUNDUP(T149*$C$54,0)</f>
        <v>276</v>
      </c>
      <c r="U154" s="7">
        <f t="shared" si="228"/>
        <v>134</v>
      </c>
      <c r="V154" s="28" t="s">
        <v>493</v>
      </c>
      <c r="W154" s="29">
        <f t="shared" si="252"/>
        <v>213084</v>
      </c>
      <c r="X154" s="30">
        <f t="shared" si="253"/>
        <v>12785</v>
      </c>
      <c r="Y154" s="31">
        <f t="shared" si="254"/>
        <v>10228</v>
      </c>
      <c r="Z154" s="29">
        <f t="shared" si="255"/>
        <v>3350</v>
      </c>
      <c r="AA154" s="30">
        <f t="shared" si="256"/>
        <v>201</v>
      </c>
      <c r="AB154" s="31">
        <f t="shared" si="257"/>
        <v>161</v>
      </c>
      <c r="AC154" s="1" t="s">
        <v>493</v>
      </c>
      <c r="AD154" s="5">
        <f t="shared" si="245"/>
        <v>196049</v>
      </c>
      <c r="AE154" s="6">
        <f t="shared" si="246"/>
        <v>15002</v>
      </c>
      <c r="AF154" s="7">
        <f t="shared" si="247"/>
        <v>9377</v>
      </c>
      <c r="AG154" s="5">
        <f t="shared" si="248"/>
        <v>3085</v>
      </c>
      <c r="AH154" s="6">
        <f t="shared" si="249"/>
        <v>236</v>
      </c>
      <c r="AI154" s="7">
        <f t="shared" si="250"/>
        <v>148</v>
      </c>
      <c r="AJ154" s="8">
        <v>50</v>
      </c>
    </row>
    <row r="155" spans="15:36" x14ac:dyDescent="0.15">
      <c r="O155" s="1" t="s">
        <v>366</v>
      </c>
      <c r="P155" s="5">
        <f t="shared" ref="P155:P170" si="261">ROUNDUP(Q155*$D$2/$B$2,0)</f>
        <v>3971</v>
      </c>
      <c r="Q155" s="6">
        <f>ROUNDUP(Q104/$B$9,0)</f>
        <v>409</v>
      </c>
      <c r="R155" s="7">
        <f t="shared" ref="R155:R170" si="262">ROUNDUP(Q155*$C$2/$B$2,0)</f>
        <v>199</v>
      </c>
      <c r="S155" s="5">
        <f t="shared" ref="S155:S170" si="263">ROUNDUP(T155*$D$2/$B$2,0)</f>
        <v>68</v>
      </c>
      <c r="T155" s="6">
        <f>ROUNDUP(T104/$B$9,0)</f>
        <v>7</v>
      </c>
      <c r="U155" s="7">
        <f t="shared" ref="U155:U170" si="264">ROUNDUP(T155*$C$2/$B$2,0)</f>
        <v>4</v>
      </c>
      <c r="V155" s="28" t="s">
        <v>366</v>
      </c>
      <c r="W155" s="29">
        <f t="shared" ref="W155:W170" si="265">ROUNDUP(X155*$D$3/$B$3,0)</f>
        <v>4967</v>
      </c>
      <c r="X155" s="30">
        <f t="shared" si="205"/>
        <v>298</v>
      </c>
      <c r="Y155" s="31">
        <f t="shared" ref="Y155:Y170" si="266">ROUNDUP(X155*$C$3/$B$3,0)</f>
        <v>239</v>
      </c>
      <c r="Z155" s="29">
        <f t="shared" ref="Z155:Z170" si="267">ROUNDUP(AA155*$D$3/$B$3,0)</f>
        <v>100</v>
      </c>
      <c r="AA155" s="30">
        <f t="shared" si="208"/>
        <v>6</v>
      </c>
      <c r="AB155" s="31">
        <f t="shared" ref="AB155:AB170" si="268">ROUNDUP(AA155*$C$3/$B$3,0)</f>
        <v>5</v>
      </c>
      <c r="AC155" s="1" t="s">
        <v>366</v>
      </c>
      <c r="AD155" s="5">
        <f t="shared" ref="AD155:AD170" si="269">ROUNDUP(AE155*$D$4/$B$4,0)</f>
        <v>4574</v>
      </c>
      <c r="AE155" s="6">
        <f t="shared" si="215"/>
        <v>350</v>
      </c>
      <c r="AF155" s="7">
        <f t="shared" ref="AF155:AF170" si="270">ROUNDUP(AE155*$C$4/$B$4,0)</f>
        <v>219</v>
      </c>
      <c r="AG155" s="5">
        <f t="shared" ref="AG155:AG170" si="271">ROUNDUP(AH155*$D$4/$B$4,0)</f>
        <v>79</v>
      </c>
      <c r="AH155" s="6">
        <f t="shared" si="216"/>
        <v>6</v>
      </c>
      <c r="AI155" s="7">
        <f t="shared" ref="AI155:AI170" si="272">ROUNDUP(AH155*$C$4/$B$4,0)</f>
        <v>4</v>
      </c>
      <c r="AJ155" s="8">
        <v>0</v>
      </c>
    </row>
    <row r="156" spans="15:36" x14ac:dyDescent="0.15">
      <c r="O156" s="22" t="s">
        <v>367</v>
      </c>
      <c r="P156" s="22">
        <f t="shared" si="261"/>
        <v>4573</v>
      </c>
      <c r="Q156" s="22">
        <f>ROUNDUP((Q160-Q155)*0.6/4+Q155,0)</f>
        <v>471</v>
      </c>
      <c r="R156" s="22">
        <f t="shared" si="262"/>
        <v>229</v>
      </c>
      <c r="S156" s="22">
        <f t="shared" si="263"/>
        <v>88</v>
      </c>
      <c r="T156" s="22">
        <f>ROUNDUP((T160-T155)*0.6/4+T155,0)</f>
        <v>9</v>
      </c>
      <c r="U156" s="22">
        <f t="shared" si="264"/>
        <v>5</v>
      </c>
      <c r="V156" s="32" t="s">
        <v>367</v>
      </c>
      <c r="W156" s="32">
        <f t="shared" si="265"/>
        <v>5717</v>
      </c>
      <c r="X156" s="22">
        <f>ROUNDUP((X160-X155)*0.6/4+X155,0)</f>
        <v>343</v>
      </c>
      <c r="Y156" s="32">
        <f t="shared" si="266"/>
        <v>275</v>
      </c>
      <c r="Z156" s="32">
        <f t="shared" si="267"/>
        <v>117</v>
      </c>
      <c r="AA156" s="22">
        <f>ROUNDUP((AA160-AA155)*0.6/4+AA155,0)</f>
        <v>7</v>
      </c>
      <c r="AB156" s="32">
        <f t="shared" si="268"/>
        <v>6</v>
      </c>
      <c r="AC156" s="22" t="s">
        <v>367</v>
      </c>
      <c r="AD156" s="22">
        <f t="shared" si="269"/>
        <v>5267</v>
      </c>
      <c r="AE156" s="22">
        <f t="shared" si="215"/>
        <v>403</v>
      </c>
      <c r="AF156" s="22">
        <f t="shared" si="270"/>
        <v>252</v>
      </c>
      <c r="AG156" s="22">
        <f t="shared" si="271"/>
        <v>105</v>
      </c>
      <c r="AH156" s="22">
        <f t="shared" si="216"/>
        <v>8</v>
      </c>
      <c r="AI156" s="22">
        <f t="shared" si="272"/>
        <v>5</v>
      </c>
      <c r="AJ156" s="8">
        <v>1</v>
      </c>
    </row>
    <row r="157" spans="15:36" x14ac:dyDescent="0.15">
      <c r="O157" s="22" t="s">
        <v>117</v>
      </c>
      <c r="P157" s="22">
        <f t="shared" si="261"/>
        <v>5175</v>
      </c>
      <c r="Q157" s="22">
        <f>ROUNDUP((Q160-Q155)*0.6/4+Q156,0)</f>
        <v>533</v>
      </c>
      <c r="R157" s="22">
        <f t="shared" si="262"/>
        <v>259</v>
      </c>
      <c r="S157" s="22">
        <f t="shared" si="263"/>
        <v>107</v>
      </c>
      <c r="T157" s="22">
        <f>ROUNDUP((T160-T155)*0.6/4+T156,0)</f>
        <v>11</v>
      </c>
      <c r="U157" s="22">
        <f t="shared" si="264"/>
        <v>6</v>
      </c>
      <c r="V157" s="32" t="s">
        <v>117</v>
      </c>
      <c r="W157" s="32">
        <f t="shared" si="265"/>
        <v>6467</v>
      </c>
      <c r="X157" s="22">
        <f>ROUNDUP((X160-X155)*0.6/4+X156,0)</f>
        <v>388</v>
      </c>
      <c r="Y157" s="32">
        <f t="shared" si="266"/>
        <v>311</v>
      </c>
      <c r="Z157" s="32">
        <f t="shared" si="267"/>
        <v>134</v>
      </c>
      <c r="AA157" s="22">
        <f>ROUNDUP((AA160-AA155)*0.6/4+AA156,0)</f>
        <v>8</v>
      </c>
      <c r="AB157" s="32">
        <f t="shared" si="268"/>
        <v>7</v>
      </c>
      <c r="AC157" s="22" t="s">
        <v>117</v>
      </c>
      <c r="AD157" s="22">
        <f t="shared" si="269"/>
        <v>5960</v>
      </c>
      <c r="AE157" s="22">
        <f t="shared" si="215"/>
        <v>456</v>
      </c>
      <c r="AF157" s="22">
        <f t="shared" si="270"/>
        <v>285</v>
      </c>
      <c r="AG157" s="22">
        <f t="shared" si="271"/>
        <v>131</v>
      </c>
      <c r="AH157" s="22">
        <f t="shared" si="216"/>
        <v>10</v>
      </c>
      <c r="AI157" s="22">
        <f t="shared" si="272"/>
        <v>7</v>
      </c>
      <c r="AJ157" s="8">
        <v>2</v>
      </c>
    </row>
    <row r="158" spans="15:36" x14ac:dyDescent="0.15">
      <c r="O158" s="22" t="s">
        <v>154</v>
      </c>
      <c r="P158" s="22">
        <f t="shared" si="261"/>
        <v>5777</v>
      </c>
      <c r="Q158" s="22">
        <f>ROUNDUP((Q160-Q155)*0.6/4+Q157,0)</f>
        <v>595</v>
      </c>
      <c r="R158" s="22">
        <f t="shared" si="262"/>
        <v>289</v>
      </c>
      <c r="S158" s="22">
        <f t="shared" si="263"/>
        <v>127</v>
      </c>
      <c r="T158" s="22">
        <f>ROUNDUP((T160-T155)*0.6/4+T157,0)</f>
        <v>13</v>
      </c>
      <c r="U158" s="22">
        <f t="shared" si="264"/>
        <v>7</v>
      </c>
      <c r="V158" s="32" t="s">
        <v>154</v>
      </c>
      <c r="W158" s="32">
        <f t="shared" si="265"/>
        <v>7217</v>
      </c>
      <c r="X158" s="22">
        <f>ROUNDUP((X160-X155)*0.6/4+X157,0)</f>
        <v>433</v>
      </c>
      <c r="Y158" s="32">
        <f t="shared" si="266"/>
        <v>347</v>
      </c>
      <c r="Z158" s="32">
        <f t="shared" si="267"/>
        <v>150</v>
      </c>
      <c r="AA158" s="22">
        <f>ROUNDUP((AA160-AA155)*0.6/4+AA157,0)</f>
        <v>9</v>
      </c>
      <c r="AB158" s="32">
        <f t="shared" si="268"/>
        <v>8</v>
      </c>
      <c r="AC158" s="22" t="s">
        <v>154</v>
      </c>
      <c r="AD158" s="22">
        <f t="shared" si="269"/>
        <v>6652</v>
      </c>
      <c r="AE158" s="22">
        <f t="shared" ref="AE158:AE209" si="273">ROUNDUP(Q158/$B$2*$B$4,0)</f>
        <v>509</v>
      </c>
      <c r="AF158" s="22">
        <f t="shared" si="270"/>
        <v>319</v>
      </c>
      <c r="AG158" s="22">
        <f t="shared" si="271"/>
        <v>144</v>
      </c>
      <c r="AH158" s="22">
        <v>11</v>
      </c>
      <c r="AI158" s="22">
        <f t="shared" si="272"/>
        <v>7</v>
      </c>
      <c r="AJ158" s="8">
        <v>3</v>
      </c>
    </row>
    <row r="159" spans="15:36" x14ac:dyDescent="0.15">
      <c r="O159" s="22" t="s">
        <v>155</v>
      </c>
      <c r="P159" s="22">
        <f t="shared" si="261"/>
        <v>6379</v>
      </c>
      <c r="Q159" s="22">
        <f>ROUNDUP((Q160-Q155)*0.6/4+Q158,0)</f>
        <v>657</v>
      </c>
      <c r="R159" s="22">
        <f t="shared" si="262"/>
        <v>319</v>
      </c>
      <c r="S159" s="22">
        <f t="shared" si="263"/>
        <v>136</v>
      </c>
      <c r="T159" s="22">
        <v>14</v>
      </c>
      <c r="U159" s="22">
        <f t="shared" si="264"/>
        <v>7</v>
      </c>
      <c r="V159" s="32" t="s">
        <v>155</v>
      </c>
      <c r="W159" s="32">
        <f t="shared" si="265"/>
        <v>7967</v>
      </c>
      <c r="X159" s="22">
        <f>ROUNDUP((X160-X155)*0.6/4+X158,0)</f>
        <v>478</v>
      </c>
      <c r="Y159" s="32">
        <f t="shared" si="266"/>
        <v>383</v>
      </c>
      <c r="Z159" s="32">
        <f t="shared" si="267"/>
        <v>167</v>
      </c>
      <c r="AA159" s="22">
        <f>ROUNDUP((AA160-AA155)*0.6/4+AA158,0)</f>
        <v>10</v>
      </c>
      <c r="AB159" s="32">
        <f t="shared" si="268"/>
        <v>8</v>
      </c>
      <c r="AC159" s="22" t="s">
        <v>155</v>
      </c>
      <c r="AD159" s="22">
        <f t="shared" si="269"/>
        <v>7345</v>
      </c>
      <c r="AE159" s="22">
        <f t="shared" si="273"/>
        <v>562</v>
      </c>
      <c r="AF159" s="22">
        <f t="shared" si="270"/>
        <v>352</v>
      </c>
      <c r="AG159" s="22">
        <f t="shared" si="271"/>
        <v>157</v>
      </c>
      <c r="AH159" s="22">
        <f t="shared" ref="AH159:AH210" si="274">ROUNDUP(T159/$B$2*$B$4,0)</f>
        <v>12</v>
      </c>
      <c r="AI159" s="22">
        <f t="shared" si="272"/>
        <v>8</v>
      </c>
      <c r="AJ159" s="8">
        <v>4</v>
      </c>
    </row>
    <row r="160" spans="15:36" x14ac:dyDescent="0.15">
      <c r="O160" s="1" t="s">
        <v>51</v>
      </c>
      <c r="P160" s="5">
        <f t="shared" si="261"/>
        <v>7942</v>
      </c>
      <c r="Q160" s="6">
        <f>ROUNDUP(Q155*$C$56,0)</f>
        <v>818</v>
      </c>
      <c r="R160" s="7">
        <f t="shared" si="262"/>
        <v>398</v>
      </c>
      <c r="S160" s="5">
        <f t="shared" si="263"/>
        <v>146</v>
      </c>
      <c r="T160" s="6">
        <v>15</v>
      </c>
      <c r="U160" s="7">
        <f t="shared" si="264"/>
        <v>8</v>
      </c>
      <c r="V160" s="28" t="s">
        <v>51</v>
      </c>
      <c r="W160" s="29">
        <f t="shared" si="265"/>
        <v>9934</v>
      </c>
      <c r="X160" s="30">
        <f t="shared" ref="X160:X206" si="275">ROUNDUP(Q160/$B$2*$B$3,0)</f>
        <v>596</v>
      </c>
      <c r="Y160" s="31">
        <f t="shared" si="266"/>
        <v>477</v>
      </c>
      <c r="Z160" s="29">
        <f t="shared" si="267"/>
        <v>184</v>
      </c>
      <c r="AA160" s="30">
        <f t="shared" ref="AA160:AA206" si="276">ROUNDUP(T160/$B$2*$B$3,0)</f>
        <v>11</v>
      </c>
      <c r="AB160" s="31">
        <f t="shared" si="268"/>
        <v>9</v>
      </c>
      <c r="AC160" s="1" t="s">
        <v>51</v>
      </c>
      <c r="AD160" s="5">
        <f t="shared" si="269"/>
        <v>9135</v>
      </c>
      <c r="AE160" s="6">
        <f t="shared" si="273"/>
        <v>699</v>
      </c>
      <c r="AF160" s="7">
        <f t="shared" si="270"/>
        <v>437</v>
      </c>
      <c r="AG160" s="5">
        <f t="shared" si="271"/>
        <v>170</v>
      </c>
      <c r="AH160" s="6">
        <f t="shared" si="274"/>
        <v>13</v>
      </c>
      <c r="AI160" s="7">
        <f t="shared" si="272"/>
        <v>9</v>
      </c>
      <c r="AJ160" s="8">
        <v>5</v>
      </c>
    </row>
    <row r="161" spans="15:36" x14ac:dyDescent="0.15">
      <c r="O161" s="1" t="s">
        <v>368</v>
      </c>
      <c r="P161" s="1">
        <f t="shared" si="261"/>
        <v>8903</v>
      </c>
      <c r="Q161" s="1">
        <f>ROUNDUP((Q165-Q160)*0.6/4+Q160,0)</f>
        <v>917</v>
      </c>
      <c r="R161" s="1">
        <f t="shared" si="262"/>
        <v>446</v>
      </c>
      <c r="S161" s="1">
        <f t="shared" si="263"/>
        <v>166</v>
      </c>
      <c r="T161" s="1">
        <f>ROUNDUP((T165-T160)*0.6/4+T160,0)</f>
        <v>17</v>
      </c>
      <c r="U161" s="1">
        <f t="shared" si="264"/>
        <v>9</v>
      </c>
      <c r="V161" s="28" t="s">
        <v>368</v>
      </c>
      <c r="W161" s="28">
        <f t="shared" si="265"/>
        <v>11134</v>
      </c>
      <c r="X161" s="1">
        <f>ROUNDUP((X165-X160)*0.6/4+X160,0)</f>
        <v>668</v>
      </c>
      <c r="Y161" s="28">
        <f t="shared" si="266"/>
        <v>535</v>
      </c>
      <c r="Z161" s="28">
        <f t="shared" si="267"/>
        <v>217</v>
      </c>
      <c r="AA161" s="28">
        <f t="shared" si="276"/>
        <v>13</v>
      </c>
      <c r="AB161" s="28">
        <f t="shared" si="268"/>
        <v>11</v>
      </c>
      <c r="AC161" s="1" t="s">
        <v>368</v>
      </c>
      <c r="AD161" s="1">
        <f t="shared" si="269"/>
        <v>10246</v>
      </c>
      <c r="AE161" s="1">
        <f t="shared" si="273"/>
        <v>784</v>
      </c>
      <c r="AF161" s="1">
        <f t="shared" si="270"/>
        <v>490</v>
      </c>
      <c r="AG161" s="1">
        <f t="shared" si="271"/>
        <v>197</v>
      </c>
      <c r="AH161" s="1">
        <f t="shared" si="274"/>
        <v>15</v>
      </c>
      <c r="AI161" s="1">
        <f t="shared" si="272"/>
        <v>10</v>
      </c>
      <c r="AJ161" s="8">
        <v>6</v>
      </c>
    </row>
    <row r="162" spans="15:36" x14ac:dyDescent="0.15">
      <c r="O162" s="1" t="s">
        <v>119</v>
      </c>
      <c r="P162" s="1">
        <f t="shared" si="261"/>
        <v>9865</v>
      </c>
      <c r="Q162" s="1">
        <f>ROUNDUP((Q165-Q160)*0.6/4+Q161,0)</f>
        <v>1016</v>
      </c>
      <c r="R162" s="1">
        <f t="shared" si="262"/>
        <v>494</v>
      </c>
      <c r="S162" s="1">
        <f t="shared" si="263"/>
        <v>185</v>
      </c>
      <c r="T162" s="1">
        <f>ROUNDUP((T165-T160)*0.6/4+T161,0)</f>
        <v>19</v>
      </c>
      <c r="U162" s="1">
        <f t="shared" si="264"/>
        <v>10</v>
      </c>
      <c r="V162" s="28" t="s">
        <v>119</v>
      </c>
      <c r="W162" s="28">
        <f t="shared" si="265"/>
        <v>12334</v>
      </c>
      <c r="X162" s="1">
        <f>ROUNDUP((X165-X160)*0.6/4+X161,0)</f>
        <v>740</v>
      </c>
      <c r="Y162" s="28">
        <f t="shared" si="266"/>
        <v>592</v>
      </c>
      <c r="Z162" s="28">
        <f t="shared" si="267"/>
        <v>234</v>
      </c>
      <c r="AA162" s="28">
        <f t="shared" si="276"/>
        <v>14</v>
      </c>
      <c r="AB162" s="28">
        <f t="shared" si="268"/>
        <v>12</v>
      </c>
      <c r="AC162" s="1" t="s">
        <v>119</v>
      </c>
      <c r="AD162" s="1">
        <f t="shared" si="269"/>
        <v>11357</v>
      </c>
      <c r="AE162" s="1">
        <f t="shared" si="273"/>
        <v>869</v>
      </c>
      <c r="AF162" s="1">
        <f t="shared" si="270"/>
        <v>544</v>
      </c>
      <c r="AG162" s="1">
        <f t="shared" si="271"/>
        <v>223</v>
      </c>
      <c r="AH162" s="1">
        <f t="shared" si="274"/>
        <v>17</v>
      </c>
      <c r="AI162" s="1">
        <f t="shared" si="272"/>
        <v>11</v>
      </c>
      <c r="AJ162" s="8">
        <v>7</v>
      </c>
    </row>
    <row r="163" spans="15:36" x14ac:dyDescent="0.15">
      <c r="O163" s="1" t="s">
        <v>120</v>
      </c>
      <c r="P163" s="1">
        <f t="shared" si="261"/>
        <v>10826</v>
      </c>
      <c r="Q163" s="1">
        <f>ROUNDUP((Q165-Q160)*0.6/4+Q162,0)</f>
        <v>1115</v>
      </c>
      <c r="R163" s="1">
        <f t="shared" si="262"/>
        <v>542</v>
      </c>
      <c r="S163" s="1">
        <f t="shared" si="263"/>
        <v>204</v>
      </c>
      <c r="T163" s="1">
        <f>ROUNDUP((T165-T160)*0.6/4+T162,0)</f>
        <v>21</v>
      </c>
      <c r="U163" s="1">
        <f t="shared" si="264"/>
        <v>11</v>
      </c>
      <c r="V163" s="28" t="s">
        <v>120</v>
      </c>
      <c r="W163" s="28">
        <f t="shared" si="265"/>
        <v>13534</v>
      </c>
      <c r="X163" s="1">
        <f>ROUNDUP((X165-X160)*0.6/4+X162,0)</f>
        <v>812</v>
      </c>
      <c r="Y163" s="28">
        <f t="shared" si="266"/>
        <v>650</v>
      </c>
      <c r="Z163" s="28">
        <f t="shared" si="267"/>
        <v>267</v>
      </c>
      <c r="AA163" s="28">
        <f t="shared" si="276"/>
        <v>16</v>
      </c>
      <c r="AB163" s="28">
        <f t="shared" si="268"/>
        <v>13</v>
      </c>
      <c r="AC163" s="1" t="s">
        <v>120</v>
      </c>
      <c r="AD163" s="1">
        <f t="shared" si="269"/>
        <v>12454</v>
      </c>
      <c r="AE163" s="1">
        <f t="shared" si="273"/>
        <v>953</v>
      </c>
      <c r="AF163" s="1">
        <f t="shared" si="270"/>
        <v>596</v>
      </c>
      <c r="AG163" s="1">
        <f t="shared" si="271"/>
        <v>236</v>
      </c>
      <c r="AH163" s="1">
        <f t="shared" si="274"/>
        <v>18</v>
      </c>
      <c r="AI163" s="1">
        <f t="shared" si="272"/>
        <v>12</v>
      </c>
      <c r="AJ163" s="8">
        <v>8</v>
      </c>
    </row>
    <row r="164" spans="15:36" x14ac:dyDescent="0.15">
      <c r="O164" s="1" t="s">
        <v>121</v>
      </c>
      <c r="P164" s="1">
        <f t="shared" si="261"/>
        <v>11787</v>
      </c>
      <c r="Q164" s="1">
        <f>ROUNDUP((Q165-Q160)*0.6/4+Q163,0)</f>
        <v>1214</v>
      </c>
      <c r="R164" s="1">
        <f t="shared" si="262"/>
        <v>590</v>
      </c>
      <c r="S164" s="1">
        <f t="shared" si="263"/>
        <v>224</v>
      </c>
      <c r="T164" s="1">
        <f>ROUNDUP((T165-T160)*0.6/4+T163,0)</f>
        <v>23</v>
      </c>
      <c r="U164" s="1">
        <f t="shared" si="264"/>
        <v>12</v>
      </c>
      <c r="V164" s="28" t="s">
        <v>121</v>
      </c>
      <c r="W164" s="28">
        <f t="shared" si="265"/>
        <v>14734</v>
      </c>
      <c r="X164" s="1">
        <f>ROUNDUP((X165-X160)*0.6/4+X163,0)</f>
        <v>884</v>
      </c>
      <c r="Y164" s="28">
        <f t="shared" si="266"/>
        <v>708</v>
      </c>
      <c r="Z164" s="28">
        <f t="shared" si="267"/>
        <v>284</v>
      </c>
      <c r="AA164" s="28">
        <f t="shared" si="276"/>
        <v>17</v>
      </c>
      <c r="AB164" s="28">
        <f t="shared" si="268"/>
        <v>14</v>
      </c>
      <c r="AC164" s="1" t="s">
        <v>121</v>
      </c>
      <c r="AD164" s="1">
        <f t="shared" si="269"/>
        <v>13565</v>
      </c>
      <c r="AE164" s="1">
        <f t="shared" si="273"/>
        <v>1038</v>
      </c>
      <c r="AF164" s="1">
        <f t="shared" si="270"/>
        <v>649</v>
      </c>
      <c r="AG164" s="1">
        <f t="shared" si="271"/>
        <v>262</v>
      </c>
      <c r="AH164" s="1">
        <f t="shared" si="274"/>
        <v>20</v>
      </c>
      <c r="AI164" s="1">
        <f t="shared" si="272"/>
        <v>13</v>
      </c>
      <c r="AJ164" s="8">
        <v>9</v>
      </c>
    </row>
    <row r="165" spans="15:36" x14ac:dyDescent="0.15">
      <c r="O165" s="1" t="s">
        <v>52</v>
      </c>
      <c r="P165" s="5">
        <f t="shared" si="261"/>
        <v>14301</v>
      </c>
      <c r="Q165" s="6">
        <f>ROUNDUP(Q160*$C$57,0)</f>
        <v>1473</v>
      </c>
      <c r="R165" s="7">
        <f t="shared" si="262"/>
        <v>716</v>
      </c>
      <c r="S165" s="5">
        <f t="shared" si="263"/>
        <v>263</v>
      </c>
      <c r="T165" s="6">
        <f>ROUNDUP(T160*$C$57,0)</f>
        <v>27</v>
      </c>
      <c r="U165" s="7">
        <f t="shared" si="264"/>
        <v>14</v>
      </c>
      <c r="V165" s="28" t="s">
        <v>52</v>
      </c>
      <c r="W165" s="29">
        <f t="shared" si="265"/>
        <v>17884</v>
      </c>
      <c r="X165" s="30">
        <f t="shared" si="275"/>
        <v>1073</v>
      </c>
      <c r="Y165" s="31">
        <f t="shared" si="266"/>
        <v>859</v>
      </c>
      <c r="Z165" s="29">
        <f t="shared" si="267"/>
        <v>334</v>
      </c>
      <c r="AA165" s="30">
        <f t="shared" si="276"/>
        <v>20</v>
      </c>
      <c r="AB165" s="31">
        <f t="shared" si="268"/>
        <v>16</v>
      </c>
      <c r="AC165" s="1" t="s">
        <v>52</v>
      </c>
      <c r="AD165" s="5">
        <f t="shared" si="269"/>
        <v>16453</v>
      </c>
      <c r="AE165" s="6">
        <f t="shared" si="273"/>
        <v>1259</v>
      </c>
      <c r="AF165" s="7">
        <f t="shared" si="270"/>
        <v>787</v>
      </c>
      <c r="AG165" s="5">
        <f t="shared" si="271"/>
        <v>314</v>
      </c>
      <c r="AH165" s="6">
        <f t="shared" si="274"/>
        <v>24</v>
      </c>
      <c r="AI165" s="7">
        <f t="shared" si="272"/>
        <v>15</v>
      </c>
      <c r="AJ165" s="8">
        <v>10</v>
      </c>
    </row>
    <row r="166" spans="15:36" x14ac:dyDescent="0.15">
      <c r="O166" s="1" t="s">
        <v>369</v>
      </c>
      <c r="P166" s="1">
        <f t="shared" si="261"/>
        <v>15593</v>
      </c>
      <c r="Q166" s="1">
        <f>ROUNDUP((Q170-Q165)*0.6/4+Q165,0)</f>
        <v>1606</v>
      </c>
      <c r="R166" s="1">
        <f t="shared" si="262"/>
        <v>780</v>
      </c>
      <c r="S166" s="1">
        <f t="shared" si="263"/>
        <v>292</v>
      </c>
      <c r="T166" s="1">
        <f>ROUNDUP((T170-T165)*0.6/4+T165,0)</f>
        <v>30</v>
      </c>
      <c r="U166" s="1">
        <f t="shared" si="264"/>
        <v>15</v>
      </c>
      <c r="V166" s="28" t="s">
        <v>369</v>
      </c>
      <c r="W166" s="28">
        <f t="shared" ref="W166:W169" si="277">ROUNDUP(X166*$D$3/$B$3,0)</f>
        <v>19500</v>
      </c>
      <c r="X166" s="1">
        <f>ROUNDUP((X170-X165)*0.6/4+X165,0)</f>
        <v>1170</v>
      </c>
      <c r="Y166" s="28">
        <f t="shared" ref="Y166:Y169" si="278">ROUNDUP(X166*$C$3/$B$3,0)</f>
        <v>936</v>
      </c>
      <c r="Z166" s="28">
        <f t="shared" ref="Z166:Z169" si="279">ROUNDUP(AA166*$D$3/$B$3,0)</f>
        <v>367</v>
      </c>
      <c r="AA166" s="28">
        <f t="shared" ref="AA166:AA169" si="280">ROUNDUP(T166/$B$2*$B$3,0)</f>
        <v>22</v>
      </c>
      <c r="AB166" s="28">
        <f t="shared" ref="AB166:AB169" si="281">ROUNDUP(AA166*$C$3/$B$3,0)</f>
        <v>18</v>
      </c>
      <c r="AC166" s="1" t="s">
        <v>369</v>
      </c>
      <c r="AD166" s="1">
        <f t="shared" si="269"/>
        <v>17943</v>
      </c>
      <c r="AE166" s="1">
        <f t="shared" si="273"/>
        <v>1373</v>
      </c>
      <c r="AF166" s="1">
        <f t="shared" si="270"/>
        <v>859</v>
      </c>
      <c r="AG166" s="1">
        <f t="shared" si="271"/>
        <v>340</v>
      </c>
      <c r="AH166" s="1">
        <f t="shared" si="274"/>
        <v>26</v>
      </c>
      <c r="AI166" s="1">
        <f t="shared" si="272"/>
        <v>17</v>
      </c>
      <c r="AJ166" s="8">
        <v>11</v>
      </c>
    </row>
    <row r="167" spans="15:36" x14ac:dyDescent="0.15">
      <c r="O167" s="1" t="s">
        <v>123</v>
      </c>
      <c r="P167" s="1">
        <f t="shared" si="261"/>
        <v>16884</v>
      </c>
      <c r="Q167" s="1">
        <f>ROUNDUP((Q170-Q165)*0.6/4+Q166,0)</f>
        <v>1739</v>
      </c>
      <c r="R167" s="1">
        <f t="shared" si="262"/>
        <v>845</v>
      </c>
      <c r="S167" s="1">
        <f t="shared" si="263"/>
        <v>321</v>
      </c>
      <c r="T167" s="1">
        <f>ROUNDUP((T170-T165)*0.6/4+T166,0)</f>
        <v>33</v>
      </c>
      <c r="U167" s="1">
        <f t="shared" si="264"/>
        <v>17</v>
      </c>
      <c r="V167" s="28" t="s">
        <v>123</v>
      </c>
      <c r="W167" s="28">
        <f t="shared" si="277"/>
        <v>21117</v>
      </c>
      <c r="X167" s="1">
        <f>ROUNDUP((X170-X165)*0.6/4+X166,0)</f>
        <v>1267</v>
      </c>
      <c r="Y167" s="28">
        <f t="shared" si="278"/>
        <v>1014</v>
      </c>
      <c r="Z167" s="28">
        <f t="shared" si="279"/>
        <v>417</v>
      </c>
      <c r="AA167" s="28">
        <f t="shared" si="280"/>
        <v>25</v>
      </c>
      <c r="AB167" s="28">
        <f t="shared" si="281"/>
        <v>20</v>
      </c>
      <c r="AC167" s="1" t="s">
        <v>123</v>
      </c>
      <c r="AD167" s="1">
        <f t="shared" si="269"/>
        <v>19420</v>
      </c>
      <c r="AE167" s="1">
        <f t="shared" si="273"/>
        <v>1486</v>
      </c>
      <c r="AF167" s="1">
        <f t="shared" si="270"/>
        <v>929</v>
      </c>
      <c r="AG167" s="1">
        <f t="shared" si="271"/>
        <v>379</v>
      </c>
      <c r="AH167" s="1">
        <f t="shared" si="274"/>
        <v>29</v>
      </c>
      <c r="AI167" s="1">
        <f t="shared" si="272"/>
        <v>19</v>
      </c>
      <c r="AJ167" s="8">
        <v>12</v>
      </c>
    </row>
    <row r="168" spans="15:36" x14ac:dyDescent="0.15">
      <c r="O168" s="1" t="s">
        <v>124</v>
      </c>
      <c r="P168" s="1">
        <f t="shared" si="261"/>
        <v>18175</v>
      </c>
      <c r="Q168" s="1">
        <f>ROUNDUP((Q170-Q165)*0.6/4+Q167,0)</f>
        <v>1872</v>
      </c>
      <c r="R168" s="1">
        <f t="shared" si="262"/>
        <v>909</v>
      </c>
      <c r="S168" s="1">
        <f t="shared" si="263"/>
        <v>350</v>
      </c>
      <c r="T168" s="1">
        <f>ROUNDUP((T170-T165)*0.6/4+T167,0)</f>
        <v>36</v>
      </c>
      <c r="U168" s="1">
        <f t="shared" si="264"/>
        <v>18</v>
      </c>
      <c r="V168" s="28" t="s">
        <v>124</v>
      </c>
      <c r="W168" s="28">
        <f t="shared" si="277"/>
        <v>22734</v>
      </c>
      <c r="X168" s="1">
        <f>ROUNDUP((X170-X165)*0.6/4+X167,0)</f>
        <v>1364</v>
      </c>
      <c r="Y168" s="28">
        <f t="shared" si="278"/>
        <v>1092</v>
      </c>
      <c r="Z168" s="28">
        <f t="shared" si="279"/>
        <v>450</v>
      </c>
      <c r="AA168" s="28">
        <f t="shared" si="280"/>
        <v>27</v>
      </c>
      <c r="AB168" s="28">
        <f t="shared" si="281"/>
        <v>22</v>
      </c>
      <c r="AC168" s="1" t="s">
        <v>124</v>
      </c>
      <c r="AD168" s="1">
        <f t="shared" si="269"/>
        <v>20910</v>
      </c>
      <c r="AE168" s="1">
        <f t="shared" si="273"/>
        <v>1600</v>
      </c>
      <c r="AF168" s="1">
        <f t="shared" si="270"/>
        <v>1000</v>
      </c>
      <c r="AG168" s="1">
        <f t="shared" si="271"/>
        <v>406</v>
      </c>
      <c r="AH168" s="1">
        <f t="shared" si="274"/>
        <v>31</v>
      </c>
      <c r="AI168" s="1">
        <f t="shared" si="272"/>
        <v>20</v>
      </c>
      <c r="AJ168" s="8">
        <v>13</v>
      </c>
    </row>
    <row r="169" spans="15:36" x14ac:dyDescent="0.15">
      <c r="O169" s="1" t="s">
        <v>125</v>
      </c>
      <c r="P169" s="1">
        <f t="shared" si="261"/>
        <v>19467</v>
      </c>
      <c r="Q169" s="1">
        <f>ROUNDUP((Q170-Q165)*0.6/4+Q168,0)</f>
        <v>2005</v>
      </c>
      <c r="R169" s="1">
        <f t="shared" si="262"/>
        <v>974</v>
      </c>
      <c r="S169" s="1">
        <f t="shared" si="263"/>
        <v>379</v>
      </c>
      <c r="T169" s="1">
        <f>ROUNDUP((T170-T165)*0.6/4+T168,0)</f>
        <v>39</v>
      </c>
      <c r="U169" s="1">
        <f t="shared" si="264"/>
        <v>19</v>
      </c>
      <c r="V169" s="28" t="s">
        <v>125</v>
      </c>
      <c r="W169" s="28">
        <f t="shared" si="277"/>
        <v>24350</v>
      </c>
      <c r="X169" s="1">
        <f>ROUNDUP((X170-X165)*0.6/4+X168,0)</f>
        <v>1461</v>
      </c>
      <c r="Y169" s="28">
        <f t="shared" si="278"/>
        <v>1169</v>
      </c>
      <c r="Z169" s="28">
        <f t="shared" si="279"/>
        <v>484</v>
      </c>
      <c r="AA169" s="28">
        <f t="shared" si="280"/>
        <v>29</v>
      </c>
      <c r="AB169" s="28">
        <f t="shared" si="281"/>
        <v>24</v>
      </c>
      <c r="AC169" s="1" t="s">
        <v>125</v>
      </c>
      <c r="AD169" s="1">
        <f t="shared" si="269"/>
        <v>22399</v>
      </c>
      <c r="AE169" s="1">
        <f t="shared" si="273"/>
        <v>1714</v>
      </c>
      <c r="AF169" s="1">
        <f t="shared" si="270"/>
        <v>1072</v>
      </c>
      <c r="AG169" s="1">
        <f t="shared" si="271"/>
        <v>445</v>
      </c>
      <c r="AH169" s="1">
        <f t="shared" si="274"/>
        <v>34</v>
      </c>
      <c r="AI169" s="1">
        <f t="shared" si="272"/>
        <v>22</v>
      </c>
      <c r="AJ169" s="8">
        <v>14</v>
      </c>
    </row>
    <row r="170" spans="15:36" x14ac:dyDescent="0.15">
      <c r="O170" s="1" t="s">
        <v>53</v>
      </c>
      <c r="P170" s="5">
        <f t="shared" si="261"/>
        <v>22884</v>
      </c>
      <c r="Q170" s="6">
        <f>ROUNDUP(Q165*$C$58,0)</f>
        <v>2357</v>
      </c>
      <c r="R170" s="7">
        <f t="shared" si="262"/>
        <v>1145</v>
      </c>
      <c r="S170" s="5">
        <f t="shared" si="263"/>
        <v>428</v>
      </c>
      <c r="T170" s="6">
        <f>ROUNDUP(T165*$C$58,0)</f>
        <v>44</v>
      </c>
      <c r="U170" s="7">
        <f t="shared" si="264"/>
        <v>22</v>
      </c>
      <c r="V170" s="28" t="s">
        <v>53</v>
      </c>
      <c r="W170" s="29">
        <f t="shared" si="265"/>
        <v>28617</v>
      </c>
      <c r="X170" s="30">
        <f t="shared" si="275"/>
        <v>1717</v>
      </c>
      <c r="Y170" s="31">
        <f t="shared" si="266"/>
        <v>1374</v>
      </c>
      <c r="Z170" s="29">
        <f t="shared" si="267"/>
        <v>550</v>
      </c>
      <c r="AA170" s="30">
        <f t="shared" si="276"/>
        <v>33</v>
      </c>
      <c r="AB170" s="31">
        <f t="shared" si="268"/>
        <v>27</v>
      </c>
      <c r="AC170" s="1" t="s">
        <v>53</v>
      </c>
      <c r="AD170" s="5">
        <f t="shared" si="269"/>
        <v>26320</v>
      </c>
      <c r="AE170" s="6">
        <f t="shared" si="273"/>
        <v>2014</v>
      </c>
      <c r="AF170" s="7">
        <f t="shared" si="270"/>
        <v>1259</v>
      </c>
      <c r="AG170" s="5">
        <f t="shared" si="271"/>
        <v>497</v>
      </c>
      <c r="AH170" s="6">
        <f t="shared" si="274"/>
        <v>38</v>
      </c>
      <c r="AI170" s="7">
        <f t="shared" si="272"/>
        <v>24</v>
      </c>
      <c r="AJ170" s="8">
        <v>15</v>
      </c>
    </row>
    <row r="171" spans="15:36" x14ac:dyDescent="0.15">
      <c r="O171" s="1" t="s">
        <v>219</v>
      </c>
      <c r="P171" s="1">
        <f t="shared" ref="P171:P205" si="282">ROUNDUP(Q171*$D$2/$B$2,0)</f>
        <v>23923</v>
      </c>
      <c r="Q171" s="1">
        <f>ROUNDUP((Q175-Q170)*0.6/4+Q170,0)</f>
        <v>2464</v>
      </c>
      <c r="R171" s="1">
        <f t="shared" ref="R171:R185" si="283">ROUNDUP(Q171*$C$2/$B$2,0)</f>
        <v>1197</v>
      </c>
      <c r="S171" s="1">
        <f t="shared" ref="S171:S185" si="284">ROUNDUP(T171*$D$2/$B$2,0)</f>
        <v>457</v>
      </c>
      <c r="T171" s="1">
        <f>ROUNDUP((T175-T170)*0.6/4+T170,0)</f>
        <v>47</v>
      </c>
      <c r="U171" s="1">
        <f t="shared" ref="U171:U205" si="285">ROUNDUP(T171*$C$2/$B$2,0)</f>
        <v>23</v>
      </c>
      <c r="V171" s="28" t="s">
        <v>219</v>
      </c>
      <c r="W171" s="28">
        <f t="shared" ref="W171:W174" si="286">ROUNDUP(X171*$D$3/$B$3,0)</f>
        <v>29917</v>
      </c>
      <c r="X171" s="1">
        <f>ROUNDUP((X175-X170)*0.6/4+X170,0)</f>
        <v>1795</v>
      </c>
      <c r="Y171" s="28">
        <f t="shared" ref="Y171:Y174" si="287">ROUNDUP(X171*$C$3/$B$3,0)</f>
        <v>1436</v>
      </c>
      <c r="Z171" s="28">
        <f t="shared" ref="Z171:Z174" si="288">ROUNDUP(AA171*$D$3/$B$3,0)</f>
        <v>584</v>
      </c>
      <c r="AA171" s="28">
        <f t="shared" ref="AA171:AA174" si="289">ROUNDUP(T171/$B$2*$B$3,0)</f>
        <v>35</v>
      </c>
      <c r="AB171" s="28">
        <f t="shared" ref="AB171:AB174" si="290">ROUNDUP(AA171*$C$3/$B$3,0)</f>
        <v>28</v>
      </c>
      <c r="AC171" s="1" t="s">
        <v>219</v>
      </c>
      <c r="AD171" s="1">
        <f t="shared" ref="AD171:AD185" si="291">ROUNDUP(AE171*$D$4/$B$4,0)</f>
        <v>27522</v>
      </c>
      <c r="AE171" s="1">
        <f t="shared" si="273"/>
        <v>2106</v>
      </c>
      <c r="AF171" s="1">
        <f t="shared" ref="AF171:AF185" si="292">ROUNDUP(AE171*$C$4/$B$4,0)</f>
        <v>1317</v>
      </c>
      <c r="AG171" s="1">
        <f t="shared" ref="AG171:AG185" si="293">ROUNDUP(AH171*$D$4/$B$4,0)</f>
        <v>536</v>
      </c>
      <c r="AH171" s="1">
        <f t="shared" si="274"/>
        <v>41</v>
      </c>
      <c r="AI171" s="1">
        <f t="shared" ref="AI171:AI185" si="294">ROUNDUP(AH171*$C$4/$B$4,0)</f>
        <v>26</v>
      </c>
      <c r="AJ171" s="8">
        <v>16</v>
      </c>
    </row>
    <row r="172" spans="15:36" x14ac:dyDescent="0.15">
      <c r="O172" s="1" t="s">
        <v>220</v>
      </c>
      <c r="P172" s="1">
        <f t="shared" si="282"/>
        <v>24962</v>
      </c>
      <c r="Q172" s="1">
        <f>ROUNDUP((Q175-Q170)*0.6/4+Q171,0)</f>
        <v>2571</v>
      </c>
      <c r="R172" s="1">
        <f t="shared" si="283"/>
        <v>1249</v>
      </c>
      <c r="S172" s="1">
        <f t="shared" si="284"/>
        <v>486</v>
      </c>
      <c r="T172" s="1">
        <f>ROUNDUP((T175-T170)*0.6/4+T171,0)</f>
        <v>50</v>
      </c>
      <c r="U172" s="1">
        <f t="shared" si="285"/>
        <v>25</v>
      </c>
      <c r="V172" s="28" t="s">
        <v>220</v>
      </c>
      <c r="W172" s="28">
        <f t="shared" si="286"/>
        <v>31217</v>
      </c>
      <c r="X172" s="1">
        <f>ROUNDUP((X175-X170)*0.6/4+X171,0)</f>
        <v>1873</v>
      </c>
      <c r="Y172" s="28">
        <f t="shared" si="287"/>
        <v>1499</v>
      </c>
      <c r="Z172" s="28">
        <f t="shared" si="288"/>
        <v>617</v>
      </c>
      <c r="AA172" s="28">
        <f t="shared" si="289"/>
        <v>37</v>
      </c>
      <c r="AB172" s="28">
        <f t="shared" si="290"/>
        <v>30</v>
      </c>
      <c r="AC172" s="1" t="s">
        <v>220</v>
      </c>
      <c r="AD172" s="1">
        <f t="shared" si="291"/>
        <v>28711</v>
      </c>
      <c r="AE172" s="1">
        <f t="shared" si="273"/>
        <v>2197</v>
      </c>
      <c r="AF172" s="1">
        <f t="shared" si="292"/>
        <v>1374</v>
      </c>
      <c r="AG172" s="1">
        <f t="shared" si="293"/>
        <v>562</v>
      </c>
      <c r="AH172" s="1">
        <f t="shared" si="274"/>
        <v>43</v>
      </c>
      <c r="AI172" s="1">
        <f t="shared" si="294"/>
        <v>27</v>
      </c>
      <c r="AJ172" s="8">
        <v>17</v>
      </c>
    </row>
    <row r="173" spans="15:36" x14ac:dyDescent="0.15">
      <c r="O173" s="1" t="s">
        <v>221</v>
      </c>
      <c r="P173" s="1">
        <f t="shared" si="282"/>
        <v>26000</v>
      </c>
      <c r="Q173" s="1">
        <f>ROUNDUP((Q175-Q170)*0.6/4+Q172,0)</f>
        <v>2678</v>
      </c>
      <c r="R173" s="1">
        <f t="shared" si="283"/>
        <v>1300</v>
      </c>
      <c r="S173" s="1">
        <f t="shared" si="284"/>
        <v>515</v>
      </c>
      <c r="T173" s="1">
        <f>ROUNDUP((T175-T170)*0.6/4+T172,0)</f>
        <v>53</v>
      </c>
      <c r="U173" s="1">
        <f t="shared" si="285"/>
        <v>26</v>
      </c>
      <c r="V173" s="28" t="s">
        <v>221</v>
      </c>
      <c r="W173" s="28">
        <f t="shared" si="286"/>
        <v>32517</v>
      </c>
      <c r="X173" s="1">
        <f>ROUNDUP((X175-X170)*0.6/4+X172,0)</f>
        <v>1951</v>
      </c>
      <c r="Y173" s="28">
        <f t="shared" si="287"/>
        <v>1561</v>
      </c>
      <c r="Z173" s="28">
        <f t="shared" si="288"/>
        <v>650</v>
      </c>
      <c r="AA173" s="28">
        <f t="shared" si="289"/>
        <v>39</v>
      </c>
      <c r="AB173" s="28">
        <f t="shared" si="290"/>
        <v>32</v>
      </c>
      <c r="AC173" s="1" t="s">
        <v>221</v>
      </c>
      <c r="AD173" s="1">
        <f t="shared" si="291"/>
        <v>29900</v>
      </c>
      <c r="AE173" s="1">
        <f t="shared" si="273"/>
        <v>2288</v>
      </c>
      <c r="AF173" s="1">
        <f t="shared" si="292"/>
        <v>1430</v>
      </c>
      <c r="AG173" s="1">
        <f t="shared" si="293"/>
        <v>602</v>
      </c>
      <c r="AH173" s="1">
        <f t="shared" si="274"/>
        <v>46</v>
      </c>
      <c r="AI173" s="1">
        <f t="shared" si="294"/>
        <v>29</v>
      </c>
      <c r="AJ173" s="8">
        <v>18</v>
      </c>
    </row>
    <row r="174" spans="15:36" x14ac:dyDescent="0.15">
      <c r="O174" s="1" t="s">
        <v>222</v>
      </c>
      <c r="P174" s="1">
        <f t="shared" si="282"/>
        <v>27039</v>
      </c>
      <c r="Q174" s="1">
        <f>ROUNDUP((Q175-Q170)*0.6/4+Q173,0)</f>
        <v>2785</v>
      </c>
      <c r="R174" s="1">
        <f t="shared" si="283"/>
        <v>1352</v>
      </c>
      <c r="S174" s="1">
        <f t="shared" si="284"/>
        <v>544</v>
      </c>
      <c r="T174" s="1">
        <f>ROUNDUP((T175-T170)*0.6/4+T173,0)</f>
        <v>56</v>
      </c>
      <c r="U174" s="1">
        <f t="shared" si="285"/>
        <v>28</v>
      </c>
      <c r="V174" s="28" t="s">
        <v>222</v>
      </c>
      <c r="W174" s="28">
        <f t="shared" si="286"/>
        <v>33817</v>
      </c>
      <c r="X174" s="1">
        <f>ROUNDUP((X175-X170)*0.6/4+X173,0)</f>
        <v>2029</v>
      </c>
      <c r="Y174" s="28">
        <f t="shared" si="287"/>
        <v>1624</v>
      </c>
      <c r="Z174" s="28">
        <f t="shared" si="288"/>
        <v>684</v>
      </c>
      <c r="AA174" s="28">
        <f t="shared" si="289"/>
        <v>41</v>
      </c>
      <c r="AB174" s="28">
        <f t="shared" si="290"/>
        <v>33</v>
      </c>
      <c r="AC174" s="1" t="s">
        <v>222</v>
      </c>
      <c r="AD174" s="1">
        <f t="shared" si="291"/>
        <v>31103</v>
      </c>
      <c r="AE174" s="1">
        <f t="shared" si="273"/>
        <v>2380</v>
      </c>
      <c r="AF174" s="1">
        <f t="shared" si="292"/>
        <v>1488</v>
      </c>
      <c r="AG174" s="1">
        <f t="shared" si="293"/>
        <v>628</v>
      </c>
      <c r="AH174" s="1">
        <f t="shared" si="274"/>
        <v>48</v>
      </c>
      <c r="AI174" s="1">
        <f t="shared" si="294"/>
        <v>30</v>
      </c>
      <c r="AJ174" s="8">
        <v>19</v>
      </c>
    </row>
    <row r="175" spans="15:36" x14ac:dyDescent="0.15">
      <c r="O175" s="1" t="s">
        <v>223</v>
      </c>
      <c r="P175" s="5">
        <f t="shared" si="282"/>
        <v>29758</v>
      </c>
      <c r="Q175" s="6">
        <f>ROUNDUP(Q170*$C$59,0)</f>
        <v>3065</v>
      </c>
      <c r="R175" s="7">
        <f t="shared" si="283"/>
        <v>1488</v>
      </c>
      <c r="S175" s="5">
        <f t="shared" si="284"/>
        <v>564</v>
      </c>
      <c r="T175" s="6">
        <f>ROUNDUP(T170*$C$59,0)</f>
        <v>58</v>
      </c>
      <c r="U175" s="7">
        <f t="shared" si="285"/>
        <v>29</v>
      </c>
      <c r="V175" s="28" t="s">
        <v>223</v>
      </c>
      <c r="W175" s="29">
        <f t="shared" ref="W175:W189" si="295">ROUNDUP(X175*$D$3/$B$3,0)</f>
        <v>37200</v>
      </c>
      <c r="X175" s="30">
        <f t="shared" si="275"/>
        <v>2232</v>
      </c>
      <c r="Y175" s="31">
        <f t="shared" ref="Y175:Y189" si="296">ROUNDUP(X175*$C$3/$B$3,0)</f>
        <v>1786</v>
      </c>
      <c r="Z175" s="29">
        <f t="shared" ref="Z175:Z189" si="297">ROUNDUP(AA175*$D$3/$B$3,0)</f>
        <v>717</v>
      </c>
      <c r="AA175" s="30">
        <f t="shared" si="276"/>
        <v>43</v>
      </c>
      <c r="AB175" s="31">
        <f t="shared" ref="AB175:AB189" si="298">ROUNDUP(AA175*$C$3/$B$3,0)</f>
        <v>35</v>
      </c>
      <c r="AC175" s="1" t="s">
        <v>223</v>
      </c>
      <c r="AD175" s="5">
        <f t="shared" si="291"/>
        <v>34226</v>
      </c>
      <c r="AE175" s="6">
        <f t="shared" si="273"/>
        <v>2619</v>
      </c>
      <c r="AF175" s="7">
        <f t="shared" si="292"/>
        <v>1637</v>
      </c>
      <c r="AG175" s="5">
        <f t="shared" si="293"/>
        <v>654</v>
      </c>
      <c r="AH175" s="6">
        <f t="shared" si="274"/>
        <v>50</v>
      </c>
      <c r="AI175" s="7">
        <f t="shared" si="294"/>
        <v>32</v>
      </c>
      <c r="AJ175" s="8">
        <v>20</v>
      </c>
    </row>
    <row r="176" spans="15:36" x14ac:dyDescent="0.15">
      <c r="O176" s="1" t="s">
        <v>224</v>
      </c>
      <c r="P176" s="1">
        <f t="shared" si="282"/>
        <v>31098</v>
      </c>
      <c r="Q176" s="1">
        <f>ROUNDUP((Q180-Q175)*0.6/4+Q175,0)</f>
        <v>3203</v>
      </c>
      <c r="R176" s="1">
        <f t="shared" si="283"/>
        <v>1555</v>
      </c>
      <c r="S176" s="1">
        <f t="shared" si="284"/>
        <v>593</v>
      </c>
      <c r="T176" s="1">
        <f>ROUNDUP((T180-T175)*0.6/4+T175,0)</f>
        <v>61</v>
      </c>
      <c r="U176" s="1">
        <f t="shared" si="285"/>
        <v>30</v>
      </c>
      <c r="V176" s="28" t="s">
        <v>224</v>
      </c>
      <c r="W176" s="28">
        <f t="shared" si="295"/>
        <v>38884</v>
      </c>
      <c r="X176" s="1">
        <f>ROUNDUP((X180-X175)*0.6/4+X175,0)</f>
        <v>2333</v>
      </c>
      <c r="Y176" s="28">
        <f t="shared" si="296"/>
        <v>1867</v>
      </c>
      <c r="Z176" s="28">
        <f t="shared" si="297"/>
        <v>750</v>
      </c>
      <c r="AA176" s="28">
        <f t="shared" ref="AA176:AA179" si="299">ROUNDUP(T176/$B$2*$B$3,0)</f>
        <v>45</v>
      </c>
      <c r="AB176" s="28">
        <f t="shared" si="298"/>
        <v>36</v>
      </c>
      <c r="AC176" s="1" t="s">
        <v>224</v>
      </c>
      <c r="AD176" s="1">
        <f t="shared" si="291"/>
        <v>35768</v>
      </c>
      <c r="AE176" s="1">
        <f t="shared" si="273"/>
        <v>2737</v>
      </c>
      <c r="AF176" s="1">
        <f t="shared" si="292"/>
        <v>1711</v>
      </c>
      <c r="AG176" s="1">
        <f t="shared" si="293"/>
        <v>693</v>
      </c>
      <c r="AH176" s="1">
        <f t="shared" si="274"/>
        <v>53</v>
      </c>
      <c r="AI176" s="1">
        <f t="shared" si="294"/>
        <v>34</v>
      </c>
      <c r="AJ176" s="8">
        <v>21</v>
      </c>
    </row>
    <row r="177" spans="15:36" x14ac:dyDescent="0.15">
      <c r="O177" s="1" t="s">
        <v>225</v>
      </c>
      <c r="P177" s="1">
        <f t="shared" si="282"/>
        <v>32437</v>
      </c>
      <c r="Q177" s="1">
        <f>ROUNDUP((Q180-Q175)*0.6/4+Q176,0)</f>
        <v>3341</v>
      </c>
      <c r="R177" s="1">
        <f t="shared" si="283"/>
        <v>1622</v>
      </c>
      <c r="S177" s="1">
        <f t="shared" si="284"/>
        <v>622</v>
      </c>
      <c r="T177" s="1">
        <f>ROUNDUP((T180-T175)*0.6/4+T176,0)</f>
        <v>64</v>
      </c>
      <c r="U177" s="1">
        <f t="shared" si="285"/>
        <v>32</v>
      </c>
      <c r="V177" s="28" t="s">
        <v>225</v>
      </c>
      <c r="W177" s="28">
        <f t="shared" si="295"/>
        <v>40567</v>
      </c>
      <c r="X177" s="1">
        <f>ROUNDUP((X180-X175)*0.6/4+X176,0)</f>
        <v>2434</v>
      </c>
      <c r="Y177" s="28">
        <f t="shared" si="296"/>
        <v>1948</v>
      </c>
      <c r="Z177" s="28">
        <f t="shared" si="297"/>
        <v>784</v>
      </c>
      <c r="AA177" s="28">
        <f t="shared" si="299"/>
        <v>47</v>
      </c>
      <c r="AB177" s="28">
        <f t="shared" si="298"/>
        <v>38</v>
      </c>
      <c r="AC177" s="1" t="s">
        <v>225</v>
      </c>
      <c r="AD177" s="1">
        <f t="shared" si="291"/>
        <v>37310</v>
      </c>
      <c r="AE177" s="1">
        <f t="shared" si="273"/>
        <v>2855</v>
      </c>
      <c r="AF177" s="1">
        <f t="shared" si="292"/>
        <v>1785</v>
      </c>
      <c r="AG177" s="1">
        <f t="shared" si="293"/>
        <v>719</v>
      </c>
      <c r="AH177" s="1">
        <f t="shared" si="274"/>
        <v>55</v>
      </c>
      <c r="AI177" s="1">
        <f t="shared" si="294"/>
        <v>35</v>
      </c>
      <c r="AJ177" s="8">
        <v>22</v>
      </c>
    </row>
    <row r="178" spans="15:36" x14ac:dyDescent="0.15">
      <c r="O178" s="1" t="s">
        <v>226</v>
      </c>
      <c r="P178" s="1">
        <f t="shared" si="282"/>
        <v>33777</v>
      </c>
      <c r="Q178" s="1">
        <f>ROUNDUP((Q180-Q175)*0.6/4+Q177,0)</f>
        <v>3479</v>
      </c>
      <c r="R178" s="1">
        <f t="shared" si="283"/>
        <v>1689</v>
      </c>
      <c r="S178" s="1">
        <f t="shared" si="284"/>
        <v>651</v>
      </c>
      <c r="T178" s="1">
        <f>ROUNDUP((T180-T175)*0.6/4+T177,0)</f>
        <v>67</v>
      </c>
      <c r="U178" s="1">
        <f t="shared" si="285"/>
        <v>33</v>
      </c>
      <c r="V178" s="28" t="s">
        <v>226</v>
      </c>
      <c r="W178" s="28">
        <f t="shared" si="295"/>
        <v>42250</v>
      </c>
      <c r="X178" s="1">
        <f>ROUNDUP((X180-X175)*0.6/4+X177,0)</f>
        <v>2535</v>
      </c>
      <c r="Y178" s="28">
        <f t="shared" si="296"/>
        <v>2028</v>
      </c>
      <c r="Z178" s="28">
        <f t="shared" si="297"/>
        <v>817</v>
      </c>
      <c r="AA178" s="28">
        <f t="shared" si="299"/>
        <v>49</v>
      </c>
      <c r="AB178" s="28">
        <f t="shared" si="298"/>
        <v>40</v>
      </c>
      <c r="AC178" s="1" t="s">
        <v>226</v>
      </c>
      <c r="AD178" s="1">
        <f t="shared" si="291"/>
        <v>38852</v>
      </c>
      <c r="AE178" s="1">
        <f t="shared" si="273"/>
        <v>2973</v>
      </c>
      <c r="AF178" s="1">
        <f t="shared" si="292"/>
        <v>1859</v>
      </c>
      <c r="AG178" s="1">
        <f t="shared" si="293"/>
        <v>758</v>
      </c>
      <c r="AH178" s="1">
        <f t="shared" si="274"/>
        <v>58</v>
      </c>
      <c r="AI178" s="1">
        <f t="shared" si="294"/>
        <v>37</v>
      </c>
      <c r="AJ178" s="8">
        <v>23</v>
      </c>
    </row>
    <row r="179" spans="15:36" x14ac:dyDescent="0.15">
      <c r="O179" s="1" t="s">
        <v>227</v>
      </c>
      <c r="P179" s="1">
        <f t="shared" si="282"/>
        <v>35117</v>
      </c>
      <c r="Q179" s="1">
        <f>ROUNDUP((Q180-Q175)*0.6/4+Q178,0)</f>
        <v>3617</v>
      </c>
      <c r="R179" s="1">
        <f t="shared" si="283"/>
        <v>1756</v>
      </c>
      <c r="S179" s="1">
        <f t="shared" si="284"/>
        <v>680</v>
      </c>
      <c r="T179" s="1">
        <f>ROUNDUP((T180-T175)*0.6/4+T178,0)</f>
        <v>70</v>
      </c>
      <c r="U179" s="1">
        <f t="shared" si="285"/>
        <v>34</v>
      </c>
      <c r="V179" s="28" t="s">
        <v>227</v>
      </c>
      <c r="W179" s="28">
        <f t="shared" si="295"/>
        <v>43934</v>
      </c>
      <c r="X179" s="1">
        <f>ROUNDUP((X180-X175)*0.6/4+X178,0)</f>
        <v>2636</v>
      </c>
      <c r="Y179" s="28">
        <f t="shared" si="296"/>
        <v>2109</v>
      </c>
      <c r="Z179" s="28">
        <f t="shared" si="297"/>
        <v>850</v>
      </c>
      <c r="AA179" s="28">
        <f t="shared" si="299"/>
        <v>51</v>
      </c>
      <c r="AB179" s="28">
        <f t="shared" si="298"/>
        <v>41</v>
      </c>
      <c r="AC179" s="1" t="s">
        <v>227</v>
      </c>
      <c r="AD179" s="1">
        <f t="shared" si="291"/>
        <v>40394</v>
      </c>
      <c r="AE179" s="1">
        <f t="shared" si="273"/>
        <v>3091</v>
      </c>
      <c r="AF179" s="1">
        <f t="shared" si="292"/>
        <v>1932</v>
      </c>
      <c r="AG179" s="1">
        <f t="shared" si="293"/>
        <v>785</v>
      </c>
      <c r="AH179" s="1">
        <f t="shared" si="274"/>
        <v>60</v>
      </c>
      <c r="AI179" s="1">
        <f t="shared" si="294"/>
        <v>38</v>
      </c>
      <c r="AJ179" s="8">
        <v>24</v>
      </c>
    </row>
    <row r="180" spans="15:36" x14ac:dyDescent="0.15">
      <c r="O180" s="1" t="s">
        <v>228</v>
      </c>
      <c r="P180" s="5">
        <f t="shared" si="282"/>
        <v>38690</v>
      </c>
      <c r="Q180" s="6">
        <f>ROUNDUP(Q175*$C$60,0)</f>
        <v>3985</v>
      </c>
      <c r="R180" s="7">
        <f t="shared" si="283"/>
        <v>1935</v>
      </c>
      <c r="S180" s="5">
        <f t="shared" si="284"/>
        <v>738</v>
      </c>
      <c r="T180" s="6">
        <f>ROUNDUP(T175*$C$60,0)</f>
        <v>76</v>
      </c>
      <c r="U180" s="7">
        <f t="shared" si="285"/>
        <v>37</v>
      </c>
      <c r="V180" s="28" t="s">
        <v>228</v>
      </c>
      <c r="W180" s="29">
        <f t="shared" si="295"/>
        <v>48367</v>
      </c>
      <c r="X180" s="30">
        <f t="shared" si="275"/>
        <v>2902</v>
      </c>
      <c r="Y180" s="31">
        <f t="shared" si="296"/>
        <v>2322</v>
      </c>
      <c r="Z180" s="29">
        <f t="shared" si="297"/>
        <v>934</v>
      </c>
      <c r="AA180" s="30">
        <f t="shared" si="276"/>
        <v>56</v>
      </c>
      <c r="AB180" s="31">
        <f t="shared" si="298"/>
        <v>45</v>
      </c>
      <c r="AC180" s="1" t="s">
        <v>228</v>
      </c>
      <c r="AD180" s="5">
        <f t="shared" si="291"/>
        <v>44498</v>
      </c>
      <c r="AE180" s="6">
        <f t="shared" si="273"/>
        <v>3405</v>
      </c>
      <c r="AF180" s="7">
        <f t="shared" si="292"/>
        <v>2129</v>
      </c>
      <c r="AG180" s="5">
        <f t="shared" si="293"/>
        <v>850</v>
      </c>
      <c r="AH180" s="6">
        <f t="shared" si="274"/>
        <v>65</v>
      </c>
      <c r="AI180" s="7">
        <f t="shared" si="294"/>
        <v>41</v>
      </c>
      <c r="AJ180" s="8">
        <v>25</v>
      </c>
    </row>
    <row r="181" spans="15:36" x14ac:dyDescent="0.15">
      <c r="O181" s="1" t="s">
        <v>229</v>
      </c>
      <c r="P181" s="1">
        <f t="shared" si="282"/>
        <v>40437</v>
      </c>
      <c r="Q181" s="1">
        <f>ROUNDUP((Q185-Q180)*0.6/4+Q180,0)</f>
        <v>4165</v>
      </c>
      <c r="R181" s="1">
        <f t="shared" si="283"/>
        <v>2022</v>
      </c>
      <c r="S181" s="1">
        <f t="shared" si="284"/>
        <v>777</v>
      </c>
      <c r="T181" s="1">
        <f>ROUNDUP((T185-T180)*0.6/4+T180,0)</f>
        <v>80</v>
      </c>
      <c r="U181" s="1">
        <f t="shared" si="285"/>
        <v>39</v>
      </c>
      <c r="V181" s="28" t="s">
        <v>229</v>
      </c>
      <c r="W181" s="28">
        <f t="shared" si="295"/>
        <v>50550</v>
      </c>
      <c r="X181" s="1">
        <f>ROUNDUP((X185-X180)*0.6/4+X180,0)</f>
        <v>3033</v>
      </c>
      <c r="Y181" s="28">
        <f t="shared" si="296"/>
        <v>2427</v>
      </c>
      <c r="Z181" s="28">
        <f t="shared" si="297"/>
        <v>984</v>
      </c>
      <c r="AA181" s="28">
        <f t="shared" ref="AA181:AA184" si="300">ROUNDUP(T181/$B$2*$B$3,0)</f>
        <v>59</v>
      </c>
      <c r="AB181" s="28">
        <f t="shared" si="298"/>
        <v>48</v>
      </c>
      <c r="AC181" s="1" t="s">
        <v>229</v>
      </c>
      <c r="AD181" s="1">
        <f t="shared" si="291"/>
        <v>46510</v>
      </c>
      <c r="AE181" s="1">
        <f t="shared" si="273"/>
        <v>3559</v>
      </c>
      <c r="AF181" s="1">
        <f t="shared" si="292"/>
        <v>2225</v>
      </c>
      <c r="AG181" s="1">
        <f t="shared" si="293"/>
        <v>902</v>
      </c>
      <c r="AH181" s="1">
        <f t="shared" si="274"/>
        <v>69</v>
      </c>
      <c r="AI181" s="1">
        <f t="shared" si="294"/>
        <v>44</v>
      </c>
      <c r="AJ181" s="8">
        <v>26</v>
      </c>
    </row>
    <row r="182" spans="15:36" x14ac:dyDescent="0.15">
      <c r="O182" s="1" t="s">
        <v>230</v>
      </c>
      <c r="P182" s="1">
        <f t="shared" si="282"/>
        <v>42185</v>
      </c>
      <c r="Q182" s="1">
        <f>ROUNDUP((Q185-Q180)*0.6/4+Q181,0)</f>
        <v>4345</v>
      </c>
      <c r="R182" s="1">
        <f t="shared" si="283"/>
        <v>2110</v>
      </c>
      <c r="S182" s="1">
        <f t="shared" si="284"/>
        <v>816</v>
      </c>
      <c r="T182" s="1">
        <f>ROUNDUP((T185-T180)*0.6/4+T181,0)</f>
        <v>84</v>
      </c>
      <c r="U182" s="1">
        <f t="shared" si="285"/>
        <v>41</v>
      </c>
      <c r="V182" s="28" t="s">
        <v>230</v>
      </c>
      <c r="W182" s="28">
        <f t="shared" si="295"/>
        <v>52734</v>
      </c>
      <c r="X182" s="1">
        <f>ROUNDUP((X185-X180)*0.6/4+X181,0)</f>
        <v>3164</v>
      </c>
      <c r="Y182" s="28">
        <f t="shared" si="296"/>
        <v>2532</v>
      </c>
      <c r="Z182" s="28">
        <f t="shared" si="297"/>
        <v>1034</v>
      </c>
      <c r="AA182" s="28">
        <f t="shared" si="300"/>
        <v>62</v>
      </c>
      <c r="AB182" s="28">
        <f t="shared" si="298"/>
        <v>50</v>
      </c>
      <c r="AC182" s="1" t="s">
        <v>230</v>
      </c>
      <c r="AD182" s="1">
        <f t="shared" si="291"/>
        <v>48523</v>
      </c>
      <c r="AE182" s="1">
        <f t="shared" si="273"/>
        <v>3713</v>
      </c>
      <c r="AF182" s="1">
        <f t="shared" si="292"/>
        <v>2321</v>
      </c>
      <c r="AG182" s="1">
        <f t="shared" si="293"/>
        <v>941</v>
      </c>
      <c r="AH182" s="1">
        <f t="shared" si="274"/>
        <v>72</v>
      </c>
      <c r="AI182" s="1">
        <f t="shared" si="294"/>
        <v>45</v>
      </c>
      <c r="AJ182" s="8">
        <v>27</v>
      </c>
    </row>
    <row r="183" spans="15:36" x14ac:dyDescent="0.15">
      <c r="O183" s="1" t="s">
        <v>231</v>
      </c>
      <c r="P183" s="1">
        <f t="shared" si="282"/>
        <v>43933</v>
      </c>
      <c r="Q183" s="1">
        <f>ROUNDUP((Q185-Q180)*0.6/4+Q182,0)</f>
        <v>4525</v>
      </c>
      <c r="R183" s="1">
        <f t="shared" si="283"/>
        <v>2197</v>
      </c>
      <c r="S183" s="1">
        <f t="shared" si="284"/>
        <v>855</v>
      </c>
      <c r="T183" s="1">
        <f>ROUNDUP((T185-T180)*0.6/4+T182,0)</f>
        <v>88</v>
      </c>
      <c r="U183" s="1">
        <f t="shared" si="285"/>
        <v>43</v>
      </c>
      <c r="V183" s="28" t="s">
        <v>231</v>
      </c>
      <c r="W183" s="28">
        <f t="shared" si="295"/>
        <v>54917</v>
      </c>
      <c r="X183" s="1">
        <f>ROUNDUP((X185-X180)*0.6/4+X182,0)</f>
        <v>3295</v>
      </c>
      <c r="Y183" s="28">
        <f t="shared" si="296"/>
        <v>2636</v>
      </c>
      <c r="Z183" s="28">
        <f t="shared" si="297"/>
        <v>1084</v>
      </c>
      <c r="AA183" s="28">
        <f t="shared" si="300"/>
        <v>65</v>
      </c>
      <c r="AB183" s="28">
        <f t="shared" si="298"/>
        <v>52</v>
      </c>
      <c r="AC183" s="1" t="s">
        <v>231</v>
      </c>
      <c r="AD183" s="1">
        <f t="shared" si="291"/>
        <v>50535</v>
      </c>
      <c r="AE183" s="1">
        <f t="shared" si="273"/>
        <v>3867</v>
      </c>
      <c r="AF183" s="1">
        <f t="shared" si="292"/>
        <v>2417</v>
      </c>
      <c r="AG183" s="1">
        <f t="shared" si="293"/>
        <v>994</v>
      </c>
      <c r="AH183" s="1">
        <f t="shared" si="274"/>
        <v>76</v>
      </c>
      <c r="AI183" s="1">
        <f t="shared" si="294"/>
        <v>48</v>
      </c>
      <c r="AJ183" s="8">
        <v>28</v>
      </c>
    </row>
    <row r="184" spans="15:36" x14ac:dyDescent="0.15">
      <c r="O184" s="1" t="s">
        <v>232</v>
      </c>
      <c r="P184" s="1">
        <f t="shared" si="282"/>
        <v>45680</v>
      </c>
      <c r="Q184" s="1">
        <f>ROUNDUP((Q185-Q180)*0.6/4+Q183,0)</f>
        <v>4705</v>
      </c>
      <c r="R184" s="1">
        <f t="shared" si="283"/>
        <v>2284</v>
      </c>
      <c r="S184" s="1">
        <f t="shared" si="284"/>
        <v>894</v>
      </c>
      <c r="T184" s="1">
        <f>ROUNDUP((T185-T180)*0.6/4+T183,0)</f>
        <v>92</v>
      </c>
      <c r="U184" s="1">
        <f t="shared" si="285"/>
        <v>45</v>
      </c>
      <c r="V184" s="28" t="s">
        <v>232</v>
      </c>
      <c r="W184" s="28">
        <f t="shared" si="295"/>
        <v>57100</v>
      </c>
      <c r="X184" s="1">
        <f>ROUNDUP((X185-X180)*0.6/4+X183,0)</f>
        <v>3426</v>
      </c>
      <c r="Y184" s="28">
        <f t="shared" si="296"/>
        <v>2741</v>
      </c>
      <c r="Z184" s="28">
        <f t="shared" si="297"/>
        <v>1117</v>
      </c>
      <c r="AA184" s="28">
        <f t="shared" si="300"/>
        <v>67</v>
      </c>
      <c r="AB184" s="28">
        <f t="shared" si="298"/>
        <v>54</v>
      </c>
      <c r="AC184" s="1" t="s">
        <v>232</v>
      </c>
      <c r="AD184" s="1">
        <f t="shared" si="291"/>
        <v>52535</v>
      </c>
      <c r="AE184" s="1">
        <f t="shared" si="273"/>
        <v>4020</v>
      </c>
      <c r="AF184" s="1">
        <f t="shared" si="292"/>
        <v>2513</v>
      </c>
      <c r="AG184" s="1">
        <f t="shared" si="293"/>
        <v>1033</v>
      </c>
      <c r="AH184" s="1">
        <f t="shared" si="274"/>
        <v>79</v>
      </c>
      <c r="AI184" s="1">
        <f t="shared" si="294"/>
        <v>50</v>
      </c>
      <c r="AJ184" s="8">
        <v>29</v>
      </c>
    </row>
    <row r="185" spans="15:36" x14ac:dyDescent="0.15">
      <c r="O185" s="1" t="s">
        <v>379</v>
      </c>
      <c r="P185" s="5">
        <f t="shared" si="282"/>
        <v>50301</v>
      </c>
      <c r="Q185" s="6">
        <f>ROUNDUP(Q180*$C$61,0)</f>
        <v>5181</v>
      </c>
      <c r="R185" s="7">
        <f t="shared" si="283"/>
        <v>2516</v>
      </c>
      <c r="S185" s="5">
        <f t="shared" si="284"/>
        <v>962</v>
      </c>
      <c r="T185" s="6">
        <f>ROUNDUP(T180*$C$61,0)</f>
        <v>99</v>
      </c>
      <c r="U185" s="7">
        <f t="shared" si="285"/>
        <v>49</v>
      </c>
      <c r="V185" s="28" t="s">
        <v>379</v>
      </c>
      <c r="W185" s="29">
        <f t="shared" si="295"/>
        <v>62884</v>
      </c>
      <c r="X185" s="30">
        <f t="shared" si="275"/>
        <v>3773</v>
      </c>
      <c r="Y185" s="31">
        <f t="shared" si="296"/>
        <v>3019</v>
      </c>
      <c r="Z185" s="29">
        <f t="shared" si="297"/>
        <v>1217</v>
      </c>
      <c r="AA185" s="30">
        <f t="shared" si="276"/>
        <v>73</v>
      </c>
      <c r="AB185" s="31">
        <f t="shared" si="298"/>
        <v>59</v>
      </c>
      <c r="AC185" s="1" t="s">
        <v>379</v>
      </c>
      <c r="AD185" s="5">
        <f t="shared" si="291"/>
        <v>57853</v>
      </c>
      <c r="AE185" s="6">
        <f t="shared" si="273"/>
        <v>4427</v>
      </c>
      <c r="AF185" s="7">
        <f t="shared" si="292"/>
        <v>2767</v>
      </c>
      <c r="AG185" s="5">
        <f t="shared" si="293"/>
        <v>1111</v>
      </c>
      <c r="AH185" s="6">
        <f t="shared" si="274"/>
        <v>85</v>
      </c>
      <c r="AI185" s="7">
        <f t="shared" si="294"/>
        <v>54</v>
      </c>
      <c r="AJ185" s="8">
        <v>30</v>
      </c>
    </row>
    <row r="186" spans="15:36" x14ac:dyDescent="0.15">
      <c r="O186" s="1" t="s">
        <v>234</v>
      </c>
      <c r="P186" s="1">
        <f t="shared" si="282"/>
        <v>52573</v>
      </c>
      <c r="Q186" s="1">
        <f>ROUNDUP((Q190-Q185)*0.6/4+Q185,0)</f>
        <v>5415</v>
      </c>
      <c r="R186" s="1">
        <f t="shared" ref="R186:R205" si="301">ROUNDUP(Q186*$C$2/$B$2,0)</f>
        <v>2629</v>
      </c>
      <c r="S186" s="1">
        <f t="shared" ref="S186:S205" si="302">ROUNDUP(T186*$D$2/$B$2,0)</f>
        <v>1010</v>
      </c>
      <c r="T186" s="1">
        <f>ROUNDUP((T190-T185)*0.6/4+T185,0)</f>
        <v>104</v>
      </c>
      <c r="U186" s="1">
        <f t="shared" si="285"/>
        <v>51</v>
      </c>
      <c r="V186" s="28" t="s">
        <v>234</v>
      </c>
      <c r="W186" s="28">
        <f t="shared" si="295"/>
        <v>65717</v>
      </c>
      <c r="X186" s="1">
        <f>ROUNDUP((X190-X185)*0.6/4+X185,0)</f>
        <v>3943</v>
      </c>
      <c r="Y186" s="28">
        <f t="shared" si="296"/>
        <v>3155</v>
      </c>
      <c r="Z186" s="28">
        <f t="shared" si="297"/>
        <v>1267</v>
      </c>
      <c r="AA186" s="28">
        <f t="shared" ref="AA186:AA189" si="303">ROUNDUP(T186/$B$2*$B$3,0)</f>
        <v>76</v>
      </c>
      <c r="AB186" s="28">
        <f t="shared" si="298"/>
        <v>61</v>
      </c>
      <c r="AC186" s="1" t="s">
        <v>234</v>
      </c>
      <c r="AD186" s="1">
        <f t="shared" ref="AD186:AD205" si="304">ROUNDUP(AE186*$D$4/$B$4,0)</f>
        <v>60467</v>
      </c>
      <c r="AE186" s="1">
        <f t="shared" ref="AE186:AE205" si="305">ROUNDUP(Q186/$B$2*$B$4,0)</f>
        <v>4627</v>
      </c>
      <c r="AF186" s="1">
        <f t="shared" ref="AF186:AF205" si="306">ROUNDUP(AE186*$C$4/$B$4,0)</f>
        <v>2892</v>
      </c>
      <c r="AG186" s="1">
        <f t="shared" ref="AG186:AG205" si="307">ROUNDUP(AH186*$D$4/$B$4,0)</f>
        <v>1164</v>
      </c>
      <c r="AH186" s="1">
        <f t="shared" ref="AH186:AH205" si="308">ROUNDUP(T186/$B$2*$B$4,0)</f>
        <v>89</v>
      </c>
      <c r="AI186" s="1">
        <f t="shared" ref="AI186:AI205" si="309">ROUNDUP(AH186*$C$4/$B$4,0)</f>
        <v>56</v>
      </c>
      <c r="AJ186" s="8">
        <v>31</v>
      </c>
    </row>
    <row r="187" spans="15:36" x14ac:dyDescent="0.15">
      <c r="O187" s="1" t="s">
        <v>235</v>
      </c>
      <c r="P187" s="1">
        <f t="shared" si="282"/>
        <v>54845</v>
      </c>
      <c r="Q187" s="1">
        <f>ROUNDUP((Q190-Q185)*0.6/4+Q186,0)</f>
        <v>5649</v>
      </c>
      <c r="R187" s="1">
        <f t="shared" si="301"/>
        <v>2743</v>
      </c>
      <c r="S187" s="1">
        <f t="shared" si="302"/>
        <v>1059</v>
      </c>
      <c r="T187" s="1">
        <f>ROUNDUP((T190-T185)*0.6/4+T186,0)</f>
        <v>109</v>
      </c>
      <c r="U187" s="1">
        <f t="shared" si="285"/>
        <v>53</v>
      </c>
      <c r="V187" s="28" t="s">
        <v>235</v>
      </c>
      <c r="W187" s="28">
        <f t="shared" si="295"/>
        <v>68550</v>
      </c>
      <c r="X187" s="1">
        <f>ROUNDUP((X190-X185)*0.6/4+X186,0)</f>
        <v>4113</v>
      </c>
      <c r="Y187" s="28">
        <f t="shared" si="296"/>
        <v>3291</v>
      </c>
      <c r="Z187" s="28">
        <f t="shared" si="297"/>
        <v>1334</v>
      </c>
      <c r="AA187" s="28">
        <f t="shared" si="303"/>
        <v>80</v>
      </c>
      <c r="AB187" s="28">
        <f t="shared" si="298"/>
        <v>64</v>
      </c>
      <c r="AC187" s="1" t="s">
        <v>235</v>
      </c>
      <c r="AD187" s="1">
        <f t="shared" si="304"/>
        <v>63081</v>
      </c>
      <c r="AE187" s="1">
        <f t="shared" si="305"/>
        <v>4827</v>
      </c>
      <c r="AF187" s="1">
        <f t="shared" si="306"/>
        <v>3017</v>
      </c>
      <c r="AG187" s="1">
        <f t="shared" si="307"/>
        <v>1229</v>
      </c>
      <c r="AH187" s="1">
        <f t="shared" si="308"/>
        <v>94</v>
      </c>
      <c r="AI187" s="1">
        <f t="shared" si="309"/>
        <v>59</v>
      </c>
      <c r="AJ187" s="8">
        <v>32</v>
      </c>
    </row>
    <row r="188" spans="15:36" x14ac:dyDescent="0.15">
      <c r="O188" s="1" t="s">
        <v>236</v>
      </c>
      <c r="P188" s="1">
        <f t="shared" si="282"/>
        <v>57117</v>
      </c>
      <c r="Q188" s="1">
        <f>ROUNDUP((Q190-Q185)*0.6/4+Q187,0)</f>
        <v>5883</v>
      </c>
      <c r="R188" s="1">
        <f t="shared" si="301"/>
        <v>2856</v>
      </c>
      <c r="S188" s="1">
        <f t="shared" si="302"/>
        <v>1107</v>
      </c>
      <c r="T188" s="1">
        <f>ROUNDUP((T190-T185)*0.6/4+T187,0)</f>
        <v>114</v>
      </c>
      <c r="U188" s="1">
        <f t="shared" si="285"/>
        <v>56</v>
      </c>
      <c r="V188" s="28" t="s">
        <v>236</v>
      </c>
      <c r="W188" s="28">
        <f t="shared" si="295"/>
        <v>71384</v>
      </c>
      <c r="X188" s="1">
        <f>ROUNDUP((X190-X185)*0.6/4+X187,0)</f>
        <v>4283</v>
      </c>
      <c r="Y188" s="28">
        <f t="shared" si="296"/>
        <v>3427</v>
      </c>
      <c r="Z188" s="28">
        <f t="shared" si="297"/>
        <v>1400</v>
      </c>
      <c r="AA188" s="28">
        <f t="shared" si="303"/>
        <v>84</v>
      </c>
      <c r="AB188" s="28">
        <f t="shared" si="298"/>
        <v>68</v>
      </c>
      <c r="AC188" s="1" t="s">
        <v>236</v>
      </c>
      <c r="AD188" s="1">
        <f t="shared" si="304"/>
        <v>65694</v>
      </c>
      <c r="AE188" s="1">
        <f t="shared" si="305"/>
        <v>5027</v>
      </c>
      <c r="AF188" s="1">
        <f t="shared" si="306"/>
        <v>3142</v>
      </c>
      <c r="AG188" s="1">
        <f t="shared" si="307"/>
        <v>1281</v>
      </c>
      <c r="AH188" s="1">
        <f t="shared" si="308"/>
        <v>98</v>
      </c>
      <c r="AI188" s="1">
        <f t="shared" si="309"/>
        <v>62</v>
      </c>
      <c r="AJ188" s="8">
        <v>33</v>
      </c>
    </row>
    <row r="189" spans="15:36" x14ac:dyDescent="0.15">
      <c r="O189" s="1" t="s">
        <v>237</v>
      </c>
      <c r="P189" s="1">
        <f t="shared" si="282"/>
        <v>59389</v>
      </c>
      <c r="Q189" s="1">
        <f>ROUNDUP((Q190-Q185)*0.6/4+Q188,0)</f>
        <v>6117</v>
      </c>
      <c r="R189" s="1">
        <f t="shared" si="301"/>
        <v>2970</v>
      </c>
      <c r="S189" s="1">
        <f t="shared" si="302"/>
        <v>1156</v>
      </c>
      <c r="T189" s="1">
        <f>ROUNDUP((T190-T185)*0.6/4+T188,0)</f>
        <v>119</v>
      </c>
      <c r="U189" s="1">
        <f t="shared" si="285"/>
        <v>58</v>
      </c>
      <c r="V189" s="28" t="s">
        <v>237</v>
      </c>
      <c r="W189" s="28">
        <f t="shared" si="295"/>
        <v>74217</v>
      </c>
      <c r="X189" s="1">
        <f>ROUNDUP((X190-X185)*0.6/4+X188,0)</f>
        <v>4453</v>
      </c>
      <c r="Y189" s="28">
        <f t="shared" si="296"/>
        <v>3563</v>
      </c>
      <c r="Z189" s="28">
        <f t="shared" si="297"/>
        <v>1450</v>
      </c>
      <c r="AA189" s="28">
        <f t="shared" si="303"/>
        <v>87</v>
      </c>
      <c r="AB189" s="28">
        <f t="shared" si="298"/>
        <v>70</v>
      </c>
      <c r="AC189" s="1" t="s">
        <v>237</v>
      </c>
      <c r="AD189" s="1">
        <f t="shared" si="304"/>
        <v>68308</v>
      </c>
      <c r="AE189" s="1">
        <f t="shared" si="305"/>
        <v>5227</v>
      </c>
      <c r="AF189" s="1">
        <f t="shared" si="306"/>
        <v>3267</v>
      </c>
      <c r="AG189" s="1">
        <f t="shared" si="307"/>
        <v>1333</v>
      </c>
      <c r="AH189" s="1">
        <f t="shared" si="308"/>
        <v>102</v>
      </c>
      <c r="AI189" s="1">
        <f t="shared" si="309"/>
        <v>64</v>
      </c>
      <c r="AJ189" s="8">
        <v>34</v>
      </c>
    </row>
    <row r="190" spans="15:36" x14ac:dyDescent="0.15">
      <c r="O190" s="1" t="s">
        <v>238</v>
      </c>
      <c r="P190" s="5">
        <f t="shared" si="282"/>
        <v>65399</v>
      </c>
      <c r="Q190" s="6">
        <f>ROUNDUP(Q185*$C$62,0)</f>
        <v>6736</v>
      </c>
      <c r="R190" s="7">
        <f t="shared" si="301"/>
        <v>3270</v>
      </c>
      <c r="S190" s="5">
        <f t="shared" si="302"/>
        <v>1253</v>
      </c>
      <c r="T190" s="6">
        <f>ROUNDUP(T185*$C$62,0)</f>
        <v>129</v>
      </c>
      <c r="U190" s="7">
        <f t="shared" si="285"/>
        <v>63</v>
      </c>
      <c r="V190" s="28" t="s">
        <v>238</v>
      </c>
      <c r="W190" s="29">
        <f t="shared" ref="W190:W205" si="310">ROUNDUP(X190*$D$3/$B$3,0)</f>
        <v>81750</v>
      </c>
      <c r="X190" s="30">
        <f t="shared" ref="X190:X205" si="311">ROUNDUP(Q190/$B$2*$B$3,0)</f>
        <v>4905</v>
      </c>
      <c r="Y190" s="31">
        <f t="shared" ref="Y190:Y205" si="312">ROUNDUP(X190*$C$3/$B$3,0)</f>
        <v>3924</v>
      </c>
      <c r="Z190" s="29">
        <f t="shared" ref="Z190:Z205" si="313">ROUNDUP(AA190*$D$3/$B$3,0)</f>
        <v>1567</v>
      </c>
      <c r="AA190" s="30">
        <f t="shared" ref="AA190:AA205" si="314">ROUNDUP(T190/$B$2*$B$3,0)</f>
        <v>94</v>
      </c>
      <c r="AB190" s="31">
        <f t="shared" ref="AB190:AB205" si="315">ROUNDUP(AA190*$C$3/$B$3,0)</f>
        <v>76</v>
      </c>
      <c r="AC190" s="1" t="s">
        <v>238</v>
      </c>
      <c r="AD190" s="5">
        <f t="shared" si="304"/>
        <v>75221</v>
      </c>
      <c r="AE190" s="6">
        <f t="shared" si="305"/>
        <v>5756</v>
      </c>
      <c r="AF190" s="7">
        <f t="shared" si="306"/>
        <v>3598</v>
      </c>
      <c r="AG190" s="5">
        <f t="shared" si="307"/>
        <v>1451</v>
      </c>
      <c r="AH190" s="6">
        <f t="shared" si="308"/>
        <v>111</v>
      </c>
      <c r="AI190" s="7">
        <f t="shared" si="309"/>
        <v>70</v>
      </c>
      <c r="AJ190" s="8">
        <v>35</v>
      </c>
    </row>
    <row r="191" spans="15:36" x14ac:dyDescent="0.15">
      <c r="O191" s="1" t="s">
        <v>239</v>
      </c>
      <c r="P191" s="1">
        <f t="shared" si="282"/>
        <v>68350</v>
      </c>
      <c r="Q191" s="1">
        <f>ROUNDUP((Q195-Q190)*0.6/4+Q190,0)</f>
        <v>7040</v>
      </c>
      <c r="R191" s="1">
        <f t="shared" si="301"/>
        <v>3418</v>
      </c>
      <c r="S191" s="1">
        <f t="shared" si="302"/>
        <v>1311</v>
      </c>
      <c r="T191" s="1">
        <f>ROUNDUP((T195-T190)*0.6/4+T190,0)</f>
        <v>135</v>
      </c>
      <c r="U191" s="1">
        <f t="shared" si="285"/>
        <v>66</v>
      </c>
      <c r="V191" s="28" t="s">
        <v>239</v>
      </c>
      <c r="W191" s="28">
        <f t="shared" si="310"/>
        <v>85434</v>
      </c>
      <c r="X191" s="1">
        <f>ROUNDUP((X195-X190)*0.6/4+X190,0)</f>
        <v>5126</v>
      </c>
      <c r="Y191" s="28">
        <f t="shared" si="312"/>
        <v>4101</v>
      </c>
      <c r="Z191" s="28">
        <f t="shared" si="313"/>
        <v>1650</v>
      </c>
      <c r="AA191" s="28">
        <f t="shared" si="314"/>
        <v>99</v>
      </c>
      <c r="AB191" s="28">
        <f t="shared" si="315"/>
        <v>80</v>
      </c>
      <c r="AC191" s="1" t="s">
        <v>239</v>
      </c>
      <c r="AD191" s="1">
        <f t="shared" si="304"/>
        <v>78606</v>
      </c>
      <c r="AE191" s="1">
        <f t="shared" si="305"/>
        <v>6015</v>
      </c>
      <c r="AF191" s="1">
        <f t="shared" si="306"/>
        <v>3760</v>
      </c>
      <c r="AG191" s="1">
        <f t="shared" si="307"/>
        <v>1516</v>
      </c>
      <c r="AH191" s="1">
        <f t="shared" si="308"/>
        <v>116</v>
      </c>
      <c r="AI191" s="1">
        <f t="shared" si="309"/>
        <v>73</v>
      </c>
      <c r="AJ191" s="8">
        <v>36</v>
      </c>
    </row>
    <row r="192" spans="15:36" x14ac:dyDescent="0.15">
      <c r="O192" s="1" t="s">
        <v>240</v>
      </c>
      <c r="P192" s="1">
        <f t="shared" si="282"/>
        <v>71301</v>
      </c>
      <c r="Q192" s="1">
        <f>ROUNDUP((Q195-Q190)*0.6/4+Q191,0)</f>
        <v>7344</v>
      </c>
      <c r="R192" s="1">
        <f t="shared" si="301"/>
        <v>3566</v>
      </c>
      <c r="S192" s="1">
        <f t="shared" si="302"/>
        <v>1369</v>
      </c>
      <c r="T192" s="1">
        <f>ROUNDUP((T195-T190)*0.6/4+T191,0)</f>
        <v>141</v>
      </c>
      <c r="U192" s="1">
        <f t="shared" si="285"/>
        <v>69</v>
      </c>
      <c r="V192" s="28" t="s">
        <v>240</v>
      </c>
      <c r="W192" s="28">
        <f t="shared" si="310"/>
        <v>89117</v>
      </c>
      <c r="X192" s="1">
        <f>ROUNDUP((X195-X190)*0.6/4+X191,0)</f>
        <v>5347</v>
      </c>
      <c r="Y192" s="28">
        <f t="shared" si="312"/>
        <v>4278</v>
      </c>
      <c r="Z192" s="28">
        <f t="shared" si="313"/>
        <v>1717</v>
      </c>
      <c r="AA192" s="28">
        <f t="shared" si="314"/>
        <v>103</v>
      </c>
      <c r="AB192" s="28">
        <f t="shared" si="315"/>
        <v>83</v>
      </c>
      <c r="AC192" s="1" t="s">
        <v>240</v>
      </c>
      <c r="AD192" s="1">
        <f t="shared" si="304"/>
        <v>82003</v>
      </c>
      <c r="AE192" s="1">
        <f t="shared" si="305"/>
        <v>6275</v>
      </c>
      <c r="AF192" s="1">
        <f t="shared" si="306"/>
        <v>3922</v>
      </c>
      <c r="AG192" s="1">
        <f t="shared" si="307"/>
        <v>1582</v>
      </c>
      <c r="AH192" s="1">
        <f t="shared" si="308"/>
        <v>121</v>
      </c>
      <c r="AI192" s="1">
        <f t="shared" si="309"/>
        <v>76</v>
      </c>
      <c r="AJ192" s="8">
        <v>37</v>
      </c>
    </row>
    <row r="193" spans="15:36" x14ac:dyDescent="0.15">
      <c r="O193" s="1" t="s">
        <v>241</v>
      </c>
      <c r="P193" s="1">
        <f t="shared" si="282"/>
        <v>74253</v>
      </c>
      <c r="Q193" s="1">
        <f>ROUNDUP((Q195-Q190)*0.6/4+Q192,0)</f>
        <v>7648</v>
      </c>
      <c r="R193" s="1">
        <f t="shared" si="301"/>
        <v>3713</v>
      </c>
      <c r="S193" s="1">
        <f t="shared" si="302"/>
        <v>1428</v>
      </c>
      <c r="T193" s="1">
        <f>ROUNDUP((T195-T190)*0.6/4+T192,0)</f>
        <v>147</v>
      </c>
      <c r="U193" s="1">
        <f t="shared" si="285"/>
        <v>72</v>
      </c>
      <c r="V193" s="28" t="s">
        <v>241</v>
      </c>
      <c r="W193" s="28">
        <f t="shared" si="310"/>
        <v>92800</v>
      </c>
      <c r="X193" s="1">
        <f>ROUNDUP((X195-X190)*0.6/4+X192,0)</f>
        <v>5568</v>
      </c>
      <c r="Y193" s="28">
        <f t="shared" si="312"/>
        <v>4455</v>
      </c>
      <c r="Z193" s="28">
        <f t="shared" si="313"/>
        <v>1800</v>
      </c>
      <c r="AA193" s="28">
        <f t="shared" si="314"/>
        <v>108</v>
      </c>
      <c r="AB193" s="28">
        <f t="shared" si="315"/>
        <v>87</v>
      </c>
      <c r="AC193" s="1" t="s">
        <v>241</v>
      </c>
      <c r="AD193" s="1">
        <f t="shared" si="304"/>
        <v>85401</v>
      </c>
      <c r="AE193" s="1">
        <f t="shared" si="305"/>
        <v>6535</v>
      </c>
      <c r="AF193" s="1">
        <f t="shared" si="306"/>
        <v>4085</v>
      </c>
      <c r="AG193" s="1">
        <f t="shared" si="307"/>
        <v>1647</v>
      </c>
      <c r="AH193" s="1">
        <f t="shared" si="308"/>
        <v>126</v>
      </c>
      <c r="AI193" s="1">
        <f t="shared" si="309"/>
        <v>79</v>
      </c>
      <c r="AJ193" s="8">
        <v>38</v>
      </c>
    </row>
    <row r="194" spans="15:36" x14ac:dyDescent="0.15">
      <c r="O194" s="1" t="s">
        <v>242</v>
      </c>
      <c r="P194" s="1">
        <f t="shared" si="282"/>
        <v>77204</v>
      </c>
      <c r="Q194" s="1">
        <f>ROUNDUP((Q195-Q190)*0.6/4+Q193,0)</f>
        <v>7952</v>
      </c>
      <c r="R194" s="1">
        <f t="shared" si="301"/>
        <v>3861</v>
      </c>
      <c r="S194" s="1">
        <f t="shared" si="302"/>
        <v>1486</v>
      </c>
      <c r="T194" s="1">
        <f>ROUNDUP((T195-T190)*0.6/4+T193,0)</f>
        <v>153</v>
      </c>
      <c r="U194" s="1">
        <f t="shared" si="285"/>
        <v>75</v>
      </c>
      <c r="V194" s="28" t="s">
        <v>242</v>
      </c>
      <c r="W194" s="28">
        <f t="shared" si="310"/>
        <v>96484</v>
      </c>
      <c r="X194" s="1">
        <f>ROUNDUP((X195-X190)*0.6/4+X193,0)</f>
        <v>5789</v>
      </c>
      <c r="Y194" s="28">
        <f t="shared" si="312"/>
        <v>4632</v>
      </c>
      <c r="Z194" s="28">
        <f t="shared" si="313"/>
        <v>1867</v>
      </c>
      <c r="AA194" s="28">
        <f t="shared" si="314"/>
        <v>112</v>
      </c>
      <c r="AB194" s="28">
        <f t="shared" si="315"/>
        <v>90</v>
      </c>
      <c r="AC194" s="1" t="s">
        <v>242</v>
      </c>
      <c r="AD194" s="1">
        <f t="shared" si="304"/>
        <v>88786</v>
      </c>
      <c r="AE194" s="1">
        <f t="shared" si="305"/>
        <v>6794</v>
      </c>
      <c r="AF194" s="1">
        <f t="shared" si="306"/>
        <v>4247</v>
      </c>
      <c r="AG194" s="1">
        <f t="shared" si="307"/>
        <v>1712</v>
      </c>
      <c r="AH194" s="1">
        <f t="shared" si="308"/>
        <v>131</v>
      </c>
      <c r="AI194" s="1">
        <f t="shared" si="309"/>
        <v>82</v>
      </c>
      <c r="AJ194" s="8">
        <v>39</v>
      </c>
    </row>
    <row r="195" spans="15:36" x14ac:dyDescent="0.15">
      <c r="O195" s="1" t="s">
        <v>243</v>
      </c>
      <c r="P195" s="5">
        <f t="shared" si="282"/>
        <v>85020</v>
      </c>
      <c r="Q195" s="6">
        <f>ROUNDUP(Q190*$C$63,0)</f>
        <v>8757</v>
      </c>
      <c r="R195" s="7">
        <f t="shared" si="301"/>
        <v>4251</v>
      </c>
      <c r="S195" s="5">
        <f t="shared" si="302"/>
        <v>1632</v>
      </c>
      <c r="T195" s="6">
        <f>ROUNDUP(T190*$C$63,0)</f>
        <v>168</v>
      </c>
      <c r="U195" s="7">
        <f t="shared" si="285"/>
        <v>82</v>
      </c>
      <c r="V195" s="28" t="s">
        <v>243</v>
      </c>
      <c r="W195" s="29">
        <f t="shared" si="310"/>
        <v>106284</v>
      </c>
      <c r="X195" s="30">
        <f t="shared" si="311"/>
        <v>6377</v>
      </c>
      <c r="Y195" s="31">
        <f t="shared" si="312"/>
        <v>5102</v>
      </c>
      <c r="Z195" s="29">
        <f t="shared" si="313"/>
        <v>2050</v>
      </c>
      <c r="AA195" s="30">
        <f t="shared" si="314"/>
        <v>123</v>
      </c>
      <c r="AB195" s="31">
        <f t="shared" si="315"/>
        <v>99</v>
      </c>
      <c r="AC195" s="1" t="s">
        <v>243</v>
      </c>
      <c r="AD195" s="5">
        <f t="shared" si="304"/>
        <v>97777</v>
      </c>
      <c r="AE195" s="6">
        <f t="shared" si="305"/>
        <v>7482</v>
      </c>
      <c r="AF195" s="7">
        <f t="shared" si="306"/>
        <v>4677</v>
      </c>
      <c r="AG195" s="5">
        <f t="shared" si="307"/>
        <v>1882</v>
      </c>
      <c r="AH195" s="6">
        <f t="shared" si="308"/>
        <v>144</v>
      </c>
      <c r="AI195" s="7">
        <f t="shared" si="309"/>
        <v>90</v>
      </c>
      <c r="AJ195" s="8">
        <v>40</v>
      </c>
    </row>
    <row r="196" spans="15:36" x14ac:dyDescent="0.15">
      <c r="O196" s="1" t="s">
        <v>244</v>
      </c>
      <c r="P196" s="1">
        <f t="shared" si="282"/>
        <v>88855</v>
      </c>
      <c r="Q196" s="1">
        <f>ROUNDUP((Q200-Q195)*0.6/4+Q195,0)</f>
        <v>9152</v>
      </c>
      <c r="R196" s="1">
        <f t="shared" si="301"/>
        <v>4443</v>
      </c>
      <c r="S196" s="1">
        <f t="shared" si="302"/>
        <v>1709</v>
      </c>
      <c r="T196" s="1">
        <f>ROUNDUP((T200-T195)*0.6/4+T195,0)</f>
        <v>176</v>
      </c>
      <c r="U196" s="1">
        <f t="shared" si="285"/>
        <v>86</v>
      </c>
      <c r="V196" s="28" t="s">
        <v>244</v>
      </c>
      <c r="W196" s="28">
        <f t="shared" si="310"/>
        <v>111084</v>
      </c>
      <c r="X196" s="1">
        <f>ROUNDUP((X200-X195)*0.6/4+X195,0)</f>
        <v>6665</v>
      </c>
      <c r="Y196" s="28">
        <f t="shared" si="312"/>
        <v>5332</v>
      </c>
      <c r="Z196" s="28">
        <f t="shared" si="313"/>
        <v>2150</v>
      </c>
      <c r="AA196" s="28">
        <f t="shared" si="314"/>
        <v>129</v>
      </c>
      <c r="AB196" s="28">
        <f t="shared" si="315"/>
        <v>104</v>
      </c>
      <c r="AC196" s="1" t="s">
        <v>244</v>
      </c>
      <c r="AD196" s="1">
        <f t="shared" si="304"/>
        <v>102194</v>
      </c>
      <c r="AE196" s="1">
        <f t="shared" si="305"/>
        <v>7820</v>
      </c>
      <c r="AF196" s="1">
        <f t="shared" si="306"/>
        <v>4888</v>
      </c>
      <c r="AG196" s="1">
        <f t="shared" si="307"/>
        <v>1974</v>
      </c>
      <c r="AH196" s="1">
        <f t="shared" si="308"/>
        <v>151</v>
      </c>
      <c r="AI196" s="1">
        <f t="shared" si="309"/>
        <v>95</v>
      </c>
      <c r="AJ196" s="8">
        <v>41</v>
      </c>
    </row>
    <row r="197" spans="15:36" x14ac:dyDescent="0.15">
      <c r="O197" s="1" t="s">
        <v>245</v>
      </c>
      <c r="P197" s="1">
        <f t="shared" si="282"/>
        <v>92690</v>
      </c>
      <c r="Q197" s="1">
        <f>ROUNDUP((Q200-Q195)*0.6/4+Q196,0)</f>
        <v>9547</v>
      </c>
      <c r="R197" s="1">
        <f t="shared" si="301"/>
        <v>4635</v>
      </c>
      <c r="S197" s="1">
        <f t="shared" si="302"/>
        <v>1787</v>
      </c>
      <c r="T197" s="1">
        <f>ROUNDUP((T200-T195)*0.6/4+T196,0)</f>
        <v>184</v>
      </c>
      <c r="U197" s="1">
        <f t="shared" si="285"/>
        <v>90</v>
      </c>
      <c r="V197" s="28" t="s">
        <v>245</v>
      </c>
      <c r="W197" s="28">
        <f t="shared" si="310"/>
        <v>115884</v>
      </c>
      <c r="X197" s="1">
        <f>ROUNDUP((X200-X195)*0.6/4+X196,0)</f>
        <v>6953</v>
      </c>
      <c r="Y197" s="28">
        <f t="shared" si="312"/>
        <v>5563</v>
      </c>
      <c r="Z197" s="28">
        <f t="shared" si="313"/>
        <v>2234</v>
      </c>
      <c r="AA197" s="28">
        <f t="shared" si="314"/>
        <v>134</v>
      </c>
      <c r="AB197" s="28">
        <f t="shared" si="315"/>
        <v>108</v>
      </c>
      <c r="AC197" s="1" t="s">
        <v>245</v>
      </c>
      <c r="AD197" s="1">
        <f t="shared" si="304"/>
        <v>106598</v>
      </c>
      <c r="AE197" s="1">
        <f t="shared" si="305"/>
        <v>8157</v>
      </c>
      <c r="AF197" s="1">
        <f t="shared" si="306"/>
        <v>5099</v>
      </c>
      <c r="AG197" s="1">
        <f t="shared" si="307"/>
        <v>2065</v>
      </c>
      <c r="AH197" s="1">
        <f t="shared" si="308"/>
        <v>158</v>
      </c>
      <c r="AI197" s="1">
        <f t="shared" si="309"/>
        <v>99</v>
      </c>
      <c r="AJ197" s="8">
        <v>42</v>
      </c>
    </row>
    <row r="198" spans="15:36" x14ac:dyDescent="0.15">
      <c r="O198" s="1" t="s">
        <v>246</v>
      </c>
      <c r="P198" s="1">
        <f t="shared" si="282"/>
        <v>96525</v>
      </c>
      <c r="Q198" s="1">
        <f>ROUNDUP((Q200-Q195)*0.6/4+Q197,0)</f>
        <v>9942</v>
      </c>
      <c r="R198" s="1">
        <f t="shared" si="301"/>
        <v>4827</v>
      </c>
      <c r="S198" s="1">
        <f t="shared" si="302"/>
        <v>1865</v>
      </c>
      <c r="T198" s="1">
        <f>ROUNDUP((T200-T195)*0.6/4+T197,0)</f>
        <v>192</v>
      </c>
      <c r="U198" s="1">
        <f t="shared" si="285"/>
        <v>94</v>
      </c>
      <c r="V198" s="28" t="s">
        <v>246</v>
      </c>
      <c r="W198" s="28">
        <f t="shared" si="310"/>
        <v>120684</v>
      </c>
      <c r="X198" s="1">
        <f>ROUNDUP((X200-X195)*0.6/4+X197,0)</f>
        <v>7241</v>
      </c>
      <c r="Y198" s="28">
        <f t="shared" si="312"/>
        <v>5793</v>
      </c>
      <c r="Z198" s="28">
        <f t="shared" si="313"/>
        <v>2334</v>
      </c>
      <c r="AA198" s="28">
        <f t="shared" si="314"/>
        <v>140</v>
      </c>
      <c r="AB198" s="28">
        <f t="shared" si="315"/>
        <v>112</v>
      </c>
      <c r="AC198" s="1" t="s">
        <v>246</v>
      </c>
      <c r="AD198" s="1">
        <f t="shared" si="304"/>
        <v>111015</v>
      </c>
      <c r="AE198" s="1">
        <f t="shared" si="305"/>
        <v>8495</v>
      </c>
      <c r="AF198" s="1">
        <f t="shared" si="306"/>
        <v>5310</v>
      </c>
      <c r="AG198" s="1">
        <f t="shared" si="307"/>
        <v>2157</v>
      </c>
      <c r="AH198" s="1">
        <f t="shared" si="308"/>
        <v>165</v>
      </c>
      <c r="AI198" s="1">
        <f t="shared" si="309"/>
        <v>104</v>
      </c>
      <c r="AJ198" s="8">
        <v>43</v>
      </c>
    </row>
    <row r="199" spans="15:36" x14ac:dyDescent="0.15">
      <c r="O199" s="1" t="s">
        <v>247</v>
      </c>
      <c r="P199" s="1">
        <f t="shared" si="282"/>
        <v>100360</v>
      </c>
      <c r="Q199" s="1">
        <f>ROUNDUP((Q200-Q195)*0.6/4+Q198,0)</f>
        <v>10337</v>
      </c>
      <c r="R199" s="1">
        <f t="shared" si="301"/>
        <v>5018</v>
      </c>
      <c r="S199" s="1">
        <f t="shared" si="302"/>
        <v>1942</v>
      </c>
      <c r="T199" s="1">
        <f>ROUNDUP((T200-T195)*0.6/4+T198,0)</f>
        <v>200</v>
      </c>
      <c r="U199" s="1">
        <f t="shared" si="285"/>
        <v>98</v>
      </c>
      <c r="V199" s="28" t="s">
        <v>247</v>
      </c>
      <c r="W199" s="28">
        <f t="shared" si="310"/>
        <v>125484</v>
      </c>
      <c r="X199" s="1">
        <f>ROUNDUP((X200-X195)*0.6/4+X198,0)</f>
        <v>7529</v>
      </c>
      <c r="Y199" s="28">
        <f t="shared" si="312"/>
        <v>6024</v>
      </c>
      <c r="Z199" s="28">
        <f t="shared" si="313"/>
        <v>2434</v>
      </c>
      <c r="AA199" s="28">
        <f t="shared" si="314"/>
        <v>146</v>
      </c>
      <c r="AB199" s="28">
        <f t="shared" si="315"/>
        <v>117</v>
      </c>
      <c r="AC199" s="1" t="s">
        <v>247</v>
      </c>
      <c r="AD199" s="1">
        <f t="shared" si="304"/>
        <v>115419</v>
      </c>
      <c r="AE199" s="1">
        <f t="shared" si="305"/>
        <v>8832</v>
      </c>
      <c r="AF199" s="1">
        <f t="shared" si="306"/>
        <v>5520</v>
      </c>
      <c r="AG199" s="1">
        <f t="shared" si="307"/>
        <v>2235</v>
      </c>
      <c r="AH199" s="1">
        <f t="shared" si="308"/>
        <v>171</v>
      </c>
      <c r="AI199" s="1">
        <f t="shared" si="309"/>
        <v>107</v>
      </c>
      <c r="AJ199" s="8">
        <v>44</v>
      </c>
    </row>
    <row r="200" spans="15:36" x14ac:dyDescent="0.15">
      <c r="O200" s="1" t="s">
        <v>248</v>
      </c>
      <c r="P200" s="5">
        <f t="shared" si="282"/>
        <v>110534</v>
      </c>
      <c r="Q200" s="6">
        <f>ROUNDUP(Q195*$C$64,0)</f>
        <v>11385</v>
      </c>
      <c r="R200" s="7">
        <f t="shared" si="301"/>
        <v>5527</v>
      </c>
      <c r="S200" s="5">
        <f t="shared" si="302"/>
        <v>2127</v>
      </c>
      <c r="T200" s="6">
        <f>ROUNDUP(T195*$C$64,0)</f>
        <v>219</v>
      </c>
      <c r="U200" s="7">
        <f t="shared" si="285"/>
        <v>107</v>
      </c>
      <c r="V200" s="28" t="s">
        <v>248</v>
      </c>
      <c r="W200" s="29">
        <f t="shared" si="310"/>
        <v>138184</v>
      </c>
      <c r="X200" s="30">
        <f t="shared" si="311"/>
        <v>8291</v>
      </c>
      <c r="Y200" s="31">
        <f t="shared" si="312"/>
        <v>6633</v>
      </c>
      <c r="Z200" s="29">
        <f t="shared" si="313"/>
        <v>2667</v>
      </c>
      <c r="AA200" s="30">
        <f t="shared" si="314"/>
        <v>160</v>
      </c>
      <c r="AB200" s="31">
        <f t="shared" si="315"/>
        <v>128</v>
      </c>
      <c r="AC200" s="1" t="s">
        <v>248</v>
      </c>
      <c r="AD200" s="5">
        <f t="shared" si="304"/>
        <v>127115</v>
      </c>
      <c r="AE200" s="6">
        <f t="shared" si="305"/>
        <v>9727</v>
      </c>
      <c r="AF200" s="7">
        <f t="shared" si="306"/>
        <v>6080</v>
      </c>
      <c r="AG200" s="5">
        <f t="shared" si="307"/>
        <v>2457</v>
      </c>
      <c r="AH200" s="6">
        <f t="shared" si="308"/>
        <v>188</v>
      </c>
      <c r="AI200" s="7">
        <f t="shared" si="309"/>
        <v>118</v>
      </c>
      <c r="AJ200" s="8">
        <v>45</v>
      </c>
    </row>
    <row r="201" spans="15:36" x14ac:dyDescent="0.15">
      <c r="O201" s="1" t="s">
        <v>249</v>
      </c>
      <c r="P201" s="1">
        <f t="shared" si="282"/>
        <v>115515</v>
      </c>
      <c r="Q201" s="1">
        <f>ROUNDUP((Q205-Q200)*0.6/4+Q200,0)</f>
        <v>11898</v>
      </c>
      <c r="R201" s="1">
        <f t="shared" si="301"/>
        <v>5776</v>
      </c>
      <c r="S201" s="1">
        <f t="shared" si="302"/>
        <v>2224</v>
      </c>
      <c r="T201" s="1">
        <f>ROUNDUP((T205-T200)*0.6/4+T200,0)</f>
        <v>229</v>
      </c>
      <c r="U201" s="1">
        <f t="shared" si="285"/>
        <v>112</v>
      </c>
      <c r="V201" s="28" t="s">
        <v>249</v>
      </c>
      <c r="W201" s="28">
        <f t="shared" si="310"/>
        <v>144417</v>
      </c>
      <c r="X201" s="1">
        <f>ROUNDUP((X205-X200)*0.6/4+X200,0)</f>
        <v>8665</v>
      </c>
      <c r="Y201" s="28">
        <f t="shared" si="312"/>
        <v>6932</v>
      </c>
      <c r="Z201" s="28">
        <f t="shared" si="313"/>
        <v>2784</v>
      </c>
      <c r="AA201" s="28">
        <f t="shared" si="314"/>
        <v>167</v>
      </c>
      <c r="AB201" s="28">
        <f t="shared" si="315"/>
        <v>134</v>
      </c>
      <c r="AC201" s="1" t="s">
        <v>249</v>
      </c>
      <c r="AD201" s="1">
        <f t="shared" si="304"/>
        <v>132852</v>
      </c>
      <c r="AE201" s="1">
        <f t="shared" si="305"/>
        <v>10166</v>
      </c>
      <c r="AF201" s="1">
        <f t="shared" si="306"/>
        <v>6354</v>
      </c>
      <c r="AG201" s="1">
        <f t="shared" si="307"/>
        <v>2562</v>
      </c>
      <c r="AH201" s="1">
        <f t="shared" si="308"/>
        <v>196</v>
      </c>
      <c r="AI201" s="1">
        <f t="shared" si="309"/>
        <v>123</v>
      </c>
      <c r="AJ201" s="8">
        <v>46</v>
      </c>
    </row>
    <row r="202" spans="15:36" x14ac:dyDescent="0.15">
      <c r="O202" s="1" t="s">
        <v>250</v>
      </c>
      <c r="P202" s="1">
        <f t="shared" si="282"/>
        <v>120496</v>
      </c>
      <c r="Q202" s="1">
        <f>ROUNDUP((Q205-Q200)*0.6/4+Q201,0)</f>
        <v>12411</v>
      </c>
      <c r="R202" s="1">
        <f t="shared" si="301"/>
        <v>6025</v>
      </c>
      <c r="S202" s="1">
        <f t="shared" si="302"/>
        <v>2321</v>
      </c>
      <c r="T202" s="1">
        <f>ROUNDUP((T205-T200)*0.6/4+T201,0)</f>
        <v>239</v>
      </c>
      <c r="U202" s="1">
        <f t="shared" si="285"/>
        <v>117</v>
      </c>
      <c r="V202" s="28" t="s">
        <v>250</v>
      </c>
      <c r="W202" s="28">
        <f t="shared" si="310"/>
        <v>150650</v>
      </c>
      <c r="X202" s="1">
        <f>ROUNDUP((X205-X200)*0.6/4+X201,0)</f>
        <v>9039</v>
      </c>
      <c r="Y202" s="28">
        <f t="shared" si="312"/>
        <v>7232</v>
      </c>
      <c r="Z202" s="28">
        <f t="shared" si="313"/>
        <v>2917</v>
      </c>
      <c r="AA202" s="28">
        <f t="shared" si="314"/>
        <v>175</v>
      </c>
      <c r="AB202" s="28">
        <f t="shared" si="315"/>
        <v>140</v>
      </c>
      <c r="AC202" s="1" t="s">
        <v>250</v>
      </c>
      <c r="AD202" s="1">
        <f t="shared" si="304"/>
        <v>138575</v>
      </c>
      <c r="AE202" s="1">
        <f t="shared" si="305"/>
        <v>10604</v>
      </c>
      <c r="AF202" s="1">
        <f t="shared" si="306"/>
        <v>6628</v>
      </c>
      <c r="AG202" s="1">
        <f t="shared" si="307"/>
        <v>2679</v>
      </c>
      <c r="AH202" s="1">
        <f t="shared" si="308"/>
        <v>205</v>
      </c>
      <c r="AI202" s="1">
        <f t="shared" si="309"/>
        <v>129</v>
      </c>
      <c r="AJ202" s="8">
        <v>47</v>
      </c>
    </row>
    <row r="203" spans="15:36" x14ac:dyDescent="0.15">
      <c r="O203" s="1" t="s">
        <v>251</v>
      </c>
      <c r="P203" s="1">
        <f t="shared" si="282"/>
        <v>125476</v>
      </c>
      <c r="Q203" s="1">
        <f>ROUNDUP((Q205-Q200)*0.6/4+Q202,0)</f>
        <v>12924</v>
      </c>
      <c r="R203" s="1">
        <f t="shared" si="301"/>
        <v>6274</v>
      </c>
      <c r="S203" s="1">
        <f t="shared" si="302"/>
        <v>2418</v>
      </c>
      <c r="T203" s="1">
        <f>ROUNDUP((T205-T200)*0.6/4+T202,0)</f>
        <v>249</v>
      </c>
      <c r="U203" s="1">
        <f t="shared" si="285"/>
        <v>121</v>
      </c>
      <c r="V203" s="28" t="s">
        <v>251</v>
      </c>
      <c r="W203" s="28">
        <f t="shared" si="310"/>
        <v>156884</v>
      </c>
      <c r="X203" s="1">
        <f>ROUNDUP((X205-X200)*0.6/4+X202,0)</f>
        <v>9413</v>
      </c>
      <c r="Y203" s="28">
        <f t="shared" si="312"/>
        <v>7531</v>
      </c>
      <c r="Z203" s="28">
        <f t="shared" si="313"/>
        <v>3034</v>
      </c>
      <c r="AA203" s="28">
        <f t="shared" si="314"/>
        <v>182</v>
      </c>
      <c r="AB203" s="28">
        <f t="shared" si="315"/>
        <v>146</v>
      </c>
      <c r="AC203" s="1" t="s">
        <v>251</v>
      </c>
      <c r="AD203" s="1">
        <f t="shared" si="304"/>
        <v>144299</v>
      </c>
      <c r="AE203" s="1">
        <f t="shared" si="305"/>
        <v>11042</v>
      </c>
      <c r="AF203" s="1">
        <f t="shared" si="306"/>
        <v>6902</v>
      </c>
      <c r="AG203" s="1">
        <f t="shared" si="307"/>
        <v>2784</v>
      </c>
      <c r="AH203" s="1">
        <f t="shared" si="308"/>
        <v>213</v>
      </c>
      <c r="AI203" s="1">
        <f t="shared" si="309"/>
        <v>134</v>
      </c>
      <c r="AJ203" s="8">
        <v>48</v>
      </c>
    </row>
    <row r="204" spans="15:36" x14ac:dyDescent="0.15">
      <c r="O204" s="1" t="s">
        <v>252</v>
      </c>
      <c r="P204" s="1">
        <f t="shared" si="282"/>
        <v>130457</v>
      </c>
      <c r="Q204" s="1">
        <f>ROUNDUP((Q205-Q200)*0.6/4+Q203,0)</f>
        <v>13437</v>
      </c>
      <c r="R204" s="1">
        <f t="shared" si="301"/>
        <v>6523</v>
      </c>
      <c r="S204" s="1">
        <f t="shared" si="302"/>
        <v>2515</v>
      </c>
      <c r="T204" s="1">
        <f>ROUNDUP((T205-T200)*0.6/4+T203,0)</f>
        <v>259</v>
      </c>
      <c r="U204" s="1">
        <f t="shared" si="285"/>
        <v>126</v>
      </c>
      <c r="V204" s="28" t="s">
        <v>252</v>
      </c>
      <c r="W204" s="28">
        <f t="shared" si="310"/>
        <v>163117</v>
      </c>
      <c r="X204" s="1">
        <f>ROUNDUP((X205-X200)*0.6/4+X203,0)</f>
        <v>9787</v>
      </c>
      <c r="Y204" s="28">
        <f t="shared" si="312"/>
        <v>7830</v>
      </c>
      <c r="Z204" s="28">
        <f t="shared" si="313"/>
        <v>3150</v>
      </c>
      <c r="AA204" s="28">
        <f t="shared" si="314"/>
        <v>189</v>
      </c>
      <c r="AB204" s="28">
        <f t="shared" si="315"/>
        <v>152</v>
      </c>
      <c r="AC204" s="1" t="s">
        <v>252</v>
      </c>
      <c r="AD204" s="1">
        <f t="shared" si="304"/>
        <v>150036</v>
      </c>
      <c r="AE204" s="1">
        <f t="shared" si="305"/>
        <v>11481</v>
      </c>
      <c r="AF204" s="1">
        <f t="shared" si="306"/>
        <v>7176</v>
      </c>
      <c r="AG204" s="1">
        <f t="shared" si="307"/>
        <v>2902</v>
      </c>
      <c r="AH204" s="1">
        <f t="shared" si="308"/>
        <v>222</v>
      </c>
      <c r="AI204" s="1">
        <f t="shared" si="309"/>
        <v>139</v>
      </c>
      <c r="AJ204" s="8">
        <v>49</v>
      </c>
    </row>
    <row r="205" spans="15:36" x14ac:dyDescent="0.15">
      <c r="O205" s="1" t="s">
        <v>253</v>
      </c>
      <c r="P205" s="5">
        <f t="shared" si="282"/>
        <v>143700</v>
      </c>
      <c r="Q205" s="6">
        <f>ROUNDUP(Q200*$C$65,0)</f>
        <v>14801</v>
      </c>
      <c r="R205" s="7">
        <f t="shared" si="301"/>
        <v>7185</v>
      </c>
      <c r="S205" s="5">
        <f t="shared" si="302"/>
        <v>2767</v>
      </c>
      <c r="T205" s="6">
        <f>ROUNDUP(T200*$C$65,0)</f>
        <v>285</v>
      </c>
      <c r="U205" s="7">
        <f t="shared" si="285"/>
        <v>139</v>
      </c>
      <c r="V205" s="28" t="s">
        <v>253</v>
      </c>
      <c r="W205" s="29">
        <f t="shared" si="310"/>
        <v>179634</v>
      </c>
      <c r="X205" s="30">
        <f t="shared" si="311"/>
        <v>10778</v>
      </c>
      <c r="Y205" s="31">
        <f t="shared" si="312"/>
        <v>8623</v>
      </c>
      <c r="Z205" s="29">
        <f t="shared" si="313"/>
        <v>3467</v>
      </c>
      <c r="AA205" s="30">
        <f t="shared" si="314"/>
        <v>208</v>
      </c>
      <c r="AB205" s="31">
        <f t="shared" si="315"/>
        <v>167</v>
      </c>
      <c r="AC205" s="1" t="s">
        <v>253</v>
      </c>
      <c r="AD205" s="5">
        <f t="shared" si="304"/>
        <v>165261</v>
      </c>
      <c r="AE205" s="6">
        <f t="shared" si="305"/>
        <v>12646</v>
      </c>
      <c r="AF205" s="7">
        <f t="shared" si="306"/>
        <v>7904</v>
      </c>
      <c r="AG205" s="5">
        <f t="shared" si="307"/>
        <v>3189</v>
      </c>
      <c r="AH205" s="6">
        <f t="shared" si="308"/>
        <v>244</v>
      </c>
      <c r="AI205" s="7">
        <f t="shared" si="309"/>
        <v>153</v>
      </c>
      <c r="AJ205" s="8">
        <v>50</v>
      </c>
    </row>
    <row r="206" spans="15:36" x14ac:dyDescent="0.15">
      <c r="O206" s="1" t="s">
        <v>370</v>
      </c>
      <c r="P206" s="5">
        <f t="shared" ref="P206:P221" si="316">ROUNDUP(Q206*$D$2/$B$2,0)</f>
        <v>2651</v>
      </c>
      <c r="Q206" s="6">
        <f>ROUNDUP(Q155/$B$10,0)</f>
        <v>273</v>
      </c>
      <c r="R206" s="7">
        <f t="shared" ref="R206:R221" si="317">ROUNDUP(Q206*$C$2/$B$2,0)</f>
        <v>133</v>
      </c>
      <c r="S206" s="5">
        <f t="shared" ref="S206:S221" si="318">ROUNDUP(T206*$D$2/$B$2,0)</f>
        <v>49</v>
      </c>
      <c r="T206" s="6">
        <f>ROUNDUP(T155/$B$10,0)</f>
        <v>5</v>
      </c>
      <c r="U206" s="7">
        <f t="shared" ref="U206:U221" si="319">ROUNDUP(T206*$C$2/$B$2,0)</f>
        <v>3</v>
      </c>
      <c r="V206" s="28" t="s">
        <v>370</v>
      </c>
      <c r="W206" s="29">
        <f t="shared" ref="W206:W225" si="320">ROUNDUP(X206*$D$3/$B$3,0)</f>
        <v>3317</v>
      </c>
      <c r="X206" s="30">
        <f t="shared" si="275"/>
        <v>199</v>
      </c>
      <c r="Y206" s="31">
        <f t="shared" ref="Y206:Y225" si="321">ROUNDUP(X206*$C$3/$B$3,0)</f>
        <v>160</v>
      </c>
      <c r="Z206" s="29">
        <f t="shared" ref="Z206:Z225" si="322">ROUNDUP(AA206*$D$3/$B$3,0)</f>
        <v>67</v>
      </c>
      <c r="AA206" s="30">
        <f t="shared" si="276"/>
        <v>4</v>
      </c>
      <c r="AB206" s="31">
        <f t="shared" ref="AB206:AB225" si="323">ROUNDUP(AA206*$C$3/$B$3,0)</f>
        <v>4</v>
      </c>
      <c r="AC206" s="1" t="s">
        <v>370</v>
      </c>
      <c r="AD206" s="5">
        <f t="shared" ref="AD206:AD221" si="324">ROUNDUP(AE206*$D$4/$B$4,0)</f>
        <v>3058</v>
      </c>
      <c r="AE206" s="6">
        <f t="shared" si="273"/>
        <v>234</v>
      </c>
      <c r="AF206" s="7">
        <f t="shared" ref="AF206:AF221" si="325">ROUNDUP(AE206*$C$4/$B$4,0)</f>
        <v>147</v>
      </c>
      <c r="AG206" s="5">
        <f t="shared" ref="AG206:AG221" si="326">ROUNDUP(AH206*$D$4/$B$4,0)</f>
        <v>66</v>
      </c>
      <c r="AH206" s="6">
        <f t="shared" si="274"/>
        <v>5</v>
      </c>
      <c r="AI206" s="7">
        <f t="shared" ref="AI206:AI221" si="327">ROUNDUP(AH206*$C$4/$B$4,0)</f>
        <v>4</v>
      </c>
      <c r="AJ206" s="8">
        <v>0</v>
      </c>
    </row>
    <row r="207" spans="15:36" x14ac:dyDescent="0.15">
      <c r="O207" s="1" t="s">
        <v>371</v>
      </c>
      <c r="P207" s="1">
        <f t="shared" si="316"/>
        <v>3049</v>
      </c>
      <c r="Q207" s="1">
        <f>ROUNDUP((Q211-Q206)*0.6/4+Q206,0)</f>
        <v>314</v>
      </c>
      <c r="R207" s="1">
        <f t="shared" si="317"/>
        <v>153</v>
      </c>
      <c r="S207" s="1">
        <f t="shared" si="318"/>
        <v>59</v>
      </c>
      <c r="T207" s="1">
        <f>ROUNDUP((T211-T206)*0.6/4+T206,0)</f>
        <v>6</v>
      </c>
      <c r="U207" s="1">
        <f t="shared" si="319"/>
        <v>3</v>
      </c>
      <c r="V207" s="28" t="s">
        <v>371</v>
      </c>
      <c r="W207" s="28">
        <f t="shared" si="320"/>
        <v>3817</v>
      </c>
      <c r="X207" s="1">
        <f>ROUNDUP((X211-X206)*0.6/4+X206,0)</f>
        <v>229</v>
      </c>
      <c r="Y207" s="28">
        <f t="shared" si="321"/>
        <v>184</v>
      </c>
      <c r="Z207" s="28">
        <f t="shared" si="322"/>
        <v>84</v>
      </c>
      <c r="AA207" s="28">
        <f t="shared" ref="AA207:AA210" si="328">ROUNDUP(T207/$B$2*$B$3,0)</f>
        <v>5</v>
      </c>
      <c r="AB207" s="28">
        <f t="shared" si="323"/>
        <v>4</v>
      </c>
      <c r="AC207" s="1" t="s">
        <v>371</v>
      </c>
      <c r="AD207" s="1">
        <f t="shared" si="324"/>
        <v>3516</v>
      </c>
      <c r="AE207" s="1">
        <f t="shared" si="273"/>
        <v>269</v>
      </c>
      <c r="AF207" s="1">
        <f t="shared" si="325"/>
        <v>169</v>
      </c>
      <c r="AG207" s="1">
        <f t="shared" si="326"/>
        <v>79</v>
      </c>
      <c r="AH207" s="1">
        <f t="shared" si="274"/>
        <v>6</v>
      </c>
      <c r="AI207" s="1">
        <f t="shared" si="327"/>
        <v>4</v>
      </c>
      <c r="AJ207" s="8">
        <v>1</v>
      </c>
    </row>
    <row r="208" spans="15:36" x14ac:dyDescent="0.15">
      <c r="O208" s="1" t="s">
        <v>127</v>
      </c>
      <c r="P208" s="1">
        <f t="shared" si="316"/>
        <v>3447</v>
      </c>
      <c r="Q208" s="1">
        <f>ROUNDUP((Q211-Q206)*0.6/4+Q207,0)</f>
        <v>355</v>
      </c>
      <c r="R208" s="1">
        <f t="shared" si="317"/>
        <v>173</v>
      </c>
      <c r="S208" s="1">
        <f t="shared" si="318"/>
        <v>68</v>
      </c>
      <c r="T208" s="1">
        <f>ROUNDUP((T211-T206)*0.6/4+T207,0)</f>
        <v>7</v>
      </c>
      <c r="U208" s="1">
        <f t="shared" si="319"/>
        <v>4</v>
      </c>
      <c r="V208" s="28" t="s">
        <v>127</v>
      </c>
      <c r="W208" s="28">
        <f t="shared" si="320"/>
        <v>4317</v>
      </c>
      <c r="X208" s="1">
        <f>ROUNDUP((X211-X206)*0.6/4+X207,0)</f>
        <v>259</v>
      </c>
      <c r="Y208" s="28">
        <f t="shared" si="321"/>
        <v>208</v>
      </c>
      <c r="Z208" s="28">
        <f t="shared" si="322"/>
        <v>100</v>
      </c>
      <c r="AA208" s="28">
        <f t="shared" si="328"/>
        <v>6</v>
      </c>
      <c r="AB208" s="28">
        <f t="shared" si="323"/>
        <v>5</v>
      </c>
      <c r="AC208" s="1" t="s">
        <v>127</v>
      </c>
      <c r="AD208" s="1">
        <f t="shared" si="324"/>
        <v>3973</v>
      </c>
      <c r="AE208" s="1">
        <f t="shared" si="273"/>
        <v>304</v>
      </c>
      <c r="AF208" s="1">
        <f t="shared" si="325"/>
        <v>190</v>
      </c>
      <c r="AG208" s="1">
        <f t="shared" si="326"/>
        <v>79</v>
      </c>
      <c r="AH208" s="1">
        <f t="shared" si="274"/>
        <v>6</v>
      </c>
      <c r="AI208" s="1">
        <f t="shared" si="327"/>
        <v>4</v>
      </c>
      <c r="AJ208" s="8">
        <v>2</v>
      </c>
    </row>
    <row r="209" spans="15:36" x14ac:dyDescent="0.15">
      <c r="O209" s="1" t="s">
        <v>156</v>
      </c>
      <c r="P209" s="1">
        <f t="shared" si="316"/>
        <v>3845</v>
      </c>
      <c r="Q209" s="1">
        <f>ROUNDUP((Q211-Q206)*0.6/4+Q208,0)</f>
        <v>396</v>
      </c>
      <c r="R209" s="1">
        <f t="shared" si="317"/>
        <v>193</v>
      </c>
      <c r="S209" s="1">
        <f t="shared" si="318"/>
        <v>78</v>
      </c>
      <c r="T209" s="1">
        <f>ROUNDUP((T211-T206)*0.6/4+T208,0)</f>
        <v>8</v>
      </c>
      <c r="U209" s="1">
        <f t="shared" si="319"/>
        <v>4</v>
      </c>
      <c r="V209" s="28" t="s">
        <v>156</v>
      </c>
      <c r="W209" s="28">
        <f t="shared" si="320"/>
        <v>4817</v>
      </c>
      <c r="X209" s="1">
        <f>ROUNDUP((X211-X206)*0.6/4+X208,0)</f>
        <v>289</v>
      </c>
      <c r="Y209" s="28">
        <f t="shared" si="321"/>
        <v>232</v>
      </c>
      <c r="Z209" s="28">
        <f t="shared" si="322"/>
        <v>100</v>
      </c>
      <c r="AA209" s="28">
        <f t="shared" si="328"/>
        <v>6</v>
      </c>
      <c r="AB209" s="28">
        <f t="shared" si="323"/>
        <v>5</v>
      </c>
      <c r="AC209" s="1" t="s">
        <v>156</v>
      </c>
      <c r="AD209" s="1">
        <f t="shared" si="324"/>
        <v>4431</v>
      </c>
      <c r="AE209" s="1">
        <f t="shared" si="273"/>
        <v>339</v>
      </c>
      <c r="AF209" s="1">
        <f t="shared" si="325"/>
        <v>212</v>
      </c>
      <c r="AG209" s="1">
        <f t="shared" si="326"/>
        <v>92</v>
      </c>
      <c r="AH209" s="1">
        <f t="shared" si="274"/>
        <v>7</v>
      </c>
      <c r="AI209" s="1">
        <f t="shared" si="327"/>
        <v>5</v>
      </c>
      <c r="AJ209" s="8">
        <v>3</v>
      </c>
    </row>
    <row r="210" spans="15:36" x14ac:dyDescent="0.15">
      <c r="O210" s="1" t="s">
        <v>157</v>
      </c>
      <c r="P210" s="1">
        <f t="shared" si="316"/>
        <v>4243</v>
      </c>
      <c r="Q210" s="1">
        <f>ROUNDUP((Q211-Q206)*0.6/4+Q209,0)</f>
        <v>437</v>
      </c>
      <c r="R210" s="1">
        <f t="shared" si="317"/>
        <v>213</v>
      </c>
      <c r="S210" s="1">
        <f t="shared" si="318"/>
        <v>88</v>
      </c>
      <c r="T210" s="1">
        <f>ROUNDUP((T211-T206)*0.6/4+T209,0)</f>
        <v>9</v>
      </c>
      <c r="U210" s="1">
        <f t="shared" si="319"/>
        <v>5</v>
      </c>
      <c r="V210" s="28" t="s">
        <v>157</v>
      </c>
      <c r="W210" s="28">
        <f t="shared" si="320"/>
        <v>5317</v>
      </c>
      <c r="X210" s="1">
        <f>ROUNDUP((X211-X206)*0.6/4+X209,0)</f>
        <v>319</v>
      </c>
      <c r="Y210" s="28">
        <f t="shared" si="321"/>
        <v>256</v>
      </c>
      <c r="Z210" s="28">
        <f t="shared" si="322"/>
        <v>117</v>
      </c>
      <c r="AA210" s="28">
        <f t="shared" si="328"/>
        <v>7</v>
      </c>
      <c r="AB210" s="28">
        <f t="shared" si="323"/>
        <v>6</v>
      </c>
      <c r="AC210" s="1" t="s">
        <v>157</v>
      </c>
      <c r="AD210" s="1">
        <f t="shared" si="324"/>
        <v>4888</v>
      </c>
      <c r="AE210" s="1">
        <f t="shared" ref="AE210:AE261" si="329">ROUNDUP(Q210/$B$2*$B$4,0)</f>
        <v>374</v>
      </c>
      <c r="AF210" s="1">
        <f t="shared" si="325"/>
        <v>234</v>
      </c>
      <c r="AG210" s="1">
        <f t="shared" si="326"/>
        <v>105</v>
      </c>
      <c r="AH210" s="1">
        <f t="shared" si="274"/>
        <v>8</v>
      </c>
      <c r="AI210" s="1">
        <f t="shared" si="327"/>
        <v>5</v>
      </c>
      <c r="AJ210" s="8">
        <v>4</v>
      </c>
    </row>
    <row r="211" spans="15:36" x14ac:dyDescent="0.15">
      <c r="O211" s="1" t="s">
        <v>55</v>
      </c>
      <c r="P211" s="5">
        <f t="shared" si="316"/>
        <v>5301</v>
      </c>
      <c r="Q211" s="6">
        <f>ROUNDUP(Q206*$C$67,0)</f>
        <v>546</v>
      </c>
      <c r="R211" s="7">
        <f t="shared" si="317"/>
        <v>266</v>
      </c>
      <c r="S211" s="5">
        <f t="shared" si="318"/>
        <v>98</v>
      </c>
      <c r="T211" s="6">
        <f>ROUNDUP(T206*$C$67,0)</f>
        <v>10</v>
      </c>
      <c r="U211" s="7">
        <f t="shared" si="319"/>
        <v>5</v>
      </c>
      <c r="V211" s="28" t="s">
        <v>55</v>
      </c>
      <c r="W211" s="29">
        <f t="shared" si="320"/>
        <v>6634</v>
      </c>
      <c r="X211" s="30">
        <f t="shared" ref="X211:X257" si="330">ROUNDUP(Q211/$B$2*$B$3,0)</f>
        <v>398</v>
      </c>
      <c r="Y211" s="31">
        <f t="shared" si="321"/>
        <v>319</v>
      </c>
      <c r="Z211" s="29">
        <f t="shared" si="322"/>
        <v>134</v>
      </c>
      <c r="AA211" s="30">
        <f t="shared" ref="AA211:AA257" si="331">ROUNDUP(T211/$B$2*$B$3,0)</f>
        <v>8</v>
      </c>
      <c r="AB211" s="31">
        <f t="shared" si="323"/>
        <v>7</v>
      </c>
      <c r="AC211" s="1" t="s">
        <v>55</v>
      </c>
      <c r="AD211" s="5">
        <f t="shared" si="324"/>
        <v>6103</v>
      </c>
      <c r="AE211" s="6">
        <f t="shared" si="329"/>
        <v>467</v>
      </c>
      <c r="AF211" s="7">
        <f t="shared" si="325"/>
        <v>292</v>
      </c>
      <c r="AG211" s="5">
        <f t="shared" si="326"/>
        <v>118</v>
      </c>
      <c r="AH211" s="6">
        <f t="shared" ref="AH211:AH262" si="332">ROUNDUP(T211/$B$2*$B$4,0)</f>
        <v>9</v>
      </c>
      <c r="AI211" s="7">
        <f t="shared" si="327"/>
        <v>6</v>
      </c>
      <c r="AJ211" s="8">
        <v>5</v>
      </c>
    </row>
    <row r="212" spans="15:36" x14ac:dyDescent="0.15">
      <c r="O212" s="1" t="s">
        <v>372</v>
      </c>
      <c r="P212" s="1">
        <f t="shared" si="316"/>
        <v>5942</v>
      </c>
      <c r="Q212" s="1">
        <f>ROUNDUP((Q216-Q211)*0.6/4+Q211,0)</f>
        <v>612</v>
      </c>
      <c r="R212" s="1">
        <f t="shared" si="317"/>
        <v>298</v>
      </c>
      <c r="S212" s="1">
        <f t="shared" si="318"/>
        <v>117</v>
      </c>
      <c r="T212" s="1">
        <f>ROUNDUP((T216-T211)*0.6/4+T211,0)</f>
        <v>12</v>
      </c>
      <c r="U212" s="1">
        <f t="shared" si="319"/>
        <v>6</v>
      </c>
      <c r="V212" s="28" t="s">
        <v>372</v>
      </c>
      <c r="W212" s="28">
        <f t="shared" si="320"/>
        <v>7434</v>
      </c>
      <c r="X212" s="1">
        <f>ROUNDUP((X216-X211)*0.6/4+X211,0)</f>
        <v>446</v>
      </c>
      <c r="Y212" s="28">
        <f t="shared" si="321"/>
        <v>357</v>
      </c>
      <c r="Z212" s="28">
        <f t="shared" si="322"/>
        <v>150</v>
      </c>
      <c r="AA212" s="28">
        <f t="shared" si="331"/>
        <v>9</v>
      </c>
      <c r="AB212" s="28">
        <f t="shared" si="323"/>
        <v>8</v>
      </c>
      <c r="AC212" s="1" t="s">
        <v>372</v>
      </c>
      <c r="AD212" s="1">
        <f t="shared" si="324"/>
        <v>6835</v>
      </c>
      <c r="AE212" s="1">
        <f t="shared" si="329"/>
        <v>523</v>
      </c>
      <c r="AF212" s="1">
        <f t="shared" si="325"/>
        <v>327</v>
      </c>
      <c r="AG212" s="1">
        <f t="shared" si="326"/>
        <v>144</v>
      </c>
      <c r="AH212" s="1">
        <f t="shared" si="332"/>
        <v>11</v>
      </c>
      <c r="AI212" s="1">
        <f t="shared" si="327"/>
        <v>7</v>
      </c>
      <c r="AJ212" s="8">
        <v>6</v>
      </c>
    </row>
    <row r="213" spans="15:36" x14ac:dyDescent="0.15">
      <c r="O213" s="1" t="s">
        <v>129</v>
      </c>
      <c r="P213" s="1">
        <f t="shared" si="316"/>
        <v>6583</v>
      </c>
      <c r="Q213" s="1">
        <f>ROUNDUP((Q216-Q211)*0.6/4+Q212,0)</f>
        <v>678</v>
      </c>
      <c r="R213" s="1">
        <f t="shared" si="317"/>
        <v>330</v>
      </c>
      <c r="S213" s="1">
        <f t="shared" si="318"/>
        <v>136</v>
      </c>
      <c r="T213" s="1">
        <f>ROUNDUP((T216-T211)*0.6/4+T212,0)</f>
        <v>14</v>
      </c>
      <c r="U213" s="1">
        <f t="shared" si="319"/>
        <v>7</v>
      </c>
      <c r="V213" s="28" t="s">
        <v>129</v>
      </c>
      <c r="W213" s="28">
        <f t="shared" si="320"/>
        <v>8234</v>
      </c>
      <c r="X213" s="1">
        <f>ROUNDUP((X216-X211)*0.6/4+X212,0)</f>
        <v>494</v>
      </c>
      <c r="Y213" s="28">
        <f t="shared" si="321"/>
        <v>396</v>
      </c>
      <c r="Z213" s="28">
        <f t="shared" si="322"/>
        <v>184</v>
      </c>
      <c r="AA213" s="28">
        <f t="shared" si="331"/>
        <v>11</v>
      </c>
      <c r="AB213" s="28">
        <f t="shared" si="323"/>
        <v>9</v>
      </c>
      <c r="AC213" s="1" t="s">
        <v>129</v>
      </c>
      <c r="AD213" s="1">
        <f t="shared" si="324"/>
        <v>7580</v>
      </c>
      <c r="AE213" s="1">
        <f t="shared" si="329"/>
        <v>580</v>
      </c>
      <c r="AF213" s="1">
        <f t="shared" si="325"/>
        <v>363</v>
      </c>
      <c r="AG213" s="1">
        <f t="shared" si="326"/>
        <v>157</v>
      </c>
      <c r="AH213" s="1">
        <f t="shared" si="332"/>
        <v>12</v>
      </c>
      <c r="AI213" s="1">
        <f t="shared" si="327"/>
        <v>8</v>
      </c>
      <c r="AJ213" s="8">
        <v>7</v>
      </c>
    </row>
    <row r="214" spans="15:36" x14ac:dyDescent="0.15">
      <c r="O214" s="1" t="s">
        <v>130</v>
      </c>
      <c r="P214" s="1">
        <f t="shared" si="316"/>
        <v>7224</v>
      </c>
      <c r="Q214" s="1">
        <f>ROUNDUP((Q216-Q211)*0.6/4+Q213,0)</f>
        <v>744</v>
      </c>
      <c r="R214" s="1">
        <f t="shared" si="317"/>
        <v>362</v>
      </c>
      <c r="S214" s="1">
        <f t="shared" si="318"/>
        <v>156</v>
      </c>
      <c r="T214" s="1">
        <f>ROUNDUP((T216-T211)*0.6/4+T213,0)</f>
        <v>16</v>
      </c>
      <c r="U214" s="1">
        <f t="shared" si="319"/>
        <v>8</v>
      </c>
      <c r="V214" s="28" t="s">
        <v>130</v>
      </c>
      <c r="W214" s="28">
        <f t="shared" si="320"/>
        <v>9034</v>
      </c>
      <c r="X214" s="1">
        <f>ROUNDUP((X216-X211)*0.6/4+X213,0)</f>
        <v>542</v>
      </c>
      <c r="Y214" s="28">
        <f t="shared" si="321"/>
        <v>434</v>
      </c>
      <c r="Z214" s="28">
        <f t="shared" si="322"/>
        <v>200</v>
      </c>
      <c r="AA214" s="28">
        <f t="shared" si="331"/>
        <v>12</v>
      </c>
      <c r="AB214" s="28">
        <f t="shared" si="323"/>
        <v>10</v>
      </c>
      <c r="AC214" s="1" t="s">
        <v>130</v>
      </c>
      <c r="AD214" s="1">
        <f t="shared" si="324"/>
        <v>8312</v>
      </c>
      <c r="AE214" s="1">
        <f t="shared" si="329"/>
        <v>636</v>
      </c>
      <c r="AF214" s="1">
        <f t="shared" si="325"/>
        <v>398</v>
      </c>
      <c r="AG214" s="1">
        <f t="shared" si="326"/>
        <v>183</v>
      </c>
      <c r="AH214" s="1">
        <f t="shared" si="332"/>
        <v>14</v>
      </c>
      <c r="AI214" s="1">
        <f t="shared" si="327"/>
        <v>9</v>
      </c>
      <c r="AJ214" s="8">
        <v>8</v>
      </c>
    </row>
    <row r="215" spans="15:36" x14ac:dyDescent="0.15">
      <c r="O215" s="1" t="s">
        <v>131</v>
      </c>
      <c r="P215" s="1">
        <f t="shared" si="316"/>
        <v>7865</v>
      </c>
      <c r="Q215" s="1">
        <f>ROUNDUP((Q216-Q211)*0.6/4+Q214,0)</f>
        <v>810</v>
      </c>
      <c r="R215" s="1">
        <f t="shared" si="317"/>
        <v>394</v>
      </c>
      <c r="S215" s="1">
        <f t="shared" si="318"/>
        <v>175</v>
      </c>
      <c r="T215" s="1">
        <f>ROUNDUP((T216-T211)*0.6/4+T214,0)</f>
        <v>18</v>
      </c>
      <c r="U215" s="1">
        <f t="shared" si="319"/>
        <v>9</v>
      </c>
      <c r="V215" s="28" t="s">
        <v>131</v>
      </c>
      <c r="W215" s="28">
        <f t="shared" si="320"/>
        <v>9834</v>
      </c>
      <c r="X215" s="1">
        <f>ROUNDUP((X216-X211)*0.6/4+X214,0)</f>
        <v>590</v>
      </c>
      <c r="Y215" s="28">
        <f t="shared" si="321"/>
        <v>472</v>
      </c>
      <c r="Z215" s="28">
        <f t="shared" si="322"/>
        <v>234</v>
      </c>
      <c r="AA215" s="28">
        <f t="shared" si="331"/>
        <v>14</v>
      </c>
      <c r="AB215" s="28">
        <f t="shared" si="323"/>
        <v>12</v>
      </c>
      <c r="AC215" s="1" t="s">
        <v>131</v>
      </c>
      <c r="AD215" s="1">
        <f t="shared" si="324"/>
        <v>9057</v>
      </c>
      <c r="AE215" s="1">
        <f t="shared" si="329"/>
        <v>693</v>
      </c>
      <c r="AF215" s="1">
        <f t="shared" si="325"/>
        <v>434</v>
      </c>
      <c r="AG215" s="1">
        <f t="shared" si="326"/>
        <v>210</v>
      </c>
      <c r="AH215" s="1">
        <f t="shared" si="332"/>
        <v>16</v>
      </c>
      <c r="AI215" s="1">
        <f t="shared" si="327"/>
        <v>10</v>
      </c>
      <c r="AJ215" s="8">
        <v>9</v>
      </c>
    </row>
    <row r="216" spans="15:36" x14ac:dyDescent="0.15">
      <c r="O216" s="1" t="s">
        <v>56</v>
      </c>
      <c r="P216" s="5">
        <f t="shared" si="316"/>
        <v>9544</v>
      </c>
      <c r="Q216" s="6">
        <f>ROUNDUP(Q211*$C$68,0)</f>
        <v>983</v>
      </c>
      <c r="R216" s="7">
        <f t="shared" si="317"/>
        <v>478</v>
      </c>
      <c r="S216" s="5">
        <f t="shared" si="318"/>
        <v>175</v>
      </c>
      <c r="T216" s="6">
        <f>ROUNDUP(T211*$C$68,0)</f>
        <v>18</v>
      </c>
      <c r="U216" s="7">
        <f t="shared" si="319"/>
        <v>9</v>
      </c>
      <c r="V216" s="28" t="s">
        <v>56</v>
      </c>
      <c r="W216" s="29">
        <f t="shared" si="320"/>
        <v>11934</v>
      </c>
      <c r="X216" s="30">
        <f t="shared" si="330"/>
        <v>716</v>
      </c>
      <c r="Y216" s="31">
        <f t="shared" si="321"/>
        <v>573</v>
      </c>
      <c r="Z216" s="29">
        <f t="shared" si="322"/>
        <v>234</v>
      </c>
      <c r="AA216" s="30">
        <f t="shared" si="331"/>
        <v>14</v>
      </c>
      <c r="AB216" s="31">
        <f t="shared" si="323"/>
        <v>12</v>
      </c>
      <c r="AC216" s="1" t="s">
        <v>56</v>
      </c>
      <c r="AD216" s="5">
        <f t="shared" si="324"/>
        <v>10978</v>
      </c>
      <c r="AE216" s="6">
        <f t="shared" si="329"/>
        <v>840</v>
      </c>
      <c r="AF216" s="7">
        <f t="shared" si="325"/>
        <v>525</v>
      </c>
      <c r="AG216" s="5">
        <f t="shared" si="326"/>
        <v>210</v>
      </c>
      <c r="AH216" s="6">
        <f t="shared" si="332"/>
        <v>16</v>
      </c>
      <c r="AI216" s="7">
        <f t="shared" si="327"/>
        <v>10</v>
      </c>
      <c r="AJ216" s="8">
        <v>10</v>
      </c>
    </row>
    <row r="217" spans="15:36" x14ac:dyDescent="0.15">
      <c r="O217" s="1" t="s">
        <v>373</v>
      </c>
      <c r="P217" s="1">
        <f t="shared" si="316"/>
        <v>10408</v>
      </c>
      <c r="Q217" s="1">
        <f>ROUNDUP((Q221-Q216)*0.6/4+Q216,0)</f>
        <v>1072</v>
      </c>
      <c r="R217" s="1">
        <f t="shared" si="317"/>
        <v>521</v>
      </c>
      <c r="S217" s="1">
        <f t="shared" si="318"/>
        <v>195</v>
      </c>
      <c r="T217" s="1">
        <f>ROUNDUP((T221-T216)*0.6/4+T216,0)</f>
        <v>20</v>
      </c>
      <c r="U217" s="1">
        <f t="shared" si="319"/>
        <v>10</v>
      </c>
      <c r="V217" s="28" t="s">
        <v>373</v>
      </c>
      <c r="W217" s="28">
        <f t="shared" si="320"/>
        <v>13017</v>
      </c>
      <c r="X217" s="1">
        <f>ROUNDUP((X221-X216)*0.6/4+X216,0)</f>
        <v>781</v>
      </c>
      <c r="Y217" s="28">
        <f t="shared" si="321"/>
        <v>625</v>
      </c>
      <c r="Z217" s="28">
        <f t="shared" si="322"/>
        <v>250</v>
      </c>
      <c r="AA217" s="28">
        <f t="shared" si="331"/>
        <v>15</v>
      </c>
      <c r="AB217" s="28">
        <f t="shared" si="323"/>
        <v>12</v>
      </c>
      <c r="AC217" s="1" t="s">
        <v>373</v>
      </c>
      <c r="AD217" s="1">
        <f t="shared" si="324"/>
        <v>11971</v>
      </c>
      <c r="AE217" s="1">
        <f t="shared" si="329"/>
        <v>916</v>
      </c>
      <c r="AF217" s="1">
        <f t="shared" si="325"/>
        <v>573</v>
      </c>
      <c r="AG217" s="1">
        <f t="shared" si="326"/>
        <v>236</v>
      </c>
      <c r="AH217" s="1">
        <f t="shared" si="332"/>
        <v>18</v>
      </c>
      <c r="AI217" s="1">
        <f t="shared" si="327"/>
        <v>12</v>
      </c>
      <c r="AJ217" s="8">
        <v>11</v>
      </c>
    </row>
    <row r="218" spans="15:36" x14ac:dyDescent="0.15">
      <c r="O218" s="1" t="s">
        <v>133</v>
      </c>
      <c r="P218" s="1">
        <f t="shared" si="316"/>
        <v>11272</v>
      </c>
      <c r="Q218" s="1">
        <f>ROUNDUP((Q221-Q216)*0.6/4+Q217,0)</f>
        <v>1161</v>
      </c>
      <c r="R218" s="1">
        <f t="shared" si="317"/>
        <v>564</v>
      </c>
      <c r="S218" s="1">
        <f t="shared" si="318"/>
        <v>214</v>
      </c>
      <c r="T218" s="1">
        <f>ROUNDUP((T221-T216)*0.6/4+T217,0)</f>
        <v>22</v>
      </c>
      <c r="U218" s="1">
        <f t="shared" si="319"/>
        <v>11</v>
      </c>
      <c r="V218" s="28" t="s">
        <v>133</v>
      </c>
      <c r="W218" s="28">
        <f t="shared" si="320"/>
        <v>14100</v>
      </c>
      <c r="X218" s="1">
        <f>ROUNDUP((X221-X216)*0.6/4+X217,0)</f>
        <v>846</v>
      </c>
      <c r="Y218" s="28">
        <f t="shared" si="321"/>
        <v>677</v>
      </c>
      <c r="Z218" s="28">
        <f t="shared" si="322"/>
        <v>284</v>
      </c>
      <c r="AA218" s="28">
        <f t="shared" si="331"/>
        <v>17</v>
      </c>
      <c r="AB218" s="28">
        <f t="shared" si="323"/>
        <v>14</v>
      </c>
      <c r="AC218" s="1" t="s">
        <v>133</v>
      </c>
      <c r="AD218" s="1">
        <f t="shared" si="324"/>
        <v>12964</v>
      </c>
      <c r="AE218" s="1">
        <f t="shared" si="329"/>
        <v>992</v>
      </c>
      <c r="AF218" s="1">
        <f t="shared" si="325"/>
        <v>620</v>
      </c>
      <c r="AG218" s="1">
        <f t="shared" si="326"/>
        <v>249</v>
      </c>
      <c r="AH218" s="1">
        <f t="shared" si="332"/>
        <v>19</v>
      </c>
      <c r="AI218" s="1">
        <f t="shared" si="327"/>
        <v>12</v>
      </c>
      <c r="AJ218" s="8">
        <v>12</v>
      </c>
    </row>
    <row r="219" spans="15:36" x14ac:dyDescent="0.15">
      <c r="O219" s="1" t="s">
        <v>134</v>
      </c>
      <c r="P219" s="1">
        <f t="shared" si="316"/>
        <v>12136</v>
      </c>
      <c r="Q219" s="1">
        <f>ROUNDUP((Q221-Q216)*0.6/4+Q218,0)</f>
        <v>1250</v>
      </c>
      <c r="R219" s="1">
        <f t="shared" si="317"/>
        <v>607</v>
      </c>
      <c r="S219" s="1">
        <f t="shared" si="318"/>
        <v>234</v>
      </c>
      <c r="T219" s="1">
        <f>ROUNDUP((T221-T216)*0.6/4+T218,0)</f>
        <v>24</v>
      </c>
      <c r="U219" s="1">
        <f t="shared" si="319"/>
        <v>12</v>
      </c>
      <c r="V219" s="28" t="s">
        <v>134</v>
      </c>
      <c r="W219" s="28">
        <f t="shared" si="320"/>
        <v>15184</v>
      </c>
      <c r="X219" s="1">
        <f>ROUNDUP((X221-X216)*0.6/4+X218,0)</f>
        <v>911</v>
      </c>
      <c r="Y219" s="28">
        <f t="shared" si="321"/>
        <v>729</v>
      </c>
      <c r="Z219" s="28">
        <f t="shared" si="322"/>
        <v>300</v>
      </c>
      <c r="AA219" s="28">
        <f t="shared" si="331"/>
        <v>18</v>
      </c>
      <c r="AB219" s="28">
        <f t="shared" si="323"/>
        <v>15</v>
      </c>
      <c r="AC219" s="1" t="s">
        <v>134</v>
      </c>
      <c r="AD219" s="1">
        <f t="shared" si="324"/>
        <v>13957</v>
      </c>
      <c r="AE219" s="1">
        <f t="shared" si="329"/>
        <v>1068</v>
      </c>
      <c r="AF219" s="1">
        <f t="shared" si="325"/>
        <v>668</v>
      </c>
      <c r="AG219" s="1">
        <f t="shared" si="326"/>
        <v>275</v>
      </c>
      <c r="AH219" s="1">
        <f t="shared" si="332"/>
        <v>21</v>
      </c>
      <c r="AI219" s="1">
        <f t="shared" si="327"/>
        <v>14</v>
      </c>
      <c r="AJ219" s="8">
        <v>13</v>
      </c>
    </row>
    <row r="220" spans="15:36" x14ac:dyDescent="0.15">
      <c r="O220" s="1" t="s">
        <v>135</v>
      </c>
      <c r="P220" s="1">
        <f t="shared" si="316"/>
        <v>13000</v>
      </c>
      <c r="Q220" s="1">
        <f>ROUNDUP((Q221-Q216)*0.6/4+Q219,0)</f>
        <v>1339</v>
      </c>
      <c r="R220" s="1">
        <f t="shared" si="317"/>
        <v>650</v>
      </c>
      <c r="S220" s="1">
        <f t="shared" si="318"/>
        <v>253</v>
      </c>
      <c r="T220" s="1">
        <f>ROUNDUP((T221-T216)*0.6/4+T219,0)</f>
        <v>26</v>
      </c>
      <c r="U220" s="1">
        <f t="shared" si="319"/>
        <v>13</v>
      </c>
      <c r="V220" s="28" t="s">
        <v>135</v>
      </c>
      <c r="W220" s="28">
        <f t="shared" si="320"/>
        <v>16267</v>
      </c>
      <c r="X220" s="1">
        <f>ROUNDUP((X221-X216)*0.6/4+X219,0)</f>
        <v>976</v>
      </c>
      <c r="Y220" s="28">
        <f t="shared" si="321"/>
        <v>781</v>
      </c>
      <c r="Z220" s="28">
        <f t="shared" si="322"/>
        <v>317</v>
      </c>
      <c r="AA220" s="28">
        <f t="shared" si="331"/>
        <v>19</v>
      </c>
      <c r="AB220" s="28">
        <f t="shared" si="323"/>
        <v>16</v>
      </c>
      <c r="AC220" s="1" t="s">
        <v>135</v>
      </c>
      <c r="AD220" s="1">
        <f t="shared" si="324"/>
        <v>14950</v>
      </c>
      <c r="AE220" s="1">
        <f t="shared" si="329"/>
        <v>1144</v>
      </c>
      <c r="AF220" s="1">
        <f t="shared" si="325"/>
        <v>715</v>
      </c>
      <c r="AG220" s="1">
        <f t="shared" si="326"/>
        <v>301</v>
      </c>
      <c r="AH220" s="1">
        <f t="shared" si="332"/>
        <v>23</v>
      </c>
      <c r="AI220" s="1">
        <f t="shared" si="327"/>
        <v>15</v>
      </c>
      <c r="AJ220" s="8">
        <v>14</v>
      </c>
    </row>
    <row r="221" spans="15:36" x14ac:dyDescent="0.15">
      <c r="O221" s="1" t="s">
        <v>57</v>
      </c>
      <c r="P221" s="5">
        <f t="shared" si="316"/>
        <v>15272</v>
      </c>
      <c r="Q221" s="6">
        <f>ROUNDUP(Q216*$C$69,0)</f>
        <v>1573</v>
      </c>
      <c r="R221" s="7">
        <f t="shared" si="317"/>
        <v>764</v>
      </c>
      <c r="S221" s="5">
        <f t="shared" si="318"/>
        <v>282</v>
      </c>
      <c r="T221" s="6">
        <f>ROUNDUP(T216*$C$69,0)</f>
        <v>29</v>
      </c>
      <c r="U221" s="7">
        <f t="shared" si="319"/>
        <v>15</v>
      </c>
      <c r="V221" s="28" t="s">
        <v>57</v>
      </c>
      <c r="W221" s="29">
        <f t="shared" si="320"/>
        <v>19100</v>
      </c>
      <c r="X221" s="30">
        <f t="shared" si="330"/>
        <v>1146</v>
      </c>
      <c r="Y221" s="31">
        <f t="shared" si="321"/>
        <v>917</v>
      </c>
      <c r="Z221" s="29">
        <f t="shared" si="322"/>
        <v>367</v>
      </c>
      <c r="AA221" s="30">
        <f t="shared" si="331"/>
        <v>22</v>
      </c>
      <c r="AB221" s="31">
        <f t="shared" si="323"/>
        <v>18</v>
      </c>
      <c r="AC221" s="1" t="s">
        <v>57</v>
      </c>
      <c r="AD221" s="5">
        <f t="shared" si="324"/>
        <v>17564</v>
      </c>
      <c r="AE221" s="6">
        <f t="shared" si="329"/>
        <v>1344</v>
      </c>
      <c r="AF221" s="7">
        <f t="shared" si="325"/>
        <v>840</v>
      </c>
      <c r="AG221" s="5">
        <f t="shared" si="326"/>
        <v>327</v>
      </c>
      <c r="AH221" s="6">
        <f t="shared" si="332"/>
        <v>25</v>
      </c>
      <c r="AI221" s="7">
        <f t="shared" si="327"/>
        <v>16</v>
      </c>
      <c r="AJ221" s="8">
        <v>15</v>
      </c>
    </row>
    <row r="222" spans="15:36" x14ac:dyDescent="0.15">
      <c r="O222" s="1" t="s">
        <v>254</v>
      </c>
      <c r="P222" s="1">
        <f t="shared" ref="P222:P256" si="333">ROUNDUP(Q222*$D$2/$B$2,0)</f>
        <v>15962</v>
      </c>
      <c r="Q222" s="1">
        <f>ROUNDUP((Q226-Q221)*0.6/4+Q221,0)</f>
        <v>1644</v>
      </c>
      <c r="R222" s="1">
        <f t="shared" ref="R222:R236" si="334">ROUNDUP(Q222*$C$2/$B$2,0)</f>
        <v>799</v>
      </c>
      <c r="S222" s="1">
        <f t="shared" ref="S222:S236" si="335">ROUNDUP(T222*$D$2/$B$2,0)</f>
        <v>301</v>
      </c>
      <c r="T222" s="1">
        <f>ROUNDUP((T226-T221)*0.6/4+T221,0)</f>
        <v>31</v>
      </c>
      <c r="U222" s="1">
        <f t="shared" ref="U222:U256" si="336">ROUNDUP(T222*$C$2/$B$2,0)</f>
        <v>16</v>
      </c>
      <c r="V222" s="28" t="s">
        <v>254</v>
      </c>
      <c r="W222" s="28">
        <f t="shared" si="320"/>
        <v>19967</v>
      </c>
      <c r="X222" s="1">
        <f>ROUNDUP((X226-X221)*0.6/4+X221,0)</f>
        <v>1198</v>
      </c>
      <c r="Y222" s="28">
        <f t="shared" si="321"/>
        <v>959</v>
      </c>
      <c r="Z222" s="28">
        <f t="shared" si="322"/>
        <v>384</v>
      </c>
      <c r="AA222" s="28">
        <f t="shared" si="331"/>
        <v>23</v>
      </c>
      <c r="AB222" s="28">
        <f t="shared" si="323"/>
        <v>19</v>
      </c>
      <c r="AC222" s="1" t="s">
        <v>254</v>
      </c>
      <c r="AD222" s="1">
        <f t="shared" ref="AD222:AD236" si="337">ROUNDUP(AE222*$D$4/$B$4,0)</f>
        <v>18361</v>
      </c>
      <c r="AE222" s="1">
        <f t="shared" si="329"/>
        <v>1405</v>
      </c>
      <c r="AF222" s="1">
        <f t="shared" ref="AF222:AF236" si="338">ROUNDUP(AE222*$C$4/$B$4,0)</f>
        <v>879</v>
      </c>
      <c r="AG222" s="1">
        <f t="shared" ref="AG222:AG236" si="339">ROUNDUP(AH222*$D$4/$B$4,0)</f>
        <v>353</v>
      </c>
      <c r="AH222" s="1">
        <f t="shared" si="332"/>
        <v>27</v>
      </c>
      <c r="AI222" s="1">
        <f t="shared" ref="AI222:AI236" si="340">ROUNDUP(AH222*$C$4/$B$4,0)</f>
        <v>17</v>
      </c>
      <c r="AJ222" s="8">
        <v>16</v>
      </c>
    </row>
    <row r="223" spans="15:36" x14ac:dyDescent="0.15">
      <c r="O223" s="1" t="s">
        <v>255</v>
      </c>
      <c r="P223" s="1">
        <f t="shared" si="333"/>
        <v>16651</v>
      </c>
      <c r="Q223" s="1">
        <f>ROUNDUP((Q226-Q221)*0.6/4+Q222,0)</f>
        <v>1715</v>
      </c>
      <c r="R223" s="1">
        <f t="shared" si="334"/>
        <v>833</v>
      </c>
      <c r="S223" s="1">
        <f t="shared" si="335"/>
        <v>321</v>
      </c>
      <c r="T223" s="1">
        <f>ROUNDUP((T226-T221)*0.6/4+T222,0)</f>
        <v>33</v>
      </c>
      <c r="U223" s="1">
        <f t="shared" si="336"/>
        <v>17</v>
      </c>
      <c r="V223" s="28" t="s">
        <v>255</v>
      </c>
      <c r="W223" s="28">
        <f t="shared" si="320"/>
        <v>20834</v>
      </c>
      <c r="X223" s="1">
        <f>ROUNDUP((X226-X221)*0.6/4+X222,0)</f>
        <v>1250</v>
      </c>
      <c r="Y223" s="28">
        <f t="shared" si="321"/>
        <v>1000</v>
      </c>
      <c r="Z223" s="28">
        <f t="shared" si="322"/>
        <v>417</v>
      </c>
      <c r="AA223" s="28">
        <f t="shared" si="331"/>
        <v>25</v>
      </c>
      <c r="AB223" s="28">
        <f t="shared" si="323"/>
        <v>20</v>
      </c>
      <c r="AC223" s="1" t="s">
        <v>255</v>
      </c>
      <c r="AD223" s="1">
        <f t="shared" si="337"/>
        <v>19158</v>
      </c>
      <c r="AE223" s="1">
        <f t="shared" si="329"/>
        <v>1466</v>
      </c>
      <c r="AF223" s="1">
        <f t="shared" si="338"/>
        <v>917</v>
      </c>
      <c r="AG223" s="1">
        <f t="shared" si="339"/>
        <v>379</v>
      </c>
      <c r="AH223" s="1">
        <f t="shared" si="332"/>
        <v>29</v>
      </c>
      <c r="AI223" s="1">
        <f t="shared" si="340"/>
        <v>19</v>
      </c>
      <c r="AJ223" s="8">
        <v>17</v>
      </c>
    </row>
    <row r="224" spans="15:36" x14ac:dyDescent="0.15">
      <c r="O224" s="1" t="s">
        <v>256</v>
      </c>
      <c r="P224" s="1">
        <f t="shared" si="333"/>
        <v>17340</v>
      </c>
      <c r="Q224" s="1">
        <f>ROUNDUP((Q226-Q221)*0.6/4+Q223,0)</f>
        <v>1786</v>
      </c>
      <c r="R224" s="1">
        <f t="shared" si="334"/>
        <v>867</v>
      </c>
      <c r="S224" s="1">
        <f t="shared" si="335"/>
        <v>340</v>
      </c>
      <c r="T224" s="1">
        <f>ROUNDUP((T226-T221)*0.6/4+T223,0)</f>
        <v>35</v>
      </c>
      <c r="U224" s="1">
        <f t="shared" si="336"/>
        <v>17</v>
      </c>
      <c r="V224" s="28" t="s">
        <v>256</v>
      </c>
      <c r="W224" s="28">
        <f t="shared" si="320"/>
        <v>21700</v>
      </c>
      <c r="X224" s="1">
        <f>ROUNDUP((X226-X221)*0.6/4+X223,0)</f>
        <v>1302</v>
      </c>
      <c r="Y224" s="28">
        <f t="shared" si="321"/>
        <v>1042</v>
      </c>
      <c r="Z224" s="28">
        <f t="shared" si="322"/>
        <v>434</v>
      </c>
      <c r="AA224" s="28">
        <f t="shared" si="331"/>
        <v>26</v>
      </c>
      <c r="AB224" s="28">
        <f t="shared" si="323"/>
        <v>21</v>
      </c>
      <c r="AC224" s="1" t="s">
        <v>256</v>
      </c>
      <c r="AD224" s="1">
        <f t="shared" si="337"/>
        <v>19943</v>
      </c>
      <c r="AE224" s="1">
        <f t="shared" si="329"/>
        <v>1526</v>
      </c>
      <c r="AF224" s="1">
        <f t="shared" si="338"/>
        <v>954</v>
      </c>
      <c r="AG224" s="1">
        <f t="shared" si="339"/>
        <v>393</v>
      </c>
      <c r="AH224" s="1">
        <f t="shared" si="332"/>
        <v>30</v>
      </c>
      <c r="AI224" s="1">
        <f t="shared" si="340"/>
        <v>19</v>
      </c>
      <c r="AJ224" s="8">
        <v>18</v>
      </c>
    </row>
    <row r="225" spans="15:36" x14ac:dyDescent="0.15">
      <c r="O225" s="1" t="s">
        <v>257</v>
      </c>
      <c r="P225" s="1">
        <f t="shared" si="333"/>
        <v>18030</v>
      </c>
      <c r="Q225" s="1">
        <f>ROUNDUP((Q226-Q221)*0.6/4+Q224,0)</f>
        <v>1857</v>
      </c>
      <c r="R225" s="1">
        <f t="shared" si="334"/>
        <v>902</v>
      </c>
      <c r="S225" s="1">
        <f t="shared" si="335"/>
        <v>360</v>
      </c>
      <c r="T225" s="1">
        <f>ROUNDUP((T226-T221)*0.6/4+T224,0)</f>
        <v>37</v>
      </c>
      <c r="U225" s="1">
        <f t="shared" si="336"/>
        <v>18</v>
      </c>
      <c r="V225" s="28" t="s">
        <v>257</v>
      </c>
      <c r="W225" s="28">
        <f t="shared" si="320"/>
        <v>22567</v>
      </c>
      <c r="X225" s="1">
        <f>ROUNDUP((X226-X221)*0.6/4+X224,0)</f>
        <v>1354</v>
      </c>
      <c r="Y225" s="28">
        <f t="shared" si="321"/>
        <v>1084</v>
      </c>
      <c r="Z225" s="28">
        <f t="shared" si="322"/>
        <v>450</v>
      </c>
      <c r="AA225" s="28">
        <f t="shared" si="331"/>
        <v>27</v>
      </c>
      <c r="AB225" s="28">
        <f t="shared" si="323"/>
        <v>22</v>
      </c>
      <c r="AC225" s="1" t="s">
        <v>257</v>
      </c>
      <c r="AD225" s="1">
        <f t="shared" si="337"/>
        <v>20740</v>
      </c>
      <c r="AE225" s="1">
        <f t="shared" si="329"/>
        <v>1587</v>
      </c>
      <c r="AF225" s="1">
        <f t="shared" si="338"/>
        <v>992</v>
      </c>
      <c r="AG225" s="1">
        <f t="shared" si="339"/>
        <v>419</v>
      </c>
      <c r="AH225" s="1">
        <f t="shared" si="332"/>
        <v>32</v>
      </c>
      <c r="AI225" s="1">
        <f t="shared" si="340"/>
        <v>20</v>
      </c>
      <c r="AJ225" s="8">
        <v>19</v>
      </c>
    </row>
    <row r="226" spans="15:36" x14ac:dyDescent="0.15">
      <c r="O226" s="1" t="s">
        <v>258</v>
      </c>
      <c r="P226" s="5">
        <f t="shared" si="333"/>
        <v>19855</v>
      </c>
      <c r="Q226" s="6">
        <f>ROUNDUP(Q221*$C$70,0)</f>
        <v>2045</v>
      </c>
      <c r="R226" s="7">
        <f t="shared" si="334"/>
        <v>993</v>
      </c>
      <c r="S226" s="5">
        <f t="shared" si="335"/>
        <v>369</v>
      </c>
      <c r="T226" s="6">
        <f>ROUNDUP(T221*$C$70,0)</f>
        <v>38</v>
      </c>
      <c r="U226" s="7">
        <f t="shared" si="336"/>
        <v>19</v>
      </c>
      <c r="V226" s="28" t="s">
        <v>258</v>
      </c>
      <c r="W226" s="29">
        <f t="shared" ref="W226:W240" si="341">ROUNDUP(X226*$D$3/$B$3,0)</f>
        <v>24834</v>
      </c>
      <c r="X226" s="30">
        <f t="shared" si="330"/>
        <v>1490</v>
      </c>
      <c r="Y226" s="31">
        <f t="shared" ref="Y226:Y240" si="342">ROUNDUP(X226*$C$3/$B$3,0)</f>
        <v>1192</v>
      </c>
      <c r="Z226" s="29">
        <f t="shared" ref="Z226:Z240" si="343">ROUNDUP(AA226*$D$3/$B$3,0)</f>
        <v>467</v>
      </c>
      <c r="AA226" s="30">
        <f t="shared" si="331"/>
        <v>28</v>
      </c>
      <c r="AB226" s="31">
        <f t="shared" ref="AB226:AB240" si="344">ROUNDUP(AA226*$C$3/$B$3,0)</f>
        <v>23</v>
      </c>
      <c r="AC226" s="1" t="s">
        <v>258</v>
      </c>
      <c r="AD226" s="5">
        <f t="shared" si="337"/>
        <v>22844</v>
      </c>
      <c r="AE226" s="6">
        <f t="shared" si="329"/>
        <v>1748</v>
      </c>
      <c r="AF226" s="7">
        <f t="shared" si="338"/>
        <v>1093</v>
      </c>
      <c r="AG226" s="5">
        <f t="shared" si="339"/>
        <v>432</v>
      </c>
      <c r="AH226" s="6">
        <f t="shared" si="332"/>
        <v>33</v>
      </c>
      <c r="AI226" s="7">
        <f t="shared" si="340"/>
        <v>21</v>
      </c>
      <c r="AJ226" s="8">
        <v>20</v>
      </c>
    </row>
    <row r="227" spans="15:36" x14ac:dyDescent="0.15">
      <c r="O227" s="1" t="s">
        <v>259</v>
      </c>
      <c r="P227" s="1">
        <f t="shared" si="333"/>
        <v>20758</v>
      </c>
      <c r="Q227" s="1">
        <f>ROUNDUP((Q231-Q226)*0.6/4+Q226,0)</f>
        <v>2138</v>
      </c>
      <c r="R227" s="1">
        <f t="shared" si="334"/>
        <v>1038</v>
      </c>
      <c r="S227" s="1">
        <f t="shared" si="335"/>
        <v>389</v>
      </c>
      <c r="T227" s="1">
        <f>ROUNDUP((T231-T226)*0.6/4+T226,0)</f>
        <v>40</v>
      </c>
      <c r="U227" s="1">
        <f t="shared" si="336"/>
        <v>20</v>
      </c>
      <c r="V227" s="28" t="s">
        <v>259</v>
      </c>
      <c r="W227" s="28">
        <f t="shared" si="341"/>
        <v>25967</v>
      </c>
      <c r="X227" s="1">
        <f>ROUNDUP((X231-X226)*0.6/4+X226,0)</f>
        <v>1558</v>
      </c>
      <c r="Y227" s="28">
        <f t="shared" si="342"/>
        <v>1247</v>
      </c>
      <c r="Z227" s="28">
        <f t="shared" si="343"/>
        <v>500</v>
      </c>
      <c r="AA227" s="28">
        <f t="shared" ref="AA227:AA230" si="345">ROUNDUP(T227/$B$2*$B$3,0)</f>
        <v>30</v>
      </c>
      <c r="AB227" s="28">
        <f t="shared" si="344"/>
        <v>24</v>
      </c>
      <c r="AC227" s="1" t="s">
        <v>259</v>
      </c>
      <c r="AD227" s="1">
        <f t="shared" si="337"/>
        <v>23876</v>
      </c>
      <c r="AE227" s="1">
        <f t="shared" si="329"/>
        <v>1827</v>
      </c>
      <c r="AF227" s="1">
        <f t="shared" si="338"/>
        <v>1142</v>
      </c>
      <c r="AG227" s="1">
        <f t="shared" si="339"/>
        <v>458</v>
      </c>
      <c r="AH227" s="1">
        <f t="shared" si="332"/>
        <v>35</v>
      </c>
      <c r="AI227" s="1">
        <f t="shared" si="340"/>
        <v>22</v>
      </c>
      <c r="AJ227" s="8">
        <v>21</v>
      </c>
    </row>
    <row r="228" spans="15:36" x14ac:dyDescent="0.15">
      <c r="O228" s="1" t="s">
        <v>260</v>
      </c>
      <c r="P228" s="1">
        <f t="shared" si="333"/>
        <v>21661</v>
      </c>
      <c r="Q228" s="1">
        <f>ROUNDUP((Q231-Q226)*0.6/4+Q227,0)</f>
        <v>2231</v>
      </c>
      <c r="R228" s="1">
        <f t="shared" si="334"/>
        <v>1084</v>
      </c>
      <c r="S228" s="1">
        <f t="shared" si="335"/>
        <v>408</v>
      </c>
      <c r="T228" s="1">
        <f>ROUNDUP((T231-T226)*0.6/4+T227,0)</f>
        <v>42</v>
      </c>
      <c r="U228" s="1">
        <f t="shared" si="336"/>
        <v>21</v>
      </c>
      <c r="V228" s="28" t="s">
        <v>260</v>
      </c>
      <c r="W228" s="28">
        <f t="shared" si="341"/>
        <v>27100</v>
      </c>
      <c r="X228" s="1">
        <f>ROUNDUP((X231-X226)*0.6/4+X227,0)</f>
        <v>1626</v>
      </c>
      <c r="Y228" s="28">
        <f t="shared" si="342"/>
        <v>1301</v>
      </c>
      <c r="Z228" s="28">
        <f t="shared" si="343"/>
        <v>517</v>
      </c>
      <c r="AA228" s="28">
        <f t="shared" si="345"/>
        <v>31</v>
      </c>
      <c r="AB228" s="28">
        <f t="shared" si="344"/>
        <v>25</v>
      </c>
      <c r="AC228" s="1" t="s">
        <v>260</v>
      </c>
      <c r="AD228" s="1">
        <f t="shared" si="337"/>
        <v>24922</v>
      </c>
      <c r="AE228" s="1">
        <f t="shared" si="329"/>
        <v>1907</v>
      </c>
      <c r="AF228" s="1">
        <f t="shared" si="338"/>
        <v>1192</v>
      </c>
      <c r="AG228" s="1">
        <f t="shared" si="339"/>
        <v>471</v>
      </c>
      <c r="AH228" s="1">
        <f t="shared" si="332"/>
        <v>36</v>
      </c>
      <c r="AI228" s="1">
        <f t="shared" si="340"/>
        <v>23</v>
      </c>
      <c r="AJ228" s="8">
        <v>22</v>
      </c>
    </row>
    <row r="229" spans="15:36" x14ac:dyDescent="0.15">
      <c r="O229" s="1" t="s">
        <v>261</v>
      </c>
      <c r="P229" s="1">
        <f t="shared" si="333"/>
        <v>22564</v>
      </c>
      <c r="Q229" s="1">
        <f>ROUNDUP((Q231-Q226)*0.6/4+Q228,0)</f>
        <v>2324</v>
      </c>
      <c r="R229" s="1">
        <f t="shared" si="334"/>
        <v>1129</v>
      </c>
      <c r="S229" s="1">
        <f t="shared" si="335"/>
        <v>428</v>
      </c>
      <c r="T229" s="1">
        <f>ROUNDUP((T231-T226)*0.6/4+T228,0)</f>
        <v>44</v>
      </c>
      <c r="U229" s="1">
        <f t="shared" si="336"/>
        <v>22</v>
      </c>
      <c r="V229" s="28" t="s">
        <v>261</v>
      </c>
      <c r="W229" s="28">
        <f t="shared" si="341"/>
        <v>28234</v>
      </c>
      <c r="X229" s="1">
        <f>ROUNDUP((X231-X226)*0.6/4+X228,0)</f>
        <v>1694</v>
      </c>
      <c r="Y229" s="28">
        <f t="shared" si="342"/>
        <v>1356</v>
      </c>
      <c r="Z229" s="28">
        <f t="shared" si="343"/>
        <v>550</v>
      </c>
      <c r="AA229" s="28">
        <f t="shared" si="345"/>
        <v>33</v>
      </c>
      <c r="AB229" s="28">
        <f t="shared" si="344"/>
        <v>27</v>
      </c>
      <c r="AC229" s="1" t="s">
        <v>261</v>
      </c>
      <c r="AD229" s="1">
        <f t="shared" si="337"/>
        <v>25954</v>
      </c>
      <c r="AE229" s="1">
        <f t="shared" si="329"/>
        <v>1986</v>
      </c>
      <c r="AF229" s="1">
        <f t="shared" si="338"/>
        <v>1242</v>
      </c>
      <c r="AG229" s="1">
        <f t="shared" si="339"/>
        <v>497</v>
      </c>
      <c r="AH229" s="1">
        <f t="shared" si="332"/>
        <v>38</v>
      </c>
      <c r="AI229" s="1">
        <f t="shared" si="340"/>
        <v>24</v>
      </c>
      <c r="AJ229" s="8">
        <v>23</v>
      </c>
    </row>
    <row r="230" spans="15:36" x14ac:dyDescent="0.15">
      <c r="O230" s="1" t="s">
        <v>262</v>
      </c>
      <c r="P230" s="1">
        <f t="shared" si="333"/>
        <v>23467</v>
      </c>
      <c r="Q230" s="1">
        <f>ROUNDUP((Q231-Q226)*0.6/4+Q229,0)</f>
        <v>2417</v>
      </c>
      <c r="R230" s="1">
        <f t="shared" si="334"/>
        <v>1174</v>
      </c>
      <c r="S230" s="1">
        <f t="shared" si="335"/>
        <v>447</v>
      </c>
      <c r="T230" s="1">
        <f>ROUNDUP((T231-T226)*0.6/4+T229,0)</f>
        <v>46</v>
      </c>
      <c r="U230" s="1">
        <f t="shared" si="336"/>
        <v>23</v>
      </c>
      <c r="V230" s="28" t="s">
        <v>262</v>
      </c>
      <c r="W230" s="28">
        <f t="shared" si="341"/>
        <v>29367</v>
      </c>
      <c r="X230" s="1">
        <f>ROUNDUP((X231-X226)*0.6/4+X229,0)</f>
        <v>1762</v>
      </c>
      <c r="Y230" s="28">
        <f t="shared" si="342"/>
        <v>1410</v>
      </c>
      <c r="Z230" s="28">
        <f t="shared" si="343"/>
        <v>567</v>
      </c>
      <c r="AA230" s="28">
        <f t="shared" si="345"/>
        <v>34</v>
      </c>
      <c r="AB230" s="28">
        <f t="shared" si="344"/>
        <v>28</v>
      </c>
      <c r="AC230" s="1" t="s">
        <v>262</v>
      </c>
      <c r="AD230" s="1">
        <f t="shared" si="337"/>
        <v>26999</v>
      </c>
      <c r="AE230" s="1">
        <f t="shared" si="329"/>
        <v>2066</v>
      </c>
      <c r="AF230" s="1">
        <f t="shared" si="338"/>
        <v>1292</v>
      </c>
      <c r="AG230" s="1">
        <f t="shared" si="339"/>
        <v>523</v>
      </c>
      <c r="AH230" s="1">
        <f t="shared" si="332"/>
        <v>40</v>
      </c>
      <c r="AI230" s="1">
        <f t="shared" si="340"/>
        <v>25</v>
      </c>
      <c r="AJ230" s="8">
        <v>24</v>
      </c>
    </row>
    <row r="231" spans="15:36" x14ac:dyDescent="0.15">
      <c r="O231" s="1" t="s">
        <v>263</v>
      </c>
      <c r="P231" s="5">
        <f t="shared" si="333"/>
        <v>25816</v>
      </c>
      <c r="Q231" s="6">
        <f>ROUNDUP(Q226*$C$71,0)</f>
        <v>2659</v>
      </c>
      <c r="R231" s="7">
        <f t="shared" si="334"/>
        <v>1291</v>
      </c>
      <c r="S231" s="5">
        <f t="shared" si="335"/>
        <v>486</v>
      </c>
      <c r="T231" s="6">
        <f>ROUNDUP(T226*$C$71,0)</f>
        <v>50</v>
      </c>
      <c r="U231" s="7">
        <f t="shared" si="336"/>
        <v>25</v>
      </c>
      <c r="V231" s="28" t="s">
        <v>263</v>
      </c>
      <c r="W231" s="29">
        <f t="shared" si="341"/>
        <v>32284</v>
      </c>
      <c r="X231" s="30">
        <f t="shared" si="330"/>
        <v>1937</v>
      </c>
      <c r="Y231" s="31">
        <f t="shared" si="342"/>
        <v>1550</v>
      </c>
      <c r="Z231" s="29">
        <f t="shared" si="343"/>
        <v>617</v>
      </c>
      <c r="AA231" s="30">
        <f t="shared" si="331"/>
        <v>37</v>
      </c>
      <c r="AB231" s="31">
        <f t="shared" si="344"/>
        <v>30</v>
      </c>
      <c r="AC231" s="1" t="s">
        <v>263</v>
      </c>
      <c r="AD231" s="5">
        <f t="shared" si="337"/>
        <v>29691</v>
      </c>
      <c r="AE231" s="6">
        <f t="shared" si="329"/>
        <v>2272</v>
      </c>
      <c r="AF231" s="7">
        <f t="shared" si="338"/>
        <v>1420</v>
      </c>
      <c r="AG231" s="5">
        <f t="shared" si="339"/>
        <v>562</v>
      </c>
      <c r="AH231" s="6">
        <f t="shared" si="332"/>
        <v>43</v>
      </c>
      <c r="AI231" s="7">
        <f t="shared" si="340"/>
        <v>27</v>
      </c>
      <c r="AJ231" s="8">
        <v>25</v>
      </c>
    </row>
    <row r="232" spans="15:36" x14ac:dyDescent="0.15">
      <c r="O232" s="1" t="s">
        <v>264</v>
      </c>
      <c r="P232" s="1">
        <f t="shared" si="333"/>
        <v>26981</v>
      </c>
      <c r="Q232" s="1">
        <f>ROUNDUP((Q236-Q231)*0.6/4+Q231,0)</f>
        <v>2779</v>
      </c>
      <c r="R232" s="1">
        <f t="shared" si="334"/>
        <v>1350</v>
      </c>
      <c r="S232" s="1">
        <f t="shared" si="335"/>
        <v>515</v>
      </c>
      <c r="T232" s="1">
        <f>ROUNDUP((T236-T231)*0.6/4+T231,0)</f>
        <v>53</v>
      </c>
      <c r="U232" s="1">
        <f t="shared" si="336"/>
        <v>26</v>
      </c>
      <c r="V232" s="28" t="s">
        <v>264</v>
      </c>
      <c r="W232" s="28">
        <f t="shared" si="341"/>
        <v>33750</v>
      </c>
      <c r="X232" s="1">
        <f>ROUNDUP((X236-X231)*0.6/4+X231,0)</f>
        <v>2025</v>
      </c>
      <c r="Y232" s="28">
        <f t="shared" si="342"/>
        <v>1620</v>
      </c>
      <c r="Z232" s="28">
        <f t="shared" si="343"/>
        <v>650</v>
      </c>
      <c r="AA232" s="28">
        <f t="shared" ref="AA232:AA235" si="346">ROUNDUP(T232/$B$2*$B$3,0)</f>
        <v>39</v>
      </c>
      <c r="AB232" s="28">
        <f t="shared" si="344"/>
        <v>32</v>
      </c>
      <c r="AC232" s="1" t="s">
        <v>264</v>
      </c>
      <c r="AD232" s="1">
        <f t="shared" si="337"/>
        <v>31037</v>
      </c>
      <c r="AE232" s="1">
        <f t="shared" si="329"/>
        <v>2375</v>
      </c>
      <c r="AF232" s="1">
        <f t="shared" si="338"/>
        <v>1485</v>
      </c>
      <c r="AG232" s="1">
        <f t="shared" si="339"/>
        <v>602</v>
      </c>
      <c r="AH232" s="1">
        <f t="shared" si="332"/>
        <v>46</v>
      </c>
      <c r="AI232" s="1">
        <f t="shared" si="340"/>
        <v>29</v>
      </c>
      <c r="AJ232" s="8">
        <v>26</v>
      </c>
    </row>
    <row r="233" spans="15:36" x14ac:dyDescent="0.15">
      <c r="O233" s="1" t="s">
        <v>265</v>
      </c>
      <c r="P233" s="1">
        <f t="shared" si="333"/>
        <v>28146</v>
      </c>
      <c r="Q233" s="1">
        <f>ROUNDUP((Q236-Q231)*0.6/4+Q232,0)</f>
        <v>2899</v>
      </c>
      <c r="R233" s="1">
        <f t="shared" si="334"/>
        <v>1408</v>
      </c>
      <c r="S233" s="1">
        <f t="shared" si="335"/>
        <v>544</v>
      </c>
      <c r="T233" s="1">
        <f>ROUNDUP((T236-T231)*0.6/4+T232,0)</f>
        <v>56</v>
      </c>
      <c r="U233" s="1">
        <f t="shared" si="336"/>
        <v>28</v>
      </c>
      <c r="V233" s="28" t="s">
        <v>265</v>
      </c>
      <c r="W233" s="28">
        <f t="shared" si="341"/>
        <v>35217</v>
      </c>
      <c r="X233" s="1">
        <f>ROUNDUP((X236-X231)*0.6/4+X232,0)</f>
        <v>2113</v>
      </c>
      <c r="Y233" s="28">
        <f t="shared" si="342"/>
        <v>1691</v>
      </c>
      <c r="Z233" s="28">
        <f t="shared" si="343"/>
        <v>684</v>
      </c>
      <c r="AA233" s="28">
        <f t="shared" si="346"/>
        <v>41</v>
      </c>
      <c r="AB233" s="28">
        <f t="shared" si="344"/>
        <v>33</v>
      </c>
      <c r="AC233" s="1" t="s">
        <v>265</v>
      </c>
      <c r="AD233" s="1">
        <f t="shared" si="337"/>
        <v>32370</v>
      </c>
      <c r="AE233" s="1">
        <f t="shared" si="329"/>
        <v>2477</v>
      </c>
      <c r="AF233" s="1">
        <f t="shared" si="338"/>
        <v>1549</v>
      </c>
      <c r="AG233" s="1">
        <f t="shared" si="339"/>
        <v>628</v>
      </c>
      <c r="AH233" s="1">
        <f t="shared" si="332"/>
        <v>48</v>
      </c>
      <c r="AI233" s="1">
        <f t="shared" si="340"/>
        <v>30</v>
      </c>
      <c r="AJ233" s="8">
        <v>27</v>
      </c>
    </row>
    <row r="234" spans="15:36" x14ac:dyDescent="0.15">
      <c r="O234" s="1" t="s">
        <v>266</v>
      </c>
      <c r="P234" s="1">
        <f t="shared" si="333"/>
        <v>29311</v>
      </c>
      <c r="Q234" s="1">
        <f>ROUNDUP((Q236-Q231)*0.6/4+Q233,0)</f>
        <v>3019</v>
      </c>
      <c r="R234" s="1">
        <f t="shared" si="334"/>
        <v>1466</v>
      </c>
      <c r="S234" s="1">
        <f t="shared" si="335"/>
        <v>573</v>
      </c>
      <c r="T234" s="1">
        <f>ROUNDUP((T236-T231)*0.6/4+T233,0)</f>
        <v>59</v>
      </c>
      <c r="U234" s="1">
        <f t="shared" si="336"/>
        <v>29</v>
      </c>
      <c r="V234" s="28" t="s">
        <v>266</v>
      </c>
      <c r="W234" s="28">
        <f t="shared" si="341"/>
        <v>36684</v>
      </c>
      <c r="X234" s="1">
        <f>ROUNDUP((X236-X231)*0.6/4+X233,0)</f>
        <v>2201</v>
      </c>
      <c r="Y234" s="28">
        <f t="shared" si="342"/>
        <v>1761</v>
      </c>
      <c r="Z234" s="28">
        <f t="shared" si="343"/>
        <v>717</v>
      </c>
      <c r="AA234" s="28">
        <f t="shared" si="346"/>
        <v>43</v>
      </c>
      <c r="AB234" s="28">
        <f t="shared" si="344"/>
        <v>35</v>
      </c>
      <c r="AC234" s="1" t="s">
        <v>266</v>
      </c>
      <c r="AD234" s="1">
        <f t="shared" si="337"/>
        <v>33716</v>
      </c>
      <c r="AE234" s="1">
        <f t="shared" si="329"/>
        <v>2580</v>
      </c>
      <c r="AF234" s="1">
        <f t="shared" si="338"/>
        <v>1613</v>
      </c>
      <c r="AG234" s="1">
        <f t="shared" si="339"/>
        <v>667</v>
      </c>
      <c r="AH234" s="1">
        <f t="shared" si="332"/>
        <v>51</v>
      </c>
      <c r="AI234" s="1">
        <f t="shared" si="340"/>
        <v>32</v>
      </c>
      <c r="AJ234" s="8">
        <v>28</v>
      </c>
    </row>
    <row r="235" spans="15:36" x14ac:dyDescent="0.15">
      <c r="O235" s="1" t="s">
        <v>267</v>
      </c>
      <c r="P235" s="1">
        <f t="shared" si="333"/>
        <v>30476</v>
      </c>
      <c r="Q235" s="1">
        <f>ROUNDUP((Q236-Q231)*0.6/4+Q234,0)</f>
        <v>3139</v>
      </c>
      <c r="R235" s="1">
        <f t="shared" si="334"/>
        <v>1524</v>
      </c>
      <c r="S235" s="1">
        <f t="shared" si="335"/>
        <v>602</v>
      </c>
      <c r="T235" s="1">
        <f>ROUNDUP((T236-T231)*0.6/4+T234,0)</f>
        <v>62</v>
      </c>
      <c r="U235" s="1">
        <f t="shared" si="336"/>
        <v>31</v>
      </c>
      <c r="V235" s="28" t="s">
        <v>267</v>
      </c>
      <c r="W235" s="28">
        <f t="shared" si="341"/>
        <v>38150</v>
      </c>
      <c r="X235" s="1">
        <f>ROUNDUP((X236-X231)*0.6/4+X234,0)</f>
        <v>2289</v>
      </c>
      <c r="Y235" s="28">
        <f t="shared" si="342"/>
        <v>1832</v>
      </c>
      <c r="Z235" s="28">
        <f t="shared" si="343"/>
        <v>767</v>
      </c>
      <c r="AA235" s="28">
        <f t="shared" si="346"/>
        <v>46</v>
      </c>
      <c r="AB235" s="28">
        <f t="shared" si="344"/>
        <v>37</v>
      </c>
      <c r="AC235" s="1" t="s">
        <v>267</v>
      </c>
      <c r="AD235" s="1">
        <f t="shared" si="337"/>
        <v>35049</v>
      </c>
      <c r="AE235" s="1">
        <f t="shared" si="329"/>
        <v>2682</v>
      </c>
      <c r="AF235" s="1">
        <f t="shared" si="338"/>
        <v>1677</v>
      </c>
      <c r="AG235" s="1">
        <f t="shared" si="339"/>
        <v>693</v>
      </c>
      <c r="AH235" s="1">
        <f t="shared" si="332"/>
        <v>53</v>
      </c>
      <c r="AI235" s="1">
        <f t="shared" si="340"/>
        <v>34</v>
      </c>
      <c r="AJ235" s="8">
        <v>29</v>
      </c>
    </row>
    <row r="236" spans="15:36" x14ac:dyDescent="0.15">
      <c r="O236" s="1" t="s">
        <v>380</v>
      </c>
      <c r="P236" s="5">
        <f t="shared" si="333"/>
        <v>33564</v>
      </c>
      <c r="Q236" s="6">
        <f>ROUNDUP(Q231*$C$72,0)</f>
        <v>3457</v>
      </c>
      <c r="R236" s="7">
        <f t="shared" si="334"/>
        <v>1679</v>
      </c>
      <c r="S236" s="5">
        <f t="shared" si="335"/>
        <v>632</v>
      </c>
      <c r="T236" s="6">
        <f>ROUNDUP(T231*$C$72,0)</f>
        <v>65</v>
      </c>
      <c r="U236" s="7">
        <f t="shared" si="336"/>
        <v>32</v>
      </c>
      <c r="V236" s="28" t="s">
        <v>380</v>
      </c>
      <c r="W236" s="29">
        <f t="shared" si="341"/>
        <v>41967</v>
      </c>
      <c r="X236" s="30">
        <f t="shared" si="330"/>
        <v>2518</v>
      </c>
      <c r="Y236" s="31">
        <f t="shared" si="342"/>
        <v>2015</v>
      </c>
      <c r="Z236" s="29">
        <f t="shared" si="343"/>
        <v>800</v>
      </c>
      <c r="AA236" s="30">
        <f t="shared" si="331"/>
        <v>48</v>
      </c>
      <c r="AB236" s="31">
        <f t="shared" si="344"/>
        <v>39</v>
      </c>
      <c r="AC236" s="1" t="s">
        <v>380</v>
      </c>
      <c r="AD236" s="5">
        <f t="shared" si="337"/>
        <v>38604</v>
      </c>
      <c r="AE236" s="6">
        <f t="shared" si="329"/>
        <v>2954</v>
      </c>
      <c r="AF236" s="7">
        <f t="shared" si="338"/>
        <v>1847</v>
      </c>
      <c r="AG236" s="5">
        <f t="shared" si="339"/>
        <v>732</v>
      </c>
      <c r="AH236" s="6">
        <f t="shared" si="332"/>
        <v>56</v>
      </c>
      <c r="AI236" s="7">
        <f t="shared" si="340"/>
        <v>35</v>
      </c>
      <c r="AJ236" s="8">
        <v>30</v>
      </c>
    </row>
    <row r="237" spans="15:36" x14ac:dyDescent="0.15">
      <c r="O237" s="1" t="s">
        <v>269</v>
      </c>
      <c r="P237" s="1">
        <f t="shared" si="333"/>
        <v>35078</v>
      </c>
      <c r="Q237" s="1">
        <f>ROUNDUP((Q241-Q236)*0.6/4+Q236,0)</f>
        <v>3613</v>
      </c>
      <c r="R237" s="1">
        <f t="shared" ref="R237:R256" si="347">ROUNDUP(Q237*$C$2/$B$2,0)</f>
        <v>1754</v>
      </c>
      <c r="S237" s="1">
        <f t="shared" ref="S237:S256" si="348">ROUNDUP(T237*$D$2/$B$2,0)</f>
        <v>661</v>
      </c>
      <c r="T237" s="1">
        <f>ROUNDUP((T241-T236)*0.6/4+T236,0)</f>
        <v>68</v>
      </c>
      <c r="U237" s="1">
        <f t="shared" si="336"/>
        <v>34</v>
      </c>
      <c r="V237" s="28" t="s">
        <v>269</v>
      </c>
      <c r="W237" s="28">
        <f t="shared" si="341"/>
        <v>43867</v>
      </c>
      <c r="X237" s="1">
        <f>ROUNDUP((X241-X236)*0.6/4+X236,0)</f>
        <v>2632</v>
      </c>
      <c r="Y237" s="28">
        <f t="shared" si="342"/>
        <v>2106</v>
      </c>
      <c r="Z237" s="28">
        <f t="shared" si="343"/>
        <v>834</v>
      </c>
      <c r="AA237" s="28">
        <f t="shared" ref="AA237:AA240" si="349">ROUNDUP(T237/$B$2*$B$3,0)</f>
        <v>50</v>
      </c>
      <c r="AB237" s="28">
        <f t="shared" si="344"/>
        <v>40</v>
      </c>
      <c r="AC237" s="1" t="s">
        <v>269</v>
      </c>
      <c r="AD237" s="1">
        <f t="shared" ref="AD237:AD256" si="350">ROUNDUP(AE237*$D$4/$B$4,0)</f>
        <v>40342</v>
      </c>
      <c r="AE237" s="1">
        <f t="shared" ref="AE237:AE256" si="351">ROUNDUP(Q237/$B$2*$B$4,0)</f>
        <v>3087</v>
      </c>
      <c r="AF237" s="1">
        <f t="shared" ref="AF237:AF256" si="352">ROUNDUP(AE237*$C$4/$B$4,0)</f>
        <v>1930</v>
      </c>
      <c r="AG237" s="1">
        <f t="shared" ref="AG237:AG256" si="353">ROUNDUP(AH237*$D$4/$B$4,0)</f>
        <v>772</v>
      </c>
      <c r="AH237" s="1">
        <f t="shared" ref="AH237:AH256" si="354">ROUNDUP(T237/$B$2*$B$4,0)</f>
        <v>59</v>
      </c>
      <c r="AI237" s="1">
        <f t="shared" ref="AI237:AI256" si="355">ROUNDUP(AH237*$C$4/$B$4,0)</f>
        <v>37</v>
      </c>
      <c r="AJ237" s="8">
        <v>31</v>
      </c>
    </row>
    <row r="238" spans="15:36" x14ac:dyDescent="0.15">
      <c r="O238" s="1" t="s">
        <v>270</v>
      </c>
      <c r="P238" s="1">
        <f t="shared" si="333"/>
        <v>36593</v>
      </c>
      <c r="Q238" s="1">
        <f>ROUNDUP((Q241-Q236)*0.6/4+Q237,0)</f>
        <v>3769</v>
      </c>
      <c r="R238" s="1">
        <f t="shared" si="347"/>
        <v>1830</v>
      </c>
      <c r="S238" s="1">
        <f t="shared" si="348"/>
        <v>690</v>
      </c>
      <c r="T238" s="1">
        <f>ROUNDUP((T241-T236)*0.6/4+T237,0)</f>
        <v>71</v>
      </c>
      <c r="U238" s="1">
        <f t="shared" si="336"/>
        <v>35</v>
      </c>
      <c r="V238" s="28" t="s">
        <v>270</v>
      </c>
      <c r="W238" s="28">
        <f t="shared" si="341"/>
        <v>45767</v>
      </c>
      <c r="X238" s="1">
        <f>ROUNDUP((X241-X236)*0.6/4+X237,0)</f>
        <v>2746</v>
      </c>
      <c r="Y238" s="28">
        <f t="shared" si="342"/>
        <v>2197</v>
      </c>
      <c r="Z238" s="28">
        <f t="shared" si="343"/>
        <v>867</v>
      </c>
      <c r="AA238" s="28">
        <f t="shared" si="349"/>
        <v>52</v>
      </c>
      <c r="AB238" s="28">
        <f t="shared" si="344"/>
        <v>42</v>
      </c>
      <c r="AC238" s="1" t="s">
        <v>270</v>
      </c>
      <c r="AD238" s="1">
        <f t="shared" si="350"/>
        <v>42093</v>
      </c>
      <c r="AE238" s="1">
        <f t="shared" si="351"/>
        <v>3221</v>
      </c>
      <c r="AF238" s="1">
        <f t="shared" si="352"/>
        <v>2014</v>
      </c>
      <c r="AG238" s="1">
        <f t="shared" si="353"/>
        <v>798</v>
      </c>
      <c r="AH238" s="1">
        <f t="shared" si="354"/>
        <v>61</v>
      </c>
      <c r="AI238" s="1">
        <f t="shared" si="355"/>
        <v>39</v>
      </c>
      <c r="AJ238" s="8">
        <v>32</v>
      </c>
    </row>
    <row r="239" spans="15:36" x14ac:dyDescent="0.15">
      <c r="O239" s="1" t="s">
        <v>271</v>
      </c>
      <c r="P239" s="1">
        <f t="shared" si="333"/>
        <v>38107</v>
      </c>
      <c r="Q239" s="1">
        <f>ROUNDUP((Q241-Q236)*0.6/4+Q238,0)</f>
        <v>3925</v>
      </c>
      <c r="R239" s="1">
        <f t="shared" si="347"/>
        <v>1906</v>
      </c>
      <c r="S239" s="1">
        <f t="shared" si="348"/>
        <v>719</v>
      </c>
      <c r="T239" s="1">
        <f>ROUNDUP((T241-T236)*0.6/4+T238,0)</f>
        <v>74</v>
      </c>
      <c r="U239" s="1">
        <f t="shared" si="336"/>
        <v>36</v>
      </c>
      <c r="V239" s="28" t="s">
        <v>271</v>
      </c>
      <c r="W239" s="28">
        <f t="shared" si="341"/>
        <v>47667</v>
      </c>
      <c r="X239" s="1">
        <f>ROUNDUP((X241-X236)*0.6/4+X238,0)</f>
        <v>2860</v>
      </c>
      <c r="Y239" s="28">
        <f t="shared" si="342"/>
        <v>2288</v>
      </c>
      <c r="Z239" s="28">
        <f t="shared" si="343"/>
        <v>900</v>
      </c>
      <c r="AA239" s="28">
        <f t="shared" si="349"/>
        <v>54</v>
      </c>
      <c r="AB239" s="28">
        <f t="shared" si="344"/>
        <v>44</v>
      </c>
      <c r="AC239" s="1" t="s">
        <v>271</v>
      </c>
      <c r="AD239" s="1">
        <f t="shared" si="350"/>
        <v>43831</v>
      </c>
      <c r="AE239" s="1">
        <f t="shared" si="351"/>
        <v>3354</v>
      </c>
      <c r="AF239" s="1">
        <f t="shared" si="352"/>
        <v>2097</v>
      </c>
      <c r="AG239" s="1">
        <f t="shared" si="353"/>
        <v>837</v>
      </c>
      <c r="AH239" s="1">
        <f t="shared" si="354"/>
        <v>64</v>
      </c>
      <c r="AI239" s="1">
        <f t="shared" si="355"/>
        <v>40</v>
      </c>
      <c r="AJ239" s="8">
        <v>33</v>
      </c>
    </row>
    <row r="240" spans="15:36" x14ac:dyDescent="0.15">
      <c r="O240" s="1" t="s">
        <v>272</v>
      </c>
      <c r="P240" s="1">
        <f t="shared" si="333"/>
        <v>39622</v>
      </c>
      <c r="Q240" s="1">
        <f>ROUNDUP((Q241-Q236)*0.6/4+Q239,0)</f>
        <v>4081</v>
      </c>
      <c r="R240" s="1">
        <f t="shared" si="347"/>
        <v>1982</v>
      </c>
      <c r="S240" s="1">
        <f t="shared" si="348"/>
        <v>748</v>
      </c>
      <c r="T240" s="1">
        <f>ROUNDUP((T241-T236)*0.6/4+T239,0)</f>
        <v>77</v>
      </c>
      <c r="U240" s="1">
        <f t="shared" si="336"/>
        <v>38</v>
      </c>
      <c r="V240" s="28" t="s">
        <v>272</v>
      </c>
      <c r="W240" s="28">
        <f t="shared" si="341"/>
        <v>49567</v>
      </c>
      <c r="X240" s="1">
        <f>ROUNDUP((X241-X236)*0.6/4+X239,0)</f>
        <v>2974</v>
      </c>
      <c r="Y240" s="28">
        <f t="shared" si="342"/>
        <v>2380</v>
      </c>
      <c r="Z240" s="28">
        <f t="shared" si="343"/>
        <v>950</v>
      </c>
      <c r="AA240" s="28">
        <f t="shared" si="349"/>
        <v>57</v>
      </c>
      <c r="AB240" s="28">
        <f t="shared" si="344"/>
        <v>46</v>
      </c>
      <c r="AC240" s="1" t="s">
        <v>272</v>
      </c>
      <c r="AD240" s="1">
        <f t="shared" si="350"/>
        <v>45569</v>
      </c>
      <c r="AE240" s="1">
        <f t="shared" si="351"/>
        <v>3487</v>
      </c>
      <c r="AF240" s="1">
        <f t="shared" si="352"/>
        <v>2180</v>
      </c>
      <c r="AG240" s="1">
        <f t="shared" si="353"/>
        <v>863</v>
      </c>
      <c r="AH240" s="1">
        <f t="shared" si="354"/>
        <v>66</v>
      </c>
      <c r="AI240" s="1">
        <f t="shared" si="355"/>
        <v>42</v>
      </c>
      <c r="AJ240" s="8">
        <v>34</v>
      </c>
    </row>
    <row r="241" spans="15:36" x14ac:dyDescent="0.15">
      <c r="O241" s="1" t="s">
        <v>273</v>
      </c>
      <c r="P241" s="5">
        <f t="shared" si="333"/>
        <v>43641</v>
      </c>
      <c r="Q241" s="6">
        <f>ROUNDUP(Q236*$C$73,0)</f>
        <v>4495</v>
      </c>
      <c r="R241" s="7">
        <f t="shared" si="347"/>
        <v>2183</v>
      </c>
      <c r="S241" s="5">
        <f t="shared" si="348"/>
        <v>826</v>
      </c>
      <c r="T241" s="6">
        <f>ROUNDUP(T236*$C$73,0)</f>
        <v>85</v>
      </c>
      <c r="U241" s="7">
        <f t="shared" si="336"/>
        <v>42</v>
      </c>
      <c r="V241" s="28" t="s">
        <v>273</v>
      </c>
      <c r="W241" s="29">
        <f t="shared" ref="W241:W256" si="356">ROUNDUP(X241*$D$3/$B$3,0)</f>
        <v>54567</v>
      </c>
      <c r="X241" s="30">
        <f t="shared" ref="X241:X256" si="357">ROUNDUP(Q241/$B$2*$B$3,0)</f>
        <v>3274</v>
      </c>
      <c r="Y241" s="31">
        <f t="shared" ref="Y241:Y256" si="358">ROUNDUP(X241*$C$3/$B$3,0)</f>
        <v>2620</v>
      </c>
      <c r="Z241" s="29">
        <f t="shared" ref="Z241:Z256" si="359">ROUNDUP(AA241*$D$3/$B$3,0)</f>
        <v>1034</v>
      </c>
      <c r="AA241" s="30">
        <f t="shared" ref="AA241:AA256" si="360">ROUNDUP(T241/$B$2*$B$3,0)</f>
        <v>62</v>
      </c>
      <c r="AB241" s="31">
        <f t="shared" ref="AB241:AB256" si="361">ROUNDUP(AA241*$C$3/$B$3,0)</f>
        <v>50</v>
      </c>
      <c r="AC241" s="1" t="s">
        <v>273</v>
      </c>
      <c r="AD241" s="5">
        <f t="shared" si="350"/>
        <v>50195</v>
      </c>
      <c r="AE241" s="6">
        <f t="shared" si="351"/>
        <v>3841</v>
      </c>
      <c r="AF241" s="7">
        <f t="shared" si="352"/>
        <v>2401</v>
      </c>
      <c r="AG241" s="5">
        <f t="shared" si="353"/>
        <v>954</v>
      </c>
      <c r="AH241" s="6">
        <f t="shared" si="354"/>
        <v>73</v>
      </c>
      <c r="AI241" s="7">
        <f t="shared" si="355"/>
        <v>46</v>
      </c>
      <c r="AJ241" s="8">
        <v>35</v>
      </c>
    </row>
    <row r="242" spans="15:36" x14ac:dyDescent="0.15">
      <c r="O242" s="1" t="s">
        <v>274</v>
      </c>
      <c r="P242" s="1">
        <f t="shared" si="333"/>
        <v>45612</v>
      </c>
      <c r="Q242" s="1">
        <f>ROUNDUP((Q246-Q241)*0.6/4+Q241,0)</f>
        <v>4698</v>
      </c>
      <c r="R242" s="1">
        <f t="shared" si="347"/>
        <v>2281</v>
      </c>
      <c r="S242" s="1">
        <f t="shared" si="348"/>
        <v>865</v>
      </c>
      <c r="T242" s="1">
        <f>ROUNDUP((T246-T241)*0.6/4+T241,0)</f>
        <v>89</v>
      </c>
      <c r="U242" s="1">
        <f t="shared" si="336"/>
        <v>44</v>
      </c>
      <c r="V242" s="28" t="s">
        <v>274</v>
      </c>
      <c r="W242" s="28">
        <f t="shared" si="356"/>
        <v>57034</v>
      </c>
      <c r="X242" s="1">
        <f>ROUNDUP((X246-X241)*0.6/4+X241,0)</f>
        <v>3422</v>
      </c>
      <c r="Y242" s="28">
        <f t="shared" si="358"/>
        <v>2738</v>
      </c>
      <c r="Z242" s="28">
        <f t="shared" si="359"/>
        <v>1084</v>
      </c>
      <c r="AA242" s="28">
        <f t="shared" si="360"/>
        <v>65</v>
      </c>
      <c r="AB242" s="28">
        <f t="shared" si="361"/>
        <v>52</v>
      </c>
      <c r="AC242" s="1" t="s">
        <v>274</v>
      </c>
      <c r="AD242" s="1">
        <f t="shared" si="350"/>
        <v>52456</v>
      </c>
      <c r="AE242" s="1">
        <f t="shared" si="351"/>
        <v>4014</v>
      </c>
      <c r="AF242" s="1">
        <f t="shared" si="352"/>
        <v>2509</v>
      </c>
      <c r="AG242" s="1">
        <f t="shared" si="353"/>
        <v>1007</v>
      </c>
      <c r="AH242" s="1">
        <f t="shared" si="354"/>
        <v>77</v>
      </c>
      <c r="AI242" s="1">
        <f t="shared" si="355"/>
        <v>49</v>
      </c>
      <c r="AJ242" s="8">
        <v>36</v>
      </c>
    </row>
    <row r="243" spans="15:36" x14ac:dyDescent="0.15">
      <c r="O243" s="1" t="s">
        <v>275</v>
      </c>
      <c r="P243" s="1">
        <f t="shared" si="333"/>
        <v>47583</v>
      </c>
      <c r="Q243" s="1">
        <f>ROUNDUP((Q246-Q241)*0.6/4+Q242,0)</f>
        <v>4901</v>
      </c>
      <c r="R243" s="1">
        <f t="shared" si="347"/>
        <v>2380</v>
      </c>
      <c r="S243" s="1">
        <f t="shared" si="348"/>
        <v>903</v>
      </c>
      <c r="T243" s="1">
        <f>ROUNDUP((T246-T241)*0.6/4+T242,0)</f>
        <v>93</v>
      </c>
      <c r="U243" s="1">
        <f t="shared" si="336"/>
        <v>46</v>
      </c>
      <c r="V243" s="28" t="s">
        <v>275</v>
      </c>
      <c r="W243" s="28">
        <f t="shared" si="356"/>
        <v>59500</v>
      </c>
      <c r="X243" s="1">
        <f>ROUNDUP((X246-X241)*0.6/4+X242,0)</f>
        <v>3570</v>
      </c>
      <c r="Y243" s="28">
        <f t="shared" si="358"/>
        <v>2856</v>
      </c>
      <c r="Z243" s="28">
        <f t="shared" si="359"/>
        <v>1134</v>
      </c>
      <c r="AA243" s="28">
        <f t="shared" si="360"/>
        <v>68</v>
      </c>
      <c r="AB243" s="28">
        <f t="shared" si="361"/>
        <v>55</v>
      </c>
      <c r="AC243" s="1" t="s">
        <v>275</v>
      </c>
      <c r="AD243" s="1">
        <f t="shared" si="350"/>
        <v>54730</v>
      </c>
      <c r="AE243" s="1">
        <f t="shared" si="351"/>
        <v>4188</v>
      </c>
      <c r="AF243" s="1">
        <f t="shared" si="352"/>
        <v>2618</v>
      </c>
      <c r="AG243" s="1">
        <f t="shared" si="353"/>
        <v>1046</v>
      </c>
      <c r="AH243" s="1">
        <f t="shared" si="354"/>
        <v>80</v>
      </c>
      <c r="AI243" s="1">
        <f t="shared" si="355"/>
        <v>50</v>
      </c>
      <c r="AJ243" s="8">
        <v>37</v>
      </c>
    </row>
    <row r="244" spans="15:36" x14ac:dyDescent="0.15">
      <c r="O244" s="1" t="s">
        <v>276</v>
      </c>
      <c r="P244" s="1">
        <f t="shared" si="333"/>
        <v>49554</v>
      </c>
      <c r="Q244" s="1">
        <f>ROUNDUP((Q246-Q241)*0.6/4+Q243,0)</f>
        <v>5104</v>
      </c>
      <c r="R244" s="1">
        <f t="shared" si="347"/>
        <v>2478</v>
      </c>
      <c r="S244" s="1">
        <f t="shared" si="348"/>
        <v>942</v>
      </c>
      <c r="T244" s="1">
        <f>ROUNDUP((T246-T241)*0.6/4+T243,0)</f>
        <v>97</v>
      </c>
      <c r="U244" s="1">
        <f t="shared" si="336"/>
        <v>48</v>
      </c>
      <c r="V244" s="28" t="s">
        <v>276</v>
      </c>
      <c r="W244" s="28">
        <f t="shared" si="356"/>
        <v>61967</v>
      </c>
      <c r="X244" s="1">
        <f>ROUNDUP((X246-X241)*0.6/4+X243,0)</f>
        <v>3718</v>
      </c>
      <c r="Y244" s="28">
        <f t="shared" si="358"/>
        <v>2975</v>
      </c>
      <c r="Z244" s="28">
        <f t="shared" si="359"/>
        <v>1184</v>
      </c>
      <c r="AA244" s="28">
        <f t="shared" si="360"/>
        <v>71</v>
      </c>
      <c r="AB244" s="28">
        <f t="shared" si="361"/>
        <v>57</v>
      </c>
      <c r="AC244" s="1" t="s">
        <v>276</v>
      </c>
      <c r="AD244" s="1">
        <f t="shared" si="350"/>
        <v>56991</v>
      </c>
      <c r="AE244" s="1">
        <f t="shared" si="351"/>
        <v>4361</v>
      </c>
      <c r="AF244" s="1">
        <f t="shared" si="352"/>
        <v>2726</v>
      </c>
      <c r="AG244" s="1">
        <f t="shared" si="353"/>
        <v>1085</v>
      </c>
      <c r="AH244" s="1">
        <f t="shared" si="354"/>
        <v>83</v>
      </c>
      <c r="AI244" s="1">
        <f t="shared" si="355"/>
        <v>52</v>
      </c>
      <c r="AJ244" s="8">
        <v>38</v>
      </c>
    </row>
    <row r="245" spans="15:36" x14ac:dyDescent="0.15">
      <c r="O245" s="1" t="s">
        <v>277</v>
      </c>
      <c r="P245" s="1">
        <f t="shared" si="333"/>
        <v>51525</v>
      </c>
      <c r="Q245" s="1">
        <f>ROUNDUP((Q246-Q241)*0.6/4+Q244,0)</f>
        <v>5307</v>
      </c>
      <c r="R245" s="1">
        <f t="shared" si="347"/>
        <v>2577</v>
      </c>
      <c r="S245" s="1">
        <f t="shared" si="348"/>
        <v>981</v>
      </c>
      <c r="T245" s="1">
        <f>ROUNDUP((T246-T241)*0.6/4+T244,0)</f>
        <v>101</v>
      </c>
      <c r="U245" s="1">
        <f t="shared" si="336"/>
        <v>50</v>
      </c>
      <c r="V245" s="28" t="s">
        <v>277</v>
      </c>
      <c r="W245" s="28">
        <f t="shared" si="356"/>
        <v>64434</v>
      </c>
      <c r="X245" s="1">
        <f>ROUNDUP((X246-X241)*0.6/4+X244,0)</f>
        <v>3866</v>
      </c>
      <c r="Y245" s="28">
        <f t="shared" si="358"/>
        <v>3093</v>
      </c>
      <c r="Z245" s="28">
        <f t="shared" si="359"/>
        <v>1234</v>
      </c>
      <c r="AA245" s="28">
        <f t="shared" si="360"/>
        <v>74</v>
      </c>
      <c r="AB245" s="28">
        <f t="shared" si="361"/>
        <v>60</v>
      </c>
      <c r="AC245" s="1" t="s">
        <v>277</v>
      </c>
      <c r="AD245" s="1">
        <f t="shared" si="350"/>
        <v>59265</v>
      </c>
      <c r="AE245" s="1">
        <f t="shared" si="351"/>
        <v>4535</v>
      </c>
      <c r="AF245" s="1">
        <f t="shared" si="352"/>
        <v>2835</v>
      </c>
      <c r="AG245" s="1">
        <f t="shared" si="353"/>
        <v>1137</v>
      </c>
      <c r="AH245" s="1">
        <f t="shared" si="354"/>
        <v>87</v>
      </c>
      <c r="AI245" s="1">
        <f t="shared" si="355"/>
        <v>55</v>
      </c>
      <c r="AJ245" s="8">
        <v>39</v>
      </c>
    </row>
    <row r="246" spans="15:36" x14ac:dyDescent="0.15">
      <c r="O246" s="1" t="s">
        <v>278</v>
      </c>
      <c r="P246" s="5">
        <f t="shared" si="333"/>
        <v>56738</v>
      </c>
      <c r="Q246" s="6">
        <f>ROUNDUP(Q241*$C$74,0)</f>
        <v>5844</v>
      </c>
      <c r="R246" s="7">
        <f t="shared" si="347"/>
        <v>2837</v>
      </c>
      <c r="S246" s="5">
        <f t="shared" si="348"/>
        <v>1078</v>
      </c>
      <c r="T246" s="6">
        <f>ROUNDUP(T241*$C$74,0)</f>
        <v>111</v>
      </c>
      <c r="U246" s="7">
        <f t="shared" si="336"/>
        <v>54</v>
      </c>
      <c r="V246" s="28" t="s">
        <v>278</v>
      </c>
      <c r="W246" s="29">
        <f t="shared" si="356"/>
        <v>70934</v>
      </c>
      <c r="X246" s="30">
        <f t="shared" si="357"/>
        <v>4256</v>
      </c>
      <c r="Y246" s="31">
        <f t="shared" si="358"/>
        <v>3405</v>
      </c>
      <c r="Z246" s="29">
        <f t="shared" si="359"/>
        <v>1350</v>
      </c>
      <c r="AA246" s="30">
        <f t="shared" si="360"/>
        <v>81</v>
      </c>
      <c r="AB246" s="31">
        <f t="shared" si="361"/>
        <v>65</v>
      </c>
      <c r="AC246" s="1" t="s">
        <v>278</v>
      </c>
      <c r="AD246" s="5">
        <f t="shared" si="350"/>
        <v>65250</v>
      </c>
      <c r="AE246" s="6">
        <f t="shared" si="351"/>
        <v>4993</v>
      </c>
      <c r="AF246" s="7">
        <f t="shared" si="352"/>
        <v>3121</v>
      </c>
      <c r="AG246" s="5">
        <f t="shared" si="353"/>
        <v>1242</v>
      </c>
      <c r="AH246" s="6">
        <f t="shared" si="354"/>
        <v>95</v>
      </c>
      <c r="AI246" s="7">
        <f t="shared" si="355"/>
        <v>60</v>
      </c>
      <c r="AJ246" s="8">
        <v>40</v>
      </c>
    </row>
    <row r="247" spans="15:36" x14ac:dyDescent="0.15">
      <c r="O247" s="1" t="s">
        <v>279</v>
      </c>
      <c r="P247" s="1">
        <f t="shared" si="333"/>
        <v>59301</v>
      </c>
      <c r="Q247" s="1">
        <f>ROUNDUP((Q251-Q246)*0.6/4+Q246,0)</f>
        <v>6108</v>
      </c>
      <c r="R247" s="1">
        <f t="shared" si="347"/>
        <v>2966</v>
      </c>
      <c r="S247" s="1">
        <f t="shared" si="348"/>
        <v>1136</v>
      </c>
      <c r="T247" s="1">
        <f>ROUNDUP((T251-T246)*0.6/4+T246,0)</f>
        <v>117</v>
      </c>
      <c r="U247" s="1">
        <f t="shared" si="336"/>
        <v>57</v>
      </c>
      <c r="V247" s="28" t="s">
        <v>279</v>
      </c>
      <c r="W247" s="28">
        <f t="shared" si="356"/>
        <v>74134</v>
      </c>
      <c r="X247" s="1">
        <f>ROUNDUP((X251-X246)*0.6/4+X246,0)</f>
        <v>4448</v>
      </c>
      <c r="Y247" s="28">
        <f t="shared" si="358"/>
        <v>3559</v>
      </c>
      <c r="Z247" s="28">
        <f t="shared" si="359"/>
        <v>1434</v>
      </c>
      <c r="AA247" s="28">
        <f t="shared" si="360"/>
        <v>86</v>
      </c>
      <c r="AB247" s="28">
        <f t="shared" si="361"/>
        <v>69</v>
      </c>
      <c r="AC247" s="1" t="s">
        <v>279</v>
      </c>
      <c r="AD247" s="1">
        <f t="shared" si="350"/>
        <v>68203</v>
      </c>
      <c r="AE247" s="1">
        <f t="shared" si="351"/>
        <v>5219</v>
      </c>
      <c r="AF247" s="1">
        <f t="shared" si="352"/>
        <v>3262</v>
      </c>
      <c r="AG247" s="1">
        <f t="shared" si="353"/>
        <v>1307</v>
      </c>
      <c r="AH247" s="1">
        <f t="shared" si="354"/>
        <v>100</v>
      </c>
      <c r="AI247" s="1">
        <f t="shared" si="355"/>
        <v>63</v>
      </c>
      <c r="AJ247" s="8">
        <v>41</v>
      </c>
    </row>
    <row r="248" spans="15:36" x14ac:dyDescent="0.15">
      <c r="O248" s="1" t="s">
        <v>280</v>
      </c>
      <c r="P248" s="1">
        <f t="shared" si="333"/>
        <v>61865</v>
      </c>
      <c r="Q248" s="1">
        <f>ROUNDUP((Q251-Q246)*0.6/4+Q247,0)</f>
        <v>6372</v>
      </c>
      <c r="R248" s="1">
        <f t="shared" si="347"/>
        <v>3094</v>
      </c>
      <c r="S248" s="1">
        <f t="shared" si="348"/>
        <v>1195</v>
      </c>
      <c r="T248" s="1">
        <f>ROUNDUP((T251-T246)*0.6/4+T247,0)</f>
        <v>123</v>
      </c>
      <c r="U248" s="1">
        <f t="shared" si="336"/>
        <v>60</v>
      </c>
      <c r="V248" s="28" t="s">
        <v>280</v>
      </c>
      <c r="W248" s="28">
        <f t="shared" si="356"/>
        <v>77334</v>
      </c>
      <c r="X248" s="1">
        <f>ROUNDUP((X251-X246)*0.6/4+X247,0)</f>
        <v>4640</v>
      </c>
      <c r="Y248" s="28">
        <f t="shared" si="358"/>
        <v>3712</v>
      </c>
      <c r="Z248" s="28">
        <f t="shared" si="359"/>
        <v>1500</v>
      </c>
      <c r="AA248" s="28">
        <f t="shared" si="360"/>
        <v>90</v>
      </c>
      <c r="AB248" s="28">
        <f t="shared" si="361"/>
        <v>72</v>
      </c>
      <c r="AC248" s="1" t="s">
        <v>280</v>
      </c>
      <c r="AD248" s="1">
        <f t="shared" si="350"/>
        <v>71157</v>
      </c>
      <c r="AE248" s="1">
        <f t="shared" si="351"/>
        <v>5445</v>
      </c>
      <c r="AF248" s="1">
        <f t="shared" si="352"/>
        <v>3404</v>
      </c>
      <c r="AG248" s="1">
        <f t="shared" si="353"/>
        <v>1386</v>
      </c>
      <c r="AH248" s="1">
        <f t="shared" si="354"/>
        <v>106</v>
      </c>
      <c r="AI248" s="1">
        <f t="shared" si="355"/>
        <v>67</v>
      </c>
      <c r="AJ248" s="8">
        <v>42</v>
      </c>
    </row>
    <row r="249" spans="15:36" x14ac:dyDescent="0.15">
      <c r="O249" s="1" t="s">
        <v>281</v>
      </c>
      <c r="P249" s="1">
        <f t="shared" si="333"/>
        <v>64428</v>
      </c>
      <c r="Q249" s="1">
        <f>ROUNDUP((Q251-Q246)*0.6/4+Q248,0)</f>
        <v>6636</v>
      </c>
      <c r="R249" s="1">
        <f t="shared" si="347"/>
        <v>3222</v>
      </c>
      <c r="S249" s="1">
        <f t="shared" si="348"/>
        <v>1253</v>
      </c>
      <c r="T249" s="1">
        <f>ROUNDUP((T251-T246)*0.6/4+T248,0)</f>
        <v>129</v>
      </c>
      <c r="U249" s="1">
        <f t="shared" si="336"/>
        <v>63</v>
      </c>
      <c r="V249" s="28" t="s">
        <v>281</v>
      </c>
      <c r="W249" s="28">
        <f t="shared" si="356"/>
        <v>80534</v>
      </c>
      <c r="X249" s="1">
        <f>ROUNDUP((X251-X246)*0.6/4+X248,0)</f>
        <v>4832</v>
      </c>
      <c r="Y249" s="28">
        <f t="shared" si="358"/>
        <v>3866</v>
      </c>
      <c r="Z249" s="28">
        <f t="shared" si="359"/>
        <v>1567</v>
      </c>
      <c r="AA249" s="28">
        <f t="shared" si="360"/>
        <v>94</v>
      </c>
      <c r="AB249" s="28">
        <f t="shared" si="361"/>
        <v>76</v>
      </c>
      <c r="AC249" s="1" t="s">
        <v>281</v>
      </c>
      <c r="AD249" s="1">
        <f t="shared" si="350"/>
        <v>74097</v>
      </c>
      <c r="AE249" s="1">
        <f t="shared" si="351"/>
        <v>5670</v>
      </c>
      <c r="AF249" s="1">
        <f t="shared" si="352"/>
        <v>3544</v>
      </c>
      <c r="AG249" s="1">
        <f t="shared" si="353"/>
        <v>1451</v>
      </c>
      <c r="AH249" s="1">
        <f t="shared" si="354"/>
        <v>111</v>
      </c>
      <c r="AI249" s="1">
        <f t="shared" si="355"/>
        <v>70</v>
      </c>
      <c r="AJ249" s="8">
        <v>43</v>
      </c>
    </row>
    <row r="250" spans="15:36" x14ac:dyDescent="0.15">
      <c r="O250" s="1" t="s">
        <v>282</v>
      </c>
      <c r="P250" s="1">
        <f t="shared" si="333"/>
        <v>66991</v>
      </c>
      <c r="Q250" s="1">
        <f>ROUNDUP((Q251-Q246)*0.6/4+Q249,0)</f>
        <v>6900</v>
      </c>
      <c r="R250" s="1">
        <f t="shared" si="347"/>
        <v>3350</v>
      </c>
      <c r="S250" s="1">
        <f t="shared" si="348"/>
        <v>1311</v>
      </c>
      <c r="T250" s="1">
        <f>ROUNDUP((T251-T246)*0.6/4+T249,0)</f>
        <v>135</v>
      </c>
      <c r="U250" s="1">
        <f t="shared" si="336"/>
        <v>66</v>
      </c>
      <c r="V250" s="28" t="s">
        <v>282</v>
      </c>
      <c r="W250" s="28">
        <f t="shared" si="356"/>
        <v>83734</v>
      </c>
      <c r="X250" s="1">
        <f>ROUNDUP((X251-X246)*0.6/4+X249,0)</f>
        <v>5024</v>
      </c>
      <c r="Y250" s="28">
        <f t="shared" si="358"/>
        <v>4020</v>
      </c>
      <c r="Z250" s="28">
        <f t="shared" si="359"/>
        <v>1650</v>
      </c>
      <c r="AA250" s="28">
        <f t="shared" si="360"/>
        <v>99</v>
      </c>
      <c r="AB250" s="28">
        <f t="shared" si="361"/>
        <v>80</v>
      </c>
      <c r="AC250" s="1" t="s">
        <v>282</v>
      </c>
      <c r="AD250" s="1">
        <f t="shared" si="350"/>
        <v>77050</v>
      </c>
      <c r="AE250" s="1">
        <f t="shared" si="351"/>
        <v>5896</v>
      </c>
      <c r="AF250" s="1">
        <f t="shared" si="352"/>
        <v>3685</v>
      </c>
      <c r="AG250" s="1">
        <f t="shared" si="353"/>
        <v>1516</v>
      </c>
      <c r="AH250" s="1">
        <f t="shared" si="354"/>
        <v>116</v>
      </c>
      <c r="AI250" s="1">
        <f t="shared" si="355"/>
        <v>73</v>
      </c>
      <c r="AJ250" s="8">
        <v>44</v>
      </c>
    </row>
    <row r="251" spans="15:36" x14ac:dyDescent="0.15">
      <c r="O251" s="1" t="s">
        <v>283</v>
      </c>
      <c r="P251" s="5">
        <f t="shared" si="333"/>
        <v>73767</v>
      </c>
      <c r="Q251" s="6">
        <f>ROUNDUP(Q246*$C$75,0)</f>
        <v>7598</v>
      </c>
      <c r="R251" s="7">
        <f t="shared" si="347"/>
        <v>3689</v>
      </c>
      <c r="S251" s="5">
        <f t="shared" si="348"/>
        <v>1408</v>
      </c>
      <c r="T251" s="6">
        <f>ROUNDUP(T246*$C$75,0)</f>
        <v>145</v>
      </c>
      <c r="U251" s="7">
        <f t="shared" si="336"/>
        <v>71</v>
      </c>
      <c r="V251" s="28" t="s">
        <v>283</v>
      </c>
      <c r="W251" s="29">
        <f t="shared" si="356"/>
        <v>92217</v>
      </c>
      <c r="X251" s="30">
        <f t="shared" si="357"/>
        <v>5533</v>
      </c>
      <c r="Y251" s="31">
        <f t="shared" si="358"/>
        <v>4427</v>
      </c>
      <c r="Z251" s="29">
        <f t="shared" si="359"/>
        <v>1767</v>
      </c>
      <c r="AA251" s="30">
        <f t="shared" si="360"/>
        <v>106</v>
      </c>
      <c r="AB251" s="31">
        <f t="shared" si="361"/>
        <v>85</v>
      </c>
      <c r="AC251" s="1" t="s">
        <v>283</v>
      </c>
      <c r="AD251" s="5">
        <f t="shared" si="350"/>
        <v>84839</v>
      </c>
      <c r="AE251" s="6">
        <f t="shared" si="351"/>
        <v>6492</v>
      </c>
      <c r="AF251" s="7">
        <f t="shared" si="352"/>
        <v>4058</v>
      </c>
      <c r="AG251" s="5">
        <f t="shared" si="353"/>
        <v>1621</v>
      </c>
      <c r="AH251" s="6">
        <f t="shared" si="354"/>
        <v>124</v>
      </c>
      <c r="AI251" s="7">
        <f t="shared" si="355"/>
        <v>78</v>
      </c>
      <c r="AJ251" s="8">
        <v>45</v>
      </c>
    </row>
    <row r="252" spans="15:36" x14ac:dyDescent="0.15">
      <c r="O252" s="1" t="s">
        <v>284</v>
      </c>
      <c r="P252" s="1">
        <f t="shared" si="333"/>
        <v>77088</v>
      </c>
      <c r="Q252" s="1">
        <f>ROUNDUP((Q256-Q251)*0.6/4+Q251,0)</f>
        <v>7940</v>
      </c>
      <c r="R252" s="1">
        <f t="shared" si="347"/>
        <v>3855</v>
      </c>
      <c r="S252" s="1">
        <f t="shared" si="348"/>
        <v>1476</v>
      </c>
      <c r="T252" s="1">
        <f>ROUNDUP((T256-T251)*0.6/4+T251,0)</f>
        <v>152</v>
      </c>
      <c r="U252" s="1">
        <f t="shared" si="336"/>
        <v>74</v>
      </c>
      <c r="V252" s="28" t="s">
        <v>284</v>
      </c>
      <c r="W252" s="28">
        <f t="shared" si="356"/>
        <v>96367</v>
      </c>
      <c r="X252" s="1">
        <f>ROUNDUP((X256-X251)*0.6/4+X251,0)</f>
        <v>5782</v>
      </c>
      <c r="Y252" s="28">
        <f t="shared" si="358"/>
        <v>4626</v>
      </c>
      <c r="Z252" s="28">
        <f t="shared" si="359"/>
        <v>1850</v>
      </c>
      <c r="AA252" s="28">
        <f t="shared" si="360"/>
        <v>111</v>
      </c>
      <c r="AB252" s="28">
        <f t="shared" si="361"/>
        <v>89</v>
      </c>
      <c r="AC252" s="1" t="s">
        <v>284</v>
      </c>
      <c r="AD252" s="1">
        <f t="shared" si="350"/>
        <v>88655</v>
      </c>
      <c r="AE252" s="1">
        <f t="shared" si="351"/>
        <v>6784</v>
      </c>
      <c r="AF252" s="1">
        <f t="shared" si="352"/>
        <v>4240</v>
      </c>
      <c r="AG252" s="1">
        <f t="shared" si="353"/>
        <v>1699</v>
      </c>
      <c r="AH252" s="1">
        <f t="shared" si="354"/>
        <v>130</v>
      </c>
      <c r="AI252" s="1">
        <f t="shared" si="355"/>
        <v>82</v>
      </c>
      <c r="AJ252" s="8">
        <v>46</v>
      </c>
    </row>
    <row r="253" spans="15:36" x14ac:dyDescent="0.15">
      <c r="O253" s="1" t="s">
        <v>285</v>
      </c>
      <c r="P253" s="1">
        <f t="shared" si="333"/>
        <v>80408</v>
      </c>
      <c r="Q253" s="1">
        <f>ROUNDUP((Q256-Q251)*0.6/4+Q252,0)</f>
        <v>8282</v>
      </c>
      <c r="R253" s="1">
        <f t="shared" si="347"/>
        <v>4021</v>
      </c>
      <c r="S253" s="1">
        <f t="shared" si="348"/>
        <v>1544</v>
      </c>
      <c r="T253" s="1">
        <f>ROUNDUP((T256-T251)*0.6/4+T252,0)</f>
        <v>159</v>
      </c>
      <c r="U253" s="1">
        <f t="shared" si="336"/>
        <v>78</v>
      </c>
      <c r="V253" s="28" t="s">
        <v>285</v>
      </c>
      <c r="W253" s="28">
        <f t="shared" si="356"/>
        <v>100517</v>
      </c>
      <c r="X253" s="1">
        <f>ROUNDUP((X256-X251)*0.6/4+X252,0)</f>
        <v>6031</v>
      </c>
      <c r="Y253" s="28">
        <f t="shared" si="358"/>
        <v>4825</v>
      </c>
      <c r="Z253" s="28">
        <f t="shared" si="359"/>
        <v>1934</v>
      </c>
      <c r="AA253" s="28">
        <f t="shared" si="360"/>
        <v>116</v>
      </c>
      <c r="AB253" s="28">
        <f t="shared" si="361"/>
        <v>93</v>
      </c>
      <c r="AC253" s="1" t="s">
        <v>285</v>
      </c>
      <c r="AD253" s="1">
        <f t="shared" si="350"/>
        <v>92471</v>
      </c>
      <c r="AE253" s="1">
        <f t="shared" si="351"/>
        <v>7076</v>
      </c>
      <c r="AF253" s="1">
        <f t="shared" si="352"/>
        <v>4423</v>
      </c>
      <c r="AG253" s="1">
        <f t="shared" si="353"/>
        <v>1778</v>
      </c>
      <c r="AH253" s="1">
        <f t="shared" si="354"/>
        <v>136</v>
      </c>
      <c r="AI253" s="1">
        <f t="shared" si="355"/>
        <v>85</v>
      </c>
      <c r="AJ253" s="8">
        <v>47</v>
      </c>
    </row>
    <row r="254" spans="15:36" x14ac:dyDescent="0.15">
      <c r="O254" s="1" t="s">
        <v>286</v>
      </c>
      <c r="P254" s="1">
        <f t="shared" si="333"/>
        <v>83729</v>
      </c>
      <c r="Q254" s="1">
        <f>ROUNDUP((Q256-Q251)*0.6/4+Q253,0)</f>
        <v>8624</v>
      </c>
      <c r="R254" s="1">
        <f t="shared" si="347"/>
        <v>4187</v>
      </c>
      <c r="S254" s="1">
        <f t="shared" si="348"/>
        <v>1612</v>
      </c>
      <c r="T254" s="1">
        <f>ROUNDUP((T256-T251)*0.6/4+T253,0)</f>
        <v>166</v>
      </c>
      <c r="U254" s="1">
        <f t="shared" si="336"/>
        <v>81</v>
      </c>
      <c r="V254" s="28" t="s">
        <v>286</v>
      </c>
      <c r="W254" s="28">
        <f t="shared" si="356"/>
        <v>104667</v>
      </c>
      <c r="X254" s="1">
        <f>ROUNDUP((X256-X251)*0.6/4+X253,0)</f>
        <v>6280</v>
      </c>
      <c r="Y254" s="28">
        <f t="shared" si="358"/>
        <v>5024</v>
      </c>
      <c r="Z254" s="28">
        <f t="shared" si="359"/>
        <v>2017</v>
      </c>
      <c r="AA254" s="28">
        <f t="shared" si="360"/>
        <v>121</v>
      </c>
      <c r="AB254" s="28">
        <f t="shared" si="361"/>
        <v>97</v>
      </c>
      <c r="AC254" s="1" t="s">
        <v>286</v>
      </c>
      <c r="AD254" s="1">
        <f t="shared" si="350"/>
        <v>96300</v>
      </c>
      <c r="AE254" s="1">
        <f t="shared" si="351"/>
        <v>7369</v>
      </c>
      <c r="AF254" s="1">
        <f t="shared" si="352"/>
        <v>4606</v>
      </c>
      <c r="AG254" s="1">
        <f t="shared" si="353"/>
        <v>1856</v>
      </c>
      <c r="AH254" s="1">
        <f t="shared" si="354"/>
        <v>142</v>
      </c>
      <c r="AI254" s="1">
        <f t="shared" si="355"/>
        <v>89</v>
      </c>
      <c r="AJ254" s="8">
        <v>48</v>
      </c>
    </row>
    <row r="255" spans="15:36" x14ac:dyDescent="0.15">
      <c r="O255" s="1" t="s">
        <v>287</v>
      </c>
      <c r="P255" s="1">
        <f t="shared" si="333"/>
        <v>87049</v>
      </c>
      <c r="Q255" s="1">
        <f>ROUNDUP((Q256-Q251)*0.6/4+Q254,0)</f>
        <v>8966</v>
      </c>
      <c r="R255" s="1">
        <f t="shared" si="347"/>
        <v>4353</v>
      </c>
      <c r="S255" s="1">
        <f t="shared" si="348"/>
        <v>1680</v>
      </c>
      <c r="T255" s="1">
        <f>ROUNDUP((T256-T251)*0.6/4+T254,0)</f>
        <v>173</v>
      </c>
      <c r="U255" s="1">
        <f t="shared" si="336"/>
        <v>84</v>
      </c>
      <c r="V255" s="28" t="s">
        <v>287</v>
      </c>
      <c r="W255" s="28">
        <f t="shared" si="356"/>
        <v>108817</v>
      </c>
      <c r="X255" s="1">
        <f>ROUNDUP((X256-X251)*0.6/4+X254,0)</f>
        <v>6529</v>
      </c>
      <c r="Y255" s="28">
        <f t="shared" si="358"/>
        <v>5224</v>
      </c>
      <c r="Z255" s="28">
        <f t="shared" si="359"/>
        <v>2100</v>
      </c>
      <c r="AA255" s="28">
        <f t="shared" si="360"/>
        <v>126</v>
      </c>
      <c r="AB255" s="28">
        <f t="shared" si="361"/>
        <v>101</v>
      </c>
      <c r="AC255" s="1" t="s">
        <v>287</v>
      </c>
      <c r="AD255" s="1">
        <f t="shared" si="350"/>
        <v>100116</v>
      </c>
      <c r="AE255" s="1">
        <f t="shared" si="351"/>
        <v>7661</v>
      </c>
      <c r="AF255" s="1">
        <f t="shared" si="352"/>
        <v>4789</v>
      </c>
      <c r="AG255" s="1">
        <f t="shared" si="353"/>
        <v>1935</v>
      </c>
      <c r="AH255" s="1">
        <f t="shared" si="354"/>
        <v>148</v>
      </c>
      <c r="AI255" s="1">
        <f t="shared" si="355"/>
        <v>93</v>
      </c>
      <c r="AJ255" s="8">
        <v>49</v>
      </c>
    </row>
    <row r="256" spans="15:36" x14ac:dyDescent="0.15">
      <c r="O256" s="1" t="s">
        <v>288</v>
      </c>
      <c r="P256" s="5">
        <f t="shared" si="333"/>
        <v>95903</v>
      </c>
      <c r="Q256" s="6">
        <f>ROUNDUP(Q251*$C$76,0)</f>
        <v>9878</v>
      </c>
      <c r="R256" s="7">
        <f t="shared" si="347"/>
        <v>4796</v>
      </c>
      <c r="S256" s="5">
        <f t="shared" si="348"/>
        <v>1835</v>
      </c>
      <c r="T256" s="6">
        <f>ROUNDUP(T251*$C$76,0)</f>
        <v>189</v>
      </c>
      <c r="U256" s="7">
        <f t="shared" si="336"/>
        <v>92</v>
      </c>
      <c r="V256" s="28" t="s">
        <v>288</v>
      </c>
      <c r="W256" s="29">
        <f t="shared" si="356"/>
        <v>119884</v>
      </c>
      <c r="X256" s="30">
        <f t="shared" si="357"/>
        <v>7193</v>
      </c>
      <c r="Y256" s="31">
        <f t="shared" si="358"/>
        <v>5755</v>
      </c>
      <c r="Z256" s="29">
        <f t="shared" si="359"/>
        <v>2300</v>
      </c>
      <c r="AA256" s="30">
        <f t="shared" si="360"/>
        <v>138</v>
      </c>
      <c r="AB256" s="31">
        <f t="shared" si="361"/>
        <v>111</v>
      </c>
      <c r="AC256" s="1" t="s">
        <v>288</v>
      </c>
      <c r="AD256" s="5">
        <f t="shared" si="350"/>
        <v>110296</v>
      </c>
      <c r="AE256" s="6">
        <f t="shared" si="351"/>
        <v>8440</v>
      </c>
      <c r="AF256" s="7">
        <f t="shared" si="352"/>
        <v>5275</v>
      </c>
      <c r="AG256" s="5">
        <f t="shared" si="353"/>
        <v>2118</v>
      </c>
      <c r="AH256" s="6">
        <f t="shared" si="354"/>
        <v>162</v>
      </c>
      <c r="AI256" s="7">
        <f t="shared" si="355"/>
        <v>102</v>
      </c>
      <c r="AJ256" s="8">
        <v>50</v>
      </c>
    </row>
    <row r="257" spans="15:36" x14ac:dyDescent="0.15">
      <c r="O257" s="1" t="s">
        <v>374</v>
      </c>
      <c r="P257" s="5">
        <f t="shared" ref="P257:P272" si="362">ROUNDUP(Q257*$D$2/$B$2,0)</f>
        <v>2214</v>
      </c>
      <c r="Q257" s="6">
        <f>ROUNDUP(Q206/$B$11,0)</f>
        <v>228</v>
      </c>
      <c r="R257" s="7">
        <f t="shared" ref="R257:R272" si="363">ROUNDUP(Q257*$C$2/$B$2,0)</f>
        <v>111</v>
      </c>
      <c r="S257" s="5">
        <f t="shared" ref="S257:S272" si="364">ROUNDUP(T257*$D$2/$B$2,0)</f>
        <v>49</v>
      </c>
      <c r="T257" s="6">
        <f>ROUNDUP(T206/$B$11,0)</f>
        <v>5</v>
      </c>
      <c r="U257" s="7">
        <f t="shared" ref="U257:U272" si="365">ROUNDUP(T257*$C$2/$B$2,0)</f>
        <v>3</v>
      </c>
      <c r="V257" s="28" t="s">
        <v>374</v>
      </c>
      <c r="W257" s="29">
        <f t="shared" ref="W257:W276" si="366">ROUNDUP(X257*$D$3/$B$3,0)</f>
        <v>2784</v>
      </c>
      <c r="X257" s="30">
        <f t="shared" si="330"/>
        <v>167</v>
      </c>
      <c r="Y257" s="31">
        <f t="shared" ref="Y257:Y276" si="367">ROUNDUP(X257*$C$3/$B$3,0)</f>
        <v>134</v>
      </c>
      <c r="Z257" s="29">
        <f t="shared" ref="Z257:Z276" si="368">ROUNDUP(AA257*$D$3/$B$3,0)</f>
        <v>67</v>
      </c>
      <c r="AA257" s="30">
        <f t="shared" si="331"/>
        <v>4</v>
      </c>
      <c r="AB257" s="31">
        <f t="shared" ref="AB257:AB276" si="369">ROUNDUP(AA257*$C$3/$B$3,0)</f>
        <v>4</v>
      </c>
      <c r="AC257" s="1" t="s">
        <v>374</v>
      </c>
      <c r="AD257" s="5">
        <f t="shared" ref="AD257:AD272" si="370">ROUNDUP(AE257*$D$4/$B$4,0)</f>
        <v>2549</v>
      </c>
      <c r="AE257" s="6">
        <f t="shared" si="329"/>
        <v>195</v>
      </c>
      <c r="AF257" s="7">
        <f t="shared" ref="AF257:AF272" si="371">ROUNDUP(AE257*$C$4/$B$4,0)</f>
        <v>122</v>
      </c>
      <c r="AG257" s="5">
        <f t="shared" ref="AG257:AG272" si="372">ROUNDUP(AH257*$D$4/$B$4,0)</f>
        <v>66</v>
      </c>
      <c r="AH257" s="6">
        <f t="shared" si="332"/>
        <v>5</v>
      </c>
      <c r="AI257" s="7">
        <f t="shared" ref="AI257:AI272" si="373">ROUNDUP(AH257*$C$4/$B$4,0)</f>
        <v>4</v>
      </c>
      <c r="AJ257" s="8">
        <v>0</v>
      </c>
    </row>
    <row r="258" spans="15:36" x14ac:dyDescent="0.15">
      <c r="O258" s="1" t="s">
        <v>375</v>
      </c>
      <c r="P258" s="1">
        <f t="shared" si="362"/>
        <v>2554</v>
      </c>
      <c r="Q258" s="1">
        <f>ROUNDUP((Q262-Q257)*0.6/4+Q257,0)</f>
        <v>263</v>
      </c>
      <c r="R258" s="1">
        <f t="shared" si="363"/>
        <v>128</v>
      </c>
      <c r="S258" s="1">
        <f t="shared" si="364"/>
        <v>59</v>
      </c>
      <c r="T258" s="1">
        <f>ROUNDUP((T262-T257)*0.6/4+T257,0)</f>
        <v>6</v>
      </c>
      <c r="U258" s="1">
        <f t="shared" si="365"/>
        <v>3</v>
      </c>
      <c r="V258" s="28" t="s">
        <v>375</v>
      </c>
      <c r="W258" s="28">
        <f t="shared" si="366"/>
        <v>3200</v>
      </c>
      <c r="X258" s="1">
        <f>ROUNDUP((X262-X257)*0.6/4+X257,0)</f>
        <v>192</v>
      </c>
      <c r="Y258" s="28">
        <f t="shared" si="367"/>
        <v>154</v>
      </c>
      <c r="Z258" s="28">
        <f t="shared" si="368"/>
        <v>84</v>
      </c>
      <c r="AA258" s="28">
        <f t="shared" ref="AA258:AA261" si="374">ROUNDUP(T258/$B$2*$B$3,0)</f>
        <v>5</v>
      </c>
      <c r="AB258" s="28">
        <f t="shared" si="369"/>
        <v>4</v>
      </c>
      <c r="AC258" s="1" t="s">
        <v>375</v>
      </c>
      <c r="AD258" s="1">
        <f t="shared" si="370"/>
        <v>2941</v>
      </c>
      <c r="AE258" s="1">
        <f t="shared" si="329"/>
        <v>225</v>
      </c>
      <c r="AF258" s="1">
        <f t="shared" si="371"/>
        <v>141</v>
      </c>
      <c r="AG258" s="1">
        <f t="shared" si="372"/>
        <v>79</v>
      </c>
      <c r="AH258" s="1">
        <f t="shared" si="332"/>
        <v>6</v>
      </c>
      <c r="AI258" s="1">
        <f t="shared" si="373"/>
        <v>4</v>
      </c>
      <c r="AJ258" s="8">
        <v>1</v>
      </c>
    </row>
    <row r="259" spans="15:36" x14ac:dyDescent="0.15">
      <c r="O259" s="1" t="s">
        <v>137</v>
      </c>
      <c r="P259" s="1">
        <f t="shared" si="362"/>
        <v>2894</v>
      </c>
      <c r="Q259" s="1">
        <f>ROUNDUP((Q262-Q257)*0.6/4+Q258,0)</f>
        <v>298</v>
      </c>
      <c r="R259" s="1">
        <f t="shared" si="363"/>
        <v>145</v>
      </c>
      <c r="S259" s="1">
        <f t="shared" si="364"/>
        <v>68</v>
      </c>
      <c r="T259" s="1">
        <f>ROUNDUP((T262-T257)*0.6/4+T258,0)</f>
        <v>7</v>
      </c>
      <c r="U259" s="1">
        <f t="shared" si="365"/>
        <v>4</v>
      </c>
      <c r="V259" s="28" t="s">
        <v>137</v>
      </c>
      <c r="W259" s="28">
        <f t="shared" si="366"/>
        <v>3617</v>
      </c>
      <c r="X259" s="1">
        <f>ROUNDUP((X262-X257)*0.6/4+X258,0)</f>
        <v>217</v>
      </c>
      <c r="Y259" s="28">
        <f t="shared" si="367"/>
        <v>174</v>
      </c>
      <c r="Z259" s="28">
        <f t="shared" si="368"/>
        <v>100</v>
      </c>
      <c r="AA259" s="28">
        <f t="shared" si="374"/>
        <v>6</v>
      </c>
      <c r="AB259" s="28">
        <f t="shared" si="369"/>
        <v>5</v>
      </c>
      <c r="AC259" s="1" t="s">
        <v>137</v>
      </c>
      <c r="AD259" s="1">
        <f t="shared" si="370"/>
        <v>3333</v>
      </c>
      <c r="AE259" s="1">
        <f t="shared" si="329"/>
        <v>255</v>
      </c>
      <c r="AF259" s="1">
        <f t="shared" si="371"/>
        <v>160</v>
      </c>
      <c r="AG259" s="1">
        <f t="shared" si="372"/>
        <v>79</v>
      </c>
      <c r="AH259" s="1">
        <f t="shared" si="332"/>
        <v>6</v>
      </c>
      <c r="AI259" s="1">
        <f t="shared" si="373"/>
        <v>4</v>
      </c>
      <c r="AJ259" s="8">
        <v>2</v>
      </c>
    </row>
    <row r="260" spans="15:36" x14ac:dyDescent="0.15">
      <c r="O260" s="1" t="s">
        <v>158</v>
      </c>
      <c r="P260" s="1">
        <f t="shared" si="362"/>
        <v>3234</v>
      </c>
      <c r="Q260" s="1">
        <f>ROUNDUP((Q262-Q257)*0.6/4+Q259,0)</f>
        <v>333</v>
      </c>
      <c r="R260" s="1">
        <f t="shared" si="363"/>
        <v>162</v>
      </c>
      <c r="S260" s="1">
        <f t="shared" si="364"/>
        <v>78</v>
      </c>
      <c r="T260" s="1">
        <f>ROUNDUP((T262-T257)*0.6/4+T259,0)</f>
        <v>8</v>
      </c>
      <c r="U260" s="1">
        <f t="shared" si="365"/>
        <v>4</v>
      </c>
      <c r="V260" s="28" t="s">
        <v>158</v>
      </c>
      <c r="W260" s="28">
        <f t="shared" si="366"/>
        <v>4034</v>
      </c>
      <c r="X260" s="1">
        <f>ROUNDUP((X262-X257)*0.6/4+X259,0)</f>
        <v>242</v>
      </c>
      <c r="Y260" s="28">
        <f t="shared" si="367"/>
        <v>194</v>
      </c>
      <c r="Z260" s="28">
        <f t="shared" si="368"/>
        <v>100</v>
      </c>
      <c r="AA260" s="28">
        <f t="shared" si="374"/>
        <v>6</v>
      </c>
      <c r="AB260" s="28">
        <f t="shared" si="369"/>
        <v>5</v>
      </c>
      <c r="AC260" s="1" t="s">
        <v>158</v>
      </c>
      <c r="AD260" s="1">
        <f t="shared" si="370"/>
        <v>3725</v>
      </c>
      <c r="AE260" s="1">
        <f t="shared" si="329"/>
        <v>285</v>
      </c>
      <c r="AF260" s="1">
        <f t="shared" si="371"/>
        <v>179</v>
      </c>
      <c r="AG260" s="1">
        <f t="shared" si="372"/>
        <v>92</v>
      </c>
      <c r="AH260" s="1">
        <f t="shared" si="332"/>
        <v>7</v>
      </c>
      <c r="AI260" s="1">
        <f t="shared" si="373"/>
        <v>5</v>
      </c>
      <c r="AJ260" s="8">
        <v>3</v>
      </c>
    </row>
    <row r="261" spans="15:36" x14ac:dyDescent="0.15">
      <c r="O261" s="1" t="s">
        <v>159</v>
      </c>
      <c r="P261" s="1">
        <f t="shared" si="362"/>
        <v>3573</v>
      </c>
      <c r="Q261" s="1">
        <f>ROUNDUP((Q262-Q257)*0.6/4+Q260,0)</f>
        <v>368</v>
      </c>
      <c r="R261" s="1">
        <f t="shared" si="363"/>
        <v>179</v>
      </c>
      <c r="S261" s="1">
        <f t="shared" si="364"/>
        <v>88</v>
      </c>
      <c r="T261" s="1">
        <f>ROUNDUP((T262-T257)*0.6/4+T260,0)</f>
        <v>9</v>
      </c>
      <c r="U261" s="1">
        <f t="shared" si="365"/>
        <v>5</v>
      </c>
      <c r="V261" s="28" t="s">
        <v>159</v>
      </c>
      <c r="W261" s="28">
        <f t="shared" si="366"/>
        <v>4450</v>
      </c>
      <c r="X261" s="1">
        <f>ROUNDUP((X262-X257)*0.6/4+X260,0)</f>
        <v>267</v>
      </c>
      <c r="Y261" s="28">
        <f t="shared" si="367"/>
        <v>214</v>
      </c>
      <c r="Z261" s="28">
        <f t="shared" si="368"/>
        <v>117</v>
      </c>
      <c r="AA261" s="28">
        <f t="shared" si="374"/>
        <v>7</v>
      </c>
      <c r="AB261" s="28">
        <f t="shared" si="369"/>
        <v>6</v>
      </c>
      <c r="AC261" s="1" t="s">
        <v>159</v>
      </c>
      <c r="AD261" s="1">
        <f t="shared" si="370"/>
        <v>4117</v>
      </c>
      <c r="AE261" s="1">
        <f t="shared" si="329"/>
        <v>315</v>
      </c>
      <c r="AF261" s="1">
        <f t="shared" si="371"/>
        <v>197</v>
      </c>
      <c r="AG261" s="1">
        <f t="shared" si="372"/>
        <v>105</v>
      </c>
      <c r="AH261" s="1">
        <f t="shared" si="332"/>
        <v>8</v>
      </c>
      <c r="AI261" s="1">
        <f t="shared" si="373"/>
        <v>5</v>
      </c>
      <c r="AJ261" s="8">
        <v>4</v>
      </c>
    </row>
    <row r="262" spans="15:36" x14ac:dyDescent="0.15">
      <c r="O262" s="1" t="s">
        <v>59</v>
      </c>
      <c r="P262" s="5">
        <f t="shared" si="362"/>
        <v>4428</v>
      </c>
      <c r="Q262" s="6">
        <f>ROUNDUP(Q257*$C$78,0)</f>
        <v>456</v>
      </c>
      <c r="R262" s="7">
        <f t="shared" si="363"/>
        <v>222</v>
      </c>
      <c r="S262" s="5">
        <f t="shared" si="364"/>
        <v>98</v>
      </c>
      <c r="T262" s="6">
        <f>ROUNDUP(T257*$C$78,0)</f>
        <v>10</v>
      </c>
      <c r="U262" s="7">
        <f t="shared" si="365"/>
        <v>5</v>
      </c>
      <c r="V262" s="28" t="s">
        <v>59</v>
      </c>
      <c r="W262" s="29">
        <f t="shared" si="366"/>
        <v>5550</v>
      </c>
      <c r="X262" s="30">
        <f t="shared" ref="X262:X287" si="375">ROUNDUP(Q262/$B$2*$B$3,0)</f>
        <v>333</v>
      </c>
      <c r="Y262" s="31">
        <f t="shared" si="367"/>
        <v>267</v>
      </c>
      <c r="Z262" s="29">
        <f t="shared" si="368"/>
        <v>134</v>
      </c>
      <c r="AA262" s="30">
        <f t="shared" ref="AA262:AA291" si="376">ROUNDUP(T262/$B$2*$B$3,0)</f>
        <v>8</v>
      </c>
      <c r="AB262" s="31">
        <f t="shared" si="369"/>
        <v>7</v>
      </c>
      <c r="AC262" s="1" t="s">
        <v>59</v>
      </c>
      <c r="AD262" s="5">
        <f t="shared" si="370"/>
        <v>5097</v>
      </c>
      <c r="AE262" s="6">
        <f t="shared" ref="AE262:AE287" si="377">ROUNDUP(Q262/$B$2*$B$4,0)</f>
        <v>390</v>
      </c>
      <c r="AF262" s="7">
        <f t="shared" si="371"/>
        <v>244</v>
      </c>
      <c r="AG262" s="5">
        <f t="shared" si="372"/>
        <v>118</v>
      </c>
      <c r="AH262" s="6">
        <f t="shared" si="332"/>
        <v>9</v>
      </c>
      <c r="AI262" s="7">
        <f t="shared" si="373"/>
        <v>6</v>
      </c>
      <c r="AJ262" s="8">
        <v>5</v>
      </c>
    </row>
    <row r="263" spans="15:36" x14ac:dyDescent="0.15">
      <c r="O263" s="1" t="s">
        <v>376</v>
      </c>
      <c r="P263" s="1">
        <f t="shared" si="362"/>
        <v>4962</v>
      </c>
      <c r="Q263" s="1">
        <f>ROUNDUP((Q267-Q262)*0.6/4+Q262,0)</f>
        <v>511</v>
      </c>
      <c r="R263" s="1">
        <f t="shared" si="363"/>
        <v>249</v>
      </c>
      <c r="S263" s="1">
        <f t="shared" si="364"/>
        <v>117</v>
      </c>
      <c r="T263" s="1">
        <f>ROUNDUP((T267-T262)*0.6/4+T262,0)</f>
        <v>12</v>
      </c>
      <c r="U263" s="1">
        <f t="shared" si="365"/>
        <v>6</v>
      </c>
      <c r="V263" s="28" t="s">
        <v>376</v>
      </c>
      <c r="W263" s="28">
        <f t="shared" si="366"/>
        <v>6217</v>
      </c>
      <c r="X263" s="1">
        <f>ROUNDUP((X267-X262)*0.6/4+X262,0)</f>
        <v>373</v>
      </c>
      <c r="Y263" s="28">
        <f t="shared" si="367"/>
        <v>299</v>
      </c>
      <c r="Z263" s="28">
        <f t="shared" si="368"/>
        <v>150</v>
      </c>
      <c r="AA263" s="28">
        <f t="shared" si="376"/>
        <v>9</v>
      </c>
      <c r="AB263" s="28">
        <f t="shared" si="369"/>
        <v>8</v>
      </c>
      <c r="AC263" s="1" t="s">
        <v>376</v>
      </c>
      <c r="AD263" s="1">
        <f t="shared" si="370"/>
        <v>5711</v>
      </c>
      <c r="AE263" s="1">
        <f t="shared" si="377"/>
        <v>437</v>
      </c>
      <c r="AF263" s="1">
        <f t="shared" si="371"/>
        <v>274</v>
      </c>
      <c r="AG263" s="1">
        <f t="shared" si="372"/>
        <v>144</v>
      </c>
      <c r="AH263" s="1">
        <f t="shared" ref="AH263:AH287" si="378">ROUNDUP(T263/$B$2*$B$4,0)</f>
        <v>11</v>
      </c>
      <c r="AI263" s="1">
        <f t="shared" si="373"/>
        <v>7</v>
      </c>
      <c r="AJ263" s="8">
        <v>6</v>
      </c>
    </row>
    <row r="264" spans="15:36" x14ac:dyDescent="0.15">
      <c r="O264" s="1" t="s">
        <v>139</v>
      </c>
      <c r="P264" s="1">
        <f t="shared" si="362"/>
        <v>5496</v>
      </c>
      <c r="Q264" s="1">
        <f>ROUNDUP((Q267-Q262)*0.6/4+Q263,0)</f>
        <v>566</v>
      </c>
      <c r="R264" s="1">
        <f t="shared" si="363"/>
        <v>275</v>
      </c>
      <c r="S264" s="1">
        <f t="shared" si="364"/>
        <v>136</v>
      </c>
      <c r="T264" s="1">
        <f>ROUNDUP((T267-T262)*0.6/4+T263,0)</f>
        <v>14</v>
      </c>
      <c r="U264" s="1">
        <f t="shared" si="365"/>
        <v>7</v>
      </c>
      <c r="V264" s="28" t="s">
        <v>139</v>
      </c>
      <c r="W264" s="28">
        <f t="shared" si="366"/>
        <v>6884</v>
      </c>
      <c r="X264" s="1">
        <f>ROUNDUP((X267-X262)*0.6/4+X263,0)</f>
        <v>413</v>
      </c>
      <c r="Y264" s="28">
        <f t="shared" si="367"/>
        <v>331</v>
      </c>
      <c r="Z264" s="28">
        <f t="shared" si="368"/>
        <v>184</v>
      </c>
      <c r="AA264" s="28">
        <f t="shared" si="376"/>
        <v>11</v>
      </c>
      <c r="AB264" s="28">
        <f t="shared" si="369"/>
        <v>9</v>
      </c>
      <c r="AC264" s="1" t="s">
        <v>139</v>
      </c>
      <c r="AD264" s="1">
        <f t="shared" si="370"/>
        <v>6325</v>
      </c>
      <c r="AE264" s="1">
        <f t="shared" si="377"/>
        <v>484</v>
      </c>
      <c r="AF264" s="1">
        <f t="shared" si="371"/>
        <v>303</v>
      </c>
      <c r="AG264" s="1">
        <f t="shared" si="372"/>
        <v>157</v>
      </c>
      <c r="AH264" s="1">
        <f t="shared" si="378"/>
        <v>12</v>
      </c>
      <c r="AI264" s="1">
        <f t="shared" si="373"/>
        <v>8</v>
      </c>
      <c r="AJ264" s="8">
        <v>7</v>
      </c>
    </row>
    <row r="265" spans="15:36" x14ac:dyDescent="0.15">
      <c r="O265" s="1" t="s">
        <v>140</v>
      </c>
      <c r="P265" s="1">
        <f t="shared" si="362"/>
        <v>6030</v>
      </c>
      <c r="Q265" s="1">
        <f>ROUNDUP((Q267-Q262)*0.6/4+Q264,0)</f>
        <v>621</v>
      </c>
      <c r="R265" s="1">
        <f t="shared" si="363"/>
        <v>302</v>
      </c>
      <c r="S265" s="1">
        <f t="shared" si="364"/>
        <v>156</v>
      </c>
      <c r="T265" s="1">
        <f>ROUNDUP((T267-T262)*0.6/4+T264,0)</f>
        <v>16</v>
      </c>
      <c r="U265" s="1">
        <f t="shared" si="365"/>
        <v>8</v>
      </c>
      <c r="V265" s="28" t="s">
        <v>140</v>
      </c>
      <c r="W265" s="28">
        <f t="shared" si="366"/>
        <v>7550</v>
      </c>
      <c r="X265" s="1">
        <f>ROUNDUP((X267-X262)*0.6/4+X264,0)</f>
        <v>453</v>
      </c>
      <c r="Y265" s="28">
        <f t="shared" si="367"/>
        <v>363</v>
      </c>
      <c r="Z265" s="28">
        <f t="shared" si="368"/>
        <v>200</v>
      </c>
      <c r="AA265" s="28">
        <f t="shared" si="376"/>
        <v>12</v>
      </c>
      <c r="AB265" s="28">
        <f t="shared" si="369"/>
        <v>10</v>
      </c>
      <c r="AC265" s="1" t="s">
        <v>140</v>
      </c>
      <c r="AD265" s="1">
        <f t="shared" si="370"/>
        <v>6940</v>
      </c>
      <c r="AE265" s="1">
        <f t="shared" si="377"/>
        <v>531</v>
      </c>
      <c r="AF265" s="1">
        <f t="shared" si="371"/>
        <v>332</v>
      </c>
      <c r="AG265" s="1">
        <f t="shared" si="372"/>
        <v>183</v>
      </c>
      <c r="AH265" s="1">
        <f t="shared" si="378"/>
        <v>14</v>
      </c>
      <c r="AI265" s="1">
        <f t="shared" si="373"/>
        <v>9</v>
      </c>
      <c r="AJ265" s="8">
        <v>8</v>
      </c>
    </row>
    <row r="266" spans="15:36" x14ac:dyDescent="0.15">
      <c r="O266" s="1" t="s">
        <v>141</v>
      </c>
      <c r="P266" s="1">
        <f t="shared" si="362"/>
        <v>6564</v>
      </c>
      <c r="Q266" s="1">
        <f>ROUNDUP((Q267-Q262)*0.6/4+Q265,0)</f>
        <v>676</v>
      </c>
      <c r="R266" s="1">
        <f t="shared" si="363"/>
        <v>329</v>
      </c>
      <c r="S266" s="1">
        <f t="shared" si="364"/>
        <v>175</v>
      </c>
      <c r="T266" s="1">
        <f>ROUNDUP((T267-T262)*0.6/4+T265,0)</f>
        <v>18</v>
      </c>
      <c r="U266" s="1">
        <f t="shared" si="365"/>
        <v>9</v>
      </c>
      <c r="V266" s="28" t="s">
        <v>141</v>
      </c>
      <c r="W266" s="28">
        <f t="shared" si="366"/>
        <v>8217</v>
      </c>
      <c r="X266" s="1">
        <f>ROUNDUP((X267-X262)*0.6/4+X265,0)</f>
        <v>493</v>
      </c>
      <c r="Y266" s="28">
        <f t="shared" si="367"/>
        <v>395</v>
      </c>
      <c r="Z266" s="28">
        <f t="shared" si="368"/>
        <v>234</v>
      </c>
      <c r="AA266" s="28">
        <f t="shared" si="376"/>
        <v>14</v>
      </c>
      <c r="AB266" s="28">
        <f t="shared" si="369"/>
        <v>12</v>
      </c>
      <c r="AC266" s="1" t="s">
        <v>141</v>
      </c>
      <c r="AD266" s="1">
        <f t="shared" si="370"/>
        <v>7554</v>
      </c>
      <c r="AE266" s="1">
        <f t="shared" si="377"/>
        <v>578</v>
      </c>
      <c r="AF266" s="1">
        <f t="shared" si="371"/>
        <v>362</v>
      </c>
      <c r="AG266" s="1">
        <f t="shared" si="372"/>
        <v>210</v>
      </c>
      <c r="AH266" s="1">
        <f t="shared" si="378"/>
        <v>16</v>
      </c>
      <c r="AI266" s="1">
        <f t="shared" si="373"/>
        <v>10</v>
      </c>
      <c r="AJ266" s="8">
        <v>9</v>
      </c>
    </row>
    <row r="267" spans="15:36" x14ac:dyDescent="0.15">
      <c r="O267" s="1" t="s">
        <v>60</v>
      </c>
      <c r="P267" s="5">
        <f t="shared" si="362"/>
        <v>7971</v>
      </c>
      <c r="Q267" s="6">
        <f>ROUNDUP(Q262*$C$79,0)</f>
        <v>821</v>
      </c>
      <c r="R267" s="7">
        <f t="shared" si="363"/>
        <v>399</v>
      </c>
      <c r="S267" s="5">
        <f t="shared" si="364"/>
        <v>175</v>
      </c>
      <c r="T267" s="6">
        <f>ROUNDUP(T262*$C$79,0)</f>
        <v>18</v>
      </c>
      <c r="U267" s="7">
        <f t="shared" si="365"/>
        <v>9</v>
      </c>
      <c r="V267" s="28" t="s">
        <v>60</v>
      </c>
      <c r="W267" s="29">
        <f t="shared" si="366"/>
        <v>9967</v>
      </c>
      <c r="X267" s="30">
        <f t="shared" si="375"/>
        <v>598</v>
      </c>
      <c r="Y267" s="31">
        <f t="shared" si="367"/>
        <v>479</v>
      </c>
      <c r="Z267" s="29">
        <f t="shared" si="368"/>
        <v>234</v>
      </c>
      <c r="AA267" s="30">
        <f t="shared" si="376"/>
        <v>14</v>
      </c>
      <c r="AB267" s="31">
        <f t="shared" si="369"/>
        <v>12</v>
      </c>
      <c r="AC267" s="1" t="s">
        <v>60</v>
      </c>
      <c r="AD267" s="5">
        <f t="shared" si="370"/>
        <v>9174</v>
      </c>
      <c r="AE267" s="6">
        <f t="shared" si="377"/>
        <v>702</v>
      </c>
      <c r="AF267" s="7">
        <f t="shared" si="371"/>
        <v>439</v>
      </c>
      <c r="AG267" s="5">
        <f t="shared" si="372"/>
        <v>210</v>
      </c>
      <c r="AH267" s="6">
        <f t="shared" si="378"/>
        <v>16</v>
      </c>
      <c r="AI267" s="7">
        <f t="shared" si="373"/>
        <v>10</v>
      </c>
      <c r="AJ267" s="8">
        <v>10</v>
      </c>
    </row>
    <row r="268" spans="15:36" x14ac:dyDescent="0.15">
      <c r="O268" s="1" t="s">
        <v>377</v>
      </c>
      <c r="P268" s="1">
        <f t="shared" si="362"/>
        <v>8690</v>
      </c>
      <c r="Q268" s="1">
        <f>ROUNDUP((Q272-Q267)*0.6/4+Q267,0)</f>
        <v>895</v>
      </c>
      <c r="R268" s="1">
        <f t="shared" si="363"/>
        <v>435</v>
      </c>
      <c r="S268" s="1">
        <f t="shared" si="364"/>
        <v>195</v>
      </c>
      <c r="T268" s="1">
        <f>ROUNDUP((T272-T267)*0.6/4+T267,0)</f>
        <v>20</v>
      </c>
      <c r="U268" s="1">
        <f t="shared" si="365"/>
        <v>10</v>
      </c>
      <c r="V268" s="28" t="s">
        <v>377</v>
      </c>
      <c r="W268" s="28">
        <f t="shared" si="366"/>
        <v>10867</v>
      </c>
      <c r="X268" s="1">
        <f>ROUNDUP((X272-X267)*0.6/4+X267,0)</f>
        <v>652</v>
      </c>
      <c r="Y268" s="28">
        <f t="shared" si="367"/>
        <v>522</v>
      </c>
      <c r="Z268" s="28">
        <f t="shared" si="368"/>
        <v>250</v>
      </c>
      <c r="AA268" s="28">
        <f t="shared" si="376"/>
        <v>15</v>
      </c>
      <c r="AB268" s="28">
        <f t="shared" si="369"/>
        <v>12</v>
      </c>
      <c r="AC268" s="1" t="s">
        <v>377</v>
      </c>
      <c r="AD268" s="1">
        <f t="shared" si="370"/>
        <v>9998</v>
      </c>
      <c r="AE268" s="1">
        <f t="shared" si="377"/>
        <v>765</v>
      </c>
      <c r="AF268" s="1">
        <f t="shared" si="371"/>
        <v>479</v>
      </c>
      <c r="AG268" s="1">
        <f t="shared" si="372"/>
        <v>236</v>
      </c>
      <c r="AH268" s="1">
        <f t="shared" si="378"/>
        <v>18</v>
      </c>
      <c r="AI268" s="1">
        <f t="shared" si="373"/>
        <v>12</v>
      </c>
      <c r="AJ268" s="8">
        <v>11</v>
      </c>
    </row>
    <row r="269" spans="15:36" x14ac:dyDescent="0.15">
      <c r="O269" s="1" t="s">
        <v>143</v>
      </c>
      <c r="P269" s="1">
        <f t="shared" si="362"/>
        <v>9408</v>
      </c>
      <c r="Q269" s="1">
        <f>ROUNDUP((Q272-Q267)*0.6/4+Q268,0)</f>
        <v>969</v>
      </c>
      <c r="R269" s="1">
        <f t="shared" si="363"/>
        <v>471</v>
      </c>
      <c r="S269" s="1">
        <f t="shared" si="364"/>
        <v>214</v>
      </c>
      <c r="T269" s="1">
        <f>ROUNDUP((T272-T267)*0.6/4+T268,0)</f>
        <v>22</v>
      </c>
      <c r="U269" s="1">
        <f t="shared" si="365"/>
        <v>11</v>
      </c>
      <c r="V269" s="28" t="s">
        <v>143</v>
      </c>
      <c r="W269" s="28">
        <f t="shared" si="366"/>
        <v>11767</v>
      </c>
      <c r="X269" s="1">
        <f>ROUNDUP((X272-X267)*0.6/4+X268,0)</f>
        <v>706</v>
      </c>
      <c r="Y269" s="28">
        <f t="shared" si="367"/>
        <v>565</v>
      </c>
      <c r="Z269" s="28">
        <f t="shared" si="368"/>
        <v>284</v>
      </c>
      <c r="AA269" s="28">
        <f t="shared" si="376"/>
        <v>17</v>
      </c>
      <c r="AB269" s="28">
        <f t="shared" si="369"/>
        <v>14</v>
      </c>
      <c r="AC269" s="1" t="s">
        <v>143</v>
      </c>
      <c r="AD269" s="1">
        <f t="shared" si="370"/>
        <v>10821</v>
      </c>
      <c r="AE269" s="1">
        <f t="shared" si="377"/>
        <v>828</v>
      </c>
      <c r="AF269" s="1">
        <f t="shared" si="371"/>
        <v>518</v>
      </c>
      <c r="AG269" s="1">
        <f t="shared" si="372"/>
        <v>249</v>
      </c>
      <c r="AH269" s="1">
        <f t="shared" si="378"/>
        <v>19</v>
      </c>
      <c r="AI269" s="1">
        <f t="shared" si="373"/>
        <v>12</v>
      </c>
      <c r="AJ269" s="8">
        <v>12</v>
      </c>
    </row>
    <row r="270" spans="15:36" x14ac:dyDescent="0.15">
      <c r="O270" s="1" t="s">
        <v>144</v>
      </c>
      <c r="P270" s="1">
        <f t="shared" si="362"/>
        <v>10127</v>
      </c>
      <c r="Q270" s="1">
        <f>ROUNDUP((Q272-Q267)*0.6/4+Q269,0)</f>
        <v>1043</v>
      </c>
      <c r="R270" s="1">
        <f t="shared" si="363"/>
        <v>507</v>
      </c>
      <c r="S270" s="1">
        <f t="shared" si="364"/>
        <v>234</v>
      </c>
      <c r="T270" s="1">
        <f>ROUNDUP((T272-T267)*0.6/4+T269,0)</f>
        <v>24</v>
      </c>
      <c r="U270" s="1">
        <f t="shared" si="365"/>
        <v>12</v>
      </c>
      <c r="V270" s="28" t="s">
        <v>144</v>
      </c>
      <c r="W270" s="28">
        <f t="shared" si="366"/>
        <v>12667</v>
      </c>
      <c r="X270" s="1">
        <f>ROUNDUP((X272-X267)*0.6/4+X269,0)</f>
        <v>760</v>
      </c>
      <c r="Y270" s="28">
        <f t="shared" si="367"/>
        <v>608</v>
      </c>
      <c r="Z270" s="28">
        <f t="shared" si="368"/>
        <v>300</v>
      </c>
      <c r="AA270" s="28">
        <f t="shared" si="376"/>
        <v>18</v>
      </c>
      <c r="AB270" s="28">
        <f t="shared" si="369"/>
        <v>15</v>
      </c>
      <c r="AC270" s="1" t="s">
        <v>144</v>
      </c>
      <c r="AD270" s="1">
        <f t="shared" si="370"/>
        <v>11657</v>
      </c>
      <c r="AE270" s="1">
        <f t="shared" si="377"/>
        <v>892</v>
      </c>
      <c r="AF270" s="1">
        <f t="shared" si="371"/>
        <v>558</v>
      </c>
      <c r="AG270" s="1">
        <f t="shared" si="372"/>
        <v>275</v>
      </c>
      <c r="AH270" s="1">
        <f t="shared" si="378"/>
        <v>21</v>
      </c>
      <c r="AI270" s="1">
        <f t="shared" si="373"/>
        <v>14</v>
      </c>
      <c r="AJ270" s="8">
        <v>13</v>
      </c>
    </row>
    <row r="271" spans="15:36" x14ac:dyDescent="0.15">
      <c r="O271" s="1" t="s">
        <v>145</v>
      </c>
      <c r="P271" s="1">
        <f t="shared" si="362"/>
        <v>10845</v>
      </c>
      <c r="Q271" s="1">
        <f>ROUNDUP((Q272-Q267)*0.6/4+Q270,0)</f>
        <v>1117</v>
      </c>
      <c r="R271" s="1">
        <f t="shared" si="363"/>
        <v>543</v>
      </c>
      <c r="S271" s="1">
        <f t="shared" si="364"/>
        <v>253</v>
      </c>
      <c r="T271" s="1">
        <f>ROUNDUP((T272-T267)*0.6/4+T270,0)</f>
        <v>26</v>
      </c>
      <c r="U271" s="1">
        <f t="shared" si="365"/>
        <v>13</v>
      </c>
      <c r="V271" s="28" t="s">
        <v>145</v>
      </c>
      <c r="W271" s="28">
        <f t="shared" si="366"/>
        <v>13567</v>
      </c>
      <c r="X271" s="1">
        <f>ROUNDUP((X272-X267)*0.6/4+X270,0)</f>
        <v>814</v>
      </c>
      <c r="Y271" s="28">
        <f t="shared" si="367"/>
        <v>652</v>
      </c>
      <c r="Z271" s="28">
        <f t="shared" si="368"/>
        <v>317</v>
      </c>
      <c r="AA271" s="28">
        <f t="shared" si="376"/>
        <v>19</v>
      </c>
      <c r="AB271" s="28">
        <f t="shared" si="369"/>
        <v>16</v>
      </c>
      <c r="AC271" s="1" t="s">
        <v>145</v>
      </c>
      <c r="AD271" s="1">
        <f t="shared" si="370"/>
        <v>12481</v>
      </c>
      <c r="AE271" s="1">
        <f t="shared" si="377"/>
        <v>955</v>
      </c>
      <c r="AF271" s="1">
        <f t="shared" si="371"/>
        <v>597</v>
      </c>
      <c r="AG271" s="1">
        <f t="shared" si="372"/>
        <v>301</v>
      </c>
      <c r="AH271" s="1">
        <f t="shared" si="378"/>
        <v>23</v>
      </c>
      <c r="AI271" s="1">
        <f t="shared" si="373"/>
        <v>15</v>
      </c>
      <c r="AJ271" s="8">
        <v>14</v>
      </c>
    </row>
    <row r="272" spans="15:36" x14ac:dyDescent="0.15">
      <c r="O272" s="1" t="s">
        <v>61</v>
      </c>
      <c r="P272" s="5">
        <f t="shared" si="362"/>
        <v>12758</v>
      </c>
      <c r="Q272" s="6">
        <f>ROUNDUP(Q267*$C$80,0)</f>
        <v>1314</v>
      </c>
      <c r="R272" s="7">
        <f t="shared" si="363"/>
        <v>638</v>
      </c>
      <c r="S272" s="5">
        <f t="shared" si="364"/>
        <v>282</v>
      </c>
      <c r="T272" s="6">
        <f>ROUNDUP(T267*$C$80,0)</f>
        <v>29</v>
      </c>
      <c r="U272" s="7">
        <f t="shared" si="365"/>
        <v>15</v>
      </c>
      <c r="V272" s="28" t="s">
        <v>61</v>
      </c>
      <c r="W272" s="29">
        <f t="shared" si="366"/>
        <v>15950</v>
      </c>
      <c r="X272" s="30">
        <f t="shared" si="375"/>
        <v>957</v>
      </c>
      <c r="Y272" s="31">
        <f t="shared" si="367"/>
        <v>766</v>
      </c>
      <c r="Z272" s="29">
        <f t="shared" si="368"/>
        <v>367</v>
      </c>
      <c r="AA272" s="30">
        <f t="shared" si="376"/>
        <v>22</v>
      </c>
      <c r="AB272" s="31">
        <f t="shared" si="369"/>
        <v>18</v>
      </c>
      <c r="AC272" s="1" t="s">
        <v>61</v>
      </c>
      <c r="AD272" s="5">
        <f t="shared" si="370"/>
        <v>14676</v>
      </c>
      <c r="AE272" s="6">
        <f t="shared" si="377"/>
        <v>1123</v>
      </c>
      <c r="AF272" s="7">
        <f t="shared" si="371"/>
        <v>702</v>
      </c>
      <c r="AG272" s="5">
        <f t="shared" si="372"/>
        <v>327</v>
      </c>
      <c r="AH272" s="6">
        <f t="shared" si="378"/>
        <v>25</v>
      </c>
      <c r="AI272" s="7">
        <f t="shared" si="373"/>
        <v>16</v>
      </c>
      <c r="AJ272" s="8">
        <v>15</v>
      </c>
    </row>
    <row r="273" spans="15:36" x14ac:dyDescent="0.15">
      <c r="O273" s="1" t="s">
        <v>289</v>
      </c>
      <c r="P273" s="1">
        <f t="shared" ref="P273:P307" si="379">ROUNDUP(Q273*$D$2/$B$2,0)</f>
        <v>13340</v>
      </c>
      <c r="Q273" s="1">
        <f>ROUNDUP((Q277-Q272)*0.6/4+Q272,0)</f>
        <v>1374</v>
      </c>
      <c r="R273" s="1">
        <f t="shared" ref="R273:R287" si="380">ROUNDUP(Q273*$C$2/$B$2,0)</f>
        <v>667</v>
      </c>
      <c r="S273" s="1">
        <f t="shared" ref="S273:S287" si="381">ROUNDUP(T273*$D$2/$B$2,0)</f>
        <v>301</v>
      </c>
      <c r="T273" s="1">
        <f>ROUNDUP((T277-T272)*0.6/4+T272,0)</f>
        <v>31</v>
      </c>
      <c r="U273" s="1">
        <f t="shared" ref="U273:U307" si="382">ROUNDUP(T273*$C$2/$B$2,0)</f>
        <v>16</v>
      </c>
      <c r="V273" s="28" t="s">
        <v>289</v>
      </c>
      <c r="W273" s="28">
        <f t="shared" si="366"/>
        <v>16684</v>
      </c>
      <c r="X273" s="1">
        <f>ROUNDUP((X277-X272)*0.6/4+X272,0)</f>
        <v>1001</v>
      </c>
      <c r="Y273" s="28">
        <f t="shared" si="367"/>
        <v>801</v>
      </c>
      <c r="Z273" s="28">
        <f t="shared" si="368"/>
        <v>384</v>
      </c>
      <c r="AA273" s="28">
        <f t="shared" si="376"/>
        <v>23</v>
      </c>
      <c r="AB273" s="28">
        <f t="shared" si="369"/>
        <v>19</v>
      </c>
      <c r="AC273" s="1" t="s">
        <v>289</v>
      </c>
      <c r="AD273" s="1">
        <f t="shared" ref="AD273:AD287" si="383">ROUNDUP(AE273*$D$4/$B$4,0)</f>
        <v>15343</v>
      </c>
      <c r="AE273" s="1">
        <f t="shared" si="377"/>
        <v>1174</v>
      </c>
      <c r="AF273" s="1">
        <f t="shared" ref="AF273:AF287" si="384">ROUNDUP(AE273*$C$4/$B$4,0)</f>
        <v>734</v>
      </c>
      <c r="AG273" s="1">
        <f t="shared" ref="AG273:AG287" si="385">ROUNDUP(AH273*$D$4/$B$4,0)</f>
        <v>353</v>
      </c>
      <c r="AH273" s="1">
        <f t="shared" si="378"/>
        <v>27</v>
      </c>
      <c r="AI273" s="1">
        <f t="shared" ref="AI273:AI287" si="386">ROUNDUP(AH273*$C$4/$B$4,0)</f>
        <v>17</v>
      </c>
      <c r="AJ273" s="8">
        <v>16</v>
      </c>
    </row>
    <row r="274" spans="15:36" x14ac:dyDescent="0.15">
      <c r="O274" s="1" t="s">
        <v>290</v>
      </c>
      <c r="P274" s="1">
        <f t="shared" si="379"/>
        <v>13923</v>
      </c>
      <c r="Q274" s="1">
        <f>ROUNDUP((Q277-Q272)*0.6/4+Q273,0)</f>
        <v>1434</v>
      </c>
      <c r="R274" s="1">
        <f t="shared" si="380"/>
        <v>697</v>
      </c>
      <c r="S274" s="1">
        <f t="shared" si="381"/>
        <v>321</v>
      </c>
      <c r="T274" s="1">
        <f>ROUNDUP((T277-T272)*0.6/4+T273,0)</f>
        <v>33</v>
      </c>
      <c r="U274" s="1">
        <f t="shared" si="382"/>
        <v>17</v>
      </c>
      <c r="V274" s="28" t="s">
        <v>290</v>
      </c>
      <c r="W274" s="28">
        <f t="shared" si="366"/>
        <v>17417</v>
      </c>
      <c r="X274" s="1">
        <f>ROUNDUP((X277-X272)*0.6/4+X273,0)</f>
        <v>1045</v>
      </c>
      <c r="Y274" s="28">
        <f t="shared" si="367"/>
        <v>836</v>
      </c>
      <c r="Z274" s="28">
        <f t="shared" si="368"/>
        <v>417</v>
      </c>
      <c r="AA274" s="28">
        <f t="shared" si="376"/>
        <v>25</v>
      </c>
      <c r="AB274" s="28">
        <f t="shared" si="369"/>
        <v>20</v>
      </c>
      <c r="AC274" s="1" t="s">
        <v>290</v>
      </c>
      <c r="AD274" s="1">
        <f t="shared" si="383"/>
        <v>16022</v>
      </c>
      <c r="AE274" s="1">
        <f t="shared" si="377"/>
        <v>1226</v>
      </c>
      <c r="AF274" s="1">
        <f t="shared" si="384"/>
        <v>767</v>
      </c>
      <c r="AG274" s="1">
        <f t="shared" si="385"/>
        <v>379</v>
      </c>
      <c r="AH274" s="1">
        <f t="shared" si="378"/>
        <v>29</v>
      </c>
      <c r="AI274" s="1">
        <f t="shared" si="386"/>
        <v>19</v>
      </c>
      <c r="AJ274" s="8">
        <v>17</v>
      </c>
    </row>
    <row r="275" spans="15:36" x14ac:dyDescent="0.15">
      <c r="O275" s="1" t="s">
        <v>291</v>
      </c>
      <c r="P275" s="1">
        <f t="shared" si="379"/>
        <v>14505</v>
      </c>
      <c r="Q275" s="1">
        <f>ROUNDUP((Q277-Q272)*0.6/4+Q274,0)</f>
        <v>1494</v>
      </c>
      <c r="R275" s="1">
        <f t="shared" si="380"/>
        <v>726</v>
      </c>
      <c r="S275" s="1">
        <f t="shared" si="381"/>
        <v>340</v>
      </c>
      <c r="T275" s="1">
        <f>ROUNDUP((T277-T272)*0.6/4+T274,0)</f>
        <v>35</v>
      </c>
      <c r="U275" s="1">
        <f t="shared" si="382"/>
        <v>17</v>
      </c>
      <c r="V275" s="28" t="s">
        <v>291</v>
      </c>
      <c r="W275" s="28">
        <f t="shared" si="366"/>
        <v>18150</v>
      </c>
      <c r="X275" s="1">
        <f>ROUNDUP((X277-X272)*0.6/4+X274,0)</f>
        <v>1089</v>
      </c>
      <c r="Y275" s="28">
        <f t="shared" si="367"/>
        <v>872</v>
      </c>
      <c r="Z275" s="28">
        <f t="shared" si="368"/>
        <v>434</v>
      </c>
      <c r="AA275" s="28">
        <f t="shared" si="376"/>
        <v>26</v>
      </c>
      <c r="AB275" s="28">
        <f t="shared" si="369"/>
        <v>21</v>
      </c>
      <c r="AC275" s="1" t="s">
        <v>291</v>
      </c>
      <c r="AD275" s="1">
        <f t="shared" si="383"/>
        <v>16689</v>
      </c>
      <c r="AE275" s="1">
        <f t="shared" si="377"/>
        <v>1277</v>
      </c>
      <c r="AF275" s="1">
        <f t="shared" si="384"/>
        <v>799</v>
      </c>
      <c r="AG275" s="1">
        <f t="shared" si="385"/>
        <v>393</v>
      </c>
      <c r="AH275" s="1">
        <f t="shared" si="378"/>
        <v>30</v>
      </c>
      <c r="AI275" s="1">
        <f t="shared" si="386"/>
        <v>19</v>
      </c>
      <c r="AJ275" s="8">
        <v>18</v>
      </c>
    </row>
    <row r="276" spans="15:36" x14ac:dyDescent="0.15">
      <c r="O276" s="1" t="s">
        <v>292</v>
      </c>
      <c r="P276" s="1">
        <f t="shared" si="379"/>
        <v>15088</v>
      </c>
      <c r="Q276" s="1">
        <f>ROUNDUP((Q277-Q272)*0.6/4+Q275,0)</f>
        <v>1554</v>
      </c>
      <c r="R276" s="1">
        <f t="shared" si="380"/>
        <v>755</v>
      </c>
      <c r="S276" s="1">
        <f t="shared" si="381"/>
        <v>360</v>
      </c>
      <c r="T276" s="1">
        <f>ROUNDUP((T277-T272)*0.6/4+T275,0)</f>
        <v>37</v>
      </c>
      <c r="U276" s="1">
        <f t="shared" si="382"/>
        <v>18</v>
      </c>
      <c r="V276" s="28" t="s">
        <v>292</v>
      </c>
      <c r="W276" s="28">
        <f t="shared" si="366"/>
        <v>18884</v>
      </c>
      <c r="X276" s="1">
        <f>ROUNDUP((X277-X272)*0.6/4+X275,0)</f>
        <v>1133</v>
      </c>
      <c r="Y276" s="28">
        <f t="shared" si="367"/>
        <v>907</v>
      </c>
      <c r="Z276" s="28">
        <f t="shared" si="368"/>
        <v>450</v>
      </c>
      <c r="AA276" s="28">
        <f t="shared" si="376"/>
        <v>27</v>
      </c>
      <c r="AB276" s="28">
        <f t="shared" si="369"/>
        <v>22</v>
      </c>
      <c r="AC276" s="1" t="s">
        <v>292</v>
      </c>
      <c r="AD276" s="1">
        <f t="shared" si="383"/>
        <v>17355</v>
      </c>
      <c r="AE276" s="1">
        <f t="shared" si="377"/>
        <v>1328</v>
      </c>
      <c r="AF276" s="1">
        <f t="shared" si="384"/>
        <v>830</v>
      </c>
      <c r="AG276" s="1">
        <f t="shared" si="385"/>
        <v>419</v>
      </c>
      <c r="AH276" s="1">
        <f t="shared" si="378"/>
        <v>32</v>
      </c>
      <c r="AI276" s="1">
        <f t="shared" si="386"/>
        <v>20</v>
      </c>
      <c r="AJ276" s="8">
        <v>19</v>
      </c>
    </row>
    <row r="277" spans="15:36" x14ac:dyDescent="0.15">
      <c r="O277" s="1" t="s">
        <v>293</v>
      </c>
      <c r="P277" s="5">
        <f t="shared" si="379"/>
        <v>16593</v>
      </c>
      <c r="Q277" s="6">
        <f>ROUNDUP(Q272*$C$81,0)</f>
        <v>1709</v>
      </c>
      <c r="R277" s="7">
        <f t="shared" si="380"/>
        <v>830</v>
      </c>
      <c r="S277" s="5">
        <f t="shared" si="381"/>
        <v>369</v>
      </c>
      <c r="T277" s="6">
        <f>ROUNDUP(T272*$C$81,0)</f>
        <v>38</v>
      </c>
      <c r="U277" s="7">
        <f t="shared" si="382"/>
        <v>19</v>
      </c>
      <c r="V277" s="28" t="s">
        <v>293</v>
      </c>
      <c r="W277" s="29">
        <f t="shared" ref="W277:W291" si="387">ROUNDUP(X277*$D$3/$B$3,0)</f>
        <v>20750</v>
      </c>
      <c r="X277" s="30">
        <f t="shared" si="375"/>
        <v>1245</v>
      </c>
      <c r="Y277" s="31">
        <f t="shared" ref="Y277:Y291" si="388">ROUNDUP(X277*$C$3/$B$3,0)</f>
        <v>996</v>
      </c>
      <c r="Z277" s="29">
        <f t="shared" ref="Z277:Z291" si="389">ROUNDUP(AA277*$D$3/$B$3,0)</f>
        <v>467</v>
      </c>
      <c r="AA277" s="30">
        <f t="shared" si="376"/>
        <v>28</v>
      </c>
      <c r="AB277" s="31">
        <f t="shared" ref="AB277:AB291" si="390">ROUNDUP(AA277*$C$3/$B$3,0)</f>
        <v>23</v>
      </c>
      <c r="AC277" s="1" t="s">
        <v>293</v>
      </c>
      <c r="AD277" s="5">
        <f t="shared" si="383"/>
        <v>19093</v>
      </c>
      <c r="AE277" s="6">
        <f t="shared" si="377"/>
        <v>1461</v>
      </c>
      <c r="AF277" s="7">
        <f t="shared" si="384"/>
        <v>914</v>
      </c>
      <c r="AG277" s="5">
        <f t="shared" si="385"/>
        <v>432</v>
      </c>
      <c r="AH277" s="6">
        <f t="shared" si="378"/>
        <v>33</v>
      </c>
      <c r="AI277" s="7">
        <f t="shared" si="386"/>
        <v>21</v>
      </c>
      <c r="AJ277" s="8">
        <v>20</v>
      </c>
    </row>
    <row r="278" spans="15:36" x14ac:dyDescent="0.15">
      <c r="O278" s="1" t="s">
        <v>294</v>
      </c>
      <c r="P278" s="1">
        <f t="shared" si="379"/>
        <v>17340</v>
      </c>
      <c r="Q278" s="1">
        <f>ROUNDUP((Q282-Q277)*0.6/4+Q277,0)</f>
        <v>1786</v>
      </c>
      <c r="R278" s="1">
        <f t="shared" si="380"/>
        <v>867</v>
      </c>
      <c r="S278" s="1">
        <f t="shared" si="381"/>
        <v>389</v>
      </c>
      <c r="T278" s="1">
        <f>ROUNDUP((T282-T277)*0.6/4+T277,0)</f>
        <v>40</v>
      </c>
      <c r="U278" s="1">
        <f t="shared" si="382"/>
        <v>20</v>
      </c>
      <c r="V278" s="28" t="s">
        <v>294</v>
      </c>
      <c r="W278" s="28">
        <f t="shared" si="387"/>
        <v>21684</v>
      </c>
      <c r="X278" s="1">
        <f>ROUNDUP((X282-X277)*0.6/4+X277,0)</f>
        <v>1301</v>
      </c>
      <c r="Y278" s="28">
        <f t="shared" si="388"/>
        <v>1041</v>
      </c>
      <c r="Z278" s="28">
        <f t="shared" si="389"/>
        <v>500</v>
      </c>
      <c r="AA278" s="28">
        <f t="shared" si="376"/>
        <v>30</v>
      </c>
      <c r="AB278" s="28">
        <f t="shared" si="390"/>
        <v>24</v>
      </c>
      <c r="AC278" s="1" t="s">
        <v>294</v>
      </c>
      <c r="AD278" s="1">
        <f t="shared" si="383"/>
        <v>19943</v>
      </c>
      <c r="AE278" s="1">
        <f t="shared" si="377"/>
        <v>1526</v>
      </c>
      <c r="AF278" s="1">
        <f t="shared" si="384"/>
        <v>954</v>
      </c>
      <c r="AG278" s="1">
        <f t="shared" si="385"/>
        <v>458</v>
      </c>
      <c r="AH278" s="1">
        <f t="shared" si="378"/>
        <v>35</v>
      </c>
      <c r="AI278" s="1">
        <f t="shared" si="386"/>
        <v>22</v>
      </c>
      <c r="AJ278" s="8">
        <v>21</v>
      </c>
    </row>
    <row r="279" spans="15:36" x14ac:dyDescent="0.15">
      <c r="O279" s="1" t="s">
        <v>295</v>
      </c>
      <c r="P279" s="1">
        <f t="shared" si="379"/>
        <v>18088</v>
      </c>
      <c r="Q279" s="1">
        <f>ROUNDUP((Q282-Q277)*0.6/4+Q278,0)</f>
        <v>1863</v>
      </c>
      <c r="R279" s="1">
        <f t="shared" si="380"/>
        <v>905</v>
      </c>
      <c r="S279" s="1">
        <f t="shared" si="381"/>
        <v>408</v>
      </c>
      <c r="T279" s="1">
        <f>ROUNDUP((T282-T277)*0.6/4+T278,0)</f>
        <v>42</v>
      </c>
      <c r="U279" s="1">
        <f t="shared" si="382"/>
        <v>21</v>
      </c>
      <c r="V279" s="28" t="s">
        <v>295</v>
      </c>
      <c r="W279" s="28">
        <f t="shared" si="387"/>
        <v>22617</v>
      </c>
      <c r="X279" s="1">
        <f>ROUNDUP((X282-X277)*0.6/4+X278,0)</f>
        <v>1357</v>
      </c>
      <c r="Y279" s="28">
        <f t="shared" si="388"/>
        <v>1086</v>
      </c>
      <c r="Z279" s="28">
        <f t="shared" si="389"/>
        <v>517</v>
      </c>
      <c r="AA279" s="28">
        <f t="shared" si="376"/>
        <v>31</v>
      </c>
      <c r="AB279" s="28">
        <f t="shared" si="390"/>
        <v>25</v>
      </c>
      <c r="AC279" s="1" t="s">
        <v>295</v>
      </c>
      <c r="AD279" s="1">
        <f t="shared" si="383"/>
        <v>20805</v>
      </c>
      <c r="AE279" s="1">
        <f t="shared" si="377"/>
        <v>1592</v>
      </c>
      <c r="AF279" s="1">
        <f t="shared" si="384"/>
        <v>995</v>
      </c>
      <c r="AG279" s="1">
        <f t="shared" si="385"/>
        <v>471</v>
      </c>
      <c r="AH279" s="1">
        <f t="shared" si="378"/>
        <v>36</v>
      </c>
      <c r="AI279" s="1">
        <f t="shared" si="386"/>
        <v>23</v>
      </c>
      <c r="AJ279" s="8">
        <v>22</v>
      </c>
    </row>
    <row r="280" spans="15:36" x14ac:dyDescent="0.15">
      <c r="O280" s="1" t="s">
        <v>296</v>
      </c>
      <c r="P280" s="1">
        <f t="shared" si="379"/>
        <v>18835</v>
      </c>
      <c r="Q280" s="1">
        <f>ROUNDUP((Q282-Q277)*0.6/4+Q279,0)</f>
        <v>1940</v>
      </c>
      <c r="R280" s="1">
        <f t="shared" si="380"/>
        <v>942</v>
      </c>
      <c r="S280" s="1">
        <f t="shared" si="381"/>
        <v>428</v>
      </c>
      <c r="T280" s="1">
        <f>ROUNDUP((T282-T277)*0.6/4+T279,0)</f>
        <v>44</v>
      </c>
      <c r="U280" s="1">
        <f t="shared" si="382"/>
        <v>22</v>
      </c>
      <c r="V280" s="28" t="s">
        <v>296</v>
      </c>
      <c r="W280" s="28">
        <f t="shared" si="387"/>
        <v>23550</v>
      </c>
      <c r="X280" s="1">
        <f>ROUNDUP((X282-X277)*0.6/4+X279,0)</f>
        <v>1413</v>
      </c>
      <c r="Y280" s="28">
        <f t="shared" si="388"/>
        <v>1131</v>
      </c>
      <c r="Z280" s="28">
        <f t="shared" si="389"/>
        <v>550</v>
      </c>
      <c r="AA280" s="28">
        <f t="shared" si="376"/>
        <v>33</v>
      </c>
      <c r="AB280" s="28">
        <f t="shared" si="390"/>
        <v>27</v>
      </c>
      <c r="AC280" s="1" t="s">
        <v>296</v>
      </c>
      <c r="AD280" s="1">
        <f t="shared" si="383"/>
        <v>21668</v>
      </c>
      <c r="AE280" s="1">
        <f t="shared" si="377"/>
        <v>1658</v>
      </c>
      <c r="AF280" s="1">
        <f t="shared" si="384"/>
        <v>1037</v>
      </c>
      <c r="AG280" s="1">
        <f t="shared" si="385"/>
        <v>497</v>
      </c>
      <c r="AH280" s="1">
        <f t="shared" si="378"/>
        <v>38</v>
      </c>
      <c r="AI280" s="1">
        <f t="shared" si="386"/>
        <v>24</v>
      </c>
      <c r="AJ280" s="8">
        <v>23</v>
      </c>
    </row>
    <row r="281" spans="15:36" x14ac:dyDescent="0.15">
      <c r="O281" s="1" t="s">
        <v>297</v>
      </c>
      <c r="P281" s="1">
        <f t="shared" si="379"/>
        <v>19583</v>
      </c>
      <c r="Q281" s="1">
        <f>ROUNDUP((Q282-Q277)*0.6/4+Q280,0)</f>
        <v>2017</v>
      </c>
      <c r="R281" s="1">
        <f t="shared" si="380"/>
        <v>980</v>
      </c>
      <c r="S281" s="1">
        <f t="shared" si="381"/>
        <v>447</v>
      </c>
      <c r="T281" s="1">
        <f>ROUNDUP((T282-T277)*0.6/4+T280,0)</f>
        <v>46</v>
      </c>
      <c r="U281" s="1">
        <f t="shared" si="382"/>
        <v>23</v>
      </c>
      <c r="V281" s="28" t="s">
        <v>297</v>
      </c>
      <c r="W281" s="28">
        <f t="shared" si="387"/>
        <v>24484</v>
      </c>
      <c r="X281" s="1">
        <f>ROUNDUP((X282-X277)*0.6/4+X280,0)</f>
        <v>1469</v>
      </c>
      <c r="Y281" s="28">
        <f t="shared" si="388"/>
        <v>1176</v>
      </c>
      <c r="Z281" s="28">
        <f t="shared" si="389"/>
        <v>567</v>
      </c>
      <c r="AA281" s="28">
        <f t="shared" si="376"/>
        <v>34</v>
      </c>
      <c r="AB281" s="28">
        <f t="shared" si="390"/>
        <v>28</v>
      </c>
      <c r="AC281" s="1" t="s">
        <v>297</v>
      </c>
      <c r="AD281" s="1">
        <f t="shared" si="383"/>
        <v>22530</v>
      </c>
      <c r="AE281" s="1">
        <f t="shared" si="377"/>
        <v>1724</v>
      </c>
      <c r="AF281" s="1">
        <f t="shared" si="384"/>
        <v>1078</v>
      </c>
      <c r="AG281" s="1">
        <f t="shared" si="385"/>
        <v>523</v>
      </c>
      <c r="AH281" s="1">
        <f t="shared" si="378"/>
        <v>40</v>
      </c>
      <c r="AI281" s="1">
        <f t="shared" si="386"/>
        <v>25</v>
      </c>
      <c r="AJ281" s="8">
        <v>24</v>
      </c>
    </row>
    <row r="282" spans="15:36" x14ac:dyDescent="0.15">
      <c r="O282" s="1" t="s">
        <v>298</v>
      </c>
      <c r="P282" s="5">
        <f t="shared" si="379"/>
        <v>21573</v>
      </c>
      <c r="Q282" s="6">
        <f>ROUNDUP(Q277*$C$82,0)</f>
        <v>2222</v>
      </c>
      <c r="R282" s="7">
        <f t="shared" si="380"/>
        <v>1079</v>
      </c>
      <c r="S282" s="5">
        <f t="shared" si="381"/>
        <v>486</v>
      </c>
      <c r="T282" s="6">
        <f>ROUNDUP(T277*$C$82,0)</f>
        <v>50</v>
      </c>
      <c r="U282" s="7">
        <f t="shared" si="382"/>
        <v>25</v>
      </c>
      <c r="V282" s="28" t="s">
        <v>298</v>
      </c>
      <c r="W282" s="29">
        <f t="shared" si="387"/>
        <v>26967</v>
      </c>
      <c r="X282" s="30">
        <f t="shared" si="375"/>
        <v>1618</v>
      </c>
      <c r="Y282" s="31">
        <f t="shared" si="388"/>
        <v>1295</v>
      </c>
      <c r="Z282" s="29">
        <f t="shared" si="389"/>
        <v>617</v>
      </c>
      <c r="AA282" s="30">
        <f t="shared" si="376"/>
        <v>37</v>
      </c>
      <c r="AB282" s="31">
        <f t="shared" si="390"/>
        <v>30</v>
      </c>
      <c r="AC282" s="1" t="s">
        <v>298</v>
      </c>
      <c r="AD282" s="5">
        <f t="shared" si="383"/>
        <v>24817</v>
      </c>
      <c r="AE282" s="6">
        <f t="shared" si="377"/>
        <v>1899</v>
      </c>
      <c r="AF282" s="7">
        <f t="shared" si="384"/>
        <v>1187</v>
      </c>
      <c r="AG282" s="5">
        <f t="shared" si="385"/>
        <v>562</v>
      </c>
      <c r="AH282" s="6">
        <f t="shared" si="378"/>
        <v>43</v>
      </c>
      <c r="AI282" s="7">
        <f t="shared" si="386"/>
        <v>27</v>
      </c>
      <c r="AJ282" s="8">
        <v>25</v>
      </c>
    </row>
    <row r="283" spans="15:36" x14ac:dyDescent="0.15">
      <c r="O283" s="1" t="s">
        <v>299</v>
      </c>
      <c r="P283" s="1">
        <f t="shared" si="379"/>
        <v>22554</v>
      </c>
      <c r="Q283" s="1">
        <f>ROUNDUP((Q287-Q282)*0.6/4+Q282,0)</f>
        <v>2323</v>
      </c>
      <c r="R283" s="1">
        <f t="shared" si="380"/>
        <v>1128</v>
      </c>
      <c r="S283" s="1">
        <f t="shared" si="381"/>
        <v>515</v>
      </c>
      <c r="T283" s="1">
        <f>ROUNDUP((T287-T282)*0.6/4+T282,0)</f>
        <v>53</v>
      </c>
      <c r="U283" s="1">
        <f t="shared" si="382"/>
        <v>26</v>
      </c>
      <c r="V283" s="28" t="s">
        <v>299</v>
      </c>
      <c r="W283" s="28">
        <f t="shared" si="387"/>
        <v>28184</v>
      </c>
      <c r="X283" s="1">
        <f>ROUNDUP((X287-X282)*0.6/4+X282,0)</f>
        <v>1691</v>
      </c>
      <c r="Y283" s="28">
        <f t="shared" si="388"/>
        <v>1353</v>
      </c>
      <c r="Z283" s="28">
        <f t="shared" si="389"/>
        <v>650</v>
      </c>
      <c r="AA283" s="28">
        <f t="shared" si="376"/>
        <v>39</v>
      </c>
      <c r="AB283" s="28">
        <f t="shared" si="390"/>
        <v>32</v>
      </c>
      <c r="AC283" s="1" t="s">
        <v>299</v>
      </c>
      <c r="AD283" s="1">
        <f t="shared" si="383"/>
        <v>25941</v>
      </c>
      <c r="AE283" s="1">
        <f t="shared" si="377"/>
        <v>1985</v>
      </c>
      <c r="AF283" s="1">
        <f t="shared" si="384"/>
        <v>1241</v>
      </c>
      <c r="AG283" s="1">
        <f t="shared" si="385"/>
        <v>602</v>
      </c>
      <c r="AH283" s="1">
        <f t="shared" si="378"/>
        <v>46</v>
      </c>
      <c r="AI283" s="1">
        <f t="shared" si="386"/>
        <v>29</v>
      </c>
      <c r="AJ283" s="8">
        <v>26</v>
      </c>
    </row>
    <row r="284" spans="15:36" x14ac:dyDescent="0.15">
      <c r="O284" s="1" t="s">
        <v>300</v>
      </c>
      <c r="P284" s="1">
        <f t="shared" si="379"/>
        <v>23534</v>
      </c>
      <c r="Q284" s="1">
        <f>ROUNDUP((Q287-Q282)*0.6/4+Q283,0)</f>
        <v>2424</v>
      </c>
      <c r="R284" s="1">
        <f t="shared" si="380"/>
        <v>1177</v>
      </c>
      <c r="S284" s="1">
        <f t="shared" si="381"/>
        <v>544</v>
      </c>
      <c r="T284" s="1">
        <f>ROUNDUP((T287-T282)*0.6/4+T283,0)</f>
        <v>56</v>
      </c>
      <c r="U284" s="1">
        <f t="shared" si="382"/>
        <v>28</v>
      </c>
      <c r="V284" s="28" t="s">
        <v>300</v>
      </c>
      <c r="W284" s="28">
        <f t="shared" si="387"/>
        <v>29400</v>
      </c>
      <c r="X284" s="1">
        <f>ROUNDUP((X287-X282)*0.6/4+X283,0)</f>
        <v>1764</v>
      </c>
      <c r="Y284" s="28">
        <f t="shared" si="388"/>
        <v>1412</v>
      </c>
      <c r="Z284" s="28">
        <f t="shared" si="389"/>
        <v>684</v>
      </c>
      <c r="AA284" s="28">
        <f t="shared" si="376"/>
        <v>41</v>
      </c>
      <c r="AB284" s="28">
        <f t="shared" si="390"/>
        <v>33</v>
      </c>
      <c r="AC284" s="1" t="s">
        <v>300</v>
      </c>
      <c r="AD284" s="1">
        <f t="shared" si="383"/>
        <v>27065</v>
      </c>
      <c r="AE284" s="1">
        <f t="shared" si="377"/>
        <v>2071</v>
      </c>
      <c r="AF284" s="1">
        <f t="shared" si="384"/>
        <v>1295</v>
      </c>
      <c r="AG284" s="1">
        <f t="shared" si="385"/>
        <v>628</v>
      </c>
      <c r="AH284" s="1">
        <f t="shared" si="378"/>
        <v>48</v>
      </c>
      <c r="AI284" s="1">
        <f t="shared" si="386"/>
        <v>30</v>
      </c>
      <c r="AJ284" s="8">
        <v>27</v>
      </c>
    </row>
    <row r="285" spans="15:36" x14ac:dyDescent="0.15">
      <c r="O285" s="1" t="s">
        <v>301</v>
      </c>
      <c r="P285" s="1">
        <f t="shared" si="379"/>
        <v>24515</v>
      </c>
      <c r="Q285" s="1">
        <f>ROUNDUP((Q287-Q282)*0.6/4+Q284,0)</f>
        <v>2525</v>
      </c>
      <c r="R285" s="1">
        <f t="shared" si="380"/>
        <v>1226</v>
      </c>
      <c r="S285" s="1">
        <f t="shared" si="381"/>
        <v>573</v>
      </c>
      <c r="T285" s="1">
        <f>ROUNDUP((T287-T282)*0.6/4+T284,0)</f>
        <v>59</v>
      </c>
      <c r="U285" s="1">
        <f t="shared" si="382"/>
        <v>29</v>
      </c>
      <c r="V285" s="28" t="s">
        <v>301</v>
      </c>
      <c r="W285" s="28">
        <f t="shared" si="387"/>
        <v>30617</v>
      </c>
      <c r="X285" s="1">
        <f>ROUNDUP((X287-X282)*0.6/4+X284,0)</f>
        <v>1837</v>
      </c>
      <c r="Y285" s="28">
        <f t="shared" si="388"/>
        <v>1470</v>
      </c>
      <c r="Z285" s="28">
        <f t="shared" si="389"/>
        <v>717</v>
      </c>
      <c r="AA285" s="28">
        <f t="shared" si="376"/>
        <v>43</v>
      </c>
      <c r="AB285" s="28">
        <f t="shared" si="390"/>
        <v>35</v>
      </c>
      <c r="AC285" s="1" t="s">
        <v>301</v>
      </c>
      <c r="AD285" s="1">
        <f t="shared" si="383"/>
        <v>28202</v>
      </c>
      <c r="AE285" s="1">
        <f t="shared" si="377"/>
        <v>2158</v>
      </c>
      <c r="AF285" s="1">
        <f t="shared" si="384"/>
        <v>1349</v>
      </c>
      <c r="AG285" s="1">
        <f t="shared" si="385"/>
        <v>667</v>
      </c>
      <c r="AH285" s="1">
        <f t="shared" si="378"/>
        <v>51</v>
      </c>
      <c r="AI285" s="1">
        <f t="shared" si="386"/>
        <v>32</v>
      </c>
      <c r="AJ285" s="8">
        <v>28</v>
      </c>
    </row>
    <row r="286" spans="15:36" x14ac:dyDescent="0.15">
      <c r="O286" s="1" t="s">
        <v>302</v>
      </c>
      <c r="P286" s="1">
        <f t="shared" si="379"/>
        <v>25496</v>
      </c>
      <c r="Q286" s="1">
        <f>ROUNDUP((Q287-Q282)*0.6/4+Q285,0)</f>
        <v>2626</v>
      </c>
      <c r="R286" s="1">
        <f t="shared" si="380"/>
        <v>1275</v>
      </c>
      <c r="S286" s="1">
        <f t="shared" si="381"/>
        <v>602</v>
      </c>
      <c r="T286" s="1">
        <f>ROUNDUP((T287-T282)*0.6/4+T285,0)</f>
        <v>62</v>
      </c>
      <c r="U286" s="1">
        <f t="shared" si="382"/>
        <v>31</v>
      </c>
      <c r="V286" s="28" t="s">
        <v>302</v>
      </c>
      <c r="W286" s="28">
        <f t="shared" si="387"/>
        <v>31834</v>
      </c>
      <c r="X286" s="1">
        <f>ROUNDUP((X287-X282)*0.6/4+X285,0)</f>
        <v>1910</v>
      </c>
      <c r="Y286" s="28">
        <f t="shared" si="388"/>
        <v>1528</v>
      </c>
      <c r="Z286" s="28">
        <f t="shared" si="389"/>
        <v>767</v>
      </c>
      <c r="AA286" s="28">
        <f t="shared" si="376"/>
        <v>46</v>
      </c>
      <c r="AB286" s="28">
        <f t="shared" si="390"/>
        <v>37</v>
      </c>
      <c r="AC286" s="1" t="s">
        <v>302</v>
      </c>
      <c r="AD286" s="1">
        <f t="shared" si="383"/>
        <v>29325</v>
      </c>
      <c r="AE286" s="1">
        <f t="shared" si="377"/>
        <v>2244</v>
      </c>
      <c r="AF286" s="1">
        <f t="shared" si="384"/>
        <v>1403</v>
      </c>
      <c r="AG286" s="1">
        <f t="shared" si="385"/>
        <v>693</v>
      </c>
      <c r="AH286" s="1">
        <f t="shared" si="378"/>
        <v>53</v>
      </c>
      <c r="AI286" s="1">
        <f t="shared" si="386"/>
        <v>34</v>
      </c>
      <c r="AJ286" s="8">
        <v>29</v>
      </c>
    </row>
    <row r="287" spans="15:36" x14ac:dyDescent="0.15">
      <c r="O287" s="20" t="s">
        <v>381</v>
      </c>
      <c r="P287" s="5">
        <f t="shared" si="379"/>
        <v>28049</v>
      </c>
      <c r="Q287" s="6">
        <f>ROUNDUP(Q282*$C$83,0)</f>
        <v>2889</v>
      </c>
      <c r="R287" s="7">
        <f t="shared" si="380"/>
        <v>1403</v>
      </c>
      <c r="S287" s="5">
        <f t="shared" si="381"/>
        <v>632</v>
      </c>
      <c r="T287" s="6">
        <f>ROUNDUP(T282*$C$83,0)</f>
        <v>65</v>
      </c>
      <c r="U287" s="7">
        <f t="shared" si="382"/>
        <v>32</v>
      </c>
      <c r="V287" s="33" t="s">
        <v>381</v>
      </c>
      <c r="W287" s="29">
        <f t="shared" si="387"/>
        <v>35067</v>
      </c>
      <c r="X287" s="30">
        <f t="shared" si="375"/>
        <v>2104</v>
      </c>
      <c r="Y287" s="31">
        <f t="shared" si="388"/>
        <v>1684</v>
      </c>
      <c r="Z287" s="29">
        <f t="shared" si="389"/>
        <v>800</v>
      </c>
      <c r="AA287" s="30">
        <f t="shared" si="376"/>
        <v>48</v>
      </c>
      <c r="AB287" s="31">
        <f t="shared" si="390"/>
        <v>39</v>
      </c>
      <c r="AC287" s="20" t="s">
        <v>381</v>
      </c>
      <c r="AD287" s="5">
        <f t="shared" si="383"/>
        <v>32266</v>
      </c>
      <c r="AE287" s="6">
        <f t="shared" si="377"/>
        <v>2469</v>
      </c>
      <c r="AF287" s="7">
        <f t="shared" si="384"/>
        <v>1544</v>
      </c>
      <c r="AG287" s="5">
        <f t="shared" si="385"/>
        <v>732</v>
      </c>
      <c r="AH287" s="6">
        <f t="shared" si="378"/>
        <v>56</v>
      </c>
      <c r="AI287" s="7">
        <f t="shared" si="386"/>
        <v>35</v>
      </c>
      <c r="AJ287" s="8">
        <v>30</v>
      </c>
    </row>
    <row r="288" spans="15:36" x14ac:dyDescent="0.15">
      <c r="O288" s="1" t="s">
        <v>304</v>
      </c>
      <c r="P288" s="1">
        <f t="shared" si="379"/>
        <v>29321</v>
      </c>
      <c r="Q288" s="1">
        <f>ROUNDUP((Q292-Q287)*0.6/4+Q287,0)</f>
        <v>3020</v>
      </c>
      <c r="R288" s="1">
        <f t="shared" ref="R288:R307" si="391">ROUNDUP(Q288*$C$2/$B$2,0)</f>
        <v>1467</v>
      </c>
      <c r="S288" s="1">
        <f t="shared" ref="S288:S307" si="392">ROUNDUP(T288*$D$2/$B$2,0)</f>
        <v>661</v>
      </c>
      <c r="T288" s="1">
        <f>ROUNDUP((T292-T287)*0.6/4+T287,0)</f>
        <v>68</v>
      </c>
      <c r="U288" s="1">
        <f t="shared" si="382"/>
        <v>34</v>
      </c>
      <c r="V288" s="28" t="s">
        <v>304</v>
      </c>
      <c r="W288" s="28">
        <f t="shared" si="387"/>
        <v>36650</v>
      </c>
      <c r="X288" s="1">
        <f>ROUNDUP((X292-X287)*0.6/4+X287,0)</f>
        <v>2199</v>
      </c>
      <c r="Y288" s="28">
        <f t="shared" si="388"/>
        <v>1760</v>
      </c>
      <c r="Z288" s="28">
        <f t="shared" si="389"/>
        <v>834</v>
      </c>
      <c r="AA288" s="28">
        <f t="shared" si="376"/>
        <v>50</v>
      </c>
      <c r="AB288" s="28">
        <f t="shared" si="390"/>
        <v>40</v>
      </c>
      <c r="AC288" s="1" t="s">
        <v>304</v>
      </c>
      <c r="AD288" s="1">
        <f t="shared" ref="AD288:AD307" si="393">ROUNDUP(AE288*$D$4/$B$4,0)</f>
        <v>33729</v>
      </c>
      <c r="AE288" s="1">
        <f t="shared" ref="AE288:AE307" si="394">ROUNDUP(Q288/$B$2*$B$4,0)</f>
        <v>2581</v>
      </c>
      <c r="AF288" s="1">
        <f t="shared" ref="AF288:AF307" si="395">ROUNDUP(AE288*$C$4/$B$4,0)</f>
        <v>1614</v>
      </c>
      <c r="AG288" s="1">
        <f t="shared" ref="AG288:AG307" si="396">ROUNDUP(AH288*$D$4/$B$4,0)</f>
        <v>772</v>
      </c>
      <c r="AH288" s="1">
        <f t="shared" ref="AH288:AH307" si="397">ROUNDUP(T288/$B$2*$B$4,0)</f>
        <v>59</v>
      </c>
      <c r="AI288" s="1">
        <f t="shared" ref="AI288:AI307" si="398">ROUNDUP(AH288*$C$4/$B$4,0)</f>
        <v>37</v>
      </c>
      <c r="AJ288" s="8">
        <v>31</v>
      </c>
    </row>
    <row r="289" spans="15:36" x14ac:dyDescent="0.15">
      <c r="O289" s="1" t="s">
        <v>305</v>
      </c>
      <c r="P289" s="1">
        <f t="shared" si="379"/>
        <v>30593</v>
      </c>
      <c r="Q289" s="1">
        <f>ROUNDUP((Q292-Q287)*0.6/4+Q288,0)</f>
        <v>3151</v>
      </c>
      <c r="R289" s="1">
        <f t="shared" si="391"/>
        <v>1530</v>
      </c>
      <c r="S289" s="1">
        <f t="shared" si="392"/>
        <v>690</v>
      </c>
      <c r="T289" s="1">
        <f>ROUNDUP((T292-T287)*0.6/4+T288,0)</f>
        <v>71</v>
      </c>
      <c r="U289" s="1">
        <f t="shared" si="382"/>
        <v>35</v>
      </c>
      <c r="V289" s="28" t="s">
        <v>305</v>
      </c>
      <c r="W289" s="28">
        <f t="shared" si="387"/>
        <v>38234</v>
      </c>
      <c r="X289" s="1">
        <f>ROUNDUP((X292-X287)*0.6/4+X288,0)</f>
        <v>2294</v>
      </c>
      <c r="Y289" s="28">
        <f t="shared" si="388"/>
        <v>1836</v>
      </c>
      <c r="Z289" s="28">
        <f t="shared" si="389"/>
        <v>867</v>
      </c>
      <c r="AA289" s="28">
        <f t="shared" si="376"/>
        <v>52</v>
      </c>
      <c r="AB289" s="28">
        <f t="shared" si="390"/>
        <v>42</v>
      </c>
      <c r="AC289" s="1" t="s">
        <v>305</v>
      </c>
      <c r="AD289" s="1">
        <f t="shared" si="393"/>
        <v>35193</v>
      </c>
      <c r="AE289" s="1">
        <f t="shared" si="394"/>
        <v>2693</v>
      </c>
      <c r="AF289" s="1">
        <f t="shared" si="395"/>
        <v>1684</v>
      </c>
      <c r="AG289" s="1">
        <f t="shared" si="396"/>
        <v>798</v>
      </c>
      <c r="AH289" s="1">
        <f t="shared" si="397"/>
        <v>61</v>
      </c>
      <c r="AI289" s="1">
        <f t="shared" si="398"/>
        <v>39</v>
      </c>
      <c r="AJ289" s="8">
        <v>32</v>
      </c>
    </row>
    <row r="290" spans="15:36" x14ac:dyDescent="0.15">
      <c r="O290" s="1" t="s">
        <v>306</v>
      </c>
      <c r="P290" s="1">
        <f t="shared" si="379"/>
        <v>31865</v>
      </c>
      <c r="Q290" s="1">
        <f>ROUNDUP((Q292-Q287)*0.6/4+Q289,0)</f>
        <v>3282</v>
      </c>
      <c r="R290" s="1">
        <f t="shared" si="391"/>
        <v>1594</v>
      </c>
      <c r="S290" s="1">
        <f t="shared" si="392"/>
        <v>719</v>
      </c>
      <c r="T290" s="1">
        <f>ROUNDUP((T292-T287)*0.6/4+T289,0)</f>
        <v>74</v>
      </c>
      <c r="U290" s="1">
        <f t="shared" si="382"/>
        <v>36</v>
      </c>
      <c r="V290" s="28" t="s">
        <v>306</v>
      </c>
      <c r="W290" s="28">
        <f t="shared" si="387"/>
        <v>39817</v>
      </c>
      <c r="X290" s="1">
        <f>ROUNDUP((X292-X287)*0.6/4+X289,0)</f>
        <v>2389</v>
      </c>
      <c r="Y290" s="28">
        <f t="shared" si="388"/>
        <v>1912</v>
      </c>
      <c r="Z290" s="28">
        <f t="shared" si="389"/>
        <v>900</v>
      </c>
      <c r="AA290" s="28">
        <f t="shared" si="376"/>
        <v>54</v>
      </c>
      <c r="AB290" s="28">
        <f t="shared" si="390"/>
        <v>44</v>
      </c>
      <c r="AC290" s="1" t="s">
        <v>306</v>
      </c>
      <c r="AD290" s="1">
        <f t="shared" si="393"/>
        <v>36657</v>
      </c>
      <c r="AE290" s="1">
        <f t="shared" si="394"/>
        <v>2805</v>
      </c>
      <c r="AF290" s="1">
        <f t="shared" si="395"/>
        <v>1754</v>
      </c>
      <c r="AG290" s="1">
        <f t="shared" si="396"/>
        <v>837</v>
      </c>
      <c r="AH290" s="1">
        <f t="shared" si="397"/>
        <v>64</v>
      </c>
      <c r="AI290" s="1">
        <f t="shared" si="398"/>
        <v>40</v>
      </c>
      <c r="AJ290" s="8">
        <v>33</v>
      </c>
    </row>
    <row r="291" spans="15:36" x14ac:dyDescent="0.15">
      <c r="O291" s="1" t="s">
        <v>307</v>
      </c>
      <c r="P291" s="1">
        <f t="shared" si="379"/>
        <v>33136</v>
      </c>
      <c r="Q291" s="1">
        <f>ROUNDUP((Q292-Q287)*0.6/4+Q290,0)</f>
        <v>3413</v>
      </c>
      <c r="R291" s="1">
        <f t="shared" si="391"/>
        <v>1657</v>
      </c>
      <c r="S291" s="1">
        <f t="shared" si="392"/>
        <v>748</v>
      </c>
      <c r="T291" s="1">
        <f>ROUNDUP((T292-T287)*0.6/4+T290,0)</f>
        <v>77</v>
      </c>
      <c r="U291" s="1">
        <f t="shared" si="382"/>
        <v>38</v>
      </c>
      <c r="V291" s="28" t="s">
        <v>307</v>
      </c>
      <c r="W291" s="28">
        <f t="shared" si="387"/>
        <v>41400</v>
      </c>
      <c r="X291" s="1">
        <f>ROUNDUP((X292-X287)*0.6/4+X290,0)</f>
        <v>2484</v>
      </c>
      <c r="Y291" s="28">
        <f t="shared" si="388"/>
        <v>1988</v>
      </c>
      <c r="Z291" s="28">
        <f t="shared" si="389"/>
        <v>950</v>
      </c>
      <c r="AA291" s="28">
        <f t="shared" si="376"/>
        <v>57</v>
      </c>
      <c r="AB291" s="28">
        <f t="shared" si="390"/>
        <v>46</v>
      </c>
      <c r="AC291" s="1" t="s">
        <v>307</v>
      </c>
      <c r="AD291" s="1">
        <f t="shared" si="393"/>
        <v>38107</v>
      </c>
      <c r="AE291" s="1">
        <f t="shared" si="394"/>
        <v>2916</v>
      </c>
      <c r="AF291" s="1">
        <f t="shared" si="395"/>
        <v>1823</v>
      </c>
      <c r="AG291" s="1">
        <f t="shared" si="396"/>
        <v>863</v>
      </c>
      <c r="AH291" s="1">
        <f t="shared" si="397"/>
        <v>66</v>
      </c>
      <c r="AI291" s="1">
        <f t="shared" si="398"/>
        <v>42</v>
      </c>
      <c r="AJ291" s="8">
        <v>34</v>
      </c>
    </row>
    <row r="292" spans="15:36" x14ac:dyDescent="0.15">
      <c r="O292" s="1" t="s">
        <v>308</v>
      </c>
      <c r="P292" s="5">
        <f t="shared" si="379"/>
        <v>36467</v>
      </c>
      <c r="Q292" s="6">
        <f>ROUNDUP(Q287*$C$84,0)</f>
        <v>3756</v>
      </c>
      <c r="R292" s="7">
        <f t="shared" si="391"/>
        <v>1824</v>
      </c>
      <c r="S292" s="5">
        <f t="shared" si="392"/>
        <v>826</v>
      </c>
      <c r="T292" s="6">
        <f>ROUNDUP(T287*$C$84,0)</f>
        <v>85</v>
      </c>
      <c r="U292" s="7">
        <f t="shared" si="382"/>
        <v>42</v>
      </c>
      <c r="V292" s="28" t="s">
        <v>308</v>
      </c>
      <c r="W292" s="29">
        <f t="shared" ref="W292:W307" si="399">ROUNDUP(X292*$D$3/$B$3,0)</f>
        <v>45584</v>
      </c>
      <c r="X292" s="30">
        <f t="shared" ref="X292:X307" si="400">ROUNDUP(Q292/$B$2*$B$3,0)</f>
        <v>2735</v>
      </c>
      <c r="Y292" s="31">
        <f t="shared" ref="Y292:Y307" si="401">ROUNDUP(X292*$C$3/$B$3,0)</f>
        <v>2188</v>
      </c>
      <c r="Z292" s="29">
        <f t="shared" ref="Z292:Z307" si="402">ROUNDUP(AA292*$D$3/$B$3,0)</f>
        <v>1034</v>
      </c>
      <c r="AA292" s="30">
        <f t="shared" ref="AA292:AA307" si="403">ROUNDUP(T292/$B$2*$B$3,0)</f>
        <v>62</v>
      </c>
      <c r="AB292" s="31">
        <f t="shared" ref="AB292:AB307" si="404">ROUNDUP(AA292*$C$3/$B$3,0)</f>
        <v>50</v>
      </c>
      <c r="AC292" s="1" t="s">
        <v>308</v>
      </c>
      <c r="AD292" s="5">
        <f t="shared" si="393"/>
        <v>41949</v>
      </c>
      <c r="AE292" s="6">
        <f t="shared" si="394"/>
        <v>3210</v>
      </c>
      <c r="AF292" s="7">
        <f t="shared" si="395"/>
        <v>2007</v>
      </c>
      <c r="AG292" s="5">
        <f t="shared" si="396"/>
        <v>954</v>
      </c>
      <c r="AH292" s="6">
        <f t="shared" si="397"/>
        <v>73</v>
      </c>
      <c r="AI292" s="7">
        <f t="shared" si="398"/>
        <v>46</v>
      </c>
      <c r="AJ292" s="8">
        <v>35</v>
      </c>
    </row>
    <row r="293" spans="15:36" x14ac:dyDescent="0.15">
      <c r="O293" s="1" t="s">
        <v>309</v>
      </c>
      <c r="P293" s="1">
        <f t="shared" si="379"/>
        <v>38117</v>
      </c>
      <c r="Q293" s="1">
        <f>ROUNDUP((Q297-Q292)*0.6/4+Q292,0)</f>
        <v>3926</v>
      </c>
      <c r="R293" s="1">
        <f t="shared" si="391"/>
        <v>1906</v>
      </c>
      <c r="S293" s="1">
        <f t="shared" si="392"/>
        <v>865</v>
      </c>
      <c r="T293" s="1">
        <f>ROUNDUP((T297-T292)*0.6/4+T292,0)</f>
        <v>89</v>
      </c>
      <c r="U293" s="1">
        <f t="shared" si="382"/>
        <v>44</v>
      </c>
      <c r="V293" s="28" t="s">
        <v>309</v>
      </c>
      <c r="W293" s="28">
        <f t="shared" si="399"/>
        <v>47650</v>
      </c>
      <c r="X293" s="1">
        <f>ROUNDUP((X297-X292)*0.6/4+X292,0)</f>
        <v>2859</v>
      </c>
      <c r="Y293" s="28">
        <f t="shared" si="401"/>
        <v>2288</v>
      </c>
      <c r="Z293" s="28">
        <f t="shared" si="402"/>
        <v>1084</v>
      </c>
      <c r="AA293" s="28">
        <f t="shared" si="403"/>
        <v>65</v>
      </c>
      <c r="AB293" s="28">
        <f t="shared" si="404"/>
        <v>52</v>
      </c>
      <c r="AC293" s="1" t="s">
        <v>309</v>
      </c>
      <c r="AD293" s="1">
        <f t="shared" si="393"/>
        <v>43844</v>
      </c>
      <c r="AE293" s="1">
        <f t="shared" si="394"/>
        <v>3355</v>
      </c>
      <c r="AF293" s="1">
        <f t="shared" si="395"/>
        <v>2097</v>
      </c>
      <c r="AG293" s="1">
        <f t="shared" si="396"/>
        <v>1007</v>
      </c>
      <c r="AH293" s="1">
        <f t="shared" si="397"/>
        <v>77</v>
      </c>
      <c r="AI293" s="1">
        <f t="shared" si="398"/>
        <v>49</v>
      </c>
      <c r="AJ293" s="8">
        <v>36</v>
      </c>
    </row>
    <row r="294" spans="15:36" x14ac:dyDescent="0.15">
      <c r="O294" s="1" t="s">
        <v>310</v>
      </c>
      <c r="P294" s="1">
        <f t="shared" si="379"/>
        <v>39767</v>
      </c>
      <c r="Q294" s="1">
        <f>ROUNDUP((Q297-Q292)*0.6/4+Q293,0)</f>
        <v>4096</v>
      </c>
      <c r="R294" s="1">
        <f t="shared" si="391"/>
        <v>1989</v>
      </c>
      <c r="S294" s="1">
        <f t="shared" si="392"/>
        <v>903</v>
      </c>
      <c r="T294" s="1">
        <f>ROUNDUP((T297-T292)*0.6/4+T293,0)</f>
        <v>93</v>
      </c>
      <c r="U294" s="1">
        <f t="shared" si="382"/>
        <v>46</v>
      </c>
      <c r="V294" s="28" t="s">
        <v>310</v>
      </c>
      <c r="W294" s="28">
        <f t="shared" si="399"/>
        <v>49717</v>
      </c>
      <c r="X294" s="1">
        <f>ROUNDUP((X297-X292)*0.6/4+X293,0)</f>
        <v>2983</v>
      </c>
      <c r="Y294" s="28">
        <f t="shared" si="401"/>
        <v>2387</v>
      </c>
      <c r="Z294" s="28">
        <f t="shared" si="402"/>
        <v>1134</v>
      </c>
      <c r="AA294" s="28">
        <f t="shared" si="403"/>
        <v>68</v>
      </c>
      <c r="AB294" s="28">
        <f t="shared" si="404"/>
        <v>55</v>
      </c>
      <c r="AC294" s="1" t="s">
        <v>310</v>
      </c>
      <c r="AD294" s="1">
        <f t="shared" si="393"/>
        <v>45739</v>
      </c>
      <c r="AE294" s="1">
        <f t="shared" si="394"/>
        <v>3500</v>
      </c>
      <c r="AF294" s="1">
        <f t="shared" si="395"/>
        <v>2188</v>
      </c>
      <c r="AG294" s="1">
        <f t="shared" si="396"/>
        <v>1046</v>
      </c>
      <c r="AH294" s="1">
        <f t="shared" si="397"/>
        <v>80</v>
      </c>
      <c r="AI294" s="1">
        <f t="shared" si="398"/>
        <v>50</v>
      </c>
      <c r="AJ294" s="8">
        <v>37</v>
      </c>
    </row>
    <row r="295" spans="15:36" x14ac:dyDescent="0.15">
      <c r="O295" s="1" t="s">
        <v>311</v>
      </c>
      <c r="P295" s="1">
        <f t="shared" si="379"/>
        <v>41418</v>
      </c>
      <c r="Q295" s="1">
        <f>ROUNDUP((Q297-Q292)*0.6/4+Q294,0)</f>
        <v>4266</v>
      </c>
      <c r="R295" s="1">
        <f t="shared" si="391"/>
        <v>2071</v>
      </c>
      <c r="S295" s="1">
        <f t="shared" si="392"/>
        <v>942</v>
      </c>
      <c r="T295" s="1">
        <f>ROUNDUP((T297-T292)*0.6/4+T294,0)</f>
        <v>97</v>
      </c>
      <c r="U295" s="1">
        <f t="shared" si="382"/>
        <v>48</v>
      </c>
      <c r="V295" s="28" t="s">
        <v>311</v>
      </c>
      <c r="W295" s="28">
        <f t="shared" si="399"/>
        <v>51784</v>
      </c>
      <c r="X295" s="1">
        <f>ROUNDUP((X297-X292)*0.6/4+X294,0)</f>
        <v>3107</v>
      </c>
      <c r="Y295" s="28">
        <f t="shared" si="401"/>
        <v>2486</v>
      </c>
      <c r="Z295" s="28">
        <f t="shared" si="402"/>
        <v>1184</v>
      </c>
      <c r="AA295" s="28">
        <f t="shared" si="403"/>
        <v>71</v>
      </c>
      <c r="AB295" s="28">
        <f t="shared" si="404"/>
        <v>57</v>
      </c>
      <c r="AC295" s="1" t="s">
        <v>311</v>
      </c>
      <c r="AD295" s="1">
        <f t="shared" si="393"/>
        <v>47634</v>
      </c>
      <c r="AE295" s="1">
        <f t="shared" si="394"/>
        <v>3645</v>
      </c>
      <c r="AF295" s="1">
        <f t="shared" si="395"/>
        <v>2279</v>
      </c>
      <c r="AG295" s="1">
        <f t="shared" si="396"/>
        <v>1085</v>
      </c>
      <c r="AH295" s="1">
        <f t="shared" si="397"/>
        <v>83</v>
      </c>
      <c r="AI295" s="1">
        <f t="shared" si="398"/>
        <v>52</v>
      </c>
      <c r="AJ295" s="8">
        <v>38</v>
      </c>
    </row>
    <row r="296" spans="15:36" x14ac:dyDescent="0.15">
      <c r="O296" s="1" t="s">
        <v>312</v>
      </c>
      <c r="P296" s="1">
        <f t="shared" si="379"/>
        <v>43068</v>
      </c>
      <c r="Q296" s="1">
        <f>ROUNDUP((Q297-Q292)*0.6/4+Q295,0)</f>
        <v>4436</v>
      </c>
      <c r="R296" s="1">
        <f t="shared" si="391"/>
        <v>2154</v>
      </c>
      <c r="S296" s="1">
        <f t="shared" si="392"/>
        <v>981</v>
      </c>
      <c r="T296" s="1">
        <f>ROUNDUP((T297-T292)*0.6/4+T295,0)</f>
        <v>101</v>
      </c>
      <c r="U296" s="1">
        <f t="shared" si="382"/>
        <v>50</v>
      </c>
      <c r="V296" s="28" t="s">
        <v>312</v>
      </c>
      <c r="W296" s="28">
        <f t="shared" si="399"/>
        <v>53850</v>
      </c>
      <c r="X296" s="1">
        <f>ROUNDUP((X297-X292)*0.6/4+X295,0)</f>
        <v>3231</v>
      </c>
      <c r="Y296" s="28">
        <f t="shared" si="401"/>
        <v>2585</v>
      </c>
      <c r="Z296" s="28">
        <f t="shared" si="402"/>
        <v>1234</v>
      </c>
      <c r="AA296" s="28">
        <f t="shared" si="403"/>
        <v>74</v>
      </c>
      <c r="AB296" s="28">
        <f t="shared" si="404"/>
        <v>60</v>
      </c>
      <c r="AC296" s="1" t="s">
        <v>312</v>
      </c>
      <c r="AD296" s="1">
        <f t="shared" si="393"/>
        <v>49529</v>
      </c>
      <c r="AE296" s="1">
        <f t="shared" si="394"/>
        <v>3790</v>
      </c>
      <c r="AF296" s="1">
        <f t="shared" si="395"/>
        <v>2369</v>
      </c>
      <c r="AG296" s="1">
        <f t="shared" si="396"/>
        <v>1137</v>
      </c>
      <c r="AH296" s="1">
        <f t="shared" si="397"/>
        <v>87</v>
      </c>
      <c r="AI296" s="1">
        <f t="shared" si="398"/>
        <v>55</v>
      </c>
      <c r="AJ296" s="8">
        <v>39</v>
      </c>
    </row>
    <row r="297" spans="15:36" x14ac:dyDescent="0.15">
      <c r="O297" s="1" t="s">
        <v>313</v>
      </c>
      <c r="P297" s="5">
        <f t="shared" si="379"/>
        <v>47408</v>
      </c>
      <c r="Q297" s="6">
        <f>ROUNDUP(Q292*$C$85,0)</f>
        <v>4883</v>
      </c>
      <c r="R297" s="7">
        <f t="shared" si="391"/>
        <v>2371</v>
      </c>
      <c r="S297" s="5">
        <f t="shared" si="392"/>
        <v>1078</v>
      </c>
      <c r="T297" s="6">
        <f>ROUNDUP(T292*$C$85,0)</f>
        <v>111</v>
      </c>
      <c r="U297" s="7">
        <f t="shared" si="382"/>
        <v>54</v>
      </c>
      <c r="V297" s="28" t="s">
        <v>313</v>
      </c>
      <c r="W297" s="29">
        <f t="shared" si="399"/>
        <v>59267</v>
      </c>
      <c r="X297" s="30">
        <f t="shared" si="400"/>
        <v>3556</v>
      </c>
      <c r="Y297" s="31">
        <f t="shared" si="401"/>
        <v>2845</v>
      </c>
      <c r="Z297" s="29">
        <f t="shared" si="402"/>
        <v>1350</v>
      </c>
      <c r="AA297" s="30">
        <f t="shared" si="403"/>
        <v>81</v>
      </c>
      <c r="AB297" s="31">
        <f t="shared" si="404"/>
        <v>65</v>
      </c>
      <c r="AC297" s="1" t="s">
        <v>313</v>
      </c>
      <c r="AD297" s="5">
        <f t="shared" si="393"/>
        <v>54521</v>
      </c>
      <c r="AE297" s="6">
        <f t="shared" si="394"/>
        <v>4172</v>
      </c>
      <c r="AF297" s="7">
        <f t="shared" si="395"/>
        <v>2608</v>
      </c>
      <c r="AG297" s="5">
        <f t="shared" si="396"/>
        <v>1242</v>
      </c>
      <c r="AH297" s="6">
        <f t="shared" si="397"/>
        <v>95</v>
      </c>
      <c r="AI297" s="7">
        <f t="shared" si="398"/>
        <v>60</v>
      </c>
      <c r="AJ297" s="8">
        <v>40</v>
      </c>
    </row>
    <row r="298" spans="15:36" x14ac:dyDescent="0.15">
      <c r="O298" s="1" t="s">
        <v>314</v>
      </c>
      <c r="P298" s="1">
        <f t="shared" si="379"/>
        <v>49544</v>
      </c>
      <c r="Q298" s="1">
        <f>ROUNDUP((Q302-Q297)*0.6/4+Q297,0)</f>
        <v>5103</v>
      </c>
      <c r="R298" s="1">
        <f t="shared" si="391"/>
        <v>2478</v>
      </c>
      <c r="S298" s="1">
        <f t="shared" si="392"/>
        <v>1136</v>
      </c>
      <c r="T298" s="1">
        <f>ROUNDUP((T302-T297)*0.6/4+T297,0)</f>
        <v>117</v>
      </c>
      <c r="U298" s="1">
        <f t="shared" si="382"/>
        <v>57</v>
      </c>
      <c r="V298" s="28" t="s">
        <v>314</v>
      </c>
      <c r="W298" s="28">
        <f t="shared" si="399"/>
        <v>61950</v>
      </c>
      <c r="X298" s="1">
        <f>ROUNDUP((X302-X297)*0.6/4+X297,0)</f>
        <v>3717</v>
      </c>
      <c r="Y298" s="28">
        <f t="shared" si="401"/>
        <v>2974</v>
      </c>
      <c r="Z298" s="28">
        <f t="shared" si="402"/>
        <v>1434</v>
      </c>
      <c r="AA298" s="28">
        <f t="shared" si="403"/>
        <v>86</v>
      </c>
      <c r="AB298" s="28">
        <f t="shared" si="404"/>
        <v>69</v>
      </c>
      <c r="AC298" s="1" t="s">
        <v>314</v>
      </c>
      <c r="AD298" s="1">
        <f t="shared" si="393"/>
        <v>56978</v>
      </c>
      <c r="AE298" s="1">
        <f t="shared" si="394"/>
        <v>4360</v>
      </c>
      <c r="AF298" s="1">
        <f t="shared" si="395"/>
        <v>2725</v>
      </c>
      <c r="AG298" s="1">
        <f t="shared" si="396"/>
        <v>1307</v>
      </c>
      <c r="AH298" s="1">
        <f t="shared" si="397"/>
        <v>100</v>
      </c>
      <c r="AI298" s="1">
        <f t="shared" si="398"/>
        <v>63</v>
      </c>
      <c r="AJ298" s="8">
        <v>41</v>
      </c>
    </row>
    <row r="299" spans="15:36" x14ac:dyDescent="0.15">
      <c r="O299" s="1" t="s">
        <v>315</v>
      </c>
      <c r="P299" s="1">
        <f t="shared" si="379"/>
        <v>51680</v>
      </c>
      <c r="Q299" s="1">
        <f>ROUNDUP((Q302-Q297)*0.6/4+Q298,0)</f>
        <v>5323</v>
      </c>
      <c r="R299" s="1">
        <f t="shared" si="391"/>
        <v>2584</v>
      </c>
      <c r="S299" s="1">
        <f t="shared" si="392"/>
        <v>1195</v>
      </c>
      <c r="T299" s="1">
        <f>ROUNDUP((T302-T297)*0.6/4+T298,0)</f>
        <v>123</v>
      </c>
      <c r="U299" s="1">
        <f t="shared" si="382"/>
        <v>60</v>
      </c>
      <c r="V299" s="28" t="s">
        <v>315</v>
      </c>
      <c r="W299" s="28">
        <f t="shared" si="399"/>
        <v>64634</v>
      </c>
      <c r="X299" s="1">
        <f>ROUNDUP((X302-X297)*0.6/4+X298,0)</f>
        <v>3878</v>
      </c>
      <c r="Y299" s="28">
        <f t="shared" si="401"/>
        <v>3103</v>
      </c>
      <c r="Z299" s="28">
        <f t="shared" si="402"/>
        <v>1500</v>
      </c>
      <c r="AA299" s="28">
        <f t="shared" si="403"/>
        <v>90</v>
      </c>
      <c r="AB299" s="28">
        <f t="shared" si="404"/>
        <v>72</v>
      </c>
      <c r="AC299" s="1" t="s">
        <v>315</v>
      </c>
      <c r="AD299" s="1">
        <f t="shared" si="393"/>
        <v>59435</v>
      </c>
      <c r="AE299" s="1">
        <f t="shared" si="394"/>
        <v>4548</v>
      </c>
      <c r="AF299" s="1">
        <f t="shared" si="395"/>
        <v>2843</v>
      </c>
      <c r="AG299" s="1">
        <f t="shared" si="396"/>
        <v>1386</v>
      </c>
      <c r="AH299" s="1">
        <f t="shared" si="397"/>
        <v>106</v>
      </c>
      <c r="AI299" s="1">
        <f t="shared" si="398"/>
        <v>67</v>
      </c>
      <c r="AJ299" s="8">
        <v>42</v>
      </c>
    </row>
    <row r="300" spans="15:36" x14ac:dyDescent="0.15">
      <c r="O300" s="1" t="s">
        <v>316</v>
      </c>
      <c r="P300" s="1">
        <f t="shared" si="379"/>
        <v>53816</v>
      </c>
      <c r="Q300" s="1">
        <f>ROUNDUP((Q302-Q297)*0.6/4+Q299,0)</f>
        <v>5543</v>
      </c>
      <c r="R300" s="1">
        <f t="shared" si="391"/>
        <v>2691</v>
      </c>
      <c r="S300" s="1">
        <f t="shared" si="392"/>
        <v>1253</v>
      </c>
      <c r="T300" s="1">
        <f>ROUNDUP((T302-T297)*0.6/4+T299,0)</f>
        <v>129</v>
      </c>
      <c r="U300" s="1">
        <f t="shared" si="382"/>
        <v>63</v>
      </c>
      <c r="V300" s="28" t="s">
        <v>316</v>
      </c>
      <c r="W300" s="28">
        <f t="shared" si="399"/>
        <v>67317</v>
      </c>
      <c r="X300" s="1">
        <f>ROUNDUP((X302-X297)*0.6/4+X299,0)</f>
        <v>4039</v>
      </c>
      <c r="Y300" s="28">
        <f t="shared" si="401"/>
        <v>3232</v>
      </c>
      <c r="Z300" s="28">
        <f t="shared" si="402"/>
        <v>1567</v>
      </c>
      <c r="AA300" s="28">
        <f t="shared" si="403"/>
        <v>94</v>
      </c>
      <c r="AB300" s="28">
        <f t="shared" si="404"/>
        <v>76</v>
      </c>
      <c r="AC300" s="1" t="s">
        <v>316</v>
      </c>
      <c r="AD300" s="1">
        <f t="shared" si="393"/>
        <v>61891</v>
      </c>
      <c r="AE300" s="1">
        <f t="shared" si="394"/>
        <v>4736</v>
      </c>
      <c r="AF300" s="1">
        <f t="shared" si="395"/>
        <v>2960</v>
      </c>
      <c r="AG300" s="1">
        <f t="shared" si="396"/>
        <v>1451</v>
      </c>
      <c r="AH300" s="1">
        <f t="shared" si="397"/>
        <v>111</v>
      </c>
      <c r="AI300" s="1">
        <f t="shared" si="398"/>
        <v>70</v>
      </c>
      <c r="AJ300" s="8">
        <v>43</v>
      </c>
    </row>
    <row r="301" spans="15:36" x14ac:dyDescent="0.15">
      <c r="O301" s="1" t="s">
        <v>317</v>
      </c>
      <c r="P301" s="1">
        <f t="shared" si="379"/>
        <v>55952</v>
      </c>
      <c r="Q301" s="1">
        <f>ROUNDUP((Q302-Q297)*0.6/4+Q300,0)</f>
        <v>5763</v>
      </c>
      <c r="R301" s="1">
        <f t="shared" si="391"/>
        <v>2798</v>
      </c>
      <c r="S301" s="1">
        <f t="shared" si="392"/>
        <v>1311</v>
      </c>
      <c r="T301" s="1">
        <f>ROUNDUP((T302-T297)*0.6/4+T300,0)</f>
        <v>135</v>
      </c>
      <c r="U301" s="1">
        <f t="shared" si="382"/>
        <v>66</v>
      </c>
      <c r="V301" s="28" t="s">
        <v>317</v>
      </c>
      <c r="W301" s="28">
        <f t="shared" si="399"/>
        <v>70000</v>
      </c>
      <c r="X301" s="1">
        <f>ROUNDUP((X302-X297)*0.6/4+X300,0)</f>
        <v>4200</v>
      </c>
      <c r="Y301" s="28">
        <f t="shared" si="401"/>
        <v>3360</v>
      </c>
      <c r="Z301" s="28">
        <f t="shared" si="402"/>
        <v>1650</v>
      </c>
      <c r="AA301" s="28">
        <f t="shared" si="403"/>
        <v>99</v>
      </c>
      <c r="AB301" s="28">
        <f t="shared" si="404"/>
        <v>80</v>
      </c>
      <c r="AC301" s="1" t="s">
        <v>317</v>
      </c>
      <c r="AD301" s="1">
        <f t="shared" si="393"/>
        <v>64348</v>
      </c>
      <c r="AE301" s="1">
        <f t="shared" si="394"/>
        <v>4924</v>
      </c>
      <c r="AF301" s="1">
        <f t="shared" si="395"/>
        <v>3078</v>
      </c>
      <c r="AG301" s="1">
        <f t="shared" si="396"/>
        <v>1516</v>
      </c>
      <c r="AH301" s="1">
        <f t="shared" si="397"/>
        <v>116</v>
      </c>
      <c r="AI301" s="1">
        <f t="shared" si="398"/>
        <v>73</v>
      </c>
      <c r="AJ301" s="8">
        <v>44</v>
      </c>
    </row>
    <row r="302" spans="15:36" x14ac:dyDescent="0.15">
      <c r="O302" s="1" t="s">
        <v>318</v>
      </c>
      <c r="P302" s="5">
        <f t="shared" si="379"/>
        <v>61632</v>
      </c>
      <c r="Q302" s="6">
        <f>ROUNDUP(Q297*$C$86,0)</f>
        <v>6348</v>
      </c>
      <c r="R302" s="7">
        <f t="shared" si="391"/>
        <v>3082</v>
      </c>
      <c r="S302" s="5">
        <f t="shared" si="392"/>
        <v>1408</v>
      </c>
      <c r="T302" s="6">
        <f>ROUNDUP(T297*$C$86,0)</f>
        <v>145</v>
      </c>
      <c r="U302" s="7">
        <f t="shared" si="382"/>
        <v>71</v>
      </c>
      <c r="V302" s="28" t="s">
        <v>318</v>
      </c>
      <c r="W302" s="29">
        <f t="shared" si="399"/>
        <v>77050</v>
      </c>
      <c r="X302" s="30">
        <f t="shared" si="400"/>
        <v>4623</v>
      </c>
      <c r="Y302" s="31">
        <f t="shared" si="401"/>
        <v>3699</v>
      </c>
      <c r="Z302" s="29">
        <f t="shared" si="402"/>
        <v>1767</v>
      </c>
      <c r="AA302" s="30">
        <f t="shared" si="403"/>
        <v>106</v>
      </c>
      <c r="AB302" s="31">
        <f t="shared" si="404"/>
        <v>85</v>
      </c>
      <c r="AC302" s="1" t="s">
        <v>318</v>
      </c>
      <c r="AD302" s="5">
        <f t="shared" si="393"/>
        <v>70882</v>
      </c>
      <c r="AE302" s="6">
        <f t="shared" si="394"/>
        <v>5424</v>
      </c>
      <c r="AF302" s="7">
        <f t="shared" si="395"/>
        <v>3390</v>
      </c>
      <c r="AG302" s="5">
        <f t="shared" si="396"/>
        <v>1621</v>
      </c>
      <c r="AH302" s="6">
        <f t="shared" si="397"/>
        <v>124</v>
      </c>
      <c r="AI302" s="7">
        <f t="shared" si="398"/>
        <v>78</v>
      </c>
      <c r="AJ302" s="8">
        <v>45</v>
      </c>
    </row>
    <row r="303" spans="15:36" x14ac:dyDescent="0.15">
      <c r="O303" s="1" t="s">
        <v>319</v>
      </c>
      <c r="P303" s="1">
        <f t="shared" si="379"/>
        <v>64408</v>
      </c>
      <c r="Q303" s="1">
        <f>ROUNDUP((Q307-Q302)*0.6/4+Q302,0)</f>
        <v>6634</v>
      </c>
      <c r="R303" s="1">
        <f t="shared" si="391"/>
        <v>3221</v>
      </c>
      <c r="S303" s="1">
        <f t="shared" si="392"/>
        <v>1476</v>
      </c>
      <c r="T303" s="1">
        <f>ROUNDUP((T307-T302)*0.6/4+T302,0)</f>
        <v>152</v>
      </c>
      <c r="U303" s="1">
        <f t="shared" si="382"/>
        <v>74</v>
      </c>
      <c r="V303" s="28" t="s">
        <v>319</v>
      </c>
      <c r="W303" s="28">
        <f t="shared" si="399"/>
        <v>80534</v>
      </c>
      <c r="X303" s="1">
        <f>ROUNDUP((X307-X302)*0.6/4+X302,0)</f>
        <v>4832</v>
      </c>
      <c r="Y303" s="28">
        <f t="shared" si="401"/>
        <v>3866</v>
      </c>
      <c r="Z303" s="28">
        <f t="shared" si="402"/>
        <v>1850</v>
      </c>
      <c r="AA303" s="28">
        <f t="shared" si="403"/>
        <v>111</v>
      </c>
      <c r="AB303" s="28">
        <f t="shared" si="404"/>
        <v>89</v>
      </c>
      <c r="AC303" s="1" t="s">
        <v>319</v>
      </c>
      <c r="AD303" s="1">
        <f t="shared" si="393"/>
        <v>74071</v>
      </c>
      <c r="AE303" s="1">
        <f t="shared" si="394"/>
        <v>5668</v>
      </c>
      <c r="AF303" s="1">
        <f t="shared" si="395"/>
        <v>3543</v>
      </c>
      <c r="AG303" s="1">
        <f t="shared" si="396"/>
        <v>1699</v>
      </c>
      <c r="AH303" s="1">
        <f t="shared" si="397"/>
        <v>130</v>
      </c>
      <c r="AI303" s="1">
        <f t="shared" si="398"/>
        <v>82</v>
      </c>
      <c r="AJ303" s="8">
        <v>46</v>
      </c>
    </row>
    <row r="304" spans="15:36" x14ac:dyDescent="0.15">
      <c r="O304" s="1" t="s">
        <v>320</v>
      </c>
      <c r="P304" s="1">
        <f t="shared" si="379"/>
        <v>67185</v>
      </c>
      <c r="Q304" s="1">
        <f>ROUNDUP((Q307-Q302)*0.6/4+Q303,0)</f>
        <v>6920</v>
      </c>
      <c r="R304" s="1">
        <f t="shared" si="391"/>
        <v>3360</v>
      </c>
      <c r="S304" s="1">
        <f t="shared" si="392"/>
        <v>1544</v>
      </c>
      <c r="T304" s="1">
        <f>ROUNDUP((T307-T302)*0.6/4+T303,0)</f>
        <v>159</v>
      </c>
      <c r="U304" s="1">
        <f t="shared" si="382"/>
        <v>78</v>
      </c>
      <c r="V304" s="28" t="s">
        <v>320</v>
      </c>
      <c r="W304" s="28">
        <f t="shared" si="399"/>
        <v>84017</v>
      </c>
      <c r="X304" s="1">
        <f>ROUNDUP((X307-X302)*0.6/4+X303,0)</f>
        <v>5041</v>
      </c>
      <c r="Y304" s="28">
        <f t="shared" si="401"/>
        <v>4033</v>
      </c>
      <c r="Z304" s="28">
        <f t="shared" si="402"/>
        <v>1934</v>
      </c>
      <c r="AA304" s="28">
        <f t="shared" si="403"/>
        <v>116</v>
      </c>
      <c r="AB304" s="28">
        <f t="shared" si="404"/>
        <v>93</v>
      </c>
      <c r="AC304" s="1" t="s">
        <v>320</v>
      </c>
      <c r="AD304" s="1">
        <f t="shared" si="393"/>
        <v>77273</v>
      </c>
      <c r="AE304" s="1">
        <f t="shared" si="394"/>
        <v>5913</v>
      </c>
      <c r="AF304" s="1">
        <f t="shared" si="395"/>
        <v>3696</v>
      </c>
      <c r="AG304" s="1">
        <f t="shared" si="396"/>
        <v>1778</v>
      </c>
      <c r="AH304" s="1">
        <f t="shared" si="397"/>
        <v>136</v>
      </c>
      <c r="AI304" s="1">
        <f t="shared" si="398"/>
        <v>85</v>
      </c>
      <c r="AJ304" s="8">
        <v>47</v>
      </c>
    </row>
    <row r="305" spans="15:36" x14ac:dyDescent="0.15">
      <c r="O305" s="1" t="s">
        <v>321</v>
      </c>
      <c r="P305" s="1">
        <f t="shared" si="379"/>
        <v>69962</v>
      </c>
      <c r="Q305" s="1">
        <f>ROUNDUP((Q307-Q302)*0.6/4+Q304,0)</f>
        <v>7206</v>
      </c>
      <c r="R305" s="1">
        <f t="shared" si="391"/>
        <v>3499</v>
      </c>
      <c r="S305" s="1">
        <f t="shared" si="392"/>
        <v>1612</v>
      </c>
      <c r="T305" s="1">
        <f>ROUNDUP((T307-T302)*0.6/4+T304,0)</f>
        <v>166</v>
      </c>
      <c r="U305" s="1">
        <f t="shared" si="382"/>
        <v>81</v>
      </c>
      <c r="V305" s="28" t="s">
        <v>321</v>
      </c>
      <c r="W305" s="28">
        <f t="shared" si="399"/>
        <v>87500</v>
      </c>
      <c r="X305" s="1">
        <f>ROUNDUP((X307-X302)*0.6/4+X304,0)</f>
        <v>5250</v>
      </c>
      <c r="Y305" s="28">
        <f t="shared" si="401"/>
        <v>4200</v>
      </c>
      <c r="Z305" s="28">
        <f t="shared" si="402"/>
        <v>2017</v>
      </c>
      <c r="AA305" s="28">
        <f t="shared" si="403"/>
        <v>121</v>
      </c>
      <c r="AB305" s="28">
        <f t="shared" si="404"/>
        <v>97</v>
      </c>
      <c r="AC305" s="1" t="s">
        <v>321</v>
      </c>
      <c r="AD305" s="1">
        <f t="shared" si="393"/>
        <v>80461</v>
      </c>
      <c r="AE305" s="1">
        <f t="shared" si="394"/>
        <v>6157</v>
      </c>
      <c r="AF305" s="1">
        <f t="shared" si="395"/>
        <v>3849</v>
      </c>
      <c r="AG305" s="1">
        <f t="shared" si="396"/>
        <v>1856</v>
      </c>
      <c r="AH305" s="1">
        <f t="shared" si="397"/>
        <v>142</v>
      </c>
      <c r="AI305" s="1">
        <f t="shared" si="398"/>
        <v>89</v>
      </c>
      <c r="AJ305" s="8">
        <v>48</v>
      </c>
    </row>
    <row r="306" spans="15:36" x14ac:dyDescent="0.15">
      <c r="O306" s="1" t="s">
        <v>322</v>
      </c>
      <c r="P306" s="1">
        <f t="shared" si="379"/>
        <v>72738</v>
      </c>
      <c r="Q306" s="1">
        <f>ROUNDUP((Q307-Q302)*0.6/4+Q305,0)</f>
        <v>7492</v>
      </c>
      <c r="R306" s="1">
        <f t="shared" si="391"/>
        <v>3637</v>
      </c>
      <c r="S306" s="1">
        <f t="shared" si="392"/>
        <v>1680</v>
      </c>
      <c r="T306" s="1">
        <f>ROUNDUP((T307-T302)*0.6/4+T305,0)</f>
        <v>173</v>
      </c>
      <c r="U306" s="1">
        <f t="shared" si="382"/>
        <v>84</v>
      </c>
      <c r="V306" s="28" t="s">
        <v>322</v>
      </c>
      <c r="W306" s="28">
        <f t="shared" si="399"/>
        <v>90984</v>
      </c>
      <c r="X306" s="1">
        <f>ROUNDUP((X307-X302)*0.6/4+X305,0)</f>
        <v>5459</v>
      </c>
      <c r="Y306" s="28">
        <f t="shared" si="401"/>
        <v>4368</v>
      </c>
      <c r="Z306" s="28">
        <f t="shared" si="402"/>
        <v>2100</v>
      </c>
      <c r="AA306" s="28">
        <f t="shared" si="403"/>
        <v>126</v>
      </c>
      <c r="AB306" s="28">
        <f t="shared" si="404"/>
        <v>101</v>
      </c>
      <c r="AC306" s="1" t="s">
        <v>322</v>
      </c>
      <c r="AD306" s="1">
        <f t="shared" si="393"/>
        <v>83650</v>
      </c>
      <c r="AE306" s="1">
        <f t="shared" si="394"/>
        <v>6401</v>
      </c>
      <c r="AF306" s="1">
        <f t="shared" si="395"/>
        <v>4001</v>
      </c>
      <c r="AG306" s="1">
        <f t="shared" si="396"/>
        <v>1935</v>
      </c>
      <c r="AH306" s="1">
        <f t="shared" si="397"/>
        <v>148</v>
      </c>
      <c r="AI306" s="1">
        <f t="shared" si="398"/>
        <v>93</v>
      </c>
      <c r="AJ306" s="8">
        <v>49</v>
      </c>
    </row>
    <row r="307" spans="15:36" x14ac:dyDescent="0.15">
      <c r="O307" s="1" t="s">
        <v>323</v>
      </c>
      <c r="P307" s="5">
        <f t="shared" si="379"/>
        <v>80127</v>
      </c>
      <c r="Q307" s="6">
        <f>ROUNDUP(Q302*$C$87,0)</f>
        <v>8253</v>
      </c>
      <c r="R307" s="7">
        <f t="shared" si="391"/>
        <v>4007</v>
      </c>
      <c r="S307" s="5">
        <f t="shared" si="392"/>
        <v>1835</v>
      </c>
      <c r="T307" s="6">
        <f>ROUNDUP(T302*$C$87,0)</f>
        <v>189</v>
      </c>
      <c r="U307" s="7">
        <f t="shared" si="382"/>
        <v>92</v>
      </c>
      <c r="V307" s="28" t="s">
        <v>323</v>
      </c>
      <c r="W307" s="29">
        <f t="shared" si="399"/>
        <v>100167</v>
      </c>
      <c r="X307" s="30">
        <f t="shared" si="400"/>
        <v>6010</v>
      </c>
      <c r="Y307" s="31">
        <f t="shared" si="401"/>
        <v>4808</v>
      </c>
      <c r="Z307" s="29">
        <f t="shared" si="402"/>
        <v>2300</v>
      </c>
      <c r="AA307" s="30">
        <f t="shared" si="403"/>
        <v>138</v>
      </c>
      <c r="AB307" s="31">
        <f t="shared" si="404"/>
        <v>111</v>
      </c>
      <c r="AC307" s="1" t="s">
        <v>323</v>
      </c>
      <c r="AD307" s="5">
        <f t="shared" si="393"/>
        <v>92157</v>
      </c>
      <c r="AE307" s="6">
        <f t="shared" si="394"/>
        <v>7052</v>
      </c>
      <c r="AF307" s="7">
        <f t="shared" si="395"/>
        <v>4408</v>
      </c>
      <c r="AG307" s="5">
        <f t="shared" si="396"/>
        <v>2118</v>
      </c>
      <c r="AH307" s="6">
        <f t="shared" si="397"/>
        <v>162</v>
      </c>
      <c r="AI307" s="7">
        <f t="shared" si="398"/>
        <v>102</v>
      </c>
      <c r="AJ307" s="8">
        <v>50</v>
      </c>
    </row>
    <row r="308" spans="15:36" x14ac:dyDescent="0.15">
      <c r="U308" s="21"/>
    </row>
    <row r="309" spans="15:36" x14ac:dyDescent="0.15">
      <c r="U309" s="21"/>
    </row>
    <row r="310" spans="15:36" x14ac:dyDescent="0.15">
      <c r="U310" s="21"/>
    </row>
    <row r="311" spans="15:36" x14ac:dyDescent="0.15">
      <c r="U311" s="21"/>
    </row>
    <row r="312" spans="15:36" x14ac:dyDescent="0.15">
      <c r="U312" s="21"/>
    </row>
    <row r="313" spans="15:36" x14ac:dyDescent="0.15">
      <c r="U313" s="21"/>
    </row>
    <row r="314" spans="15:36" x14ac:dyDescent="0.15">
      <c r="U314" s="21"/>
    </row>
    <row r="315" spans="15:36" x14ac:dyDescent="0.15">
      <c r="U315" s="21"/>
    </row>
    <row r="316" spans="15:36" x14ac:dyDescent="0.15">
      <c r="U316" s="21"/>
    </row>
    <row r="317" spans="15:36" x14ac:dyDescent="0.15">
      <c r="U317" s="21"/>
    </row>
    <row r="318" spans="15:36" x14ac:dyDescent="0.15">
      <c r="U318" s="21"/>
    </row>
    <row r="319" spans="15:36" x14ac:dyDescent="0.15">
      <c r="U319" s="21"/>
    </row>
    <row r="320" spans="15:36" x14ac:dyDescent="0.15">
      <c r="U320" s="21"/>
    </row>
    <row r="321" spans="21:21" x14ac:dyDescent="0.15">
      <c r="U321" s="21"/>
    </row>
    <row r="322" spans="21:21" x14ac:dyDescent="0.15">
      <c r="U322" s="21"/>
    </row>
    <row r="323" spans="21:21" x14ac:dyDescent="0.15">
      <c r="U323" s="21"/>
    </row>
    <row r="324" spans="21:21" x14ac:dyDescent="0.15">
      <c r="U324" s="21"/>
    </row>
    <row r="325" spans="21:21" x14ac:dyDescent="0.15">
      <c r="U325" s="21"/>
    </row>
    <row r="326" spans="21:21" x14ac:dyDescent="0.15">
      <c r="U326" s="21"/>
    </row>
    <row r="327" spans="21:21" x14ac:dyDescent="0.15">
      <c r="U327" s="21"/>
    </row>
    <row r="328" spans="21:21" x14ac:dyDescent="0.15">
      <c r="U328" s="21"/>
    </row>
    <row r="329" spans="21:21" x14ac:dyDescent="0.15">
      <c r="U329" s="21"/>
    </row>
    <row r="330" spans="21:21" x14ac:dyDescent="0.15">
      <c r="U330" s="21"/>
    </row>
    <row r="331" spans="21:21" x14ac:dyDescent="0.15">
      <c r="U331" s="21"/>
    </row>
    <row r="332" spans="21:21" x14ac:dyDescent="0.15">
      <c r="U332" s="21"/>
    </row>
    <row r="333" spans="21:21" x14ac:dyDescent="0.15">
      <c r="U333" s="21"/>
    </row>
    <row r="334" spans="21:21" x14ac:dyDescent="0.15">
      <c r="U334" s="21"/>
    </row>
    <row r="335" spans="21:21" x14ac:dyDescent="0.15">
      <c r="U335" s="21"/>
    </row>
    <row r="336" spans="21:21" x14ac:dyDescent="0.15">
      <c r="U336" s="21"/>
    </row>
    <row r="337" spans="21:21" x14ac:dyDescent="0.15">
      <c r="U337" s="21"/>
    </row>
    <row r="338" spans="21:21" x14ac:dyDescent="0.15">
      <c r="U338" s="21"/>
    </row>
    <row r="339" spans="21:21" x14ac:dyDescent="0.15">
      <c r="U339" s="21"/>
    </row>
    <row r="340" spans="21:21" x14ac:dyDescent="0.15">
      <c r="U340" s="21"/>
    </row>
    <row r="341" spans="21:21" x14ac:dyDescent="0.15">
      <c r="U341" s="21"/>
    </row>
    <row r="342" spans="21:21" x14ac:dyDescent="0.15">
      <c r="U342" s="21"/>
    </row>
    <row r="343" spans="21:21" x14ac:dyDescent="0.15">
      <c r="U343" s="21"/>
    </row>
    <row r="344" spans="21:21" x14ac:dyDescent="0.15">
      <c r="U344" s="21"/>
    </row>
    <row r="345" spans="21:21" x14ac:dyDescent="0.15">
      <c r="U345" s="21"/>
    </row>
    <row r="346" spans="21:21" x14ac:dyDescent="0.15">
      <c r="U346" s="21"/>
    </row>
    <row r="347" spans="21:21" x14ac:dyDescent="0.15">
      <c r="U347" s="21"/>
    </row>
    <row r="348" spans="21:21" x14ac:dyDescent="0.15">
      <c r="U348" s="21"/>
    </row>
    <row r="349" spans="21:21" x14ac:dyDescent="0.15">
      <c r="U349" s="21"/>
    </row>
    <row r="350" spans="21:21" x14ac:dyDescent="0.15">
      <c r="U350" s="21"/>
    </row>
    <row r="351" spans="21:21" x14ac:dyDescent="0.15">
      <c r="U351" s="21"/>
    </row>
    <row r="352" spans="21:21" x14ac:dyDescent="0.15">
      <c r="U352" s="21"/>
    </row>
    <row r="353" spans="21:21" x14ac:dyDescent="0.15">
      <c r="U353" s="21"/>
    </row>
    <row r="354" spans="21:21" x14ac:dyDescent="0.15">
      <c r="U354" s="21"/>
    </row>
    <row r="355" spans="21:21" x14ac:dyDescent="0.15">
      <c r="U355" s="21"/>
    </row>
    <row r="356" spans="21:21" x14ac:dyDescent="0.15">
      <c r="U356" s="21"/>
    </row>
    <row r="357" spans="21:21" x14ac:dyDescent="0.15">
      <c r="U357" s="21"/>
    </row>
    <row r="358" spans="21:21" x14ac:dyDescent="0.15">
      <c r="U358" s="21"/>
    </row>
    <row r="359" spans="21:21" x14ac:dyDescent="0.15">
      <c r="U359" s="21"/>
    </row>
    <row r="360" spans="21:21" x14ac:dyDescent="0.15">
      <c r="U360" s="21"/>
    </row>
    <row r="361" spans="21:21" x14ac:dyDescent="0.15">
      <c r="U361" s="21"/>
    </row>
    <row r="362" spans="21:21" x14ac:dyDescent="0.15">
      <c r="U362" s="21"/>
    </row>
    <row r="363" spans="21:21" x14ac:dyDescent="0.15">
      <c r="U363" s="21"/>
    </row>
    <row r="364" spans="21:21" x14ac:dyDescent="0.15">
      <c r="U364" s="21"/>
    </row>
    <row r="365" spans="21:21" x14ac:dyDescent="0.15">
      <c r="U365" s="21"/>
    </row>
    <row r="366" spans="21:21" x14ac:dyDescent="0.15">
      <c r="U366" s="21"/>
    </row>
    <row r="367" spans="21:21" x14ac:dyDescent="0.15">
      <c r="U367" s="21"/>
    </row>
    <row r="368" spans="21:21" x14ac:dyDescent="0.15">
      <c r="U368" s="21"/>
    </row>
    <row r="369" spans="21:21" x14ac:dyDescent="0.15">
      <c r="U369" s="21"/>
    </row>
    <row r="370" spans="21:21" x14ac:dyDescent="0.15">
      <c r="U370" s="21"/>
    </row>
    <row r="371" spans="21:21" x14ac:dyDescent="0.15">
      <c r="U371" s="21"/>
    </row>
    <row r="372" spans="21:21" x14ac:dyDescent="0.15">
      <c r="U372" s="21"/>
    </row>
    <row r="373" spans="21:21" x14ac:dyDescent="0.15">
      <c r="U373" s="21"/>
    </row>
    <row r="374" spans="21:21" x14ac:dyDescent="0.15">
      <c r="U374" s="21"/>
    </row>
    <row r="375" spans="21:21" x14ac:dyDescent="0.15">
      <c r="U375" s="21"/>
    </row>
    <row r="376" spans="21:21" x14ac:dyDescent="0.15">
      <c r="U376" s="21"/>
    </row>
    <row r="377" spans="21:21" x14ac:dyDescent="0.15">
      <c r="U377" s="21"/>
    </row>
    <row r="378" spans="21:21" x14ac:dyDescent="0.15">
      <c r="U378" s="21"/>
    </row>
    <row r="379" spans="21:21" x14ac:dyDescent="0.15">
      <c r="U379" s="21"/>
    </row>
    <row r="380" spans="21:21" x14ac:dyDescent="0.15">
      <c r="U380" s="21"/>
    </row>
    <row r="381" spans="21:21" x14ac:dyDescent="0.15">
      <c r="U381" s="21"/>
    </row>
    <row r="382" spans="21:21" x14ac:dyDescent="0.15">
      <c r="U382" s="21"/>
    </row>
    <row r="383" spans="21:21" x14ac:dyDescent="0.15">
      <c r="U383" s="21"/>
    </row>
    <row r="384" spans="21:21" x14ac:dyDescent="0.15">
      <c r="U384" s="21"/>
    </row>
    <row r="385" spans="21:21" x14ac:dyDescent="0.15">
      <c r="U385" s="21"/>
    </row>
    <row r="386" spans="21:21" x14ac:dyDescent="0.15">
      <c r="U386" s="21"/>
    </row>
    <row r="387" spans="21:21" x14ac:dyDescent="0.15">
      <c r="U387" s="21"/>
    </row>
    <row r="388" spans="21:21" x14ac:dyDescent="0.15">
      <c r="U388" s="21"/>
    </row>
    <row r="389" spans="21:21" x14ac:dyDescent="0.15">
      <c r="U389" s="21"/>
    </row>
    <row r="390" spans="21:21" x14ac:dyDescent="0.15">
      <c r="U390" s="21"/>
    </row>
    <row r="391" spans="21:21" x14ac:dyDescent="0.15">
      <c r="U391" s="21"/>
    </row>
    <row r="392" spans="21:21" x14ac:dyDescent="0.15">
      <c r="U392" s="21"/>
    </row>
    <row r="393" spans="21:21" x14ac:dyDescent="0.15">
      <c r="U393" s="21"/>
    </row>
    <row r="394" spans="21:21" x14ac:dyDescent="0.15">
      <c r="U394" s="21"/>
    </row>
    <row r="395" spans="21:21" x14ac:dyDescent="0.15">
      <c r="U395" s="21"/>
    </row>
    <row r="396" spans="21:21" x14ac:dyDescent="0.15">
      <c r="U396" s="21"/>
    </row>
    <row r="397" spans="21:21" x14ac:dyDescent="0.15">
      <c r="U397" s="21"/>
    </row>
    <row r="398" spans="21:21" x14ac:dyDescent="0.15">
      <c r="U398" s="21"/>
    </row>
    <row r="399" spans="21:21" x14ac:dyDescent="0.15">
      <c r="U399" s="21"/>
    </row>
    <row r="400" spans="21:21" x14ac:dyDescent="0.15">
      <c r="U400" s="21"/>
    </row>
    <row r="401" spans="21:21" x14ac:dyDescent="0.15">
      <c r="U401" s="21"/>
    </row>
    <row r="402" spans="21:21" x14ac:dyDescent="0.15">
      <c r="U402" s="21"/>
    </row>
    <row r="403" spans="21:21" x14ac:dyDescent="0.15">
      <c r="U403" s="21"/>
    </row>
    <row r="404" spans="21:21" x14ac:dyDescent="0.15">
      <c r="U404" s="21"/>
    </row>
    <row r="405" spans="21:21" x14ac:dyDescent="0.15">
      <c r="U405" s="21"/>
    </row>
    <row r="406" spans="21:21" x14ac:dyDescent="0.15">
      <c r="U406" s="21"/>
    </row>
    <row r="407" spans="21:21" x14ac:dyDescent="0.15">
      <c r="U407" s="21"/>
    </row>
    <row r="408" spans="21:21" x14ac:dyDescent="0.15">
      <c r="U408" s="21"/>
    </row>
    <row r="409" spans="21:21" x14ac:dyDescent="0.15">
      <c r="U409" s="21"/>
    </row>
    <row r="410" spans="21:21" x14ac:dyDescent="0.15">
      <c r="U410" s="21"/>
    </row>
    <row r="411" spans="21:21" x14ac:dyDescent="0.15">
      <c r="U411" s="21"/>
    </row>
    <row r="412" spans="21:21" x14ac:dyDescent="0.15">
      <c r="U412" s="21"/>
    </row>
    <row r="413" spans="21:21" x14ac:dyDescent="0.15">
      <c r="U413" s="21"/>
    </row>
    <row r="414" spans="21:21" x14ac:dyDescent="0.15">
      <c r="U414" s="21"/>
    </row>
    <row r="415" spans="21:21" x14ac:dyDescent="0.15">
      <c r="U415" s="21"/>
    </row>
    <row r="416" spans="21:21" x14ac:dyDescent="0.15">
      <c r="U416" s="21"/>
    </row>
    <row r="417" spans="21:21" x14ac:dyDescent="0.15">
      <c r="U417" s="21"/>
    </row>
    <row r="418" spans="21:21" x14ac:dyDescent="0.15">
      <c r="U418" s="21"/>
    </row>
    <row r="419" spans="21:21" x14ac:dyDescent="0.15">
      <c r="U419" s="21"/>
    </row>
    <row r="420" spans="21:21" x14ac:dyDescent="0.15">
      <c r="U420" s="21"/>
    </row>
    <row r="421" spans="21:21" x14ac:dyDescent="0.15">
      <c r="U421" s="21"/>
    </row>
    <row r="422" spans="21:21" x14ac:dyDescent="0.15">
      <c r="U422" s="21"/>
    </row>
    <row r="423" spans="21:21" x14ac:dyDescent="0.15">
      <c r="U423" s="21"/>
    </row>
    <row r="424" spans="21:21" x14ac:dyDescent="0.15">
      <c r="U424" s="21"/>
    </row>
    <row r="425" spans="21:21" x14ac:dyDescent="0.15">
      <c r="U425" s="21"/>
    </row>
    <row r="426" spans="21:21" x14ac:dyDescent="0.15">
      <c r="U426" s="21"/>
    </row>
    <row r="427" spans="21:21" x14ac:dyDescent="0.15">
      <c r="U427" s="21"/>
    </row>
    <row r="428" spans="21:21" x14ac:dyDescent="0.15">
      <c r="U428" s="21"/>
    </row>
    <row r="429" spans="21:21" x14ac:dyDescent="0.15">
      <c r="U429" s="21"/>
    </row>
    <row r="430" spans="21:21" x14ac:dyDescent="0.15">
      <c r="U430" s="21"/>
    </row>
    <row r="431" spans="21:21" x14ac:dyDescent="0.15">
      <c r="U431" s="21"/>
    </row>
    <row r="432" spans="21:21" x14ac:dyDescent="0.15">
      <c r="U432" s="21"/>
    </row>
    <row r="433" spans="21:21" x14ac:dyDescent="0.15">
      <c r="U433" s="21"/>
    </row>
    <row r="434" spans="21:21" x14ac:dyDescent="0.15">
      <c r="U434" s="21"/>
    </row>
    <row r="435" spans="21:21" x14ac:dyDescent="0.15">
      <c r="U435" s="21"/>
    </row>
    <row r="436" spans="21:21" x14ac:dyDescent="0.15">
      <c r="U436" s="21"/>
    </row>
    <row r="437" spans="21:21" x14ac:dyDescent="0.15">
      <c r="U437" s="21"/>
    </row>
    <row r="438" spans="21:21" x14ac:dyDescent="0.15">
      <c r="U438" s="21"/>
    </row>
    <row r="439" spans="21:21" x14ac:dyDescent="0.15">
      <c r="U439" s="21"/>
    </row>
    <row r="440" spans="21:21" x14ac:dyDescent="0.15">
      <c r="U440" s="21"/>
    </row>
    <row r="441" spans="21:21" x14ac:dyDescent="0.15">
      <c r="U441" s="21"/>
    </row>
    <row r="442" spans="21:21" x14ac:dyDescent="0.15">
      <c r="U442" s="21"/>
    </row>
    <row r="443" spans="21:21" x14ac:dyDescent="0.15">
      <c r="U443" s="21"/>
    </row>
    <row r="444" spans="21:21" x14ac:dyDescent="0.15">
      <c r="U444" s="21"/>
    </row>
    <row r="445" spans="21:21" x14ac:dyDescent="0.15">
      <c r="U445" s="21"/>
    </row>
    <row r="446" spans="21:21" x14ac:dyDescent="0.15">
      <c r="U446" s="21"/>
    </row>
    <row r="447" spans="21:21" x14ac:dyDescent="0.15">
      <c r="U447" s="21"/>
    </row>
    <row r="448" spans="21:21" x14ac:dyDescent="0.15">
      <c r="U448" s="21"/>
    </row>
    <row r="449" spans="21:21" x14ac:dyDescent="0.15">
      <c r="U449" s="21"/>
    </row>
    <row r="450" spans="21:21" x14ac:dyDescent="0.15">
      <c r="U450" s="21"/>
    </row>
    <row r="451" spans="21:21" x14ac:dyDescent="0.15">
      <c r="U451" s="21"/>
    </row>
    <row r="452" spans="21:21" x14ac:dyDescent="0.15">
      <c r="U452" s="21"/>
    </row>
    <row r="453" spans="21:21" x14ac:dyDescent="0.15">
      <c r="U453" s="21"/>
    </row>
    <row r="454" spans="21:21" x14ac:dyDescent="0.15">
      <c r="U454" s="21"/>
    </row>
    <row r="455" spans="21:21" x14ac:dyDescent="0.15">
      <c r="U455" s="21"/>
    </row>
    <row r="456" spans="21:21" x14ac:dyDescent="0.15">
      <c r="U456" s="21"/>
    </row>
    <row r="457" spans="21:21" x14ac:dyDescent="0.15">
      <c r="U457" s="21"/>
    </row>
    <row r="458" spans="21:21" x14ac:dyDescent="0.15">
      <c r="U458" s="21"/>
    </row>
    <row r="459" spans="21:21" x14ac:dyDescent="0.15">
      <c r="U459" s="21"/>
    </row>
    <row r="460" spans="21:21" x14ac:dyDescent="0.15">
      <c r="U460" s="21"/>
    </row>
    <row r="461" spans="21:21" x14ac:dyDescent="0.15">
      <c r="U461" s="21"/>
    </row>
    <row r="462" spans="21:21" x14ac:dyDescent="0.15">
      <c r="U462" s="21"/>
    </row>
    <row r="463" spans="21:21" x14ac:dyDescent="0.15">
      <c r="U463" s="21"/>
    </row>
    <row r="464" spans="21:21" x14ac:dyDescent="0.15">
      <c r="U464" s="21"/>
    </row>
    <row r="465" spans="21:21" x14ac:dyDescent="0.15">
      <c r="U465" s="21"/>
    </row>
    <row r="466" spans="21:21" x14ac:dyDescent="0.15">
      <c r="U466" s="21"/>
    </row>
    <row r="467" spans="21:21" x14ac:dyDescent="0.15">
      <c r="U467" s="21"/>
    </row>
    <row r="468" spans="21:21" x14ac:dyDescent="0.15">
      <c r="U468" s="21"/>
    </row>
    <row r="469" spans="21:21" x14ac:dyDescent="0.15">
      <c r="U469" s="21"/>
    </row>
    <row r="470" spans="21:21" x14ac:dyDescent="0.15">
      <c r="U470" s="21"/>
    </row>
    <row r="471" spans="21:21" x14ac:dyDescent="0.15">
      <c r="U471" s="21"/>
    </row>
    <row r="472" spans="21:21" x14ac:dyDescent="0.15">
      <c r="U472" s="21"/>
    </row>
    <row r="473" spans="21:21" x14ac:dyDescent="0.15">
      <c r="U473" s="21"/>
    </row>
    <row r="474" spans="21:21" x14ac:dyDescent="0.15">
      <c r="U474" s="21"/>
    </row>
    <row r="475" spans="21:21" x14ac:dyDescent="0.15">
      <c r="U475" s="21"/>
    </row>
    <row r="476" spans="21:21" x14ac:dyDescent="0.15">
      <c r="U476" s="21"/>
    </row>
    <row r="477" spans="21:21" x14ac:dyDescent="0.15">
      <c r="U477" s="21"/>
    </row>
    <row r="478" spans="21:21" x14ac:dyDescent="0.15">
      <c r="U478" s="21"/>
    </row>
    <row r="479" spans="21:21" x14ac:dyDescent="0.15">
      <c r="U479" s="21"/>
    </row>
    <row r="480" spans="21:21" x14ac:dyDescent="0.15">
      <c r="U480" s="21"/>
    </row>
    <row r="481" spans="21:21" x14ac:dyDescent="0.15">
      <c r="U481" s="21"/>
    </row>
    <row r="482" spans="21:21" x14ac:dyDescent="0.15">
      <c r="U482" s="21"/>
    </row>
    <row r="483" spans="21:21" x14ac:dyDescent="0.15">
      <c r="U483" s="21"/>
    </row>
    <row r="484" spans="21:21" x14ac:dyDescent="0.15">
      <c r="U484" s="21"/>
    </row>
    <row r="485" spans="21:21" x14ac:dyDescent="0.15">
      <c r="U485" s="21"/>
    </row>
    <row r="486" spans="21:21" x14ac:dyDescent="0.15">
      <c r="U486" s="21"/>
    </row>
    <row r="487" spans="21:21" x14ac:dyDescent="0.15">
      <c r="U487" s="21"/>
    </row>
    <row r="488" spans="21:21" x14ac:dyDescent="0.15">
      <c r="U488" s="21"/>
    </row>
    <row r="489" spans="21:21" x14ac:dyDescent="0.15">
      <c r="U489" s="21"/>
    </row>
    <row r="490" spans="21:21" x14ac:dyDescent="0.15">
      <c r="U490" s="21"/>
    </row>
    <row r="491" spans="21:21" x14ac:dyDescent="0.15">
      <c r="U491" s="21"/>
    </row>
    <row r="492" spans="21:21" x14ac:dyDescent="0.15">
      <c r="U492" s="21"/>
    </row>
    <row r="493" spans="21:21" x14ac:dyDescent="0.15">
      <c r="U493" s="21"/>
    </row>
    <row r="494" spans="21:21" x14ac:dyDescent="0.15">
      <c r="U494" s="21"/>
    </row>
    <row r="495" spans="21:21" x14ac:dyDescent="0.15">
      <c r="U495" s="21"/>
    </row>
    <row r="496" spans="21:21" x14ac:dyDescent="0.15">
      <c r="U496" s="21"/>
    </row>
    <row r="497" spans="21:21" x14ac:dyDescent="0.15">
      <c r="U497" s="21"/>
    </row>
  </sheetData>
  <autoFilter ref="O1:AJ307" xr:uid="{C433ED79-22C0-4192-96DF-4A1958349114}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418"/>
  <sheetViews>
    <sheetView workbookViewId="0">
      <selection activeCell="C22" sqref="C22:C63"/>
    </sheetView>
  </sheetViews>
  <sheetFormatPr defaultRowHeight="13.5" x14ac:dyDescent="0.15"/>
  <sheetData>
    <row r="1" spans="1:35" x14ac:dyDescent="0.15">
      <c r="B1" t="s">
        <v>29</v>
      </c>
      <c r="C1" t="s">
        <v>31</v>
      </c>
      <c r="D1" t="s">
        <v>30</v>
      </c>
      <c r="P1" t="s">
        <v>29</v>
      </c>
      <c r="Q1" s="9"/>
      <c r="T1" s="9"/>
      <c r="W1" t="s">
        <v>31</v>
      </c>
      <c r="AD1" t="s">
        <v>173</v>
      </c>
    </row>
    <row r="2" spans="1:35" x14ac:dyDescent="0.15">
      <c r="A2" t="s">
        <v>169</v>
      </c>
      <c r="B2">
        <v>10.3</v>
      </c>
      <c r="C2">
        <v>3</v>
      </c>
      <c r="D2">
        <v>85</v>
      </c>
      <c r="F2">
        <f>D2+B2*12.7925+C2*12.7925</f>
        <v>255.14025000000001</v>
      </c>
      <c r="G2">
        <f>B2/C2</f>
        <v>3.4333333333333336</v>
      </c>
      <c r="L2">
        <f>Q2/K3</f>
        <v>1676.8</v>
      </c>
      <c r="O2" s="1" t="s">
        <v>40</v>
      </c>
      <c r="P2" s="5">
        <f t="shared" ref="P2:P62" si="0">ROUNDUP(Q2*$D$2/$B$2,0)</f>
        <v>15135</v>
      </c>
      <c r="Q2" s="6">
        <v>1834</v>
      </c>
      <c r="R2" s="7">
        <f t="shared" ref="R2:R62" si="1">ROUNDUP(Q2*$C$2/$B$2,0)</f>
        <v>535</v>
      </c>
      <c r="S2" s="5">
        <f t="shared" ref="S2:S62" si="2">ROUNDUP(T2*$D$2/$B$2,0)</f>
        <v>223</v>
      </c>
      <c r="T2" s="6">
        <v>27</v>
      </c>
      <c r="U2" s="7">
        <f t="shared" ref="U2:U62" si="3">ROUNDUP(T2*$C$2/$B$2,0)</f>
        <v>8</v>
      </c>
      <c r="V2" s="1" t="s">
        <v>40</v>
      </c>
      <c r="W2" s="5">
        <f>ROUNDUP(X2*$D$3/$B$3,0)</f>
        <v>19951</v>
      </c>
      <c r="X2" s="6">
        <f t="shared" ref="X2:X65" si="4">ROUNDUP(Q2/$B$2*$B$3,0)</f>
        <v>1336</v>
      </c>
      <c r="Y2" s="7">
        <f>ROUNDUP(X2*$C$3/$B$3,0)</f>
        <v>766</v>
      </c>
      <c r="Z2" s="5">
        <f>ROUNDUP(AA2*$D$3/$B$3,0)</f>
        <v>299</v>
      </c>
      <c r="AA2" s="6">
        <f t="shared" ref="AA2:AA65" si="5">ROUNDUP(T2/$B$2*$B$3,0)</f>
        <v>20</v>
      </c>
      <c r="AB2" s="7">
        <f>ROUNDUP(AA2*$C$3/$B$3,0)</f>
        <v>12</v>
      </c>
      <c r="AC2" s="1" t="s">
        <v>40</v>
      </c>
      <c r="AD2" s="5">
        <f>ROUNDUP(AE2*$D$4/$B$4,0)</f>
        <v>16917</v>
      </c>
      <c r="AE2" s="6">
        <f t="shared" ref="AE2:AE65" si="6">ROUNDUP(Q2/$B$2*$B$4,0)</f>
        <v>1478</v>
      </c>
      <c r="AF2" s="7">
        <f>ROUNDUP(AE2*$C$4/$B$4,0)</f>
        <v>677</v>
      </c>
      <c r="AG2" s="5">
        <f>ROUNDUP(AH2*$D$4/$B$4,0)</f>
        <v>252</v>
      </c>
      <c r="AH2" s="6">
        <f t="shared" ref="AH2:AH65" si="7">ROUNDUP(T2/$B$2*$B$4,0)</f>
        <v>22</v>
      </c>
      <c r="AI2" s="7">
        <f>ROUNDUP(AH2*$C$4/$B$4,0)</f>
        <v>11</v>
      </c>
    </row>
    <row r="3" spans="1:35" x14ac:dyDescent="0.15">
      <c r="A3" t="s">
        <v>168</v>
      </c>
      <c r="B3">
        <v>7.5</v>
      </c>
      <c r="C3">
        <v>4.3</v>
      </c>
      <c r="D3">
        <v>112</v>
      </c>
      <c r="F3">
        <f>D3+B3*12.7925+C3*12.7925</f>
        <v>262.95150000000001</v>
      </c>
      <c r="G3">
        <f>B3/C3</f>
        <v>1.7441860465116279</v>
      </c>
      <c r="I3">
        <f>SUM(G2:G4)/3</f>
        <v>2.4539099687202501</v>
      </c>
      <c r="K3">
        <f>315/288</f>
        <v>1.09375</v>
      </c>
      <c r="O3" s="1" t="s">
        <v>94</v>
      </c>
      <c r="P3" s="1">
        <f t="shared" si="0"/>
        <v>16274</v>
      </c>
      <c r="Q3" s="1">
        <f>ROUNDUP((Q7-Q2)*0.6/4+Q2,0)</f>
        <v>1972</v>
      </c>
      <c r="R3" s="1">
        <f t="shared" si="1"/>
        <v>575</v>
      </c>
      <c r="S3" s="1">
        <f t="shared" si="2"/>
        <v>248</v>
      </c>
      <c r="T3" s="1">
        <f>ROUNDUP((T7-T2)*0.6/4+T2,0)</f>
        <v>30</v>
      </c>
      <c r="U3" s="1">
        <f t="shared" si="3"/>
        <v>9</v>
      </c>
      <c r="V3" s="1" t="s">
        <v>94</v>
      </c>
      <c r="W3" s="1">
        <f t="shared" ref="W3:W126" si="8">ROUNDUP(X3*$D$3/$B$3,0)</f>
        <v>21445</v>
      </c>
      <c r="X3" s="1">
        <f t="shared" si="4"/>
        <v>1436</v>
      </c>
      <c r="Y3" s="1">
        <f t="shared" ref="Y3:Y126" si="9">ROUNDUP(X3*$C$3/$B$3,0)</f>
        <v>824</v>
      </c>
      <c r="Z3" s="1">
        <f t="shared" ref="Z3:Z126" si="10">ROUNDUP(AA3*$D$3/$B$3,0)</f>
        <v>329</v>
      </c>
      <c r="AA3" s="1">
        <f t="shared" si="5"/>
        <v>22</v>
      </c>
      <c r="AB3" s="1">
        <f t="shared" ref="AB3:AB126" si="11">ROUNDUP(AA3*$C$3/$B$3,0)</f>
        <v>13</v>
      </c>
      <c r="AC3" s="1" t="s">
        <v>94</v>
      </c>
      <c r="AD3" s="1">
        <f t="shared" ref="AD3:AD126" si="12">ROUNDUP(AE3*$D$4/$B$4,0)</f>
        <v>18199</v>
      </c>
      <c r="AE3" s="1">
        <f t="shared" si="6"/>
        <v>1590</v>
      </c>
      <c r="AF3" s="1">
        <f t="shared" ref="AF3:AF126" si="13">ROUNDUP(AE3*$C$4/$B$4,0)</f>
        <v>728</v>
      </c>
      <c r="AG3" s="1">
        <f t="shared" ref="AG3:AG126" si="14">ROUNDUP(AH3*$D$4/$B$4,0)</f>
        <v>287</v>
      </c>
      <c r="AH3" s="1">
        <f t="shared" si="7"/>
        <v>25</v>
      </c>
      <c r="AI3" s="1">
        <f t="shared" ref="AI3:AI126" si="15">ROUNDUP(AH3*$C$4/$B$4,0)</f>
        <v>12</v>
      </c>
    </row>
    <row r="4" spans="1:35" x14ac:dyDescent="0.15">
      <c r="A4" t="s">
        <v>167</v>
      </c>
      <c r="B4">
        <v>8.3000000000000007</v>
      </c>
      <c r="C4">
        <v>3.8</v>
      </c>
      <c r="D4">
        <v>95</v>
      </c>
      <c r="F4">
        <f>D4+B4*12.7925+C4*12.7925</f>
        <v>249.78925000000001</v>
      </c>
      <c r="G4">
        <f>B4/C4</f>
        <v>2.1842105263157898</v>
      </c>
      <c r="L4">
        <f>T2/K3</f>
        <v>24.685714285714287</v>
      </c>
      <c r="O4" s="1" t="s">
        <v>95</v>
      </c>
      <c r="P4" s="1">
        <f t="shared" si="0"/>
        <v>17413</v>
      </c>
      <c r="Q4" s="1">
        <f>ROUNDUP((Q7-Q2)*0.6/4+Q3,0)</f>
        <v>2110</v>
      </c>
      <c r="R4" s="1">
        <f t="shared" si="1"/>
        <v>615</v>
      </c>
      <c r="S4" s="1">
        <f t="shared" si="2"/>
        <v>273</v>
      </c>
      <c r="T4" s="1">
        <f>ROUNDUP((T7-T2)*0.6/4+T3,0)</f>
        <v>33</v>
      </c>
      <c r="U4" s="1">
        <f t="shared" si="3"/>
        <v>10</v>
      </c>
      <c r="V4" s="1" t="s">
        <v>95</v>
      </c>
      <c r="W4" s="1">
        <f t="shared" si="8"/>
        <v>22953</v>
      </c>
      <c r="X4" s="1">
        <f t="shared" si="4"/>
        <v>1537</v>
      </c>
      <c r="Y4" s="1">
        <f t="shared" si="9"/>
        <v>882</v>
      </c>
      <c r="Z4" s="1">
        <f t="shared" si="10"/>
        <v>374</v>
      </c>
      <c r="AA4" s="1">
        <f t="shared" si="5"/>
        <v>25</v>
      </c>
      <c r="AB4" s="1">
        <f t="shared" si="11"/>
        <v>15</v>
      </c>
      <c r="AC4" s="1" t="s">
        <v>95</v>
      </c>
      <c r="AD4" s="1">
        <f t="shared" si="12"/>
        <v>19470</v>
      </c>
      <c r="AE4" s="1">
        <f t="shared" si="6"/>
        <v>1701</v>
      </c>
      <c r="AF4" s="1">
        <f t="shared" si="13"/>
        <v>779</v>
      </c>
      <c r="AG4" s="1">
        <f t="shared" si="14"/>
        <v>310</v>
      </c>
      <c r="AH4" s="1">
        <f t="shared" si="7"/>
        <v>27</v>
      </c>
      <c r="AI4" s="1">
        <f t="shared" si="15"/>
        <v>13</v>
      </c>
    </row>
    <row r="5" spans="1:35" x14ac:dyDescent="0.15">
      <c r="O5" s="1" t="s">
        <v>147</v>
      </c>
      <c r="P5" s="1">
        <f t="shared" si="0"/>
        <v>18552</v>
      </c>
      <c r="Q5" s="1">
        <f>ROUNDUP((Q7-Q2)*0.6/4+Q4,0)</f>
        <v>2248</v>
      </c>
      <c r="R5" s="1">
        <f t="shared" si="1"/>
        <v>655</v>
      </c>
      <c r="S5" s="1">
        <f t="shared" si="2"/>
        <v>298</v>
      </c>
      <c r="T5" s="1">
        <f>ROUNDUP((T7-T2)*0.6/4+T4,0)</f>
        <v>36</v>
      </c>
      <c r="U5" s="1">
        <f t="shared" si="3"/>
        <v>11</v>
      </c>
      <c r="V5" s="1" t="s">
        <v>147</v>
      </c>
      <c r="W5" s="1">
        <f t="shared" si="8"/>
        <v>24446</v>
      </c>
      <c r="X5" s="1">
        <f t="shared" si="4"/>
        <v>1637</v>
      </c>
      <c r="Y5" s="1">
        <f t="shared" si="9"/>
        <v>939</v>
      </c>
      <c r="Z5" s="1">
        <f t="shared" si="10"/>
        <v>404</v>
      </c>
      <c r="AA5" s="1">
        <f t="shared" si="5"/>
        <v>27</v>
      </c>
      <c r="AB5" s="1">
        <f t="shared" si="11"/>
        <v>16</v>
      </c>
      <c r="AC5" s="1" t="s">
        <v>147</v>
      </c>
      <c r="AD5" s="1">
        <f t="shared" si="12"/>
        <v>20740</v>
      </c>
      <c r="AE5" s="1">
        <f t="shared" si="6"/>
        <v>1812</v>
      </c>
      <c r="AF5" s="1">
        <f t="shared" si="13"/>
        <v>830</v>
      </c>
      <c r="AG5" s="1">
        <f t="shared" si="14"/>
        <v>344</v>
      </c>
      <c r="AH5" s="1">
        <f t="shared" si="7"/>
        <v>30</v>
      </c>
      <c r="AI5" s="1">
        <f t="shared" si="15"/>
        <v>14</v>
      </c>
    </row>
    <row r="6" spans="1:35" x14ac:dyDescent="0.15">
      <c r="O6" s="1" t="s">
        <v>148</v>
      </c>
      <c r="P6" s="1">
        <f t="shared" si="0"/>
        <v>19691</v>
      </c>
      <c r="Q6" s="1">
        <f>ROUNDUP((Q7-Q2)*0.6/4+Q5,0)</f>
        <v>2386</v>
      </c>
      <c r="R6" s="1">
        <f t="shared" si="1"/>
        <v>695</v>
      </c>
      <c r="S6" s="1">
        <f t="shared" si="2"/>
        <v>322</v>
      </c>
      <c r="T6" s="1">
        <f>ROUNDUP((T7-T2)*0.6/4+T5,0)</f>
        <v>39</v>
      </c>
      <c r="U6" s="1">
        <f t="shared" si="3"/>
        <v>12</v>
      </c>
      <c r="V6" s="1" t="s">
        <v>148</v>
      </c>
      <c r="W6" s="1">
        <f t="shared" si="8"/>
        <v>25955</v>
      </c>
      <c r="X6" s="1">
        <f t="shared" si="4"/>
        <v>1738</v>
      </c>
      <c r="Y6" s="1">
        <f t="shared" si="9"/>
        <v>997</v>
      </c>
      <c r="Z6" s="1">
        <f t="shared" si="10"/>
        <v>434</v>
      </c>
      <c r="AA6" s="1">
        <f t="shared" si="5"/>
        <v>29</v>
      </c>
      <c r="AB6" s="1">
        <f t="shared" si="11"/>
        <v>17</v>
      </c>
      <c r="AC6" s="1" t="s">
        <v>148</v>
      </c>
      <c r="AD6" s="1">
        <f t="shared" si="12"/>
        <v>22011</v>
      </c>
      <c r="AE6" s="1">
        <f t="shared" si="6"/>
        <v>1923</v>
      </c>
      <c r="AF6" s="1">
        <f t="shared" si="13"/>
        <v>881</v>
      </c>
      <c r="AG6" s="1">
        <f t="shared" si="14"/>
        <v>367</v>
      </c>
      <c r="AH6" s="1">
        <f t="shared" si="7"/>
        <v>32</v>
      </c>
      <c r="AI6" s="1">
        <f t="shared" si="15"/>
        <v>15</v>
      </c>
    </row>
    <row r="7" spans="1:35" x14ac:dyDescent="0.15">
      <c r="A7" t="s">
        <v>337</v>
      </c>
      <c r="B7">
        <f>1834/883</f>
        <v>2.0770101925254814</v>
      </c>
      <c r="E7">
        <f>1834/883</f>
        <v>2.0770101925254814</v>
      </c>
      <c r="O7" s="1" t="s">
        <v>41</v>
      </c>
      <c r="P7" s="5">
        <f t="shared" si="0"/>
        <v>22703</v>
      </c>
      <c r="Q7" s="6">
        <f>ROUNDUP(Q2*$C$23,0)</f>
        <v>2751</v>
      </c>
      <c r="R7" s="7">
        <f t="shared" si="1"/>
        <v>802</v>
      </c>
      <c r="S7" s="5">
        <f t="shared" si="2"/>
        <v>339</v>
      </c>
      <c r="T7" s="6">
        <f>ROUNDUP(T2*$C$23,0)</f>
        <v>41</v>
      </c>
      <c r="U7" s="7">
        <f t="shared" si="3"/>
        <v>12</v>
      </c>
      <c r="V7" s="1" t="s">
        <v>41</v>
      </c>
      <c r="W7" s="5">
        <f t="shared" si="8"/>
        <v>29927</v>
      </c>
      <c r="X7" s="6">
        <f t="shared" si="4"/>
        <v>2004</v>
      </c>
      <c r="Y7" s="7">
        <f t="shared" si="9"/>
        <v>1149</v>
      </c>
      <c r="Z7" s="5">
        <f t="shared" si="10"/>
        <v>448</v>
      </c>
      <c r="AA7" s="6">
        <f t="shared" si="5"/>
        <v>30</v>
      </c>
      <c r="AB7" s="7">
        <f t="shared" si="11"/>
        <v>18</v>
      </c>
      <c r="AC7" s="1" t="s">
        <v>41</v>
      </c>
      <c r="AD7" s="5">
        <f t="shared" si="12"/>
        <v>25376</v>
      </c>
      <c r="AE7" s="6">
        <f t="shared" si="6"/>
        <v>2217</v>
      </c>
      <c r="AF7" s="7">
        <f t="shared" si="13"/>
        <v>1016</v>
      </c>
      <c r="AG7" s="5">
        <f t="shared" si="14"/>
        <v>390</v>
      </c>
      <c r="AH7" s="6">
        <f t="shared" si="7"/>
        <v>34</v>
      </c>
      <c r="AI7" s="7">
        <f t="shared" si="15"/>
        <v>16</v>
      </c>
    </row>
    <row r="8" spans="1:35" x14ac:dyDescent="0.15">
      <c r="A8" t="s">
        <v>170</v>
      </c>
      <c r="B8">
        <v>1.2</v>
      </c>
      <c r="O8" s="1" t="s">
        <v>96</v>
      </c>
      <c r="P8" s="1">
        <f t="shared" si="0"/>
        <v>23974</v>
      </c>
      <c r="Q8" s="1">
        <f>ROUNDUP((Q12-Q7)*0.6/4+Q7,0)</f>
        <v>2905</v>
      </c>
      <c r="R8" s="1">
        <f t="shared" si="1"/>
        <v>847</v>
      </c>
      <c r="S8" s="1">
        <f t="shared" si="2"/>
        <v>364</v>
      </c>
      <c r="T8" s="1">
        <f>ROUNDUP((T12-T7)*0.6/4+T7,0)</f>
        <v>44</v>
      </c>
      <c r="U8" s="1">
        <f t="shared" si="3"/>
        <v>13</v>
      </c>
      <c r="V8" s="1" t="s">
        <v>96</v>
      </c>
      <c r="W8" s="1">
        <f t="shared" si="8"/>
        <v>31599</v>
      </c>
      <c r="X8" s="1">
        <f t="shared" si="4"/>
        <v>2116</v>
      </c>
      <c r="Y8" s="1">
        <f t="shared" si="9"/>
        <v>1214</v>
      </c>
      <c r="Z8" s="1">
        <f t="shared" si="10"/>
        <v>493</v>
      </c>
      <c r="AA8" s="1">
        <f t="shared" si="5"/>
        <v>33</v>
      </c>
      <c r="AB8" s="1">
        <f t="shared" si="11"/>
        <v>19</v>
      </c>
      <c r="AC8" s="1" t="s">
        <v>96</v>
      </c>
      <c r="AD8" s="1">
        <f t="shared" si="12"/>
        <v>26795</v>
      </c>
      <c r="AE8" s="1">
        <f t="shared" si="6"/>
        <v>2341</v>
      </c>
      <c r="AF8" s="1">
        <f t="shared" si="13"/>
        <v>1072</v>
      </c>
      <c r="AG8" s="1">
        <f t="shared" si="14"/>
        <v>413</v>
      </c>
      <c r="AH8" s="1">
        <f t="shared" si="7"/>
        <v>36</v>
      </c>
      <c r="AI8" s="1">
        <f t="shared" si="15"/>
        <v>17</v>
      </c>
    </row>
    <row r="9" spans="1:35" x14ac:dyDescent="0.15">
      <c r="A9" t="s">
        <v>339</v>
      </c>
      <c r="B9">
        <v>1.8</v>
      </c>
      <c r="O9" s="1" t="s">
        <v>97</v>
      </c>
      <c r="P9" s="1">
        <f t="shared" si="0"/>
        <v>25245</v>
      </c>
      <c r="Q9" s="1">
        <f>ROUNDUP((Q12-Q7)*0.6/4+Q8,0)</f>
        <v>3059</v>
      </c>
      <c r="R9" s="1">
        <f t="shared" si="1"/>
        <v>891</v>
      </c>
      <c r="S9" s="1">
        <f t="shared" si="2"/>
        <v>388</v>
      </c>
      <c r="T9" s="1">
        <f>ROUNDUP((T12-T7)*0.6/4+T8,0)</f>
        <v>47</v>
      </c>
      <c r="U9" s="1">
        <f t="shared" si="3"/>
        <v>14</v>
      </c>
      <c r="V9" s="1" t="s">
        <v>97</v>
      </c>
      <c r="W9" s="1">
        <f t="shared" si="8"/>
        <v>33272</v>
      </c>
      <c r="X9" s="1">
        <f t="shared" si="4"/>
        <v>2228</v>
      </c>
      <c r="Y9" s="1">
        <f t="shared" si="9"/>
        <v>1278</v>
      </c>
      <c r="Z9" s="1">
        <f t="shared" si="10"/>
        <v>523</v>
      </c>
      <c r="AA9" s="1">
        <f t="shared" si="5"/>
        <v>35</v>
      </c>
      <c r="AB9" s="1">
        <f t="shared" si="11"/>
        <v>21</v>
      </c>
      <c r="AC9" s="1" t="s">
        <v>97</v>
      </c>
      <c r="AD9" s="1">
        <f t="shared" si="12"/>
        <v>28226</v>
      </c>
      <c r="AE9" s="1">
        <f t="shared" si="6"/>
        <v>2466</v>
      </c>
      <c r="AF9" s="1">
        <f t="shared" si="13"/>
        <v>1130</v>
      </c>
      <c r="AG9" s="1">
        <f t="shared" si="14"/>
        <v>435</v>
      </c>
      <c r="AH9" s="1">
        <f t="shared" si="7"/>
        <v>38</v>
      </c>
      <c r="AI9" s="1">
        <f t="shared" si="15"/>
        <v>18</v>
      </c>
    </row>
    <row r="10" spans="1:35" x14ac:dyDescent="0.15">
      <c r="A10" t="s">
        <v>338</v>
      </c>
      <c r="B10">
        <v>1.5</v>
      </c>
      <c r="E10">
        <f>Q2/Q33</f>
        <v>2.0770101925254814</v>
      </c>
      <c r="O10" s="1" t="s">
        <v>98</v>
      </c>
      <c r="P10" s="1">
        <f t="shared" si="0"/>
        <v>26516</v>
      </c>
      <c r="Q10" s="1">
        <f>ROUNDUP((Q12-Q7)*0.6/4+Q9,0)</f>
        <v>3213</v>
      </c>
      <c r="R10" s="1">
        <f t="shared" si="1"/>
        <v>936</v>
      </c>
      <c r="S10" s="1">
        <f t="shared" si="2"/>
        <v>413</v>
      </c>
      <c r="T10" s="1">
        <f>ROUNDUP((T12-T7)*0.6/4+T9,0)</f>
        <v>50</v>
      </c>
      <c r="U10" s="1">
        <f t="shared" si="3"/>
        <v>15</v>
      </c>
      <c r="V10" s="1" t="s">
        <v>98</v>
      </c>
      <c r="W10" s="1">
        <f t="shared" si="8"/>
        <v>34944</v>
      </c>
      <c r="X10" s="1">
        <f t="shared" si="4"/>
        <v>2340</v>
      </c>
      <c r="Y10" s="1">
        <f t="shared" si="9"/>
        <v>1342</v>
      </c>
      <c r="Z10" s="1">
        <f t="shared" si="10"/>
        <v>553</v>
      </c>
      <c r="AA10" s="1">
        <f t="shared" si="5"/>
        <v>37</v>
      </c>
      <c r="AB10" s="1">
        <f t="shared" si="11"/>
        <v>22</v>
      </c>
      <c r="AC10" s="1" t="s">
        <v>98</v>
      </c>
      <c r="AD10" s="1">
        <f t="shared" si="12"/>
        <v>29645</v>
      </c>
      <c r="AE10" s="1">
        <f t="shared" si="6"/>
        <v>2590</v>
      </c>
      <c r="AF10" s="1">
        <f t="shared" si="13"/>
        <v>1186</v>
      </c>
      <c r="AG10" s="1">
        <f t="shared" si="14"/>
        <v>470</v>
      </c>
      <c r="AH10" s="1">
        <f t="shared" si="7"/>
        <v>41</v>
      </c>
      <c r="AI10" s="1">
        <f t="shared" si="15"/>
        <v>19</v>
      </c>
    </row>
    <row r="11" spans="1:35" x14ac:dyDescent="0.15">
      <c r="A11" t="s">
        <v>340</v>
      </c>
      <c r="B11">
        <v>1.2</v>
      </c>
      <c r="O11" s="1" t="s">
        <v>99</v>
      </c>
      <c r="P11" s="1">
        <f t="shared" si="0"/>
        <v>27786</v>
      </c>
      <c r="Q11" s="1">
        <f>ROUNDUP((Q12-Q7)*0.6/4+Q10,0)</f>
        <v>3367</v>
      </c>
      <c r="R11" s="1">
        <f t="shared" si="1"/>
        <v>981</v>
      </c>
      <c r="S11" s="1">
        <f t="shared" si="2"/>
        <v>438</v>
      </c>
      <c r="T11" s="1">
        <f>ROUNDUP((T12-T7)*0.6/4+T10,0)</f>
        <v>53</v>
      </c>
      <c r="U11" s="1">
        <f t="shared" si="3"/>
        <v>16</v>
      </c>
      <c r="V11" s="1" t="s">
        <v>99</v>
      </c>
      <c r="W11" s="1">
        <f t="shared" si="8"/>
        <v>36617</v>
      </c>
      <c r="X11" s="1">
        <f t="shared" si="4"/>
        <v>2452</v>
      </c>
      <c r="Y11" s="1">
        <f t="shared" si="9"/>
        <v>1406</v>
      </c>
      <c r="Z11" s="1">
        <f t="shared" si="10"/>
        <v>583</v>
      </c>
      <c r="AA11" s="1">
        <f t="shared" si="5"/>
        <v>39</v>
      </c>
      <c r="AB11" s="1">
        <f t="shared" si="11"/>
        <v>23</v>
      </c>
      <c r="AC11" s="1" t="s">
        <v>99</v>
      </c>
      <c r="AD11" s="1">
        <f t="shared" si="12"/>
        <v>31064</v>
      </c>
      <c r="AE11" s="1">
        <f t="shared" si="6"/>
        <v>2714</v>
      </c>
      <c r="AF11" s="1">
        <f t="shared" si="13"/>
        <v>1243</v>
      </c>
      <c r="AG11" s="1">
        <f t="shared" si="14"/>
        <v>493</v>
      </c>
      <c r="AH11" s="1">
        <f t="shared" si="7"/>
        <v>43</v>
      </c>
      <c r="AI11" s="1">
        <f t="shared" si="15"/>
        <v>20</v>
      </c>
    </row>
    <row r="12" spans="1:35" x14ac:dyDescent="0.15">
      <c r="D12">
        <f>3881*0.95</f>
        <v>3686.95</v>
      </c>
      <c r="O12" s="1" t="s">
        <v>42</v>
      </c>
      <c r="P12" s="5">
        <f t="shared" si="0"/>
        <v>31153</v>
      </c>
      <c r="Q12" s="6">
        <f>ROUNDUP(Q7*$C$24,0)</f>
        <v>3775</v>
      </c>
      <c r="R12" s="7">
        <f t="shared" si="1"/>
        <v>1100</v>
      </c>
      <c r="S12" s="5">
        <f t="shared" si="2"/>
        <v>471</v>
      </c>
      <c r="T12" s="6">
        <f>ROUNDUP(T7*$C$24,0)</f>
        <v>57</v>
      </c>
      <c r="U12" s="7">
        <f t="shared" si="3"/>
        <v>17</v>
      </c>
      <c r="V12" s="1" t="s">
        <v>42</v>
      </c>
      <c r="W12" s="5">
        <f t="shared" si="8"/>
        <v>41052</v>
      </c>
      <c r="X12" s="6">
        <f t="shared" si="4"/>
        <v>2749</v>
      </c>
      <c r="Y12" s="7">
        <f t="shared" si="9"/>
        <v>1577</v>
      </c>
      <c r="Z12" s="5">
        <f t="shared" si="10"/>
        <v>628</v>
      </c>
      <c r="AA12" s="6">
        <f t="shared" si="5"/>
        <v>42</v>
      </c>
      <c r="AB12" s="7">
        <f t="shared" si="11"/>
        <v>25</v>
      </c>
      <c r="AC12" s="1" t="s">
        <v>42</v>
      </c>
      <c r="AD12" s="5">
        <f t="shared" si="12"/>
        <v>34819</v>
      </c>
      <c r="AE12" s="6">
        <f t="shared" si="6"/>
        <v>3042</v>
      </c>
      <c r="AF12" s="7">
        <f t="shared" si="13"/>
        <v>1393</v>
      </c>
      <c r="AG12" s="5">
        <f t="shared" si="14"/>
        <v>527</v>
      </c>
      <c r="AH12" s="6">
        <f t="shared" si="7"/>
        <v>46</v>
      </c>
      <c r="AI12" s="7">
        <f t="shared" si="15"/>
        <v>22</v>
      </c>
    </row>
    <row r="13" spans="1:35" x14ac:dyDescent="0.15">
      <c r="O13" s="1" t="s">
        <v>100</v>
      </c>
      <c r="P13" s="1">
        <f t="shared" si="0"/>
        <v>34058</v>
      </c>
      <c r="Q13" s="1">
        <f>ROUNDUP((Q17-Q12)*0.6/4+Q12,0)</f>
        <v>4127</v>
      </c>
      <c r="R13" s="1">
        <f t="shared" si="1"/>
        <v>1203</v>
      </c>
      <c r="S13" s="1">
        <f t="shared" si="2"/>
        <v>520</v>
      </c>
      <c r="T13" s="1">
        <f>ROUNDUP((T17-T12)*0.6/4+T12,0)</f>
        <v>63</v>
      </c>
      <c r="U13" s="1">
        <f t="shared" si="3"/>
        <v>19</v>
      </c>
      <c r="V13" s="1" t="s">
        <v>100</v>
      </c>
      <c r="W13" s="1">
        <f t="shared" si="8"/>
        <v>44890</v>
      </c>
      <c r="X13" s="1">
        <f t="shared" si="4"/>
        <v>3006</v>
      </c>
      <c r="Y13" s="1">
        <f t="shared" si="9"/>
        <v>1724</v>
      </c>
      <c r="Z13" s="1">
        <f t="shared" si="10"/>
        <v>687</v>
      </c>
      <c r="AA13" s="1">
        <f t="shared" si="5"/>
        <v>46</v>
      </c>
      <c r="AB13" s="1">
        <f t="shared" si="11"/>
        <v>27</v>
      </c>
      <c r="AC13" s="1" t="s">
        <v>100</v>
      </c>
      <c r="AD13" s="1">
        <f t="shared" si="12"/>
        <v>38069</v>
      </c>
      <c r="AE13" s="1">
        <f t="shared" si="6"/>
        <v>3326</v>
      </c>
      <c r="AF13" s="1">
        <f t="shared" si="13"/>
        <v>1523</v>
      </c>
      <c r="AG13" s="1">
        <f t="shared" si="14"/>
        <v>584</v>
      </c>
      <c r="AH13" s="1">
        <f t="shared" si="7"/>
        <v>51</v>
      </c>
      <c r="AI13" s="1">
        <f t="shared" si="15"/>
        <v>24</v>
      </c>
    </row>
    <row r="14" spans="1:35" x14ac:dyDescent="0.15">
      <c r="O14" s="1" t="s">
        <v>101</v>
      </c>
      <c r="P14" s="1">
        <f t="shared" si="0"/>
        <v>36963</v>
      </c>
      <c r="Q14" s="1">
        <f>ROUNDUP((Q17-Q12)*0.6/4+Q13,0)</f>
        <v>4479</v>
      </c>
      <c r="R14" s="1">
        <f t="shared" si="1"/>
        <v>1305</v>
      </c>
      <c r="S14" s="1">
        <f t="shared" si="2"/>
        <v>570</v>
      </c>
      <c r="T14" s="1">
        <f>ROUNDUP((T17-T12)*0.6/4+T13,0)</f>
        <v>69</v>
      </c>
      <c r="U14" s="1">
        <f t="shared" si="3"/>
        <v>21</v>
      </c>
      <c r="V14" s="1" t="s">
        <v>101</v>
      </c>
      <c r="W14" s="1">
        <f t="shared" si="8"/>
        <v>48713</v>
      </c>
      <c r="X14" s="1">
        <f t="shared" si="4"/>
        <v>3262</v>
      </c>
      <c r="Y14" s="1">
        <f t="shared" si="9"/>
        <v>1871</v>
      </c>
      <c r="Z14" s="1">
        <f t="shared" si="10"/>
        <v>762</v>
      </c>
      <c r="AA14" s="1">
        <f t="shared" si="5"/>
        <v>51</v>
      </c>
      <c r="AB14" s="1">
        <f t="shared" si="11"/>
        <v>30</v>
      </c>
      <c r="AC14" s="1" t="s">
        <v>101</v>
      </c>
      <c r="AD14" s="1">
        <f t="shared" si="12"/>
        <v>41320</v>
      </c>
      <c r="AE14" s="1">
        <f t="shared" si="6"/>
        <v>3610</v>
      </c>
      <c r="AF14" s="1">
        <f t="shared" si="13"/>
        <v>1653</v>
      </c>
      <c r="AG14" s="1">
        <f t="shared" si="14"/>
        <v>641</v>
      </c>
      <c r="AH14" s="1">
        <f t="shared" si="7"/>
        <v>56</v>
      </c>
      <c r="AI14" s="1">
        <f t="shared" si="15"/>
        <v>26</v>
      </c>
    </row>
    <row r="15" spans="1:35" x14ac:dyDescent="0.15">
      <c r="O15" s="1" t="s">
        <v>102</v>
      </c>
      <c r="P15" s="1">
        <f t="shared" si="0"/>
        <v>39868</v>
      </c>
      <c r="Q15" s="1">
        <f>ROUNDUP((Q17-Q12)*0.6/4+Q14,0)</f>
        <v>4831</v>
      </c>
      <c r="R15" s="1">
        <f t="shared" si="1"/>
        <v>1408</v>
      </c>
      <c r="S15" s="1">
        <f t="shared" si="2"/>
        <v>619</v>
      </c>
      <c r="T15" s="1">
        <f>ROUNDUP((T17-T12)*0.6/4+T14,0)</f>
        <v>75</v>
      </c>
      <c r="U15" s="1">
        <f t="shared" si="3"/>
        <v>22</v>
      </c>
      <c r="V15" s="1" t="s">
        <v>102</v>
      </c>
      <c r="W15" s="1">
        <f t="shared" si="8"/>
        <v>52536</v>
      </c>
      <c r="X15" s="1">
        <f t="shared" si="4"/>
        <v>3518</v>
      </c>
      <c r="Y15" s="1">
        <f t="shared" si="9"/>
        <v>2017</v>
      </c>
      <c r="Z15" s="1">
        <f t="shared" si="10"/>
        <v>822</v>
      </c>
      <c r="AA15" s="1">
        <f t="shared" si="5"/>
        <v>55</v>
      </c>
      <c r="AB15" s="1">
        <f t="shared" si="11"/>
        <v>32</v>
      </c>
      <c r="AC15" s="1" t="s">
        <v>102</v>
      </c>
      <c r="AD15" s="1">
        <f t="shared" si="12"/>
        <v>44559</v>
      </c>
      <c r="AE15" s="1">
        <f t="shared" si="6"/>
        <v>3893</v>
      </c>
      <c r="AF15" s="1">
        <f t="shared" si="13"/>
        <v>1783</v>
      </c>
      <c r="AG15" s="1">
        <f t="shared" si="14"/>
        <v>699</v>
      </c>
      <c r="AH15" s="1">
        <f t="shared" si="7"/>
        <v>61</v>
      </c>
      <c r="AI15" s="1">
        <f t="shared" si="15"/>
        <v>28</v>
      </c>
    </row>
    <row r="16" spans="1:35" x14ac:dyDescent="0.15">
      <c r="O16" s="1" t="s">
        <v>103</v>
      </c>
      <c r="P16" s="1">
        <f t="shared" si="0"/>
        <v>42773</v>
      </c>
      <c r="Q16" s="1">
        <f>ROUNDUP((Q17-Q12)*0.6/4+Q15,0)</f>
        <v>5183</v>
      </c>
      <c r="R16" s="1">
        <f t="shared" si="1"/>
        <v>1510</v>
      </c>
      <c r="S16" s="1">
        <f t="shared" si="2"/>
        <v>669</v>
      </c>
      <c r="T16" s="1">
        <f>ROUNDUP((T17-T12)*0.6/4+T15,0)</f>
        <v>81</v>
      </c>
      <c r="U16" s="1">
        <f t="shared" si="3"/>
        <v>24</v>
      </c>
      <c r="V16" s="1" t="s">
        <v>103</v>
      </c>
      <c r="W16" s="1">
        <f t="shared" si="8"/>
        <v>56374</v>
      </c>
      <c r="X16" s="1">
        <f t="shared" si="4"/>
        <v>3775</v>
      </c>
      <c r="Y16" s="1">
        <f t="shared" si="9"/>
        <v>2165</v>
      </c>
      <c r="Z16" s="1">
        <f t="shared" si="10"/>
        <v>882</v>
      </c>
      <c r="AA16" s="1">
        <f t="shared" si="5"/>
        <v>59</v>
      </c>
      <c r="AB16" s="1">
        <f t="shared" si="11"/>
        <v>34</v>
      </c>
      <c r="AC16" s="1" t="s">
        <v>103</v>
      </c>
      <c r="AD16" s="1">
        <f t="shared" si="12"/>
        <v>47810</v>
      </c>
      <c r="AE16" s="1">
        <f t="shared" si="6"/>
        <v>4177</v>
      </c>
      <c r="AF16" s="1">
        <f t="shared" si="13"/>
        <v>1913</v>
      </c>
      <c r="AG16" s="1">
        <f t="shared" si="14"/>
        <v>756</v>
      </c>
      <c r="AH16" s="1">
        <f t="shared" si="7"/>
        <v>66</v>
      </c>
      <c r="AI16" s="1">
        <f t="shared" si="15"/>
        <v>31</v>
      </c>
    </row>
    <row r="17" spans="2:35" x14ac:dyDescent="0.15">
      <c r="O17" s="1" t="s">
        <v>43</v>
      </c>
      <c r="P17" s="5">
        <f t="shared" si="0"/>
        <v>50472</v>
      </c>
      <c r="Q17" s="6">
        <f>ROUNDUP(Q12*$C$25,0)</f>
        <v>6116</v>
      </c>
      <c r="R17" s="7">
        <f t="shared" si="1"/>
        <v>1782</v>
      </c>
      <c r="S17" s="5">
        <f t="shared" si="2"/>
        <v>768</v>
      </c>
      <c r="T17" s="6">
        <f>ROUNDUP(T12*$C$25,0)</f>
        <v>93</v>
      </c>
      <c r="U17" s="7">
        <f t="shared" si="3"/>
        <v>28</v>
      </c>
      <c r="V17" s="1" t="s">
        <v>43</v>
      </c>
      <c r="W17" s="5">
        <f t="shared" si="8"/>
        <v>66514</v>
      </c>
      <c r="X17" s="6">
        <f t="shared" si="4"/>
        <v>4454</v>
      </c>
      <c r="Y17" s="7">
        <f t="shared" si="9"/>
        <v>2554</v>
      </c>
      <c r="Z17" s="5">
        <f t="shared" si="10"/>
        <v>1016</v>
      </c>
      <c r="AA17" s="6">
        <f t="shared" si="5"/>
        <v>68</v>
      </c>
      <c r="AB17" s="7">
        <f t="shared" si="11"/>
        <v>39</v>
      </c>
      <c r="AC17" s="1" t="s">
        <v>43</v>
      </c>
      <c r="AD17" s="5">
        <f t="shared" si="12"/>
        <v>56417</v>
      </c>
      <c r="AE17" s="6">
        <f t="shared" si="6"/>
        <v>4929</v>
      </c>
      <c r="AF17" s="7">
        <f t="shared" si="13"/>
        <v>2257</v>
      </c>
      <c r="AG17" s="5">
        <f t="shared" si="14"/>
        <v>859</v>
      </c>
      <c r="AH17" s="6">
        <f t="shared" si="7"/>
        <v>75</v>
      </c>
      <c r="AI17" s="7">
        <f t="shared" si="15"/>
        <v>35</v>
      </c>
    </row>
    <row r="18" spans="2:35" x14ac:dyDescent="0.15">
      <c r="O18" s="1" t="s">
        <v>174</v>
      </c>
      <c r="P18" s="1">
        <f t="shared" si="0"/>
        <v>52643</v>
      </c>
      <c r="Q18" s="1">
        <f>ROUNDUP((Q22-Q17)*0.6/4+Q17,0)</f>
        <v>6379</v>
      </c>
      <c r="R18" s="1">
        <f t="shared" si="1"/>
        <v>1858</v>
      </c>
      <c r="S18" s="1">
        <f t="shared" si="2"/>
        <v>809</v>
      </c>
      <c r="T18" s="1">
        <f>ROUNDUP((T22-T17)*0.6/4+T17,0)</f>
        <v>98</v>
      </c>
      <c r="U18" s="1">
        <f t="shared" si="3"/>
        <v>29</v>
      </c>
      <c r="V18" s="1" t="s">
        <v>174</v>
      </c>
      <c r="W18" s="1">
        <f t="shared" si="8"/>
        <v>69366</v>
      </c>
      <c r="X18" s="1">
        <f t="shared" si="4"/>
        <v>4645</v>
      </c>
      <c r="Y18" s="1">
        <f t="shared" si="9"/>
        <v>2664</v>
      </c>
      <c r="Z18" s="1">
        <f t="shared" si="10"/>
        <v>1076</v>
      </c>
      <c r="AA18" s="1">
        <f t="shared" si="5"/>
        <v>72</v>
      </c>
      <c r="AB18" s="1">
        <f t="shared" si="11"/>
        <v>42</v>
      </c>
      <c r="AC18" s="1" t="s">
        <v>174</v>
      </c>
      <c r="AD18" s="1">
        <f t="shared" si="12"/>
        <v>58843</v>
      </c>
      <c r="AE18" s="1">
        <f t="shared" si="6"/>
        <v>5141</v>
      </c>
      <c r="AF18" s="1">
        <f t="shared" si="13"/>
        <v>2354</v>
      </c>
      <c r="AG18" s="1">
        <f t="shared" si="14"/>
        <v>905</v>
      </c>
      <c r="AH18" s="1">
        <f t="shared" si="7"/>
        <v>79</v>
      </c>
      <c r="AI18" s="1">
        <f t="shared" si="15"/>
        <v>37</v>
      </c>
    </row>
    <row r="19" spans="2:35" x14ac:dyDescent="0.15">
      <c r="O19" s="1" t="s">
        <v>175</v>
      </c>
      <c r="P19" s="1">
        <f t="shared" si="0"/>
        <v>54813</v>
      </c>
      <c r="Q19" s="1">
        <f>ROUNDUP((Q22-Q17)*0.6/4+Q18,0)</f>
        <v>6642</v>
      </c>
      <c r="R19" s="1">
        <f t="shared" si="1"/>
        <v>1935</v>
      </c>
      <c r="S19" s="1">
        <f t="shared" si="2"/>
        <v>850</v>
      </c>
      <c r="T19" s="1">
        <f>ROUNDUP((T22-T17)*0.6/4+T18,0)</f>
        <v>103</v>
      </c>
      <c r="U19" s="1">
        <f t="shared" si="3"/>
        <v>30</v>
      </c>
      <c r="V19" s="1" t="s">
        <v>175</v>
      </c>
      <c r="W19" s="1">
        <f t="shared" si="8"/>
        <v>72233</v>
      </c>
      <c r="X19" s="1">
        <f t="shared" si="4"/>
        <v>4837</v>
      </c>
      <c r="Y19" s="1">
        <f t="shared" si="9"/>
        <v>2774</v>
      </c>
      <c r="Z19" s="1">
        <f t="shared" si="10"/>
        <v>1120</v>
      </c>
      <c r="AA19" s="1">
        <f t="shared" si="5"/>
        <v>75</v>
      </c>
      <c r="AB19" s="1">
        <f t="shared" si="11"/>
        <v>43</v>
      </c>
      <c r="AC19" s="1" t="s">
        <v>175</v>
      </c>
      <c r="AD19" s="1">
        <f t="shared" si="12"/>
        <v>61270</v>
      </c>
      <c r="AE19" s="1">
        <f t="shared" si="6"/>
        <v>5353</v>
      </c>
      <c r="AF19" s="1">
        <f t="shared" si="13"/>
        <v>2451</v>
      </c>
      <c r="AG19" s="1">
        <f t="shared" si="14"/>
        <v>950</v>
      </c>
      <c r="AH19" s="1">
        <f t="shared" si="7"/>
        <v>83</v>
      </c>
      <c r="AI19" s="1">
        <f t="shared" si="15"/>
        <v>38</v>
      </c>
    </row>
    <row r="20" spans="2:35" x14ac:dyDescent="0.15">
      <c r="O20" s="1" t="s">
        <v>176</v>
      </c>
      <c r="P20" s="1">
        <f t="shared" si="0"/>
        <v>56984</v>
      </c>
      <c r="Q20" s="1">
        <f>ROUNDUP((Q22-Q17)*0.6/4+Q19,0)</f>
        <v>6905</v>
      </c>
      <c r="R20" s="1">
        <f t="shared" si="1"/>
        <v>2012</v>
      </c>
      <c r="S20" s="1">
        <f t="shared" si="2"/>
        <v>892</v>
      </c>
      <c r="T20" s="1">
        <f>ROUNDUP((T22-T17)*0.6/4+T19,0)</f>
        <v>108</v>
      </c>
      <c r="U20" s="1">
        <f t="shared" si="3"/>
        <v>32</v>
      </c>
      <c r="V20" s="1" t="s">
        <v>176</v>
      </c>
      <c r="W20" s="1">
        <f t="shared" si="8"/>
        <v>75085</v>
      </c>
      <c r="X20" s="1">
        <f t="shared" si="4"/>
        <v>5028</v>
      </c>
      <c r="Y20" s="1">
        <f t="shared" si="9"/>
        <v>2883</v>
      </c>
      <c r="Z20" s="1">
        <f t="shared" si="10"/>
        <v>1180</v>
      </c>
      <c r="AA20" s="1">
        <f t="shared" si="5"/>
        <v>79</v>
      </c>
      <c r="AB20" s="1">
        <f t="shared" si="11"/>
        <v>46</v>
      </c>
      <c r="AC20" s="1" t="s">
        <v>176</v>
      </c>
      <c r="AD20" s="1">
        <f t="shared" si="12"/>
        <v>63696</v>
      </c>
      <c r="AE20" s="1">
        <f t="shared" si="6"/>
        <v>5565</v>
      </c>
      <c r="AF20" s="1">
        <f t="shared" si="13"/>
        <v>2548</v>
      </c>
      <c r="AG20" s="1">
        <f t="shared" si="14"/>
        <v>1008</v>
      </c>
      <c r="AH20" s="1">
        <f t="shared" si="7"/>
        <v>88</v>
      </c>
      <c r="AI20" s="1">
        <f t="shared" si="15"/>
        <v>41</v>
      </c>
    </row>
    <row r="21" spans="2:35" x14ac:dyDescent="0.15">
      <c r="O21" s="1" t="s">
        <v>177</v>
      </c>
      <c r="P21" s="1">
        <f t="shared" si="0"/>
        <v>59154</v>
      </c>
      <c r="Q21" s="1">
        <f>ROUNDUP((Q22-Q17)*0.6/4+Q20,0)</f>
        <v>7168</v>
      </c>
      <c r="R21" s="1">
        <f t="shared" si="1"/>
        <v>2088</v>
      </c>
      <c r="S21" s="1">
        <f t="shared" si="2"/>
        <v>933</v>
      </c>
      <c r="T21" s="1">
        <f>ROUNDUP((T22-T17)*0.6/4+T20,0)</f>
        <v>113</v>
      </c>
      <c r="U21" s="1">
        <f t="shared" si="3"/>
        <v>33</v>
      </c>
      <c r="V21" s="1" t="s">
        <v>177</v>
      </c>
      <c r="W21" s="1">
        <f t="shared" si="8"/>
        <v>77952</v>
      </c>
      <c r="X21" s="1">
        <f t="shared" si="4"/>
        <v>5220</v>
      </c>
      <c r="Y21" s="1">
        <f t="shared" si="9"/>
        <v>2993</v>
      </c>
      <c r="Z21" s="1">
        <f t="shared" si="10"/>
        <v>1240</v>
      </c>
      <c r="AA21" s="1">
        <f t="shared" si="5"/>
        <v>83</v>
      </c>
      <c r="AB21" s="1">
        <f t="shared" si="11"/>
        <v>48</v>
      </c>
      <c r="AC21" s="1" t="s">
        <v>177</v>
      </c>
      <c r="AD21" s="1">
        <f t="shared" si="12"/>
        <v>66123</v>
      </c>
      <c r="AE21" s="1">
        <f t="shared" si="6"/>
        <v>5777</v>
      </c>
      <c r="AF21" s="1">
        <f t="shared" si="13"/>
        <v>2645</v>
      </c>
      <c r="AG21" s="1">
        <f t="shared" si="14"/>
        <v>1054</v>
      </c>
      <c r="AH21" s="1">
        <f t="shared" si="7"/>
        <v>92</v>
      </c>
      <c r="AI21" s="1">
        <f t="shared" si="15"/>
        <v>43</v>
      </c>
    </row>
    <row r="22" spans="2:35" x14ac:dyDescent="0.15">
      <c r="B22" t="s">
        <v>324</v>
      </c>
      <c r="C22">
        <v>1</v>
      </c>
      <c r="O22" s="1" t="s">
        <v>178</v>
      </c>
      <c r="P22" s="5">
        <f t="shared" si="0"/>
        <v>64931</v>
      </c>
      <c r="Q22" s="6">
        <f>ROUNDUP(Q17*$C$26,0)</f>
        <v>7868</v>
      </c>
      <c r="R22" s="7">
        <f t="shared" si="1"/>
        <v>2292</v>
      </c>
      <c r="S22" s="5">
        <f t="shared" si="2"/>
        <v>991</v>
      </c>
      <c r="T22" s="6">
        <f>ROUNDUP(T17*$C$26,0)</f>
        <v>120</v>
      </c>
      <c r="U22" s="7">
        <f t="shared" si="3"/>
        <v>35</v>
      </c>
      <c r="V22" s="1" t="s">
        <v>178</v>
      </c>
      <c r="W22" s="5">
        <f t="shared" si="8"/>
        <v>85568</v>
      </c>
      <c r="X22" s="6">
        <f t="shared" si="4"/>
        <v>5730</v>
      </c>
      <c r="Y22" s="7">
        <f t="shared" si="9"/>
        <v>3286</v>
      </c>
      <c r="Z22" s="5">
        <f t="shared" si="10"/>
        <v>1315</v>
      </c>
      <c r="AA22" s="6">
        <f t="shared" si="5"/>
        <v>88</v>
      </c>
      <c r="AB22" s="7">
        <f t="shared" si="11"/>
        <v>51</v>
      </c>
      <c r="AC22" s="1" t="s">
        <v>178</v>
      </c>
      <c r="AD22" s="5">
        <f t="shared" si="12"/>
        <v>72578</v>
      </c>
      <c r="AE22" s="6">
        <f t="shared" si="6"/>
        <v>6341</v>
      </c>
      <c r="AF22" s="7">
        <f t="shared" si="13"/>
        <v>2904</v>
      </c>
      <c r="AG22" s="5">
        <f t="shared" si="14"/>
        <v>1111</v>
      </c>
      <c r="AH22" s="6">
        <f t="shared" si="7"/>
        <v>97</v>
      </c>
      <c r="AI22" s="7">
        <f t="shared" si="15"/>
        <v>45</v>
      </c>
    </row>
    <row r="23" spans="2:35" x14ac:dyDescent="0.15">
      <c r="B23" t="s">
        <v>325</v>
      </c>
      <c r="C23">
        <v>1.5</v>
      </c>
      <c r="D23" t="s">
        <v>389</v>
      </c>
      <c r="E23">
        <f>Q42</f>
        <v>2386</v>
      </c>
      <c r="F23">
        <f>Q6</f>
        <v>2386</v>
      </c>
      <c r="G23" t="s">
        <v>390</v>
      </c>
      <c r="I23" t="s">
        <v>29</v>
      </c>
      <c r="J23" s="9"/>
      <c r="M23" s="9"/>
      <c r="O23" s="1" t="s">
        <v>179</v>
      </c>
      <c r="P23" s="1">
        <f t="shared" si="0"/>
        <v>68355</v>
      </c>
      <c r="Q23" s="1">
        <f>ROUNDUP((Q27-Q22)*0.6/4+Q22,0)</f>
        <v>8283</v>
      </c>
      <c r="R23" s="1">
        <f t="shared" si="1"/>
        <v>2413</v>
      </c>
      <c r="S23" s="1">
        <f t="shared" si="2"/>
        <v>1049</v>
      </c>
      <c r="T23" s="1">
        <f>ROUNDUP((T27-T22)*0.6/4+T22,0)</f>
        <v>127</v>
      </c>
      <c r="U23" s="1">
        <f t="shared" si="3"/>
        <v>37</v>
      </c>
      <c r="V23" s="1" t="s">
        <v>179</v>
      </c>
      <c r="W23" s="1">
        <f t="shared" si="8"/>
        <v>90078</v>
      </c>
      <c r="X23" s="1">
        <f t="shared" si="4"/>
        <v>6032</v>
      </c>
      <c r="Y23" s="1">
        <f t="shared" si="9"/>
        <v>3459</v>
      </c>
      <c r="Z23" s="1">
        <f t="shared" si="10"/>
        <v>1389</v>
      </c>
      <c r="AA23" s="1">
        <f t="shared" si="5"/>
        <v>93</v>
      </c>
      <c r="AB23" s="1">
        <f t="shared" si="11"/>
        <v>54</v>
      </c>
      <c r="AC23" s="1" t="s">
        <v>179</v>
      </c>
      <c r="AD23" s="1">
        <f t="shared" si="12"/>
        <v>76401</v>
      </c>
      <c r="AE23" s="1">
        <f t="shared" si="6"/>
        <v>6675</v>
      </c>
      <c r="AF23" s="1">
        <f t="shared" si="13"/>
        <v>3057</v>
      </c>
      <c r="AG23" s="1">
        <f t="shared" si="14"/>
        <v>1179</v>
      </c>
      <c r="AH23" s="1">
        <f t="shared" si="7"/>
        <v>103</v>
      </c>
      <c r="AI23" s="1">
        <f t="shared" si="15"/>
        <v>48</v>
      </c>
    </row>
    <row r="24" spans="2:35" x14ac:dyDescent="0.15">
      <c r="B24" t="s">
        <v>42</v>
      </c>
      <c r="C24">
        <v>1.3720000000000001</v>
      </c>
      <c r="D24" t="s">
        <v>395</v>
      </c>
      <c r="E24">
        <f>Q45</f>
        <v>3367</v>
      </c>
      <c r="F24">
        <f>Q11</f>
        <v>3367</v>
      </c>
      <c r="G24" t="s">
        <v>391</v>
      </c>
      <c r="H24" s="1" t="s">
        <v>40</v>
      </c>
      <c r="I24" s="5">
        <f t="shared" ref="I24:I87" si="16">ROUNDUP(J24*$D$2/$B$2,0)</f>
        <v>21416</v>
      </c>
      <c r="J24" s="6">
        <v>2595</v>
      </c>
      <c r="K24" s="7">
        <f t="shared" ref="K24:K87" si="17">ROUNDUP(J24*$C$2/$B$2,0)</f>
        <v>756</v>
      </c>
      <c r="L24" s="5">
        <f t="shared" ref="L24:L87" si="18">ROUNDUP(M24*$D$2/$B$2,0)</f>
        <v>174</v>
      </c>
      <c r="M24" s="6">
        <v>21</v>
      </c>
      <c r="N24" s="7">
        <f t="shared" ref="N24:N87" si="19">ROUNDUP(M24*$C$2/$B$2,0)</f>
        <v>7</v>
      </c>
      <c r="O24" s="1" t="s">
        <v>180</v>
      </c>
      <c r="P24" s="1">
        <f t="shared" si="0"/>
        <v>71780</v>
      </c>
      <c r="Q24" s="1">
        <f>ROUNDUP((Q27-Q22)*0.6/4+Q23,0)</f>
        <v>8698</v>
      </c>
      <c r="R24" s="1">
        <f t="shared" si="1"/>
        <v>2534</v>
      </c>
      <c r="S24" s="1">
        <f t="shared" si="2"/>
        <v>1106</v>
      </c>
      <c r="T24" s="1">
        <f>ROUNDUP((T27-T22)*0.6/4+T23,0)</f>
        <v>134</v>
      </c>
      <c r="U24" s="1">
        <f t="shared" si="3"/>
        <v>40</v>
      </c>
      <c r="V24" s="1" t="s">
        <v>180</v>
      </c>
      <c r="W24" s="1">
        <f t="shared" si="8"/>
        <v>94588</v>
      </c>
      <c r="X24" s="1">
        <f t="shared" si="4"/>
        <v>6334</v>
      </c>
      <c r="Y24" s="1">
        <f t="shared" si="9"/>
        <v>3632</v>
      </c>
      <c r="Z24" s="1">
        <f t="shared" si="10"/>
        <v>1464</v>
      </c>
      <c r="AA24" s="1">
        <f t="shared" si="5"/>
        <v>98</v>
      </c>
      <c r="AB24" s="1">
        <f t="shared" si="11"/>
        <v>57</v>
      </c>
      <c r="AC24" s="1" t="s">
        <v>180</v>
      </c>
      <c r="AD24" s="1">
        <f t="shared" si="12"/>
        <v>80235</v>
      </c>
      <c r="AE24" s="1">
        <f t="shared" si="6"/>
        <v>7010</v>
      </c>
      <c r="AF24" s="1">
        <f t="shared" si="13"/>
        <v>3210</v>
      </c>
      <c r="AG24" s="1">
        <f t="shared" si="14"/>
        <v>1237</v>
      </c>
      <c r="AH24" s="1">
        <f t="shared" si="7"/>
        <v>108</v>
      </c>
      <c r="AI24" s="1">
        <f t="shared" si="15"/>
        <v>50</v>
      </c>
    </row>
    <row r="25" spans="2:35" x14ac:dyDescent="0.15">
      <c r="B25" t="s">
        <v>43</v>
      </c>
      <c r="C25">
        <v>1.62</v>
      </c>
      <c r="D25" t="s">
        <v>396</v>
      </c>
      <c r="E25">
        <f>Q50</f>
        <v>5083</v>
      </c>
      <c r="F25">
        <f>Q16</f>
        <v>5183</v>
      </c>
      <c r="G25" t="s">
        <v>392</v>
      </c>
      <c r="H25" s="1" t="s">
        <v>94</v>
      </c>
      <c r="I25" s="1">
        <f t="shared" si="16"/>
        <v>23025</v>
      </c>
      <c r="J25" s="1">
        <f>ROUNDUP((J29-J24)*0.6/4+J24,0)</f>
        <v>2790</v>
      </c>
      <c r="K25" s="1">
        <f t="shared" si="17"/>
        <v>813</v>
      </c>
      <c r="L25" s="1">
        <f t="shared" si="18"/>
        <v>190</v>
      </c>
      <c r="M25" s="1">
        <f>ROUNDUP((M29-M24)*0.6/4+M24,0)</f>
        <v>23</v>
      </c>
      <c r="N25" s="1">
        <f t="shared" si="19"/>
        <v>7</v>
      </c>
      <c r="O25" s="1" t="s">
        <v>181</v>
      </c>
      <c r="P25" s="1">
        <f t="shared" si="0"/>
        <v>75205</v>
      </c>
      <c r="Q25" s="1">
        <f>ROUNDUP((Q27-Q22)*0.6/4+Q24,0)</f>
        <v>9113</v>
      </c>
      <c r="R25" s="1">
        <f t="shared" si="1"/>
        <v>2655</v>
      </c>
      <c r="S25" s="1">
        <f t="shared" si="2"/>
        <v>1164</v>
      </c>
      <c r="T25" s="1">
        <f>ROUNDUP((T27-T22)*0.6/4+T24,0)</f>
        <v>141</v>
      </c>
      <c r="U25" s="1">
        <f t="shared" si="3"/>
        <v>42</v>
      </c>
      <c r="V25" s="1" t="s">
        <v>181</v>
      </c>
      <c r="W25" s="1">
        <f t="shared" si="8"/>
        <v>99098</v>
      </c>
      <c r="X25" s="1">
        <f t="shared" si="4"/>
        <v>6636</v>
      </c>
      <c r="Y25" s="1">
        <f t="shared" si="9"/>
        <v>3805</v>
      </c>
      <c r="Z25" s="1">
        <f t="shared" si="10"/>
        <v>1539</v>
      </c>
      <c r="AA25" s="1">
        <f t="shared" si="5"/>
        <v>103</v>
      </c>
      <c r="AB25" s="1">
        <f t="shared" si="11"/>
        <v>60</v>
      </c>
      <c r="AC25" s="1" t="s">
        <v>181</v>
      </c>
      <c r="AD25" s="1">
        <f t="shared" si="12"/>
        <v>84058</v>
      </c>
      <c r="AE25" s="1">
        <f t="shared" si="6"/>
        <v>7344</v>
      </c>
      <c r="AF25" s="1">
        <f t="shared" si="13"/>
        <v>3363</v>
      </c>
      <c r="AG25" s="1">
        <f t="shared" si="14"/>
        <v>1305</v>
      </c>
      <c r="AH25" s="1">
        <f t="shared" si="7"/>
        <v>114</v>
      </c>
      <c r="AI25" s="1">
        <f t="shared" si="15"/>
        <v>53</v>
      </c>
    </row>
    <row r="26" spans="2:35" x14ac:dyDescent="0.15">
      <c r="B26" t="s">
        <v>341</v>
      </c>
      <c r="C26">
        <v>1.2863</v>
      </c>
      <c r="D26" t="s">
        <v>397</v>
      </c>
      <c r="E26">
        <f>Q55</f>
        <v>6913</v>
      </c>
      <c r="F26">
        <f>Q21</f>
        <v>7168</v>
      </c>
      <c r="G26" t="s">
        <v>393</v>
      </c>
      <c r="H26" s="1" t="s">
        <v>95</v>
      </c>
      <c r="I26" s="1">
        <f t="shared" si="16"/>
        <v>24634</v>
      </c>
      <c r="J26" s="1">
        <f>ROUNDUP((J29-J24)*0.6/4+J25,0)</f>
        <v>2985</v>
      </c>
      <c r="K26" s="1">
        <f t="shared" si="17"/>
        <v>870</v>
      </c>
      <c r="L26" s="1">
        <f t="shared" si="18"/>
        <v>207</v>
      </c>
      <c r="M26" s="1">
        <f>ROUNDUP((M29-M24)*0.6/4+M25,0)</f>
        <v>25</v>
      </c>
      <c r="N26" s="1">
        <f t="shared" si="19"/>
        <v>8</v>
      </c>
      <c r="O26" s="1" t="s">
        <v>182</v>
      </c>
      <c r="P26" s="1">
        <f t="shared" si="0"/>
        <v>78630</v>
      </c>
      <c r="Q26" s="1">
        <f>ROUNDUP((Q27-Q22)*0.6/4+Q25,0)</f>
        <v>9528</v>
      </c>
      <c r="R26" s="1">
        <f t="shared" si="1"/>
        <v>2776</v>
      </c>
      <c r="S26" s="1">
        <f t="shared" si="2"/>
        <v>1222</v>
      </c>
      <c r="T26" s="1">
        <f>ROUNDUP((T27-T22)*0.6/4+T25,0)</f>
        <v>148</v>
      </c>
      <c r="U26" s="1">
        <f t="shared" si="3"/>
        <v>44</v>
      </c>
      <c r="V26" s="1" t="s">
        <v>182</v>
      </c>
      <c r="W26" s="1">
        <f t="shared" si="8"/>
        <v>103608</v>
      </c>
      <c r="X26" s="1">
        <f t="shared" si="4"/>
        <v>6938</v>
      </c>
      <c r="Y26" s="1">
        <f t="shared" si="9"/>
        <v>3978</v>
      </c>
      <c r="Z26" s="1">
        <f t="shared" si="10"/>
        <v>1613</v>
      </c>
      <c r="AA26" s="1">
        <f t="shared" si="5"/>
        <v>108</v>
      </c>
      <c r="AB26" s="1">
        <f t="shared" si="11"/>
        <v>62</v>
      </c>
      <c r="AC26" s="1" t="s">
        <v>182</v>
      </c>
      <c r="AD26" s="1">
        <f t="shared" si="12"/>
        <v>87881</v>
      </c>
      <c r="AE26" s="1">
        <f t="shared" si="6"/>
        <v>7678</v>
      </c>
      <c r="AF26" s="1">
        <f t="shared" si="13"/>
        <v>3516</v>
      </c>
      <c r="AG26" s="1">
        <f t="shared" si="14"/>
        <v>1374</v>
      </c>
      <c r="AH26" s="1">
        <f t="shared" si="7"/>
        <v>120</v>
      </c>
      <c r="AI26" s="1">
        <f t="shared" si="15"/>
        <v>55</v>
      </c>
    </row>
    <row r="27" spans="2:35" x14ac:dyDescent="0.15">
      <c r="B27" t="s">
        <v>342</v>
      </c>
      <c r="C27">
        <v>1.3508999999999998</v>
      </c>
      <c r="D27" t="s">
        <v>398</v>
      </c>
      <c r="E27">
        <f>Q60</f>
        <v>9195</v>
      </c>
      <c r="F27">
        <f>Q26</f>
        <v>9528</v>
      </c>
      <c r="G27" t="s">
        <v>394</v>
      </c>
      <c r="H27" s="1" t="s">
        <v>147</v>
      </c>
      <c r="I27" s="1">
        <f t="shared" si="16"/>
        <v>26243</v>
      </c>
      <c r="J27" s="1">
        <f>ROUNDUP((J29-J24)*0.6/4+J26,0)</f>
        <v>3180</v>
      </c>
      <c r="K27" s="1">
        <f t="shared" si="17"/>
        <v>927</v>
      </c>
      <c r="L27" s="1">
        <f t="shared" si="18"/>
        <v>223</v>
      </c>
      <c r="M27" s="1">
        <f>ROUNDUP((M29-M24)*0.6/4+M26,0)</f>
        <v>27</v>
      </c>
      <c r="N27" s="1">
        <f t="shared" si="19"/>
        <v>8</v>
      </c>
      <c r="O27" s="1" t="s">
        <v>183</v>
      </c>
      <c r="P27" s="5">
        <f t="shared" si="0"/>
        <v>87716</v>
      </c>
      <c r="Q27" s="6">
        <f>ROUNDUP(Q22*$C$27,0)</f>
        <v>10629</v>
      </c>
      <c r="R27" s="7">
        <f t="shared" si="1"/>
        <v>3096</v>
      </c>
      <c r="S27" s="5">
        <f t="shared" si="2"/>
        <v>1346</v>
      </c>
      <c r="T27" s="6">
        <f>ROUNDUP(T22*$C$27,0)</f>
        <v>163</v>
      </c>
      <c r="U27" s="7">
        <f t="shared" si="3"/>
        <v>48</v>
      </c>
      <c r="V27" s="1" t="s">
        <v>183</v>
      </c>
      <c r="W27" s="5">
        <f t="shared" si="8"/>
        <v>115584</v>
      </c>
      <c r="X27" s="6">
        <f t="shared" si="4"/>
        <v>7740</v>
      </c>
      <c r="Y27" s="7">
        <f t="shared" si="9"/>
        <v>4438</v>
      </c>
      <c r="Z27" s="5">
        <f t="shared" si="10"/>
        <v>1778</v>
      </c>
      <c r="AA27" s="6">
        <f t="shared" si="5"/>
        <v>119</v>
      </c>
      <c r="AB27" s="7">
        <f t="shared" si="11"/>
        <v>69</v>
      </c>
      <c r="AC27" s="1" t="s">
        <v>183</v>
      </c>
      <c r="AD27" s="5">
        <f t="shared" si="12"/>
        <v>98045</v>
      </c>
      <c r="AE27" s="6">
        <f t="shared" si="6"/>
        <v>8566</v>
      </c>
      <c r="AF27" s="7">
        <f t="shared" si="13"/>
        <v>3922</v>
      </c>
      <c r="AG27" s="5">
        <f t="shared" si="14"/>
        <v>1511</v>
      </c>
      <c r="AH27" s="6">
        <f t="shared" si="7"/>
        <v>132</v>
      </c>
      <c r="AI27" s="7">
        <f t="shared" si="15"/>
        <v>61</v>
      </c>
    </row>
    <row r="28" spans="2:35" x14ac:dyDescent="0.15">
      <c r="B28" t="s">
        <v>382</v>
      </c>
      <c r="C28">
        <v>1.4249999999999998</v>
      </c>
      <c r="F28">
        <f>Q31</f>
        <v>13341</v>
      </c>
      <c r="H28" s="1" t="s">
        <v>148</v>
      </c>
      <c r="I28" s="1">
        <f t="shared" si="16"/>
        <v>27852</v>
      </c>
      <c r="J28" s="1">
        <f>ROUNDUP((J29-J24)*0.6/4+J27,0)</f>
        <v>3375</v>
      </c>
      <c r="K28" s="1">
        <f t="shared" si="17"/>
        <v>984</v>
      </c>
      <c r="L28" s="1">
        <f t="shared" si="18"/>
        <v>240</v>
      </c>
      <c r="M28" s="1">
        <f>ROUNDUP((M29-M24)*0.6/4+M27,0)</f>
        <v>29</v>
      </c>
      <c r="N28" s="1">
        <f t="shared" si="19"/>
        <v>9</v>
      </c>
      <c r="O28" s="1" t="s">
        <v>184</v>
      </c>
      <c r="P28" s="1">
        <f t="shared" si="0"/>
        <v>93311</v>
      </c>
      <c r="Q28" s="1">
        <f>ROUNDUP((Q32-Q27)*0.6/4+Q27,0)</f>
        <v>11307</v>
      </c>
      <c r="R28" s="1">
        <f t="shared" si="1"/>
        <v>3294</v>
      </c>
      <c r="S28" s="1">
        <f t="shared" si="2"/>
        <v>1436</v>
      </c>
      <c r="T28" s="1">
        <f>ROUNDUP((T32-T27)*0.6/4+T27,0)</f>
        <v>174</v>
      </c>
      <c r="U28" s="1">
        <f t="shared" si="3"/>
        <v>51</v>
      </c>
      <c r="V28" s="1" t="s">
        <v>184</v>
      </c>
      <c r="W28" s="1">
        <f t="shared" si="8"/>
        <v>122962</v>
      </c>
      <c r="X28" s="1">
        <f t="shared" si="4"/>
        <v>8234</v>
      </c>
      <c r="Y28" s="1">
        <f t="shared" si="9"/>
        <v>4721</v>
      </c>
      <c r="Z28" s="1">
        <f t="shared" si="10"/>
        <v>1897</v>
      </c>
      <c r="AA28" s="1">
        <f t="shared" si="5"/>
        <v>127</v>
      </c>
      <c r="AB28" s="1">
        <f t="shared" si="11"/>
        <v>73</v>
      </c>
      <c r="AC28" s="1" t="s">
        <v>184</v>
      </c>
      <c r="AD28" s="1">
        <f t="shared" si="12"/>
        <v>104294</v>
      </c>
      <c r="AE28" s="1">
        <f t="shared" si="6"/>
        <v>9112</v>
      </c>
      <c r="AF28" s="1">
        <f t="shared" si="13"/>
        <v>4172</v>
      </c>
      <c r="AG28" s="1">
        <f t="shared" si="14"/>
        <v>1614</v>
      </c>
      <c r="AH28" s="1">
        <f t="shared" si="7"/>
        <v>141</v>
      </c>
      <c r="AI28" s="1">
        <f t="shared" si="15"/>
        <v>65</v>
      </c>
    </row>
    <row r="29" spans="2:35" x14ac:dyDescent="0.15">
      <c r="B29" t="s">
        <v>326</v>
      </c>
      <c r="C29">
        <v>1</v>
      </c>
      <c r="H29" s="1" t="s">
        <v>41</v>
      </c>
      <c r="I29" s="5">
        <f t="shared" si="16"/>
        <v>32127</v>
      </c>
      <c r="J29" s="6">
        <f>ROUNDUP(J24*$C$23,0)</f>
        <v>3893</v>
      </c>
      <c r="K29" s="7">
        <f t="shared" si="17"/>
        <v>1134</v>
      </c>
      <c r="L29" s="5">
        <f t="shared" si="18"/>
        <v>265</v>
      </c>
      <c r="M29" s="6">
        <f>ROUNDUP(M24*$C$23,0)</f>
        <v>32</v>
      </c>
      <c r="N29" s="7">
        <f t="shared" si="19"/>
        <v>10</v>
      </c>
      <c r="O29" s="1" t="s">
        <v>185</v>
      </c>
      <c r="P29" s="1">
        <f t="shared" si="0"/>
        <v>98906</v>
      </c>
      <c r="Q29" s="1">
        <f>ROUNDUP((Q32-Q27)*0.6/4+Q28,0)</f>
        <v>11985</v>
      </c>
      <c r="R29" s="1">
        <f t="shared" si="1"/>
        <v>3491</v>
      </c>
      <c r="S29" s="1">
        <f t="shared" si="2"/>
        <v>1527</v>
      </c>
      <c r="T29" s="1">
        <f>ROUNDUP((T32-T27)*0.6/4+T28,0)</f>
        <v>185</v>
      </c>
      <c r="U29" s="1">
        <f t="shared" si="3"/>
        <v>54</v>
      </c>
      <c r="V29" s="1" t="s">
        <v>185</v>
      </c>
      <c r="W29" s="1">
        <f t="shared" si="8"/>
        <v>130324</v>
      </c>
      <c r="X29" s="1">
        <f t="shared" si="4"/>
        <v>8727</v>
      </c>
      <c r="Y29" s="1">
        <f t="shared" si="9"/>
        <v>5004</v>
      </c>
      <c r="Z29" s="1">
        <f t="shared" si="10"/>
        <v>2016</v>
      </c>
      <c r="AA29" s="1">
        <f t="shared" si="5"/>
        <v>135</v>
      </c>
      <c r="AB29" s="1">
        <f t="shared" si="11"/>
        <v>78</v>
      </c>
      <c r="AC29" s="1" t="s">
        <v>185</v>
      </c>
      <c r="AD29" s="1">
        <f t="shared" si="12"/>
        <v>110544</v>
      </c>
      <c r="AE29" s="1">
        <f t="shared" si="6"/>
        <v>9658</v>
      </c>
      <c r="AF29" s="1">
        <f t="shared" si="13"/>
        <v>4422</v>
      </c>
      <c r="AG29" s="1">
        <f t="shared" si="14"/>
        <v>1717</v>
      </c>
      <c r="AH29" s="1">
        <f t="shared" si="7"/>
        <v>150</v>
      </c>
      <c r="AI29" s="1">
        <f t="shared" si="15"/>
        <v>69</v>
      </c>
    </row>
    <row r="30" spans="2:35" x14ac:dyDescent="0.15">
      <c r="B30" t="s">
        <v>327</v>
      </c>
      <c r="C30">
        <v>1.9</v>
      </c>
      <c r="E30">
        <f>C26*0.95</f>
        <v>1.2219849999999999</v>
      </c>
      <c r="H30" s="1" t="s">
        <v>96</v>
      </c>
      <c r="I30" s="1">
        <f t="shared" si="16"/>
        <v>33926</v>
      </c>
      <c r="J30" s="1">
        <f>ROUNDUP((J34-J29)*0.6/4+J29,0)</f>
        <v>4111</v>
      </c>
      <c r="K30" s="1">
        <f t="shared" si="17"/>
        <v>1198</v>
      </c>
      <c r="L30" s="1">
        <f t="shared" si="18"/>
        <v>281</v>
      </c>
      <c r="M30" s="1">
        <f>ROUNDUP((M34-M29)*0.6/4+M29,0)</f>
        <v>34</v>
      </c>
      <c r="N30" s="1">
        <f t="shared" si="19"/>
        <v>10</v>
      </c>
      <c r="O30" s="1" t="s">
        <v>186</v>
      </c>
      <c r="P30" s="1">
        <f t="shared" si="0"/>
        <v>104501</v>
      </c>
      <c r="Q30" s="1">
        <f>ROUNDUP((Q32-Q27)*0.6/4+Q29,0)</f>
        <v>12663</v>
      </c>
      <c r="R30" s="1">
        <f t="shared" si="1"/>
        <v>3689</v>
      </c>
      <c r="S30" s="1">
        <f t="shared" si="2"/>
        <v>1618</v>
      </c>
      <c r="T30" s="1">
        <f>ROUNDUP((T32-T27)*0.6/4+T29,0)</f>
        <v>196</v>
      </c>
      <c r="U30" s="1">
        <f t="shared" si="3"/>
        <v>58</v>
      </c>
      <c r="V30" s="1" t="s">
        <v>186</v>
      </c>
      <c r="W30" s="1">
        <f t="shared" si="8"/>
        <v>137701</v>
      </c>
      <c r="X30" s="1">
        <f t="shared" si="4"/>
        <v>9221</v>
      </c>
      <c r="Y30" s="1">
        <f t="shared" si="9"/>
        <v>5287</v>
      </c>
      <c r="Z30" s="1">
        <f t="shared" si="10"/>
        <v>2136</v>
      </c>
      <c r="AA30" s="1">
        <f t="shared" si="5"/>
        <v>143</v>
      </c>
      <c r="AB30" s="1">
        <f t="shared" si="11"/>
        <v>82</v>
      </c>
      <c r="AC30" s="1" t="s">
        <v>186</v>
      </c>
      <c r="AD30" s="1">
        <f t="shared" si="12"/>
        <v>116805</v>
      </c>
      <c r="AE30" s="1">
        <f t="shared" si="6"/>
        <v>10205</v>
      </c>
      <c r="AF30" s="1">
        <f t="shared" si="13"/>
        <v>4673</v>
      </c>
      <c r="AG30" s="1">
        <f t="shared" si="14"/>
        <v>1809</v>
      </c>
      <c r="AH30" s="1">
        <f t="shared" si="7"/>
        <v>158</v>
      </c>
      <c r="AI30" s="1">
        <f t="shared" si="15"/>
        <v>73</v>
      </c>
    </row>
    <row r="31" spans="2:35" x14ac:dyDescent="0.15">
      <c r="B31" t="s">
        <v>328</v>
      </c>
      <c r="C31">
        <v>1.7</v>
      </c>
      <c r="E31">
        <f>C27*0.95</f>
        <v>1.2833549999999998</v>
      </c>
      <c r="H31" s="1" t="s">
        <v>97</v>
      </c>
      <c r="I31" s="1">
        <f t="shared" si="16"/>
        <v>35725</v>
      </c>
      <c r="J31" s="1">
        <f>ROUNDUP((J34-J29)*0.6/4+J30,0)</f>
        <v>4329</v>
      </c>
      <c r="K31" s="1">
        <f t="shared" si="17"/>
        <v>1261</v>
      </c>
      <c r="L31" s="1">
        <f t="shared" si="18"/>
        <v>298</v>
      </c>
      <c r="M31" s="1">
        <f>ROUNDUP((M34-M29)*0.6/4+M30,0)</f>
        <v>36</v>
      </c>
      <c r="N31" s="1">
        <f t="shared" si="19"/>
        <v>11</v>
      </c>
      <c r="O31" s="1" t="s">
        <v>187</v>
      </c>
      <c r="P31" s="1">
        <f t="shared" si="0"/>
        <v>110096</v>
      </c>
      <c r="Q31" s="1">
        <f>ROUNDUP((Q32-Q27)*0.6/4+Q30,0)</f>
        <v>13341</v>
      </c>
      <c r="R31" s="1">
        <f t="shared" si="1"/>
        <v>3886</v>
      </c>
      <c r="S31" s="1">
        <f t="shared" si="2"/>
        <v>1709</v>
      </c>
      <c r="T31" s="1">
        <f>ROUNDUP((T32-T27)*0.6/4+T30,0)</f>
        <v>207</v>
      </c>
      <c r="U31" s="1">
        <f t="shared" si="3"/>
        <v>61</v>
      </c>
      <c r="V31" s="1" t="s">
        <v>187</v>
      </c>
      <c r="W31" s="1">
        <f t="shared" si="8"/>
        <v>145078</v>
      </c>
      <c r="X31" s="1">
        <f t="shared" si="4"/>
        <v>9715</v>
      </c>
      <c r="Y31" s="1">
        <f t="shared" si="9"/>
        <v>5570</v>
      </c>
      <c r="Z31" s="1">
        <f t="shared" si="10"/>
        <v>2255</v>
      </c>
      <c r="AA31" s="1">
        <f t="shared" si="5"/>
        <v>151</v>
      </c>
      <c r="AB31" s="1">
        <f t="shared" si="11"/>
        <v>87</v>
      </c>
      <c r="AC31" s="1" t="s">
        <v>187</v>
      </c>
      <c r="AD31" s="1">
        <f t="shared" si="12"/>
        <v>123054</v>
      </c>
      <c r="AE31" s="1">
        <f t="shared" si="6"/>
        <v>10751</v>
      </c>
      <c r="AF31" s="1">
        <f t="shared" si="13"/>
        <v>4923</v>
      </c>
      <c r="AG31" s="1">
        <f t="shared" si="14"/>
        <v>1912</v>
      </c>
      <c r="AH31" s="1">
        <f t="shared" si="7"/>
        <v>167</v>
      </c>
      <c r="AI31" s="1">
        <f t="shared" si="15"/>
        <v>77</v>
      </c>
    </row>
    <row r="32" spans="2:35" x14ac:dyDescent="0.15">
      <c r="B32" t="s">
        <v>329</v>
      </c>
      <c r="C32">
        <v>1.6</v>
      </c>
      <c r="E32">
        <f>C28*0.95</f>
        <v>1.3537499999999998</v>
      </c>
      <c r="H32" s="1" t="s">
        <v>98</v>
      </c>
      <c r="I32" s="1">
        <f t="shared" si="16"/>
        <v>37524</v>
      </c>
      <c r="J32" s="1">
        <f>ROUNDUP((J34-J29)*0.6/4+J31,0)</f>
        <v>4547</v>
      </c>
      <c r="K32" s="1">
        <f t="shared" si="17"/>
        <v>1325</v>
      </c>
      <c r="L32" s="1">
        <f t="shared" si="18"/>
        <v>314</v>
      </c>
      <c r="M32" s="1">
        <f>ROUNDUP((M34-M29)*0.6/4+M31,0)</f>
        <v>38</v>
      </c>
      <c r="N32" s="1">
        <f t="shared" si="19"/>
        <v>12</v>
      </c>
      <c r="O32" s="1" t="s">
        <v>188</v>
      </c>
      <c r="P32" s="5">
        <f t="shared" si="0"/>
        <v>125000</v>
      </c>
      <c r="Q32" s="6">
        <f>ROUNDUP(Q27*$C$28,0)</f>
        <v>15147</v>
      </c>
      <c r="R32" s="7">
        <f t="shared" si="1"/>
        <v>4412</v>
      </c>
      <c r="S32" s="5">
        <f t="shared" si="2"/>
        <v>1923</v>
      </c>
      <c r="T32" s="6">
        <f>ROUNDUP(T27*$C$28,0)</f>
        <v>233</v>
      </c>
      <c r="U32" s="7">
        <f t="shared" si="3"/>
        <v>68</v>
      </c>
      <c r="V32" s="1" t="s">
        <v>188</v>
      </c>
      <c r="W32" s="5">
        <f t="shared" si="8"/>
        <v>164715</v>
      </c>
      <c r="X32" s="6">
        <f t="shared" si="4"/>
        <v>11030</v>
      </c>
      <c r="Y32" s="7">
        <f t="shared" si="9"/>
        <v>6324</v>
      </c>
      <c r="Z32" s="5">
        <f t="shared" si="10"/>
        <v>2539</v>
      </c>
      <c r="AA32" s="6">
        <f t="shared" si="5"/>
        <v>170</v>
      </c>
      <c r="AB32" s="7">
        <f t="shared" si="11"/>
        <v>98</v>
      </c>
      <c r="AC32" s="1" t="s">
        <v>188</v>
      </c>
      <c r="AD32" s="5">
        <f t="shared" si="12"/>
        <v>139708</v>
      </c>
      <c r="AE32" s="6">
        <f t="shared" si="6"/>
        <v>12206</v>
      </c>
      <c r="AF32" s="7">
        <f t="shared" si="13"/>
        <v>5589</v>
      </c>
      <c r="AG32" s="5">
        <f t="shared" si="14"/>
        <v>2152</v>
      </c>
      <c r="AH32" s="6">
        <f t="shared" si="7"/>
        <v>188</v>
      </c>
      <c r="AI32" s="7">
        <f t="shared" si="15"/>
        <v>87</v>
      </c>
    </row>
    <row r="33" spans="2:35" x14ac:dyDescent="0.15">
      <c r="B33" t="s">
        <v>343</v>
      </c>
      <c r="C33">
        <v>1.3774999999999999</v>
      </c>
      <c r="H33" s="1" t="s">
        <v>99</v>
      </c>
      <c r="I33" s="1">
        <f t="shared" si="16"/>
        <v>39323</v>
      </c>
      <c r="J33" s="1">
        <f>ROUNDUP((J34-J29)*0.6/4+J32,0)</f>
        <v>4765</v>
      </c>
      <c r="K33" s="1">
        <f t="shared" si="17"/>
        <v>1388</v>
      </c>
      <c r="L33" s="1">
        <f t="shared" si="18"/>
        <v>331</v>
      </c>
      <c r="M33" s="1">
        <f>ROUNDUP((M34-M29)*0.6/4+M32,0)</f>
        <v>40</v>
      </c>
      <c r="N33" s="1">
        <f t="shared" si="19"/>
        <v>12</v>
      </c>
      <c r="O33" s="1" t="s">
        <v>358</v>
      </c>
      <c r="P33" s="5">
        <f t="shared" si="0"/>
        <v>7287</v>
      </c>
      <c r="Q33" s="6">
        <f>ROUNDUP(Q2/$B$7,0)</f>
        <v>883</v>
      </c>
      <c r="R33" s="7">
        <f t="shared" si="1"/>
        <v>258</v>
      </c>
      <c r="S33" s="5">
        <f t="shared" si="2"/>
        <v>108</v>
      </c>
      <c r="T33" s="6">
        <f>ROUNDUP(T2/$B$7,0)</f>
        <v>13</v>
      </c>
      <c r="U33" s="7">
        <f t="shared" si="3"/>
        <v>4</v>
      </c>
      <c r="V33" s="1" t="s">
        <v>358</v>
      </c>
      <c r="W33" s="5">
        <f t="shared" si="8"/>
        <v>9603</v>
      </c>
      <c r="X33" s="6">
        <f t="shared" si="4"/>
        <v>643</v>
      </c>
      <c r="Y33" s="7">
        <f t="shared" si="9"/>
        <v>369</v>
      </c>
      <c r="Z33" s="5">
        <f t="shared" si="10"/>
        <v>150</v>
      </c>
      <c r="AA33" s="6">
        <f t="shared" si="5"/>
        <v>10</v>
      </c>
      <c r="AB33" s="7">
        <f t="shared" si="11"/>
        <v>6</v>
      </c>
      <c r="AC33" s="1" t="s">
        <v>358</v>
      </c>
      <c r="AD33" s="5">
        <f t="shared" si="12"/>
        <v>8150</v>
      </c>
      <c r="AE33" s="6">
        <f t="shared" si="6"/>
        <v>712</v>
      </c>
      <c r="AF33" s="7">
        <f t="shared" si="13"/>
        <v>326</v>
      </c>
      <c r="AG33" s="5">
        <f t="shared" si="14"/>
        <v>126</v>
      </c>
      <c r="AH33" s="6">
        <f t="shared" si="7"/>
        <v>11</v>
      </c>
      <c r="AI33" s="7">
        <f t="shared" si="15"/>
        <v>6</v>
      </c>
    </row>
    <row r="34" spans="2:35" x14ac:dyDescent="0.15">
      <c r="B34" t="s">
        <v>344</v>
      </c>
      <c r="C34">
        <v>1.3299999999999998</v>
      </c>
      <c r="H34" s="1" t="s">
        <v>42</v>
      </c>
      <c r="I34" s="5">
        <f t="shared" si="16"/>
        <v>44085</v>
      </c>
      <c r="J34" s="6">
        <f>ROUNDUP(J29*$C$24,0)</f>
        <v>5342</v>
      </c>
      <c r="K34" s="7">
        <f t="shared" si="17"/>
        <v>1556</v>
      </c>
      <c r="L34" s="5">
        <f t="shared" si="18"/>
        <v>364</v>
      </c>
      <c r="M34" s="6">
        <f>ROUNDUP(M29*$C$24,0)</f>
        <v>44</v>
      </c>
      <c r="N34" s="7">
        <f t="shared" si="19"/>
        <v>13</v>
      </c>
      <c r="O34" s="1" t="s">
        <v>359</v>
      </c>
      <c r="P34" s="1">
        <f t="shared" si="0"/>
        <v>8278</v>
      </c>
      <c r="Q34" s="1">
        <f>ROUNDUP((Q38-Q33)*0.6/4+Q33,0)</f>
        <v>1003</v>
      </c>
      <c r="R34" s="1">
        <f t="shared" si="1"/>
        <v>293</v>
      </c>
      <c r="S34" s="1">
        <f t="shared" si="2"/>
        <v>124</v>
      </c>
      <c r="T34" s="1">
        <f>ROUNDUP((T38-T33)*0.6/4+T33,0)</f>
        <v>15</v>
      </c>
      <c r="U34" s="1">
        <f t="shared" si="3"/>
        <v>5</v>
      </c>
      <c r="V34" s="1" t="s">
        <v>359</v>
      </c>
      <c r="W34" s="1">
        <f t="shared" si="8"/>
        <v>10917</v>
      </c>
      <c r="X34" s="1">
        <f t="shared" si="4"/>
        <v>731</v>
      </c>
      <c r="Y34" s="1">
        <f t="shared" si="9"/>
        <v>420</v>
      </c>
      <c r="Z34" s="1">
        <f t="shared" si="10"/>
        <v>165</v>
      </c>
      <c r="AA34" s="1">
        <f t="shared" si="5"/>
        <v>11</v>
      </c>
      <c r="AB34" s="1">
        <f t="shared" si="11"/>
        <v>7</v>
      </c>
      <c r="AC34" s="1" t="s">
        <v>359</v>
      </c>
      <c r="AD34" s="1">
        <f t="shared" si="12"/>
        <v>9260</v>
      </c>
      <c r="AE34" s="1">
        <f t="shared" si="6"/>
        <v>809</v>
      </c>
      <c r="AF34" s="1">
        <f t="shared" si="13"/>
        <v>371</v>
      </c>
      <c r="AG34" s="1">
        <f t="shared" si="14"/>
        <v>149</v>
      </c>
      <c r="AH34" s="1">
        <f t="shared" si="7"/>
        <v>13</v>
      </c>
      <c r="AI34" s="1">
        <f t="shared" si="15"/>
        <v>6</v>
      </c>
    </row>
    <row r="35" spans="2:35" x14ac:dyDescent="0.15">
      <c r="B35" t="s">
        <v>383</v>
      </c>
      <c r="C35">
        <v>1.3299999999999998</v>
      </c>
      <c r="E35">
        <f>C33*0.95</f>
        <v>1.3086249999999999</v>
      </c>
      <c r="H35" s="1" t="s">
        <v>100</v>
      </c>
      <c r="I35" s="1">
        <f t="shared" si="16"/>
        <v>48186</v>
      </c>
      <c r="J35" s="1">
        <f>ROUNDUP((J39-J34)*0.6/4+J34,0)</f>
        <v>5839</v>
      </c>
      <c r="K35" s="1">
        <f t="shared" si="17"/>
        <v>1701</v>
      </c>
      <c r="L35" s="1">
        <f t="shared" si="18"/>
        <v>405</v>
      </c>
      <c r="M35" s="1">
        <f>ROUNDUP((M39-M34)*0.6/4+M34,0)</f>
        <v>49</v>
      </c>
      <c r="N35" s="1">
        <f t="shared" si="19"/>
        <v>15</v>
      </c>
      <c r="O35" s="1" t="s">
        <v>104</v>
      </c>
      <c r="P35" s="1">
        <f t="shared" si="0"/>
        <v>9268</v>
      </c>
      <c r="Q35" s="1">
        <f>ROUNDUP((Q38-Q33)*0.6/4+Q34,0)</f>
        <v>1123</v>
      </c>
      <c r="R35" s="1">
        <f t="shared" si="1"/>
        <v>328</v>
      </c>
      <c r="S35" s="1">
        <f t="shared" si="2"/>
        <v>141</v>
      </c>
      <c r="T35" s="1">
        <f>ROUNDUP((T38-T33)*0.6/4+T34,0)</f>
        <v>17</v>
      </c>
      <c r="U35" s="1">
        <f t="shared" si="3"/>
        <v>5</v>
      </c>
      <c r="V35" s="1" t="s">
        <v>104</v>
      </c>
      <c r="W35" s="1">
        <f t="shared" si="8"/>
        <v>12216</v>
      </c>
      <c r="X35" s="1">
        <f t="shared" si="4"/>
        <v>818</v>
      </c>
      <c r="Y35" s="1">
        <f t="shared" si="9"/>
        <v>469</v>
      </c>
      <c r="Z35" s="1">
        <f t="shared" si="10"/>
        <v>195</v>
      </c>
      <c r="AA35" s="1">
        <f t="shared" si="5"/>
        <v>13</v>
      </c>
      <c r="AB35" s="1">
        <f t="shared" si="11"/>
        <v>8</v>
      </c>
      <c r="AC35" s="1" t="s">
        <v>104</v>
      </c>
      <c r="AD35" s="1">
        <f t="shared" si="12"/>
        <v>10359</v>
      </c>
      <c r="AE35" s="1">
        <f t="shared" si="6"/>
        <v>905</v>
      </c>
      <c r="AF35" s="1">
        <f t="shared" si="13"/>
        <v>415</v>
      </c>
      <c r="AG35" s="1">
        <f t="shared" si="14"/>
        <v>161</v>
      </c>
      <c r="AH35" s="1">
        <f t="shared" si="7"/>
        <v>14</v>
      </c>
      <c r="AI35" s="1">
        <f t="shared" si="15"/>
        <v>7</v>
      </c>
    </row>
    <row r="36" spans="2:35" x14ac:dyDescent="0.15">
      <c r="B36" t="s">
        <v>330</v>
      </c>
      <c r="C36">
        <v>1</v>
      </c>
      <c r="E36">
        <f>C34*0.95</f>
        <v>1.2634999999999998</v>
      </c>
      <c r="H36" s="1" t="s">
        <v>101</v>
      </c>
      <c r="I36" s="1">
        <f t="shared" si="16"/>
        <v>52288</v>
      </c>
      <c r="J36" s="1">
        <f>ROUNDUP((J39-J34)*0.6/4+J35,0)</f>
        <v>6336</v>
      </c>
      <c r="K36" s="1">
        <f t="shared" si="17"/>
        <v>1846</v>
      </c>
      <c r="L36" s="1">
        <f t="shared" si="18"/>
        <v>446</v>
      </c>
      <c r="M36" s="1">
        <f>ROUNDUP((M39-M34)*0.6/4+M35,0)</f>
        <v>54</v>
      </c>
      <c r="N36" s="1">
        <f t="shared" si="19"/>
        <v>16</v>
      </c>
      <c r="O36" s="1" t="s">
        <v>150</v>
      </c>
      <c r="P36" s="1">
        <f t="shared" si="0"/>
        <v>10258</v>
      </c>
      <c r="Q36" s="1">
        <f>ROUNDUP((Q38-Q33)*0.6/4+Q35,0)</f>
        <v>1243</v>
      </c>
      <c r="R36" s="1">
        <f t="shared" si="1"/>
        <v>363</v>
      </c>
      <c r="S36" s="1">
        <f t="shared" si="2"/>
        <v>157</v>
      </c>
      <c r="T36" s="1">
        <f>ROUNDUP((T38-T33)*0.6/4+T35,0)</f>
        <v>19</v>
      </c>
      <c r="U36" s="1">
        <f t="shared" si="3"/>
        <v>6</v>
      </c>
      <c r="V36" s="1" t="s">
        <v>150</v>
      </c>
      <c r="W36" s="1">
        <f t="shared" si="8"/>
        <v>13530</v>
      </c>
      <c r="X36" s="1">
        <f t="shared" si="4"/>
        <v>906</v>
      </c>
      <c r="Y36" s="1">
        <f t="shared" si="9"/>
        <v>520</v>
      </c>
      <c r="Z36" s="1">
        <f t="shared" si="10"/>
        <v>210</v>
      </c>
      <c r="AA36" s="1">
        <f t="shared" si="5"/>
        <v>14</v>
      </c>
      <c r="AB36" s="1">
        <f t="shared" si="11"/>
        <v>9</v>
      </c>
      <c r="AC36" s="1" t="s">
        <v>150</v>
      </c>
      <c r="AD36" s="1">
        <f t="shared" si="12"/>
        <v>11469</v>
      </c>
      <c r="AE36" s="1">
        <f t="shared" si="6"/>
        <v>1002</v>
      </c>
      <c r="AF36" s="1">
        <f t="shared" si="13"/>
        <v>459</v>
      </c>
      <c r="AG36" s="1">
        <f t="shared" si="14"/>
        <v>184</v>
      </c>
      <c r="AH36" s="1">
        <f t="shared" si="7"/>
        <v>16</v>
      </c>
      <c r="AI36" s="1">
        <f t="shared" si="15"/>
        <v>8</v>
      </c>
    </row>
    <row r="37" spans="2:35" x14ac:dyDescent="0.15">
      <c r="B37" t="s">
        <v>331</v>
      </c>
      <c r="C37">
        <v>2</v>
      </c>
      <c r="E37">
        <f>C35*0.95</f>
        <v>1.2634999999999998</v>
      </c>
      <c r="H37" s="1" t="s">
        <v>102</v>
      </c>
      <c r="I37" s="1">
        <f t="shared" si="16"/>
        <v>56389</v>
      </c>
      <c r="J37" s="1">
        <f>ROUNDUP((J39-J34)*0.6/4+J36,0)</f>
        <v>6833</v>
      </c>
      <c r="K37" s="1">
        <f t="shared" si="17"/>
        <v>1991</v>
      </c>
      <c r="L37" s="1">
        <f t="shared" si="18"/>
        <v>487</v>
      </c>
      <c r="M37" s="1">
        <f>ROUNDUP((M39-M34)*0.6/4+M36,0)</f>
        <v>59</v>
      </c>
      <c r="N37" s="1">
        <f t="shared" si="19"/>
        <v>18</v>
      </c>
      <c r="O37" s="1" t="s">
        <v>151</v>
      </c>
      <c r="P37" s="1">
        <f t="shared" si="0"/>
        <v>11249</v>
      </c>
      <c r="Q37" s="1">
        <f>ROUNDUP((Q38-Q33)*0.6/4+Q36,0)</f>
        <v>1363</v>
      </c>
      <c r="R37" s="1">
        <f t="shared" si="1"/>
        <v>397</v>
      </c>
      <c r="S37" s="1">
        <f t="shared" si="2"/>
        <v>174</v>
      </c>
      <c r="T37" s="1">
        <f>ROUNDUP((T38-T33)*0.6/4+T36,0)</f>
        <v>21</v>
      </c>
      <c r="U37" s="1">
        <f t="shared" si="3"/>
        <v>7</v>
      </c>
      <c r="V37" s="1" t="s">
        <v>151</v>
      </c>
      <c r="W37" s="1">
        <f t="shared" si="8"/>
        <v>14829</v>
      </c>
      <c r="X37" s="1">
        <f t="shared" si="4"/>
        <v>993</v>
      </c>
      <c r="Y37" s="1">
        <f t="shared" si="9"/>
        <v>570</v>
      </c>
      <c r="Z37" s="1">
        <f t="shared" si="10"/>
        <v>239</v>
      </c>
      <c r="AA37" s="1">
        <f t="shared" si="5"/>
        <v>16</v>
      </c>
      <c r="AB37" s="1">
        <f t="shared" si="11"/>
        <v>10</v>
      </c>
      <c r="AC37" s="1" t="s">
        <v>151</v>
      </c>
      <c r="AD37" s="1">
        <f t="shared" si="12"/>
        <v>12579</v>
      </c>
      <c r="AE37" s="1">
        <f t="shared" si="6"/>
        <v>1099</v>
      </c>
      <c r="AF37" s="1">
        <f t="shared" si="13"/>
        <v>504</v>
      </c>
      <c r="AG37" s="1">
        <f t="shared" si="14"/>
        <v>195</v>
      </c>
      <c r="AH37" s="1">
        <f t="shared" si="7"/>
        <v>17</v>
      </c>
      <c r="AI37" s="1">
        <f t="shared" si="15"/>
        <v>8</v>
      </c>
    </row>
    <row r="38" spans="2:35" x14ac:dyDescent="0.15">
      <c r="B38" t="s">
        <v>332</v>
      </c>
      <c r="C38">
        <v>1.8</v>
      </c>
      <c r="H38" s="1" t="s">
        <v>103</v>
      </c>
      <c r="I38" s="1">
        <f t="shared" si="16"/>
        <v>60491</v>
      </c>
      <c r="J38" s="1">
        <f>ROUNDUP((J39-J34)*0.6/4+J37,0)</f>
        <v>7330</v>
      </c>
      <c r="K38" s="1">
        <f t="shared" si="17"/>
        <v>2135</v>
      </c>
      <c r="L38" s="1">
        <f t="shared" si="18"/>
        <v>529</v>
      </c>
      <c r="M38" s="1">
        <f>ROUNDUP((M39-M34)*0.6/4+M37,0)</f>
        <v>64</v>
      </c>
      <c r="N38" s="1">
        <f t="shared" si="19"/>
        <v>19</v>
      </c>
      <c r="O38" s="1" t="s">
        <v>44</v>
      </c>
      <c r="P38" s="5">
        <f t="shared" si="0"/>
        <v>13848</v>
      </c>
      <c r="Q38" s="6">
        <f>ROUNDUP(Q33*$C$30,0)</f>
        <v>1678</v>
      </c>
      <c r="R38" s="7">
        <f t="shared" si="1"/>
        <v>489</v>
      </c>
      <c r="S38" s="5">
        <f t="shared" si="2"/>
        <v>207</v>
      </c>
      <c r="T38" s="6">
        <f>ROUNDUP(T33*$C$30,0)</f>
        <v>25</v>
      </c>
      <c r="U38" s="7">
        <f t="shared" si="3"/>
        <v>8</v>
      </c>
      <c r="V38" s="1" t="s">
        <v>44</v>
      </c>
      <c r="W38" s="5">
        <f t="shared" si="8"/>
        <v>18249</v>
      </c>
      <c r="X38" s="6">
        <f t="shared" si="4"/>
        <v>1222</v>
      </c>
      <c r="Y38" s="7">
        <f t="shared" si="9"/>
        <v>701</v>
      </c>
      <c r="Z38" s="5">
        <f t="shared" si="10"/>
        <v>284</v>
      </c>
      <c r="AA38" s="6">
        <f t="shared" si="5"/>
        <v>19</v>
      </c>
      <c r="AB38" s="7">
        <f t="shared" si="11"/>
        <v>11</v>
      </c>
      <c r="AC38" s="1" t="s">
        <v>44</v>
      </c>
      <c r="AD38" s="5">
        <f t="shared" si="12"/>
        <v>15487</v>
      </c>
      <c r="AE38" s="6">
        <f t="shared" si="6"/>
        <v>1353</v>
      </c>
      <c r="AF38" s="7">
        <f t="shared" si="13"/>
        <v>620</v>
      </c>
      <c r="AG38" s="5">
        <f t="shared" si="14"/>
        <v>241</v>
      </c>
      <c r="AH38" s="6">
        <f t="shared" si="7"/>
        <v>21</v>
      </c>
      <c r="AI38" s="7">
        <f t="shared" si="15"/>
        <v>10</v>
      </c>
    </row>
    <row r="39" spans="2:35" x14ac:dyDescent="0.15">
      <c r="B39" t="s">
        <v>333</v>
      </c>
      <c r="C39">
        <v>1.6</v>
      </c>
      <c r="H39" s="1" t="s">
        <v>43</v>
      </c>
      <c r="I39" s="5">
        <f t="shared" si="16"/>
        <v>71425</v>
      </c>
      <c r="J39" s="6">
        <f>ROUNDUP(J34*$C$25,0)</f>
        <v>8655</v>
      </c>
      <c r="K39" s="7">
        <f t="shared" si="17"/>
        <v>2521</v>
      </c>
      <c r="L39" s="5">
        <f t="shared" si="18"/>
        <v>595</v>
      </c>
      <c r="M39" s="6">
        <f>ROUNDUP(M34*$C$25,0)</f>
        <v>72</v>
      </c>
      <c r="N39" s="7">
        <f t="shared" si="19"/>
        <v>21</v>
      </c>
      <c r="O39" s="1" t="s">
        <v>360</v>
      </c>
      <c r="P39" s="1">
        <f t="shared" si="0"/>
        <v>15309</v>
      </c>
      <c r="Q39" s="1">
        <f>ROUNDUP((Q43-Q38)*0.6/4+Q38,0)</f>
        <v>1855</v>
      </c>
      <c r="R39" s="1">
        <f t="shared" si="1"/>
        <v>541</v>
      </c>
      <c r="S39" s="1">
        <f t="shared" si="2"/>
        <v>232</v>
      </c>
      <c r="T39" s="1">
        <f>ROUNDUP((T43-T38)*0.6/4+T38,0)</f>
        <v>28</v>
      </c>
      <c r="U39" s="1">
        <f t="shared" si="3"/>
        <v>9</v>
      </c>
      <c r="V39" s="1" t="s">
        <v>360</v>
      </c>
      <c r="W39" s="1">
        <f t="shared" si="8"/>
        <v>20175</v>
      </c>
      <c r="X39" s="1">
        <f t="shared" si="4"/>
        <v>1351</v>
      </c>
      <c r="Y39" s="1">
        <f t="shared" si="9"/>
        <v>775</v>
      </c>
      <c r="Z39" s="1">
        <f t="shared" si="10"/>
        <v>314</v>
      </c>
      <c r="AA39" s="1">
        <f t="shared" si="5"/>
        <v>21</v>
      </c>
      <c r="AB39" s="1">
        <f t="shared" si="11"/>
        <v>13</v>
      </c>
      <c r="AC39" s="1" t="s">
        <v>360</v>
      </c>
      <c r="AD39" s="1">
        <f t="shared" si="12"/>
        <v>17112</v>
      </c>
      <c r="AE39" s="1">
        <f t="shared" si="6"/>
        <v>1495</v>
      </c>
      <c r="AF39" s="1">
        <f t="shared" si="13"/>
        <v>685</v>
      </c>
      <c r="AG39" s="1">
        <f t="shared" si="14"/>
        <v>264</v>
      </c>
      <c r="AH39" s="1">
        <f t="shared" si="7"/>
        <v>23</v>
      </c>
      <c r="AI39" s="1">
        <f t="shared" si="15"/>
        <v>11</v>
      </c>
    </row>
    <row r="40" spans="2:35" x14ac:dyDescent="0.15">
      <c r="B40" t="s">
        <v>345</v>
      </c>
      <c r="C40">
        <v>1.2349999999999999</v>
      </c>
      <c r="H40" s="1" t="s">
        <v>174</v>
      </c>
      <c r="I40" s="1">
        <f t="shared" si="16"/>
        <v>74495</v>
      </c>
      <c r="J40" s="1">
        <f>ROUNDUP((J44-J39)*0.6/4+J39,0)</f>
        <v>9027</v>
      </c>
      <c r="K40" s="1">
        <f t="shared" si="17"/>
        <v>2630</v>
      </c>
      <c r="L40" s="1">
        <f t="shared" si="18"/>
        <v>628</v>
      </c>
      <c r="M40" s="1">
        <f>ROUNDUP((M44-M39)*0.6/4+M39,0)</f>
        <v>76</v>
      </c>
      <c r="N40" s="1">
        <f t="shared" si="19"/>
        <v>23</v>
      </c>
      <c r="O40" s="1" t="s">
        <v>105</v>
      </c>
      <c r="P40" s="1">
        <f t="shared" si="0"/>
        <v>16769</v>
      </c>
      <c r="Q40" s="1">
        <f>ROUNDUP((Q43-Q38)*0.6/4+Q39,0)</f>
        <v>2032</v>
      </c>
      <c r="R40" s="1">
        <f t="shared" si="1"/>
        <v>592</v>
      </c>
      <c r="S40" s="1">
        <f t="shared" si="2"/>
        <v>256</v>
      </c>
      <c r="T40" s="1">
        <f>ROUNDUP((T43-T38)*0.6/4+T39,0)</f>
        <v>31</v>
      </c>
      <c r="U40" s="1">
        <f t="shared" si="3"/>
        <v>10</v>
      </c>
      <c r="V40" s="1" t="s">
        <v>105</v>
      </c>
      <c r="W40" s="1">
        <f t="shared" si="8"/>
        <v>22102</v>
      </c>
      <c r="X40" s="1">
        <f t="shared" si="4"/>
        <v>1480</v>
      </c>
      <c r="Y40" s="1">
        <f t="shared" si="9"/>
        <v>849</v>
      </c>
      <c r="Z40" s="1">
        <f t="shared" si="10"/>
        <v>344</v>
      </c>
      <c r="AA40" s="1">
        <f t="shared" si="5"/>
        <v>23</v>
      </c>
      <c r="AB40" s="1">
        <f t="shared" si="11"/>
        <v>14</v>
      </c>
      <c r="AC40" s="1" t="s">
        <v>105</v>
      </c>
      <c r="AD40" s="1">
        <f t="shared" si="12"/>
        <v>18749</v>
      </c>
      <c r="AE40" s="1">
        <f t="shared" si="6"/>
        <v>1638</v>
      </c>
      <c r="AF40" s="1">
        <f t="shared" si="13"/>
        <v>750</v>
      </c>
      <c r="AG40" s="1">
        <f t="shared" si="14"/>
        <v>287</v>
      </c>
      <c r="AH40" s="1">
        <f t="shared" si="7"/>
        <v>25</v>
      </c>
      <c r="AI40" s="1">
        <f t="shared" si="15"/>
        <v>12</v>
      </c>
    </row>
    <row r="41" spans="2:35" x14ac:dyDescent="0.15">
      <c r="B41" t="s">
        <v>346</v>
      </c>
      <c r="C41">
        <v>1.2349999999999999</v>
      </c>
      <c r="H41" s="1" t="s">
        <v>175</v>
      </c>
      <c r="I41" s="1">
        <f t="shared" si="16"/>
        <v>77565</v>
      </c>
      <c r="J41" s="1">
        <f>ROUNDUP((J44-J39)*0.6/4+J40,0)</f>
        <v>9399</v>
      </c>
      <c r="K41" s="1">
        <f t="shared" si="17"/>
        <v>2738</v>
      </c>
      <c r="L41" s="1">
        <f t="shared" si="18"/>
        <v>661</v>
      </c>
      <c r="M41" s="1">
        <f>ROUNDUP((M44-M39)*0.6/4+M40,0)</f>
        <v>80</v>
      </c>
      <c r="N41" s="1">
        <f t="shared" si="19"/>
        <v>24</v>
      </c>
      <c r="O41" s="1" t="s">
        <v>106</v>
      </c>
      <c r="P41" s="1">
        <f t="shared" si="0"/>
        <v>18230</v>
      </c>
      <c r="Q41" s="1">
        <f>ROUNDUP((Q43-Q38)*0.6/4+Q40,0)</f>
        <v>2209</v>
      </c>
      <c r="R41" s="1">
        <f t="shared" si="1"/>
        <v>644</v>
      </c>
      <c r="S41" s="1">
        <f t="shared" si="2"/>
        <v>281</v>
      </c>
      <c r="T41" s="1">
        <f>ROUNDUP((T43-T38)*0.6/4+T40,0)</f>
        <v>34</v>
      </c>
      <c r="U41" s="1">
        <f t="shared" si="3"/>
        <v>10</v>
      </c>
      <c r="V41" s="1" t="s">
        <v>106</v>
      </c>
      <c r="W41" s="1">
        <f t="shared" si="8"/>
        <v>24028</v>
      </c>
      <c r="X41" s="1">
        <f t="shared" si="4"/>
        <v>1609</v>
      </c>
      <c r="Y41" s="1">
        <f t="shared" si="9"/>
        <v>923</v>
      </c>
      <c r="Z41" s="1">
        <f t="shared" si="10"/>
        <v>374</v>
      </c>
      <c r="AA41" s="1">
        <f t="shared" si="5"/>
        <v>25</v>
      </c>
      <c r="AB41" s="1">
        <f t="shared" si="11"/>
        <v>15</v>
      </c>
      <c r="AC41" s="1" t="s">
        <v>106</v>
      </c>
      <c r="AD41" s="1">
        <f t="shared" si="12"/>
        <v>20385</v>
      </c>
      <c r="AE41" s="1">
        <f t="shared" si="6"/>
        <v>1781</v>
      </c>
      <c r="AF41" s="1">
        <f t="shared" si="13"/>
        <v>816</v>
      </c>
      <c r="AG41" s="1">
        <f t="shared" si="14"/>
        <v>321</v>
      </c>
      <c r="AH41" s="1">
        <f t="shared" si="7"/>
        <v>28</v>
      </c>
      <c r="AI41" s="1">
        <f t="shared" si="15"/>
        <v>13</v>
      </c>
    </row>
    <row r="42" spans="2:35" x14ac:dyDescent="0.15">
      <c r="B42" t="s">
        <v>384</v>
      </c>
      <c r="C42">
        <v>1.2349999999999999</v>
      </c>
      <c r="E42">
        <f>C40*0.95</f>
        <v>1.1732499999999999</v>
      </c>
      <c r="H42" s="1" t="s">
        <v>176</v>
      </c>
      <c r="I42" s="1">
        <f t="shared" si="16"/>
        <v>80635</v>
      </c>
      <c r="J42" s="1">
        <f>ROUNDUP((J44-J39)*0.6/4+J41,0)</f>
        <v>9771</v>
      </c>
      <c r="K42" s="1">
        <f t="shared" si="17"/>
        <v>2846</v>
      </c>
      <c r="L42" s="1">
        <f t="shared" si="18"/>
        <v>694</v>
      </c>
      <c r="M42" s="1">
        <f>ROUNDUP((M44-M39)*0.6/4+M41,0)</f>
        <v>84</v>
      </c>
      <c r="N42" s="1">
        <f t="shared" si="19"/>
        <v>25</v>
      </c>
      <c r="O42" s="1" t="s">
        <v>146</v>
      </c>
      <c r="P42" s="1">
        <f t="shared" si="0"/>
        <v>19691</v>
      </c>
      <c r="Q42" s="1">
        <f>ROUNDUP((Q43-Q38)*0.6/4+Q41,0)</f>
        <v>2386</v>
      </c>
      <c r="R42" s="1">
        <f t="shared" si="1"/>
        <v>695</v>
      </c>
      <c r="S42" s="1">
        <f t="shared" si="2"/>
        <v>306</v>
      </c>
      <c r="T42" s="1">
        <f>ROUNDUP((T43-T38)*0.6/4+T41,0)</f>
        <v>37</v>
      </c>
      <c r="U42" s="1">
        <f t="shared" si="3"/>
        <v>11</v>
      </c>
      <c r="V42" s="1" t="s">
        <v>146</v>
      </c>
      <c r="W42" s="1">
        <f t="shared" si="8"/>
        <v>25955</v>
      </c>
      <c r="X42" s="1">
        <f t="shared" si="4"/>
        <v>1738</v>
      </c>
      <c r="Y42" s="1">
        <f t="shared" si="9"/>
        <v>997</v>
      </c>
      <c r="Z42" s="1">
        <f t="shared" si="10"/>
        <v>404</v>
      </c>
      <c r="AA42" s="1">
        <f t="shared" si="5"/>
        <v>27</v>
      </c>
      <c r="AB42" s="1">
        <f t="shared" si="11"/>
        <v>16</v>
      </c>
      <c r="AC42" s="1" t="s">
        <v>146</v>
      </c>
      <c r="AD42" s="1">
        <f t="shared" si="12"/>
        <v>22011</v>
      </c>
      <c r="AE42" s="1">
        <f t="shared" si="6"/>
        <v>1923</v>
      </c>
      <c r="AF42" s="1">
        <f t="shared" si="13"/>
        <v>881</v>
      </c>
      <c r="AG42" s="1">
        <f t="shared" si="14"/>
        <v>344</v>
      </c>
      <c r="AH42" s="1">
        <f t="shared" si="7"/>
        <v>30</v>
      </c>
      <c r="AI42" s="1">
        <f t="shared" si="15"/>
        <v>14</v>
      </c>
    </row>
    <row r="43" spans="2:35" x14ac:dyDescent="0.15">
      <c r="B43" t="s">
        <v>50</v>
      </c>
      <c r="C43">
        <v>1</v>
      </c>
      <c r="E43">
        <f>C41*0.95</f>
        <v>1.1732499999999999</v>
      </c>
      <c r="H43" s="1" t="s">
        <v>177</v>
      </c>
      <c r="I43" s="1">
        <f t="shared" si="16"/>
        <v>83705</v>
      </c>
      <c r="J43" s="1">
        <f>ROUNDUP((J44-J39)*0.6/4+J42,0)</f>
        <v>10143</v>
      </c>
      <c r="K43" s="1">
        <f t="shared" si="17"/>
        <v>2955</v>
      </c>
      <c r="L43" s="1">
        <f t="shared" si="18"/>
        <v>727</v>
      </c>
      <c r="M43" s="1">
        <f>ROUNDUP((M44-M39)*0.6/4+M42,0)</f>
        <v>88</v>
      </c>
      <c r="N43" s="1">
        <f t="shared" si="19"/>
        <v>26</v>
      </c>
      <c r="O43" s="1" t="s">
        <v>45</v>
      </c>
      <c r="P43" s="5">
        <f t="shared" si="0"/>
        <v>23545</v>
      </c>
      <c r="Q43" s="6">
        <f>ROUNDUP(Q38*$C$31,0)</f>
        <v>2853</v>
      </c>
      <c r="R43" s="7">
        <f t="shared" si="1"/>
        <v>831</v>
      </c>
      <c r="S43" s="5">
        <f t="shared" si="2"/>
        <v>355</v>
      </c>
      <c r="T43" s="6">
        <f>ROUNDUP(T38*$C$31,0)</f>
        <v>43</v>
      </c>
      <c r="U43" s="7">
        <f t="shared" si="3"/>
        <v>13</v>
      </c>
      <c r="V43" s="1" t="s">
        <v>45</v>
      </c>
      <c r="W43" s="5">
        <f t="shared" si="8"/>
        <v>31032</v>
      </c>
      <c r="X43" s="6">
        <f t="shared" si="4"/>
        <v>2078</v>
      </c>
      <c r="Y43" s="7">
        <f t="shared" si="9"/>
        <v>1192</v>
      </c>
      <c r="Z43" s="5">
        <f t="shared" si="10"/>
        <v>478</v>
      </c>
      <c r="AA43" s="6">
        <f t="shared" si="5"/>
        <v>32</v>
      </c>
      <c r="AB43" s="7">
        <f t="shared" si="11"/>
        <v>19</v>
      </c>
      <c r="AC43" s="1" t="s">
        <v>45</v>
      </c>
      <c r="AD43" s="5">
        <f t="shared" si="12"/>
        <v>26326</v>
      </c>
      <c r="AE43" s="6">
        <f t="shared" si="6"/>
        <v>2300</v>
      </c>
      <c r="AF43" s="7">
        <f t="shared" si="13"/>
        <v>1054</v>
      </c>
      <c r="AG43" s="5">
        <f t="shared" si="14"/>
        <v>401</v>
      </c>
      <c r="AH43" s="6">
        <f t="shared" si="7"/>
        <v>35</v>
      </c>
      <c r="AI43" s="7">
        <f t="shared" si="15"/>
        <v>17</v>
      </c>
    </row>
    <row r="44" spans="2:35" x14ac:dyDescent="0.15">
      <c r="B44" t="s">
        <v>51</v>
      </c>
      <c r="C44">
        <v>2</v>
      </c>
      <c r="E44">
        <f>C42*0.95</f>
        <v>1.1732499999999999</v>
      </c>
      <c r="H44" s="1" t="s">
        <v>178</v>
      </c>
      <c r="I44" s="5">
        <f t="shared" si="16"/>
        <v>91875</v>
      </c>
      <c r="J44" s="6">
        <f>ROUNDUP(J39*$C$26,0)</f>
        <v>11133</v>
      </c>
      <c r="K44" s="7">
        <f t="shared" si="17"/>
        <v>3243</v>
      </c>
      <c r="L44" s="5">
        <f t="shared" si="18"/>
        <v>768</v>
      </c>
      <c r="M44" s="6">
        <f>ROUNDUP(M39*$C$26,0)</f>
        <v>93</v>
      </c>
      <c r="N44" s="7">
        <f t="shared" si="19"/>
        <v>28</v>
      </c>
      <c r="O44" s="1" t="s">
        <v>361</v>
      </c>
      <c r="P44" s="1">
        <f t="shared" si="0"/>
        <v>25666</v>
      </c>
      <c r="Q44" s="1">
        <f>ROUNDUP((Q48-Q43)*0.6/4+Q43,0)</f>
        <v>3110</v>
      </c>
      <c r="R44" s="1">
        <f t="shared" si="1"/>
        <v>906</v>
      </c>
      <c r="S44" s="1">
        <f t="shared" si="2"/>
        <v>388</v>
      </c>
      <c r="T44" s="1">
        <f>ROUNDUP((T48-T43)*0.6/4+T43,0)</f>
        <v>47</v>
      </c>
      <c r="U44" s="1">
        <f t="shared" si="3"/>
        <v>14</v>
      </c>
      <c r="V44" s="1" t="s">
        <v>361</v>
      </c>
      <c r="W44" s="1">
        <f t="shared" si="8"/>
        <v>33824</v>
      </c>
      <c r="X44" s="1">
        <f t="shared" si="4"/>
        <v>2265</v>
      </c>
      <c r="Y44" s="1">
        <f t="shared" si="9"/>
        <v>1299</v>
      </c>
      <c r="Z44" s="1">
        <f t="shared" si="10"/>
        <v>523</v>
      </c>
      <c r="AA44" s="1">
        <f t="shared" si="5"/>
        <v>35</v>
      </c>
      <c r="AB44" s="1">
        <f t="shared" si="11"/>
        <v>21</v>
      </c>
      <c r="AC44" s="1" t="s">
        <v>361</v>
      </c>
      <c r="AD44" s="1">
        <f t="shared" si="12"/>
        <v>28695</v>
      </c>
      <c r="AE44" s="1">
        <f t="shared" si="6"/>
        <v>2507</v>
      </c>
      <c r="AF44" s="1">
        <f t="shared" si="13"/>
        <v>1148</v>
      </c>
      <c r="AG44" s="1">
        <f t="shared" si="14"/>
        <v>435</v>
      </c>
      <c r="AH44" s="1">
        <f t="shared" si="7"/>
        <v>38</v>
      </c>
      <c r="AI44" s="1">
        <f t="shared" si="15"/>
        <v>18</v>
      </c>
    </row>
    <row r="45" spans="2:35" x14ac:dyDescent="0.15">
      <c r="B45" t="s">
        <v>52</v>
      </c>
      <c r="C45">
        <v>1.8</v>
      </c>
      <c r="H45" s="1" t="s">
        <v>179</v>
      </c>
      <c r="I45" s="1">
        <f t="shared" si="16"/>
        <v>96719</v>
      </c>
      <c r="J45" s="1">
        <f>ROUNDUP((J49-J44)*0.6/4+J44,0)</f>
        <v>11720</v>
      </c>
      <c r="K45" s="1">
        <f t="shared" si="17"/>
        <v>3414</v>
      </c>
      <c r="L45" s="1">
        <f t="shared" si="18"/>
        <v>809</v>
      </c>
      <c r="M45" s="1">
        <f>ROUNDUP((M49-M44)*0.6/4+M44,0)</f>
        <v>98</v>
      </c>
      <c r="N45" s="1">
        <f t="shared" si="19"/>
        <v>29</v>
      </c>
      <c r="O45" s="1" t="s">
        <v>107</v>
      </c>
      <c r="P45" s="1">
        <f t="shared" si="0"/>
        <v>27786</v>
      </c>
      <c r="Q45" s="1">
        <f>ROUNDUP((Q48-Q43)*0.6/4+Q44,0)</f>
        <v>3367</v>
      </c>
      <c r="R45" s="1">
        <f t="shared" si="1"/>
        <v>981</v>
      </c>
      <c r="S45" s="1">
        <f t="shared" si="2"/>
        <v>421</v>
      </c>
      <c r="T45" s="1">
        <f>ROUNDUP((T48-T43)*0.6/4+T44,0)</f>
        <v>51</v>
      </c>
      <c r="U45" s="1">
        <f t="shared" si="3"/>
        <v>15</v>
      </c>
      <c r="V45" s="1" t="s">
        <v>107</v>
      </c>
      <c r="W45" s="1">
        <f t="shared" si="8"/>
        <v>36617</v>
      </c>
      <c r="X45" s="1">
        <f t="shared" si="4"/>
        <v>2452</v>
      </c>
      <c r="Y45" s="1">
        <f t="shared" si="9"/>
        <v>1406</v>
      </c>
      <c r="Z45" s="1">
        <f t="shared" si="10"/>
        <v>568</v>
      </c>
      <c r="AA45" s="1">
        <f t="shared" si="5"/>
        <v>38</v>
      </c>
      <c r="AB45" s="1">
        <f t="shared" si="11"/>
        <v>22</v>
      </c>
      <c r="AC45" s="1" t="s">
        <v>107</v>
      </c>
      <c r="AD45" s="1">
        <f t="shared" si="12"/>
        <v>31064</v>
      </c>
      <c r="AE45" s="1">
        <f t="shared" si="6"/>
        <v>2714</v>
      </c>
      <c r="AF45" s="1">
        <f t="shared" si="13"/>
        <v>1243</v>
      </c>
      <c r="AG45" s="1">
        <f t="shared" si="14"/>
        <v>481</v>
      </c>
      <c r="AH45" s="1">
        <f t="shared" si="7"/>
        <v>42</v>
      </c>
      <c r="AI45" s="1">
        <f t="shared" si="15"/>
        <v>20</v>
      </c>
    </row>
    <row r="46" spans="2:35" x14ac:dyDescent="0.15">
      <c r="B46" t="s">
        <v>53</v>
      </c>
      <c r="C46">
        <v>1.6</v>
      </c>
      <c r="H46" s="1" t="s">
        <v>180</v>
      </c>
      <c r="I46" s="1">
        <f t="shared" si="16"/>
        <v>101563</v>
      </c>
      <c r="J46" s="1">
        <f>ROUNDUP((J49-J44)*0.6/4+J45,0)</f>
        <v>12307</v>
      </c>
      <c r="K46" s="1">
        <f t="shared" si="17"/>
        <v>3585</v>
      </c>
      <c r="L46" s="1">
        <f t="shared" si="18"/>
        <v>850</v>
      </c>
      <c r="M46" s="1">
        <f>ROUNDUP((M49-M44)*0.6/4+M45,0)</f>
        <v>103</v>
      </c>
      <c r="N46" s="1">
        <f t="shared" si="19"/>
        <v>30</v>
      </c>
      <c r="O46" s="1" t="s">
        <v>108</v>
      </c>
      <c r="P46" s="1">
        <f t="shared" si="0"/>
        <v>29907</v>
      </c>
      <c r="Q46" s="1">
        <f>ROUNDUP((Q48-Q43)*0.6/4+Q45,0)</f>
        <v>3624</v>
      </c>
      <c r="R46" s="1">
        <f t="shared" si="1"/>
        <v>1056</v>
      </c>
      <c r="S46" s="1">
        <f t="shared" si="2"/>
        <v>454</v>
      </c>
      <c r="T46" s="1">
        <f>ROUNDUP((T48-T43)*0.6/4+T45,0)</f>
        <v>55</v>
      </c>
      <c r="U46" s="1">
        <f t="shared" si="3"/>
        <v>17</v>
      </c>
      <c r="V46" s="1" t="s">
        <v>108</v>
      </c>
      <c r="W46" s="1">
        <f t="shared" si="8"/>
        <v>39410</v>
      </c>
      <c r="X46" s="1">
        <f t="shared" si="4"/>
        <v>2639</v>
      </c>
      <c r="Y46" s="1">
        <f t="shared" si="9"/>
        <v>1514</v>
      </c>
      <c r="Z46" s="1">
        <f t="shared" si="10"/>
        <v>613</v>
      </c>
      <c r="AA46" s="1">
        <f t="shared" si="5"/>
        <v>41</v>
      </c>
      <c r="AB46" s="1">
        <f t="shared" si="11"/>
        <v>24</v>
      </c>
      <c r="AC46" s="1" t="s">
        <v>108</v>
      </c>
      <c r="AD46" s="1">
        <f t="shared" si="12"/>
        <v>33434</v>
      </c>
      <c r="AE46" s="1">
        <f t="shared" si="6"/>
        <v>2921</v>
      </c>
      <c r="AF46" s="1">
        <f t="shared" si="13"/>
        <v>1338</v>
      </c>
      <c r="AG46" s="1">
        <f t="shared" si="14"/>
        <v>516</v>
      </c>
      <c r="AH46" s="1">
        <f t="shared" si="7"/>
        <v>45</v>
      </c>
      <c r="AI46" s="1">
        <f t="shared" si="15"/>
        <v>21</v>
      </c>
    </row>
    <row r="47" spans="2:35" x14ac:dyDescent="0.15">
      <c r="B47" t="s">
        <v>347</v>
      </c>
      <c r="C47">
        <v>1.3</v>
      </c>
      <c r="H47" s="1" t="s">
        <v>181</v>
      </c>
      <c r="I47" s="1">
        <f t="shared" si="16"/>
        <v>106407</v>
      </c>
      <c r="J47" s="1">
        <f>ROUNDUP((J49-J44)*0.6/4+J46,0)</f>
        <v>12894</v>
      </c>
      <c r="K47" s="1">
        <f t="shared" si="17"/>
        <v>3756</v>
      </c>
      <c r="L47" s="1">
        <f t="shared" si="18"/>
        <v>892</v>
      </c>
      <c r="M47" s="1">
        <f>ROUNDUP((M49-M44)*0.6/4+M46,0)</f>
        <v>108</v>
      </c>
      <c r="N47" s="1">
        <f t="shared" si="19"/>
        <v>32</v>
      </c>
      <c r="O47" s="1" t="s">
        <v>109</v>
      </c>
      <c r="P47" s="1">
        <f t="shared" si="0"/>
        <v>32028</v>
      </c>
      <c r="Q47" s="1">
        <f>ROUNDUP((Q48-Q43)*0.6/4+Q46,0)</f>
        <v>3881</v>
      </c>
      <c r="R47" s="1">
        <f t="shared" si="1"/>
        <v>1131</v>
      </c>
      <c r="S47" s="1">
        <f t="shared" si="2"/>
        <v>487</v>
      </c>
      <c r="T47" s="1">
        <f>ROUNDUP((T48-T43)*0.6/4+T46,0)</f>
        <v>59</v>
      </c>
      <c r="U47" s="1">
        <f t="shared" si="3"/>
        <v>18</v>
      </c>
      <c r="V47" s="1" t="s">
        <v>109</v>
      </c>
      <c r="W47" s="1">
        <f t="shared" si="8"/>
        <v>42202</v>
      </c>
      <c r="X47" s="1">
        <f t="shared" si="4"/>
        <v>2826</v>
      </c>
      <c r="Y47" s="1">
        <f t="shared" si="9"/>
        <v>1621</v>
      </c>
      <c r="Z47" s="1">
        <f t="shared" si="10"/>
        <v>643</v>
      </c>
      <c r="AA47" s="1">
        <f t="shared" si="5"/>
        <v>43</v>
      </c>
      <c r="AB47" s="1">
        <f t="shared" si="11"/>
        <v>25</v>
      </c>
      <c r="AC47" s="1" t="s">
        <v>109</v>
      </c>
      <c r="AD47" s="1">
        <f t="shared" si="12"/>
        <v>35803</v>
      </c>
      <c r="AE47" s="1">
        <f t="shared" si="6"/>
        <v>3128</v>
      </c>
      <c r="AF47" s="1">
        <f t="shared" si="13"/>
        <v>1433</v>
      </c>
      <c r="AG47" s="1">
        <f t="shared" si="14"/>
        <v>550</v>
      </c>
      <c r="AH47" s="1">
        <f t="shared" si="7"/>
        <v>48</v>
      </c>
      <c r="AI47" s="1">
        <f t="shared" si="15"/>
        <v>22</v>
      </c>
    </row>
    <row r="48" spans="2:35" x14ac:dyDescent="0.15">
      <c r="B48" t="s">
        <v>348</v>
      </c>
      <c r="C48">
        <v>1.3</v>
      </c>
      <c r="H48" s="1" t="s">
        <v>182</v>
      </c>
      <c r="I48" s="1">
        <f t="shared" si="16"/>
        <v>111251</v>
      </c>
      <c r="J48" s="1">
        <f>ROUNDUP((J49-J44)*0.6/4+J47,0)</f>
        <v>13481</v>
      </c>
      <c r="K48" s="1">
        <f t="shared" si="17"/>
        <v>3927</v>
      </c>
      <c r="L48" s="1">
        <f t="shared" si="18"/>
        <v>933</v>
      </c>
      <c r="M48" s="1">
        <f>ROUNDUP((M49-M44)*0.6/4+M47,0)</f>
        <v>113</v>
      </c>
      <c r="N48" s="1">
        <f t="shared" si="19"/>
        <v>33</v>
      </c>
      <c r="O48" s="1" t="s">
        <v>46</v>
      </c>
      <c r="P48" s="5">
        <f t="shared" si="0"/>
        <v>37673</v>
      </c>
      <c r="Q48" s="6">
        <f>ROUNDUP(Q43*$C$32,0)</f>
        <v>4565</v>
      </c>
      <c r="R48" s="7">
        <f t="shared" si="1"/>
        <v>1330</v>
      </c>
      <c r="S48" s="5">
        <f t="shared" si="2"/>
        <v>570</v>
      </c>
      <c r="T48" s="6">
        <f>ROUNDUP(T43*$C$32,0)</f>
        <v>69</v>
      </c>
      <c r="U48" s="7">
        <f t="shared" si="3"/>
        <v>21</v>
      </c>
      <c r="V48" s="1" t="s">
        <v>46</v>
      </c>
      <c r="W48" s="5">
        <f t="shared" si="8"/>
        <v>49654</v>
      </c>
      <c r="X48" s="6">
        <f t="shared" si="4"/>
        <v>3325</v>
      </c>
      <c r="Y48" s="7">
        <f t="shared" si="9"/>
        <v>1907</v>
      </c>
      <c r="Z48" s="5">
        <f t="shared" si="10"/>
        <v>762</v>
      </c>
      <c r="AA48" s="6">
        <f t="shared" si="5"/>
        <v>51</v>
      </c>
      <c r="AB48" s="7">
        <f t="shared" si="11"/>
        <v>30</v>
      </c>
      <c r="AC48" s="1" t="s">
        <v>46</v>
      </c>
      <c r="AD48" s="5">
        <f t="shared" si="12"/>
        <v>42110</v>
      </c>
      <c r="AE48" s="6">
        <f t="shared" si="6"/>
        <v>3679</v>
      </c>
      <c r="AF48" s="7">
        <f t="shared" si="13"/>
        <v>1685</v>
      </c>
      <c r="AG48" s="5">
        <f t="shared" si="14"/>
        <v>641</v>
      </c>
      <c r="AH48" s="6">
        <f t="shared" si="7"/>
        <v>56</v>
      </c>
      <c r="AI48" s="7">
        <f t="shared" si="15"/>
        <v>26</v>
      </c>
    </row>
    <row r="49" spans="2:35" x14ac:dyDescent="0.15">
      <c r="B49" t="s">
        <v>385</v>
      </c>
      <c r="C49">
        <v>1.3</v>
      </c>
      <c r="H49" s="1" t="s">
        <v>183</v>
      </c>
      <c r="I49" s="5">
        <f t="shared" si="16"/>
        <v>124117</v>
      </c>
      <c r="J49" s="6">
        <f>ROUNDUP(J44*$C$27,0)</f>
        <v>15040</v>
      </c>
      <c r="K49" s="7">
        <f t="shared" si="17"/>
        <v>4381</v>
      </c>
      <c r="L49" s="5">
        <f t="shared" si="18"/>
        <v>1040</v>
      </c>
      <c r="M49" s="6">
        <f>ROUNDUP(M44*$C$27,0)</f>
        <v>126</v>
      </c>
      <c r="N49" s="7">
        <f t="shared" si="19"/>
        <v>37</v>
      </c>
      <c r="O49" s="1" t="s">
        <v>189</v>
      </c>
      <c r="P49" s="1">
        <f t="shared" si="0"/>
        <v>39810</v>
      </c>
      <c r="Q49" s="1">
        <f>ROUNDUP((Q53-Q48)*0.6/4+Q48,0)</f>
        <v>4824</v>
      </c>
      <c r="R49" s="1">
        <f t="shared" si="1"/>
        <v>1406</v>
      </c>
      <c r="S49" s="1">
        <f t="shared" si="2"/>
        <v>611</v>
      </c>
      <c r="T49" s="1">
        <f>ROUNDUP((T53-T48)*0.6/4+T48,0)</f>
        <v>74</v>
      </c>
      <c r="U49" s="1">
        <f t="shared" si="3"/>
        <v>22</v>
      </c>
      <c r="V49" s="1" t="s">
        <v>189</v>
      </c>
      <c r="W49" s="1">
        <f t="shared" si="8"/>
        <v>52461</v>
      </c>
      <c r="X49" s="1">
        <f t="shared" si="4"/>
        <v>3513</v>
      </c>
      <c r="Y49" s="1">
        <f t="shared" si="9"/>
        <v>2015</v>
      </c>
      <c r="Z49" s="1">
        <f t="shared" si="10"/>
        <v>807</v>
      </c>
      <c r="AA49" s="1">
        <f t="shared" si="5"/>
        <v>54</v>
      </c>
      <c r="AB49" s="1">
        <f t="shared" si="11"/>
        <v>31</v>
      </c>
      <c r="AC49" s="1" t="s">
        <v>189</v>
      </c>
      <c r="AD49" s="1">
        <f t="shared" si="12"/>
        <v>44502</v>
      </c>
      <c r="AE49" s="1">
        <f t="shared" si="6"/>
        <v>3888</v>
      </c>
      <c r="AF49" s="1">
        <f t="shared" si="13"/>
        <v>1781</v>
      </c>
      <c r="AG49" s="1">
        <f t="shared" si="14"/>
        <v>687</v>
      </c>
      <c r="AH49" s="1">
        <f t="shared" si="7"/>
        <v>60</v>
      </c>
      <c r="AI49" s="1">
        <f t="shared" si="15"/>
        <v>28</v>
      </c>
    </row>
    <row r="50" spans="2:35" x14ac:dyDescent="0.15">
      <c r="B50" t="s">
        <v>54</v>
      </c>
      <c r="C50">
        <v>1</v>
      </c>
      <c r="H50" s="1" t="s">
        <v>184</v>
      </c>
      <c r="I50" s="1">
        <f t="shared" si="16"/>
        <v>132031</v>
      </c>
      <c r="J50" s="1">
        <f>ROUNDUP((J54-J49)*0.6/4+J49,0)</f>
        <v>15999</v>
      </c>
      <c r="K50" s="1">
        <f t="shared" si="17"/>
        <v>4660</v>
      </c>
      <c r="L50" s="1">
        <f t="shared" si="18"/>
        <v>1115</v>
      </c>
      <c r="M50" s="1">
        <f>ROUNDUP((M54-M49)*0.6/4+M49,0)</f>
        <v>135</v>
      </c>
      <c r="N50" s="1">
        <f t="shared" si="19"/>
        <v>40</v>
      </c>
      <c r="O50" s="1" t="s">
        <v>190</v>
      </c>
      <c r="P50" s="1">
        <f t="shared" si="0"/>
        <v>41948</v>
      </c>
      <c r="Q50" s="1">
        <f>ROUNDUP((Q53-Q48)*0.6/4+Q49,0)</f>
        <v>5083</v>
      </c>
      <c r="R50" s="1">
        <f t="shared" si="1"/>
        <v>1481</v>
      </c>
      <c r="S50" s="1">
        <f t="shared" si="2"/>
        <v>652</v>
      </c>
      <c r="T50" s="1">
        <f>ROUNDUP((T53-T48)*0.6/4+T49,0)</f>
        <v>79</v>
      </c>
      <c r="U50" s="1">
        <f t="shared" si="3"/>
        <v>24</v>
      </c>
      <c r="V50" s="1" t="s">
        <v>190</v>
      </c>
      <c r="W50" s="1">
        <f t="shared" si="8"/>
        <v>55284</v>
      </c>
      <c r="X50" s="1">
        <f t="shared" si="4"/>
        <v>3702</v>
      </c>
      <c r="Y50" s="1">
        <f t="shared" si="9"/>
        <v>2123</v>
      </c>
      <c r="Z50" s="1">
        <f t="shared" si="10"/>
        <v>867</v>
      </c>
      <c r="AA50" s="1">
        <f t="shared" si="5"/>
        <v>58</v>
      </c>
      <c r="AB50" s="1">
        <f t="shared" si="11"/>
        <v>34</v>
      </c>
      <c r="AC50" s="1" t="s">
        <v>190</v>
      </c>
      <c r="AD50" s="1">
        <f t="shared" si="12"/>
        <v>46894</v>
      </c>
      <c r="AE50" s="1">
        <f t="shared" si="6"/>
        <v>4097</v>
      </c>
      <c r="AF50" s="1">
        <f t="shared" si="13"/>
        <v>1876</v>
      </c>
      <c r="AG50" s="1">
        <f t="shared" si="14"/>
        <v>733</v>
      </c>
      <c r="AH50" s="1">
        <f t="shared" si="7"/>
        <v>64</v>
      </c>
      <c r="AI50" s="1">
        <f t="shared" si="15"/>
        <v>30</v>
      </c>
    </row>
    <row r="51" spans="2:35" x14ac:dyDescent="0.15">
      <c r="B51" t="s">
        <v>55</v>
      </c>
      <c r="C51">
        <v>2</v>
      </c>
      <c r="H51" s="1" t="s">
        <v>185</v>
      </c>
      <c r="I51" s="1">
        <f t="shared" si="16"/>
        <v>139945</v>
      </c>
      <c r="J51" s="1">
        <f>ROUNDUP((J54-J49)*0.6/4+J50,0)</f>
        <v>16958</v>
      </c>
      <c r="K51" s="1">
        <f t="shared" si="17"/>
        <v>4940</v>
      </c>
      <c r="L51" s="1">
        <f t="shared" si="18"/>
        <v>1189</v>
      </c>
      <c r="M51" s="1">
        <f>ROUNDUP((M54-M49)*0.6/4+M50,0)</f>
        <v>144</v>
      </c>
      <c r="N51" s="1">
        <f t="shared" si="19"/>
        <v>42</v>
      </c>
      <c r="O51" s="1" t="s">
        <v>191</v>
      </c>
      <c r="P51" s="1">
        <f t="shared" si="0"/>
        <v>44085</v>
      </c>
      <c r="Q51" s="1">
        <f>ROUNDUP((Q53-Q48)*0.6/4+Q50,0)</f>
        <v>5342</v>
      </c>
      <c r="R51" s="1">
        <f t="shared" si="1"/>
        <v>1556</v>
      </c>
      <c r="S51" s="1">
        <f t="shared" si="2"/>
        <v>694</v>
      </c>
      <c r="T51" s="1">
        <f>ROUNDUP((T53-T48)*0.6/4+T50,0)</f>
        <v>84</v>
      </c>
      <c r="U51" s="1">
        <f t="shared" si="3"/>
        <v>25</v>
      </c>
      <c r="V51" s="1" t="s">
        <v>191</v>
      </c>
      <c r="W51" s="1">
        <f t="shared" si="8"/>
        <v>58091</v>
      </c>
      <c r="X51" s="1">
        <f t="shared" si="4"/>
        <v>3890</v>
      </c>
      <c r="Y51" s="1">
        <f t="shared" si="9"/>
        <v>2231</v>
      </c>
      <c r="Z51" s="1">
        <f t="shared" si="10"/>
        <v>926</v>
      </c>
      <c r="AA51" s="1">
        <f t="shared" si="5"/>
        <v>62</v>
      </c>
      <c r="AB51" s="1">
        <f t="shared" si="11"/>
        <v>36</v>
      </c>
      <c r="AC51" s="1" t="s">
        <v>191</v>
      </c>
      <c r="AD51" s="1">
        <f t="shared" si="12"/>
        <v>49275</v>
      </c>
      <c r="AE51" s="1">
        <f t="shared" si="6"/>
        <v>4305</v>
      </c>
      <c r="AF51" s="1">
        <f t="shared" si="13"/>
        <v>1971</v>
      </c>
      <c r="AG51" s="1">
        <f t="shared" si="14"/>
        <v>779</v>
      </c>
      <c r="AH51" s="1">
        <f t="shared" si="7"/>
        <v>68</v>
      </c>
      <c r="AI51" s="1">
        <f t="shared" si="15"/>
        <v>32</v>
      </c>
    </row>
    <row r="52" spans="2:35" x14ac:dyDescent="0.15">
      <c r="B52" t="s">
        <v>56</v>
      </c>
      <c r="C52">
        <v>1.8</v>
      </c>
      <c r="H52" s="1" t="s">
        <v>186</v>
      </c>
      <c r="I52" s="1">
        <f t="shared" si="16"/>
        <v>147859</v>
      </c>
      <c r="J52" s="1">
        <f>ROUNDUP((J54-J49)*0.6/4+J51,0)</f>
        <v>17917</v>
      </c>
      <c r="K52" s="1">
        <f t="shared" si="17"/>
        <v>5219</v>
      </c>
      <c r="L52" s="1">
        <f t="shared" si="18"/>
        <v>1263</v>
      </c>
      <c r="M52" s="1">
        <f>ROUNDUP((M54-M49)*0.6/4+M51,0)</f>
        <v>153</v>
      </c>
      <c r="N52" s="1">
        <f t="shared" si="19"/>
        <v>45</v>
      </c>
      <c r="O52" s="1" t="s">
        <v>192</v>
      </c>
      <c r="P52" s="1">
        <f t="shared" si="0"/>
        <v>46222</v>
      </c>
      <c r="Q52" s="1">
        <f>ROUNDUP((Q53-Q48)*0.6/4+Q51,0)</f>
        <v>5601</v>
      </c>
      <c r="R52" s="1">
        <f t="shared" si="1"/>
        <v>1632</v>
      </c>
      <c r="S52" s="1">
        <f t="shared" si="2"/>
        <v>735</v>
      </c>
      <c r="T52" s="1">
        <f>ROUNDUP((T53-T48)*0.6/4+T51,0)</f>
        <v>89</v>
      </c>
      <c r="U52" s="1">
        <f t="shared" si="3"/>
        <v>26</v>
      </c>
      <c r="V52" s="1" t="s">
        <v>192</v>
      </c>
      <c r="W52" s="1">
        <f t="shared" si="8"/>
        <v>60914</v>
      </c>
      <c r="X52" s="1">
        <f t="shared" si="4"/>
        <v>4079</v>
      </c>
      <c r="Y52" s="1">
        <f t="shared" si="9"/>
        <v>2339</v>
      </c>
      <c r="Z52" s="1">
        <f t="shared" si="10"/>
        <v>971</v>
      </c>
      <c r="AA52" s="1">
        <f t="shared" si="5"/>
        <v>65</v>
      </c>
      <c r="AB52" s="1">
        <f t="shared" si="11"/>
        <v>38</v>
      </c>
      <c r="AC52" s="1" t="s">
        <v>192</v>
      </c>
      <c r="AD52" s="1">
        <f t="shared" si="12"/>
        <v>51667</v>
      </c>
      <c r="AE52" s="1">
        <f t="shared" si="6"/>
        <v>4514</v>
      </c>
      <c r="AF52" s="1">
        <f t="shared" si="13"/>
        <v>2067</v>
      </c>
      <c r="AG52" s="1">
        <f t="shared" si="14"/>
        <v>825</v>
      </c>
      <c r="AH52" s="1">
        <f t="shared" si="7"/>
        <v>72</v>
      </c>
      <c r="AI52" s="1">
        <f t="shared" si="15"/>
        <v>33</v>
      </c>
    </row>
    <row r="53" spans="2:35" x14ac:dyDescent="0.15">
      <c r="B53" t="s">
        <v>57</v>
      </c>
      <c r="C53">
        <v>1.6</v>
      </c>
      <c r="H53" s="1" t="s">
        <v>187</v>
      </c>
      <c r="I53" s="1">
        <f t="shared" si="16"/>
        <v>155773</v>
      </c>
      <c r="J53" s="1">
        <f>ROUNDUP((J54-J49)*0.6/4+J52,0)</f>
        <v>18876</v>
      </c>
      <c r="K53" s="1">
        <f t="shared" si="17"/>
        <v>5498</v>
      </c>
      <c r="L53" s="1">
        <f t="shared" si="18"/>
        <v>1337</v>
      </c>
      <c r="M53" s="1">
        <f>ROUNDUP((M54-M49)*0.6/4+M52,0)</f>
        <v>162</v>
      </c>
      <c r="N53" s="1">
        <f t="shared" si="19"/>
        <v>48</v>
      </c>
      <c r="O53" s="1" t="s">
        <v>193</v>
      </c>
      <c r="P53" s="5">
        <f t="shared" si="0"/>
        <v>51900</v>
      </c>
      <c r="Q53" s="6">
        <f>ROUNDUP(Q48*$C$33,0)</f>
        <v>6289</v>
      </c>
      <c r="R53" s="7">
        <f t="shared" si="1"/>
        <v>1832</v>
      </c>
      <c r="S53" s="5">
        <f t="shared" si="2"/>
        <v>793</v>
      </c>
      <c r="T53" s="6">
        <f>ROUNDUP(T48*$C$33,0)</f>
        <v>96</v>
      </c>
      <c r="U53" s="7">
        <f t="shared" si="3"/>
        <v>28</v>
      </c>
      <c r="V53" s="1" t="s">
        <v>193</v>
      </c>
      <c r="W53" s="5">
        <f t="shared" si="8"/>
        <v>68395</v>
      </c>
      <c r="X53" s="6">
        <f t="shared" si="4"/>
        <v>4580</v>
      </c>
      <c r="Y53" s="7">
        <f t="shared" si="9"/>
        <v>2626</v>
      </c>
      <c r="Z53" s="5">
        <f t="shared" si="10"/>
        <v>1046</v>
      </c>
      <c r="AA53" s="6">
        <f t="shared" si="5"/>
        <v>70</v>
      </c>
      <c r="AB53" s="7">
        <f t="shared" si="11"/>
        <v>41</v>
      </c>
      <c r="AC53" s="1" t="s">
        <v>193</v>
      </c>
      <c r="AD53" s="5">
        <f t="shared" si="12"/>
        <v>58008</v>
      </c>
      <c r="AE53" s="6">
        <f t="shared" si="6"/>
        <v>5068</v>
      </c>
      <c r="AF53" s="7">
        <f t="shared" si="13"/>
        <v>2321</v>
      </c>
      <c r="AG53" s="5">
        <f t="shared" si="14"/>
        <v>893</v>
      </c>
      <c r="AH53" s="6">
        <f t="shared" si="7"/>
        <v>78</v>
      </c>
      <c r="AI53" s="7">
        <f t="shared" si="15"/>
        <v>36</v>
      </c>
    </row>
    <row r="54" spans="2:35" x14ac:dyDescent="0.15">
      <c r="B54" t="s">
        <v>349</v>
      </c>
      <c r="C54">
        <v>1.3</v>
      </c>
      <c r="H54" s="1" t="s">
        <v>188</v>
      </c>
      <c r="I54" s="5">
        <f t="shared" si="16"/>
        <v>176867</v>
      </c>
      <c r="J54" s="6">
        <f>ROUNDUP(J49*$C$28,0)</f>
        <v>21432</v>
      </c>
      <c r="K54" s="7">
        <f t="shared" si="17"/>
        <v>6243</v>
      </c>
      <c r="L54" s="5">
        <f t="shared" si="18"/>
        <v>1486</v>
      </c>
      <c r="M54" s="6">
        <f>ROUNDUP(M49*$C$28,0)</f>
        <v>180</v>
      </c>
      <c r="N54" s="7">
        <f t="shared" si="19"/>
        <v>53</v>
      </c>
      <c r="O54" s="1" t="s">
        <v>194</v>
      </c>
      <c r="P54" s="1">
        <f t="shared" si="0"/>
        <v>54475</v>
      </c>
      <c r="Q54" s="1">
        <f>ROUNDUP((Q58-Q53)*0.6/4+Q53,0)</f>
        <v>6601</v>
      </c>
      <c r="R54" s="1">
        <f t="shared" si="1"/>
        <v>1923</v>
      </c>
      <c r="S54" s="1">
        <f t="shared" si="2"/>
        <v>834</v>
      </c>
      <c r="T54" s="1">
        <f>ROUNDUP((T58-T53)*0.6/4+T53,0)</f>
        <v>101</v>
      </c>
      <c r="U54" s="1">
        <f t="shared" si="3"/>
        <v>30</v>
      </c>
      <c r="V54" s="1" t="s">
        <v>194</v>
      </c>
      <c r="W54" s="1">
        <f t="shared" si="8"/>
        <v>71785</v>
      </c>
      <c r="X54" s="1">
        <f t="shared" si="4"/>
        <v>4807</v>
      </c>
      <c r="Y54" s="1">
        <f t="shared" si="9"/>
        <v>2757</v>
      </c>
      <c r="Z54" s="1">
        <f t="shared" si="10"/>
        <v>1106</v>
      </c>
      <c r="AA54" s="1">
        <f t="shared" si="5"/>
        <v>74</v>
      </c>
      <c r="AB54" s="1">
        <f t="shared" si="11"/>
        <v>43</v>
      </c>
      <c r="AC54" s="1" t="s">
        <v>194</v>
      </c>
      <c r="AD54" s="1">
        <f t="shared" si="12"/>
        <v>60892</v>
      </c>
      <c r="AE54" s="1">
        <f t="shared" si="6"/>
        <v>5320</v>
      </c>
      <c r="AF54" s="1">
        <f t="shared" si="13"/>
        <v>2436</v>
      </c>
      <c r="AG54" s="1">
        <f t="shared" si="14"/>
        <v>939</v>
      </c>
      <c r="AH54" s="1">
        <f t="shared" si="7"/>
        <v>82</v>
      </c>
      <c r="AI54" s="1">
        <f t="shared" si="15"/>
        <v>38</v>
      </c>
    </row>
    <row r="55" spans="2:35" x14ac:dyDescent="0.15">
      <c r="B55" t="s">
        <v>350</v>
      </c>
      <c r="C55">
        <v>1.3</v>
      </c>
      <c r="H55" s="1" t="s">
        <v>358</v>
      </c>
      <c r="I55" s="5">
        <f t="shared" si="16"/>
        <v>10316</v>
      </c>
      <c r="J55" s="6">
        <f>ROUNDUP(J24/$B$7,0)</f>
        <v>1250</v>
      </c>
      <c r="K55" s="7">
        <f t="shared" si="17"/>
        <v>365</v>
      </c>
      <c r="L55" s="5">
        <f t="shared" si="18"/>
        <v>91</v>
      </c>
      <c r="M55" s="6">
        <f>ROUNDUP(M24/$B$7,0)</f>
        <v>11</v>
      </c>
      <c r="N55" s="7">
        <f t="shared" si="19"/>
        <v>4</v>
      </c>
      <c r="O55" s="1" t="s">
        <v>195</v>
      </c>
      <c r="P55" s="1">
        <f t="shared" si="0"/>
        <v>57050</v>
      </c>
      <c r="Q55" s="1">
        <f>ROUNDUP((Q58-Q53)*0.6/4+Q54,0)</f>
        <v>6913</v>
      </c>
      <c r="R55" s="1">
        <f t="shared" si="1"/>
        <v>2014</v>
      </c>
      <c r="S55" s="1">
        <f t="shared" si="2"/>
        <v>875</v>
      </c>
      <c r="T55" s="1">
        <f>ROUNDUP((T58-T53)*0.6/4+T54,0)</f>
        <v>106</v>
      </c>
      <c r="U55" s="1">
        <f t="shared" si="3"/>
        <v>31</v>
      </c>
      <c r="V55" s="1" t="s">
        <v>195</v>
      </c>
      <c r="W55" s="1">
        <f t="shared" si="8"/>
        <v>75175</v>
      </c>
      <c r="X55" s="1">
        <f t="shared" si="4"/>
        <v>5034</v>
      </c>
      <c r="Y55" s="1">
        <f t="shared" si="9"/>
        <v>2887</v>
      </c>
      <c r="Z55" s="1">
        <f t="shared" si="10"/>
        <v>1165</v>
      </c>
      <c r="AA55" s="1">
        <f t="shared" si="5"/>
        <v>78</v>
      </c>
      <c r="AB55" s="1">
        <f t="shared" si="11"/>
        <v>45</v>
      </c>
      <c r="AC55" s="1" t="s">
        <v>195</v>
      </c>
      <c r="AD55" s="1">
        <f t="shared" si="12"/>
        <v>63765</v>
      </c>
      <c r="AE55" s="1">
        <f t="shared" si="6"/>
        <v>5571</v>
      </c>
      <c r="AF55" s="1">
        <f t="shared" si="13"/>
        <v>2551</v>
      </c>
      <c r="AG55" s="1">
        <f t="shared" si="14"/>
        <v>985</v>
      </c>
      <c r="AH55" s="1">
        <f t="shared" si="7"/>
        <v>86</v>
      </c>
      <c r="AI55" s="1">
        <f t="shared" si="15"/>
        <v>40</v>
      </c>
    </row>
    <row r="56" spans="2:35" x14ac:dyDescent="0.15">
      <c r="B56" t="s">
        <v>386</v>
      </c>
      <c r="C56">
        <v>1.3</v>
      </c>
      <c r="H56" s="1" t="s">
        <v>359</v>
      </c>
      <c r="I56" s="1">
        <f t="shared" si="16"/>
        <v>11711</v>
      </c>
      <c r="J56" s="1">
        <f>ROUNDUP((J60-J55)*0.6/4+J55,0)</f>
        <v>1419</v>
      </c>
      <c r="K56" s="1">
        <f t="shared" si="17"/>
        <v>414</v>
      </c>
      <c r="L56" s="1">
        <f t="shared" si="18"/>
        <v>108</v>
      </c>
      <c r="M56" s="1">
        <f>ROUNDUP((M60-M55)*0.6/4+M55,0)</f>
        <v>13</v>
      </c>
      <c r="N56" s="1">
        <f t="shared" si="19"/>
        <v>4</v>
      </c>
      <c r="O56" s="1" t="s">
        <v>196</v>
      </c>
      <c r="P56" s="1">
        <f t="shared" si="0"/>
        <v>59624</v>
      </c>
      <c r="Q56" s="1">
        <f>ROUNDUP((Q58-Q53)*0.6/4+Q55,0)</f>
        <v>7225</v>
      </c>
      <c r="R56" s="1">
        <f t="shared" si="1"/>
        <v>2105</v>
      </c>
      <c r="S56" s="1">
        <f t="shared" si="2"/>
        <v>917</v>
      </c>
      <c r="T56" s="1">
        <f>ROUNDUP((T58-T53)*0.6/4+T55,0)</f>
        <v>111</v>
      </c>
      <c r="U56" s="1">
        <f t="shared" si="3"/>
        <v>33</v>
      </c>
      <c r="V56" s="1" t="s">
        <v>196</v>
      </c>
      <c r="W56" s="1">
        <f t="shared" si="8"/>
        <v>78565</v>
      </c>
      <c r="X56" s="1">
        <f t="shared" si="4"/>
        <v>5261</v>
      </c>
      <c r="Y56" s="1">
        <f t="shared" si="9"/>
        <v>3017</v>
      </c>
      <c r="Z56" s="1">
        <f t="shared" si="10"/>
        <v>1210</v>
      </c>
      <c r="AA56" s="1">
        <f t="shared" si="5"/>
        <v>81</v>
      </c>
      <c r="AB56" s="1">
        <f t="shared" si="11"/>
        <v>47</v>
      </c>
      <c r="AC56" s="1" t="s">
        <v>196</v>
      </c>
      <c r="AD56" s="1">
        <f t="shared" si="12"/>
        <v>66649</v>
      </c>
      <c r="AE56" s="1">
        <f t="shared" si="6"/>
        <v>5823</v>
      </c>
      <c r="AF56" s="1">
        <f t="shared" si="13"/>
        <v>2666</v>
      </c>
      <c r="AG56" s="1">
        <f t="shared" si="14"/>
        <v>1031</v>
      </c>
      <c r="AH56" s="1">
        <f t="shared" si="7"/>
        <v>90</v>
      </c>
      <c r="AI56" s="1">
        <f t="shared" si="15"/>
        <v>42</v>
      </c>
    </row>
    <row r="57" spans="2:35" x14ac:dyDescent="0.15">
      <c r="B57" t="s">
        <v>58</v>
      </c>
      <c r="C57">
        <v>1</v>
      </c>
      <c r="H57" s="1" t="s">
        <v>104</v>
      </c>
      <c r="I57" s="1">
        <f t="shared" si="16"/>
        <v>13105</v>
      </c>
      <c r="J57" s="1">
        <f>ROUNDUP((J60-J55)*0.6/4+J56,0)</f>
        <v>1588</v>
      </c>
      <c r="K57" s="1">
        <f t="shared" si="17"/>
        <v>463</v>
      </c>
      <c r="L57" s="1">
        <f t="shared" si="18"/>
        <v>124</v>
      </c>
      <c r="M57" s="1">
        <f>ROUNDUP((M60-M55)*0.6/4+M56,0)</f>
        <v>15</v>
      </c>
      <c r="N57" s="1">
        <f t="shared" si="19"/>
        <v>5</v>
      </c>
      <c r="O57" s="1" t="s">
        <v>197</v>
      </c>
      <c r="P57" s="1">
        <f t="shared" si="0"/>
        <v>62199</v>
      </c>
      <c r="Q57" s="1">
        <f>ROUNDUP((Q58-Q53)*0.6/4+Q56,0)</f>
        <v>7537</v>
      </c>
      <c r="R57" s="1">
        <f t="shared" si="1"/>
        <v>2196</v>
      </c>
      <c r="S57" s="1">
        <f t="shared" si="2"/>
        <v>958</v>
      </c>
      <c r="T57" s="1">
        <f>ROUNDUP((T58-T53)*0.6/4+T56,0)</f>
        <v>116</v>
      </c>
      <c r="U57" s="1">
        <f t="shared" si="3"/>
        <v>34</v>
      </c>
      <c r="V57" s="1" t="s">
        <v>197</v>
      </c>
      <c r="W57" s="1">
        <f t="shared" si="8"/>
        <v>81970</v>
      </c>
      <c r="X57" s="1">
        <f t="shared" si="4"/>
        <v>5489</v>
      </c>
      <c r="Y57" s="1">
        <f t="shared" si="9"/>
        <v>3148</v>
      </c>
      <c r="Z57" s="1">
        <f t="shared" si="10"/>
        <v>1270</v>
      </c>
      <c r="AA57" s="1">
        <f t="shared" si="5"/>
        <v>85</v>
      </c>
      <c r="AB57" s="1">
        <f t="shared" si="11"/>
        <v>49</v>
      </c>
      <c r="AC57" s="1" t="s">
        <v>197</v>
      </c>
      <c r="AD57" s="1">
        <f t="shared" si="12"/>
        <v>69522</v>
      </c>
      <c r="AE57" s="1">
        <f t="shared" si="6"/>
        <v>6074</v>
      </c>
      <c r="AF57" s="1">
        <f t="shared" si="13"/>
        <v>2781</v>
      </c>
      <c r="AG57" s="1">
        <f t="shared" si="14"/>
        <v>1076</v>
      </c>
      <c r="AH57" s="1">
        <f t="shared" si="7"/>
        <v>94</v>
      </c>
      <c r="AI57" s="1">
        <f t="shared" si="15"/>
        <v>44</v>
      </c>
    </row>
    <row r="58" spans="2:35" x14ac:dyDescent="0.15">
      <c r="B58" t="s">
        <v>59</v>
      </c>
      <c r="C58">
        <v>2</v>
      </c>
      <c r="H58" s="1" t="s">
        <v>150</v>
      </c>
      <c r="I58" s="1">
        <f t="shared" si="16"/>
        <v>14500</v>
      </c>
      <c r="J58" s="1">
        <f>ROUNDUP((J60-J55)*0.6/4+J57,0)</f>
        <v>1757</v>
      </c>
      <c r="K58" s="1">
        <f t="shared" si="17"/>
        <v>512</v>
      </c>
      <c r="L58" s="1">
        <f t="shared" si="18"/>
        <v>141</v>
      </c>
      <c r="M58" s="1">
        <f>ROUNDUP((M60-M55)*0.6/4+M57,0)</f>
        <v>17</v>
      </c>
      <c r="N58" s="1">
        <f t="shared" si="19"/>
        <v>5</v>
      </c>
      <c r="O58" s="1" t="s">
        <v>198</v>
      </c>
      <c r="P58" s="5">
        <f t="shared" si="0"/>
        <v>69032</v>
      </c>
      <c r="Q58" s="6">
        <f>ROUNDUP(Q53*$C$34,0)</f>
        <v>8365</v>
      </c>
      <c r="R58" s="7">
        <f t="shared" si="1"/>
        <v>2437</v>
      </c>
      <c r="S58" s="5">
        <f t="shared" si="2"/>
        <v>1057</v>
      </c>
      <c r="T58" s="6">
        <f>ROUNDUP(T53*$C$34,0)</f>
        <v>128</v>
      </c>
      <c r="U58" s="7">
        <f t="shared" si="3"/>
        <v>38</v>
      </c>
      <c r="V58" s="1" t="s">
        <v>198</v>
      </c>
      <c r="W58" s="5">
        <f t="shared" si="8"/>
        <v>90974</v>
      </c>
      <c r="X58" s="6">
        <f t="shared" si="4"/>
        <v>6092</v>
      </c>
      <c r="Y58" s="7">
        <f t="shared" si="9"/>
        <v>3493</v>
      </c>
      <c r="Z58" s="5">
        <f t="shared" si="10"/>
        <v>1404</v>
      </c>
      <c r="AA58" s="6">
        <f t="shared" si="5"/>
        <v>94</v>
      </c>
      <c r="AB58" s="7">
        <f t="shared" si="11"/>
        <v>54</v>
      </c>
      <c r="AC58" s="1" t="s">
        <v>198</v>
      </c>
      <c r="AD58" s="5">
        <f t="shared" si="12"/>
        <v>77157</v>
      </c>
      <c r="AE58" s="6">
        <f t="shared" si="6"/>
        <v>6741</v>
      </c>
      <c r="AF58" s="7">
        <f t="shared" si="13"/>
        <v>3087</v>
      </c>
      <c r="AG58" s="5">
        <f t="shared" si="14"/>
        <v>1191</v>
      </c>
      <c r="AH58" s="6">
        <f t="shared" si="7"/>
        <v>104</v>
      </c>
      <c r="AI58" s="7">
        <f t="shared" si="15"/>
        <v>48</v>
      </c>
    </row>
    <row r="59" spans="2:35" x14ac:dyDescent="0.15">
      <c r="B59" t="s">
        <v>60</v>
      </c>
      <c r="C59">
        <v>1.8</v>
      </c>
      <c r="H59" s="1" t="s">
        <v>151</v>
      </c>
      <c r="I59" s="1">
        <f t="shared" si="16"/>
        <v>15895</v>
      </c>
      <c r="J59" s="1">
        <f>ROUNDUP((J60-J55)*0.6/4+J58,0)</f>
        <v>1926</v>
      </c>
      <c r="K59" s="1">
        <f t="shared" si="17"/>
        <v>561</v>
      </c>
      <c r="L59" s="1">
        <f t="shared" si="18"/>
        <v>157</v>
      </c>
      <c r="M59" s="1">
        <f>ROUNDUP((M60-M55)*0.6/4+M58,0)</f>
        <v>19</v>
      </c>
      <c r="N59" s="1">
        <f t="shared" si="19"/>
        <v>6</v>
      </c>
      <c r="O59" s="1" t="s">
        <v>199</v>
      </c>
      <c r="P59" s="1">
        <f t="shared" si="0"/>
        <v>72457</v>
      </c>
      <c r="Q59" s="1">
        <f>ROUNDUP((Q63-Q58)*0.6/4+Q58,0)</f>
        <v>8780</v>
      </c>
      <c r="R59" s="1">
        <f t="shared" si="1"/>
        <v>2558</v>
      </c>
      <c r="S59" s="1">
        <f t="shared" si="2"/>
        <v>1115</v>
      </c>
      <c r="T59" s="1">
        <f>ROUNDUP((T63-T58)*0.6/4+T58,0)</f>
        <v>135</v>
      </c>
      <c r="U59" s="1">
        <f t="shared" si="3"/>
        <v>40</v>
      </c>
      <c r="V59" s="1" t="s">
        <v>199</v>
      </c>
      <c r="W59" s="1">
        <f t="shared" si="8"/>
        <v>95484</v>
      </c>
      <c r="X59" s="1">
        <f t="shared" si="4"/>
        <v>6394</v>
      </c>
      <c r="Y59" s="1">
        <f t="shared" si="9"/>
        <v>3666</v>
      </c>
      <c r="Z59" s="1">
        <f t="shared" si="10"/>
        <v>1479</v>
      </c>
      <c r="AA59" s="1">
        <f t="shared" si="5"/>
        <v>99</v>
      </c>
      <c r="AB59" s="1">
        <f t="shared" si="11"/>
        <v>57</v>
      </c>
      <c r="AC59" s="1" t="s">
        <v>199</v>
      </c>
      <c r="AD59" s="1">
        <f t="shared" si="12"/>
        <v>80991</v>
      </c>
      <c r="AE59" s="1">
        <f t="shared" si="6"/>
        <v>7076</v>
      </c>
      <c r="AF59" s="1">
        <f t="shared" si="13"/>
        <v>3240</v>
      </c>
      <c r="AG59" s="1">
        <f t="shared" si="14"/>
        <v>1248</v>
      </c>
      <c r="AH59" s="1">
        <f t="shared" si="7"/>
        <v>109</v>
      </c>
      <c r="AI59" s="1">
        <f t="shared" si="15"/>
        <v>50</v>
      </c>
    </row>
    <row r="60" spans="2:35" x14ac:dyDescent="0.15">
      <c r="B60" t="s">
        <v>61</v>
      </c>
      <c r="C60">
        <v>1.6</v>
      </c>
      <c r="H60" s="1" t="s">
        <v>44</v>
      </c>
      <c r="I60" s="5">
        <f t="shared" si="16"/>
        <v>19600</v>
      </c>
      <c r="J60" s="6">
        <f>ROUNDUP(J55*$C$30,0)</f>
        <v>2375</v>
      </c>
      <c r="K60" s="7">
        <f t="shared" si="17"/>
        <v>692</v>
      </c>
      <c r="L60" s="5">
        <f t="shared" si="18"/>
        <v>174</v>
      </c>
      <c r="M60" s="6">
        <f>ROUNDUP(M55*$C$30,0)</f>
        <v>21</v>
      </c>
      <c r="N60" s="7">
        <f t="shared" si="19"/>
        <v>7</v>
      </c>
      <c r="O60" s="1" t="s">
        <v>200</v>
      </c>
      <c r="P60" s="1">
        <f t="shared" si="0"/>
        <v>75882</v>
      </c>
      <c r="Q60" s="1">
        <f>ROUNDUP((Q63-Q58)*0.6/4+Q59,0)</f>
        <v>9195</v>
      </c>
      <c r="R60" s="1">
        <f t="shared" si="1"/>
        <v>2679</v>
      </c>
      <c r="S60" s="1">
        <f t="shared" si="2"/>
        <v>1172</v>
      </c>
      <c r="T60" s="1">
        <f>ROUNDUP((T63-T58)*0.6/4+T59,0)</f>
        <v>142</v>
      </c>
      <c r="U60" s="1">
        <f t="shared" si="3"/>
        <v>42</v>
      </c>
      <c r="V60" s="1" t="s">
        <v>200</v>
      </c>
      <c r="W60" s="1">
        <f t="shared" si="8"/>
        <v>99994</v>
      </c>
      <c r="X60" s="1">
        <f t="shared" si="4"/>
        <v>6696</v>
      </c>
      <c r="Y60" s="1">
        <f t="shared" si="9"/>
        <v>3840</v>
      </c>
      <c r="Z60" s="1">
        <f t="shared" si="10"/>
        <v>1554</v>
      </c>
      <c r="AA60" s="1">
        <f t="shared" si="5"/>
        <v>104</v>
      </c>
      <c r="AB60" s="1">
        <f t="shared" si="11"/>
        <v>60</v>
      </c>
      <c r="AC60" s="1" t="s">
        <v>200</v>
      </c>
      <c r="AD60" s="1">
        <f t="shared" si="12"/>
        <v>84814</v>
      </c>
      <c r="AE60" s="1">
        <f t="shared" si="6"/>
        <v>7410</v>
      </c>
      <c r="AF60" s="1">
        <f t="shared" si="13"/>
        <v>3393</v>
      </c>
      <c r="AG60" s="1">
        <f t="shared" si="14"/>
        <v>1317</v>
      </c>
      <c r="AH60" s="1">
        <f t="shared" si="7"/>
        <v>115</v>
      </c>
      <c r="AI60" s="1">
        <f t="shared" si="15"/>
        <v>53</v>
      </c>
    </row>
    <row r="61" spans="2:35" x14ac:dyDescent="0.15">
      <c r="B61" t="s">
        <v>351</v>
      </c>
      <c r="C61">
        <v>1.3</v>
      </c>
      <c r="H61" s="1" t="s">
        <v>360</v>
      </c>
      <c r="I61" s="1">
        <f t="shared" si="16"/>
        <v>21663</v>
      </c>
      <c r="J61" s="1">
        <f>ROUNDUP((J65-J60)*0.6/4+J60,0)</f>
        <v>2625</v>
      </c>
      <c r="K61" s="1">
        <f t="shared" si="17"/>
        <v>765</v>
      </c>
      <c r="L61" s="1">
        <f t="shared" si="18"/>
        <v>199</v>
      </c>
      <c r="M61" s="1">
        <f>ROUNDUP((M65-M60)*0.6/4+M60,0)</f>
        <v>24</v>
      </c>
      <c r="N61" s="1">
        <f t="shared" si="19"/>
        <v>7</v>
      </c>
      <c r="O61" s="1" t="s">
        <v>201</v>
      </c>
      <c r="P61" s="1">
        <f t="shared" si="0"/>
        <v>79306</v>
      </c>
      <c r="Q61" s="1">
        <f>ROUNDUP((Q63-Q58)*0.6/4+Q60,0)</f>
        <v>9610</v>
      </c>
      <c r="R61" s="1">
        <f t="shared" si="1"/>
        <v>2800</v>
      </c>
      <c r="S61" s="1">
        <f t="shared" si="2"/>
        <v>1230</v>
      </c>
      <c r="T61" s="1">
        <f>ROUNDUP((T63-T58)*0.6/4+T60,0)</f>
        <v>149</v>
      </c>
      <c r="U61" s="1">
        <f t="shared" si="3"/>
        <v>44</v>
      </c>
      <c r="V61" s="1" t="s">
        <v>201</v>
      </c>
      <c r="W61" s="1">
        <f t="shared" si="8"/>
        <v>104504</v>
      </c>
      <c r="X61" s="1">
        <f t="shared" si="4"/>
        <v>6998</v>
      </c>
      <c r="Y61" s="1">
        <f t="shared" si="9"/>
        <v>4013</v>
      </c>
      <c r="Z61" s="1">
        <f t="shared" si="10"/>
        <v>1628</v>
      </c>
      <c r="AA61" s="1">
        <f t="shared" si="5"/>
        <v>109</v>
      </c>
      <c r="AB61" s="1">
        <f t="shared" si="11"/>
        <v>63</v>
      </c>
      <c r="AC61" s="1" t="s">
        <v>201</v>
      </c>
      <c r="AD61" s="1">
        <f t="shared" si="12"/>
        <v>88637</v>
      </c>
      <c r="AE61" s="1">
        <f t="shared" si="6"/>
        <v>7744</v>
      </c>
      <c r="AF61" s="1">
        <f t="shared" si="13"/>
        <v>3546</v>
      </c>
      <c r="AG61" s="1">
        <f t="shared" si="14"/>
        <v>1385</v>
      </c>
      <c r="AH61" s="1">
        <f t="shared" si="7"/>
        <v>121</v>
      </c>
      <c r="AI61" s="1">
        <f t="shared" si="15"/>
        <v>56</v>
      </c>
    </row>
    <row r="62" spans="2:35" x14ac:dyDescent="0.15">
      <c r="B62" t="s">
        <v>352</v>
      </c>
      <c r="C62">
        <v>1.3</v>
      </c>
      <c r="H62" s="1" t="s">
        <v>105</v>
      </c>
      <c r="I62" s="1">
        <f t="shared" si="16"/>
        <v>23726</v>
      </c>
      <c r="J62" s="1">
        <f>ROUNDUP((J65-J60)*0.6/4+J61,0)</f>
        <v>2875</v>
      </c>
      <c r="K62" s="1">
        <f t="shared" si="17"/>
        <v>838</v>
      </c>
      <c r="L62" s="1">
        <f t="shared" si="18"/>
        <v>223</v>
      </c>
      <c r="M62" s="1">
        <f>ROUNDUP((M65-M60)*0.6/4+M61,0)</f>
        <v>27</v>
      </c>
      <c r="N62" s="1">
        <f t="shared" si="19"/>
        <v>8</v>
      </c>
      <c r="O62" s="1" t="s">
        <v>202</v>
      </c>
      <c r="P62" s="1">
        <f t="shared" si="0"/>
        <v>82731</v>
      </c>
      <c r="Q62" s="1">
        <f>ROUNDUP((Q63-Q58)*0.6/4+Q61,0)</f>
        <v>10025</v>
      </c>
      <c r="R62" s="1">
        <f t="shared" si="1"/>
        <v>2920</v>
      </c>
      <c r="S62" s="1">
        <f t="shared" si="2"/>
        <v>1288</v>
      </c>
      <c r="T62" s="1">
        <f>ROUNDUP((T63-T58)*0.6/4+T61,0)</f>
        <v>156</v>
      </c>
      <c r="U62" s="1">
        <f t="shared" si="3"/>
        <v>46</v>
      </c>
      <c r="V62" s="1" t="s">
        <v>202</v>
      </c>
      <c r="W62" s="1">
        <f t="shared" si="8"/>
        <v>109014</v>
      </c>
      <c r="X62" s="1">
        <f t="shared" si="4"/>
        <v>7300</v>
      </c>
      <c r="Y62" s="1">
        <f t="shared" si="9"/>
        <v>4186</v>
      </c>
      <c r="Z62" s="1">
        <f t="shared" si="10"/>
        <v>1703</v>
      </c>
      <c r="AA62" s="1">
        <f t="shared" si="5"/>
        <v>114</v>
      </c>
      <c r="AB62" s="1">
        <f t="shared" si="11"/>
        <v>66</v>
      </c>
      <c r="AC62" s="1" t="s">
        <v>202</v>
      </c>
      <c r="AD62" s="1">
        <f t="shared" si="12"/>
        <v>92471</v>
      </c>
      <c r="AE62" s="1">
        <f t="shared" si="6"/>
        <v>8079</v>
      </c>
      <c r="AF62" s="1">
        <f t="shared" si="13"/>
        <v>3699</v>
      </c>
      <c r="AG62" s="1">
        <f t="shared" si="14"/>
        <v>1443</v>
      </c>
      <c r="AH62" s="1">
        <f t="shared" si="7"/>
        <v>126</v>
      </c>
      <c r="AI62" s="1">
        <f t="shared" si="15"/>
        <v>58</v>
      </c>
    </row>
    <row r="63" spans="2:35" x14ac:dyDescent="0.15">
      <c r="B63" t="s">
        <v>387</v>
      </c>
      <c r="C63">
        <v>1.3</v>
      </c>
      <c r="H63" s="1" t="s">
        <v>106</v>
      </c>
      <c r="I63" s="1">
        <f t="shared" si="16"/>
        <v>25789</v>
      </c>
      <c r="J63" s="1">
        <f>ROUNDUP((J65-J60)*0.6/4+J62,0)</f>
        <v>3125</v>
      </c>
      <c r="K63" s="1">
        <f t="shared" si="17"/>
        <v>911</v>
      </c>
      <c r="L63" s="1">
        <f t="shared" si="18"/>
        <v>248</v>
      </c>
      <c r="M63" s="1">
        <f>ROUNDUP((M65-M60)*0.6/4+M62,0)</f>
        <v>30</v>
      </c>
      <c r="N63" s="1">
        <f t="shared" si="19"/>
        <v>9</v>
      </c>
      <c r="O63" s="1" t="s">
        <v>388</v>
      </c>
      <c r="P63" s="5">
        <f>ROUNDUP(Q63*$D$2/$B$2,0)</f>
        <v>91817</v>
      </c>
      <c r="Q63" s="6">
        <f>ROUNDUP(Q58*$C$35,0)</f>
        <v>11126</v>
      </c>
      <c r="R63" s="7">
        <f>ROUNDUP(Q63*$C$2/$B$2,0)</f>
        <v>3241</v>
      </c>
      <c r="S63" s="5">
        <f>ROUNDUP(T63*$D$2/$B$2,0)</f>
        <v>1412</v>
      </c>
      <c r="T63" s="6">
        <f>ROUNDUP(T58*$C$35,0)</f>
        <v>171</v>
      </c>
      <c r="U63" s="7">
        <f>ROUNDUP(T63*$C$2/$B$2,0)</f>
        <v>50</v>
      </c>
      <c r="V63" s="1" t="s">
        <v>388</v>
      </c>
      <c r="W63" s="5">
        <f t="shared" si="8"/>
        <v>120990</v>
      </c>
      <c r="X63" s="6">
        <f t="shared" si="4"/>
        <v>8102</v>
      </c>
      <c r="Y63" s="7">
        <f t="shared" si="9"/>
        <v>4646</v>
      </c>
      <c r="Z63" s="5">
        <f t="shared" si="10"/>
        <v>1867</v>
      </c>
      <c r="AA63" s="6">
        <f t="shared" si="5"/>
        <v>125</v>
      </c>
      <c r="AB63" s="7">
        <f t="shared" si="11"/>
        <v>72</v>
      </c>
      <c r="AC63" s="1" t="s">
        <v>388</v>
      </c>
      <c r="AD63" s="5">
        <f t="shared" si="12"/>
        <v>102623</v>
      </c>
      <c r="AE63" s="6">
        <f t="shared" si="6"/>
        <v>8966</v>
      </c>
      <c r="AF63" s="7">
        <f t="shared" si="13"/>
        <v>4105</v>
      </c>
      <c r="AG63" s="5">
        <f t="shared" si="14"/>
        <v>1580</v>
      </c>
      <c r="AH63" s="6">
        <f t="shared" si="7"/>
        <v>138</v>
      </c>
      <c r="AI63" s="7">
        <f t="shared" si="15"/>
        <v>64</v>
      </c>
    </row>
    <row r="64" spans="2:35" x14ac:dyDescent="0.15">
      <c r="H64" s="1" t="s">
        <v>146</v>
      </c>
      <c r="I64" s="1">
        <f t="shared" si="16"/>
        <v>27852</v>
      </c>
      <c r="J64" s="1">
        <f>ROUNDUP((J65-J60)*0.6/4+J63,0)</f>
        <v>3375</v>
      </c>
      <c r="K64" s="1">
        <f t="shared" si="17"/>
        <v>984</v>
      </c>
      <c r="L64" s="1">
        <f t="shared" si="18"/>
        <v>273</v>
      </c>
      <c r="M64" s="1">
        <f>ROUNDUP((M65-M60)*0.6/4+M63,0)</f>
        <v>33</v>
      </c>
      <c r="N64" s="1">
        <f t="shared" si="19"/>
        <v>10</v>
      </c>
      <c r="O64" s="1" t="s">
        <v>362</v>
      </c>
      <c r="P64" s="5">
        <f t="shared" ref="P64:P127" si="20">ROUNDUP(Q64*$D$2/$B$2,0)</f>
        <v>6074</v>
      </c>
      <c r="Q64" s="6">
        <f>ROUNDUP(Q33/$B$8,0)</f>
        <v>736</v>
      </c>
      <c r="R64" s="7">
        <f t="shared" ref="R64:R127" si="21">ROUNDUP(Q64*$C$2/$B$2,0)</f>
        <v>215</v>
      </c>
      <c r="S64" s="5">
        <f t="shared" ref="S64:S127" si="22">ROUNDUP(T64*$D$2/$B$2,0)</f>
        <v>91</v>
      </c>
      <c r="T64" s="6">
        <f>ROUNDUP(T33/$B$8,0)</f>
        <v>11</v>
      </c>
      <c r="U64" s="7">
        <f t="shared" ref="U64:U127" si="23">ROUNDUP(T64*$C$2/$B$2,0)</f>
        <v>4</v>
      </c>
      <c r="V64" s="1" t="s">
        <v>362</v>
      </c>
      <c r="W64" s="5">
        <f t="shared" si="8"/>
        <v>8005</v>
      </c>
      <c r="X64" s="6">
        <f t="shared" si="4"/>
        <v>536</v>
      </c>
      <c r="Y64" s="7">
        <f t="shared" si="9"/>
        <v>308</v>
      </c>
      <c r="Z64" s="5">
        <f t="shared" si="10"/>
        <v>135</v>
      </c>
      <c r="AA64" s="6">
        <f t="shared" si="5"/>
        <v>9</v>
      </c>
      <c r="AB64" s="7">
        <f t="shared" si="11"/>
        <v>6</v>
      </c>
      <c r="AC64" s="1" t="s">
        <v>362</v>
      </c>
      <c r="AD64" s="5">
        <f t="shared" si="12"/>
        <v>6799</v>
      </c>
      <c r="AE64" s="6">
        <f t="shared" si="6"/>
        <v>594</v>
      </c>
      <c r="AF64" s="7">
        <f t="shared" si="13"/>
        <v>272</v>
      </c>
      <c r="AG64" s="5">
        <f t="shared" si="14"/>
        <v>104</v>
      </c>
      <c r="AH64" s="6">
        <f t="shared" si="7"/>
        <v>9</v>
      </c>
      <c r="AI64" s="7">
        <f t="shared" si="15"/>
        <v>5</v>
      </c>
    </row>
    <row r="65" spans="8:35" x14ac:dyDescent="0.15">
      <c r="H65" s="1" t="s">
        <v>45</v>
      </c>
      <c r="I65" s="5">
        <f t="shared" si="16"/>
        <v>33324</v>
      </c>
      <c r="J65" s="6">
        <f>ROUNDUP(J60*$C$31,0)</f>
        <v>4038</v>
      </c>
      <c r="K65" s="7">
        <f t="shared" si="17"/>
        <v>1177</v>
      </c>
      <c r="L65" s="5">
        <f t="shared" si="18"/>
        <v>298</v>
      </c>
      <c r="M65" s="6">
        <f>ROUNDUP(M60*$C$31,0)</f>
        <v>36</v>
      </c>
      <c r="N65" s="7">
        <f t="shared" si="19"/>
        <v>11</v>
      </c>
      <c r="O65" s="1" t="s">
        <v>363</v>
      </c>
      <c r="P65" s="1">
        <f t="shared" si="20"/>
        <v>6990</v>
      </c>
      <c r="Q65" s="1">
        <f>ROUNDUP((Q69-Q64)*0.6/4+Q64,0)</f>
        <v>847</v>
      </c>
      <c r="R65" s="1">
        <f t="shared" si="21"/>
        <v>247</v>
      </c>
      <c r="S65" s="1">
        <f t="shared" si="22"/>
        <v>108</v>
      </c>
      <c r="T65" s="1">
        <f>ROUNDUP((T69-T64)*0.6/4+T64,0)</f>
        <v>13</v>
      </c>
      <c r="U65" s="1">
        <f t="shared" si="23"/>
        <v>4</v>
      </c>
      <c r="V65" s="1" t="s">
        <v>363</v>
      </c>
      <c r="W65" s="1">
        <f t="shared" si="8"/>
        <v>9214</v>
      </c>
      <c r="X65" s="1">
        <f t="shared" si="4"/>
        <v>617</v>
      </c>
      <c r="Y65" s="1">
        <f t="shared" si="9"/>
        <v>354</v>
      </c>
      <c r="Z65" s="1">
        <f t="shared" si="10"/>
        <v>150</v>
      </c>
      <c r="AA65" s="1">
        <f t="shared" si="5"/>
        <v>10</v>
      </c>
      <c r="AB65" s="1">
        <f t="shared" si="11"/>
        <v>6</v>
      </c>
      <c r="AC65" s="1" t="s">
        <v>363</v>
      </c>
      <c r="AD65" s="1">
        <f t="shared" si="12"/>
        <v>7818</v>
      </c>
      <c r="AE65" s="1">
        <f t="shared" si="6"/>
        <v>683</v>
      </c>
      <c r="AF65" s="1">
        <f t="shared" si="13"/>
        <v>313</v>
      </c>
      <c r="AG65" s="1">
        <f t="shared" si="14"/>
        <v>126</v>
      </c>
      <c r="AH65" s="1">
        <f t="shared" si="7"/>
        <v>11</v>
      </c>
      <c r="AI65" s="1">
        <f t="shared" si="15"/>
        <v>6</v>
      </c>
    </row>
    <row r="66" spans="8:35" x14ac:dyDescent="0.15">
      <c r="H66" s="1" t="s">
        <v>361</v>
      </c>
      <c r="I66" s="1">
        <f t="shared" si="16"/>
        <v>36328</v>
      </c>
      <c r="J66" s="1">
        <f>ROUNDUP((J70-J65)*0.6/4+J65,0)</f>
        <v>4402</v>
      </c>
      <c r="K66" s="1">
        <f t="shared" si="17"/>
        <v>1283</v>
      </c>
      <c r="L66" s="1">
        <f t="shared" si="18"/>
        <v>331</v>
      </c>
      <c r="M66" s="1">
        <f>ROUNDUP((M70-M65)*0.6/4+M65,0)</f>
        <v>40</v>
      </c>
      <c r="N66" s="1">
        <f t="shared" si="19"/>
        <v>12</v>
      </c>
      <c r="O66" s="1" t="s">
        <v>110</v>
      </c>
      <c r="P66" s="1">
        <f t="shared" si="20"/>
        <v>7906</v>
      </c>
      <c r="Q66" s="1">
        <f>ROUNDUP((Q69-Q64)*0.6/4+Q65,0)</f>
        <v>958</v>
      </c>
      <c r="R66" s="1">
        <f t="shared" si="21"/>
        <v>280</v>
      </c>
      <c r="S66" s="1">
        <f t="shared" si="22"/>
        <v>124</v>
      </c>
      <c r="T66" s="1">
        <f>ROUNDUP((T69-T64)*0.6/4+T65,0)</f>
        <v>15</v>
      </c>
      <c r="U66" s="1">
        <f t="shared" si="23"/>
        <v>5</v>
      </c>
      <c r="V66" s="1" t="s">
        <v>110</v>
      </c>
      <c r="W66" s="1">
        <f t="shared" si="8"/>
        <v>10424</v>
      </c>
      <c r="X66" s="1">
        <f t="shared" ref="X66:X129" si="24">ROUNDUP(Q66/$B$2*$B$3,0)</f>
        <v>698</v>
      </c>
      <c r="Y66" s="1">
        <f t="shared" si="9"/>
        <v>401</v>
      </c>
      <c r="Z66" s="1">
        <f t="shared" si="10"/>
        <v>165</v>
      </c>
      <c r="AA66" s="1">
        <f t="shared" ref="AA66:AA129" si="25">ROUNDUP(T66/$B$2*$B$3,0)</f>
        <v>11</v>
      </c>
      <c r="AB66" s="1">
        <f t="shared" si="11"/>
        <v>7</v>
      </c>
      <c r="AC66" s="1" t="s">
        <v>110</v>
      </c>
      <c r="AD66" s="1">
        <f t="shared" si="12"/>
        <v>8837</v>
      </c>
      <c r="AE66" s="1">
        <f t="shared" ref="AE66:AE129" si="26">ROUNDUP(Q66/$B$2*$B$4,0)</f>
        <v>772</v>
      </c>
      <c r="AF66" s="1">
        <f t="shared" si="13"/>
        <v>354</v>
      </c>
      <c r="AG66" s="1">
        <f t="shared" si="14"/>
        <v>149</v>
      </c>
      <c r="AH66" s="1">
        <f t="shared" ref="AH66:AH97" si="27">ROUNDUP(T66/$B$2*$B$4,0)</f>
        <v>13</v>
      </c>
      <c r="AI66" s="1">
        <f t="shared" si="15"/>
        <v>6</v>
      </c>
    </row>
    <row r="67" spans="8:35" x14ac:dyDescent="0.15">
      <c r="H67" s="1" t="s">
        <v>107</v>
      </c>
      <c r="I67" s="1">
        <f t="shared" si="16"/>
        <v>39332</v>
      </c>
      <c r="J67" s="1">
        <f>ROUNDUP((J70-J65)*0.6/4+J66,0)</f>
        <v>4766</v>
      </c>
      <c r="K67" s="1">
        <f t="shared" si="17"/>
        <v>1389</v>
      </c>
      <c r="L67" s="1">
        <f t="shared" si="18"/>
        <v>364</v>
      </c>
      <c r="M67" s="1">
        <f>ROUNDUP((M70-M65)*0.6/4+M66,0)</f>
        <v>44</v>
      </c>
      <c r="N67" s="1">
        <f t="shared" si="19"/>
        <v>13</v>
      </c>
      <c r="O67" s="1" t="s">
        <v>152</v>
      </c>
      <c r="P67" s="1">
        <f t="shared" si="20"/>
        <v>8822</v>
      </c>
      <c r="Q67" s="1">
        <f>ROUNDUP((Q69-Q64)*0.6/4+Q66,0)</f>
        <v>1069</v>
      </c>
      <c r="R67" s="1">
        <f t="shared" si="21"/>
        <v>312</v>
      </c>
      <c r="S67" s="1">
        <f t="shared" si="22"/>
        <v>141</v>
      </c>
      <c r="T67" s="1">
        <f>ROUNDUP((T69-T64)*0.6/4+T66,0)</f>
        <v>17</v>
      </c>
      <c r="U67" s="1">
        <f t="shared" si="23"/>
        <v>5</v>
      </c>
      <c r="V67" s="1" t="s">
        <v>152</v>
      </c>
      <c r="W67" s="1">
        <f t="shared" si="8"/>
        <v>11634</v>
      </c>
      <c r="X67" s="1">
        <f t="shared" si="24"/>
        <v>779</v>
      </c>
      <c r="Y67" s="1">
        <f t="shared" si="9"/>
        <v>447</v>
      </c>
      <c r="Z67" s="1">
        <f t="shared" si="10"/>
        <v>195</v>
      </c>
      <c r="AA67" s="1">
        <f t="shared" si="25"/>
        <v>13</v>
      </c>
      <c r="AB67" s="1">
        <f t="shared" si="11"/>
        <v>8</v>
      </c>
      <c r="AC67" s="1" t="s">
        <v>152</v>
      </c>
      <c r="AD67" s="1">
        <f t="shared" si="12"/>
        <v>9867</v>
      </c>
      <c r="AE67" s="1">
        <f t="shared" si="26"/>
        <v>862</v>
      </c>
      <c r="AF67" s="1">
        <f t="shared" si="13"/>
        <v>395</v>
      </c>
      <c r="AG67" s="1">
        <f t="shared" si="14"/>
        <v>161</v>
      </c>
      <c r="AH67" s="1">
        <f t="shared" si="27"/>
        <v>14</v>
      </c>
      <c r="AI67" s="1">
        <f t="shared" si="15"/>
        <v>7</v>
      </c>
    </row>
    <row r="68" spans="8:35" x14ac:dyDescent="0.15">
      <c r="H68" s="1" t="s">
        <v>108</v>
      </c>
      <c r="I68" s="1">
        <f t="shared" si="16"/>
        <v>42335</v>
      </c>
      <c r="J68" s="1">
        <f>ROUNDUP((J70-J65)*0.6/4+J67,0)</f>
        <v>5130</v>
      </c>
      <c r="K68" s="1">
        <f t="shared" si="17"/>
        <v>1495</v>
      </c>
      <c r="L68" s="1">
        <f t="shared" si="18"/>
        <v>397</v>
      </c>
      <c r="M68" s="1">
        <f>ROUNDUP((M70-M65)*0.6/4+M67,0)</f>
        <v>48</v>
      </c>
      <c r="N68" s="1">
        <f t="shared" si="19"/>
        <v>14</v>
      </c>
      <c r="O68" s="1" t="s">
        <v>153</v>
      </c>
      <c r="P68" s="1">
        <f t="shared" si="20"/>
        <v>9738</v>
      </c>
      <c r="Q68" s="1">
        <f>ROUNDUP((Q69-Q64)*0.6/4+Q67,0)</f>
        <v>1180</v>
      </c>
      <c r="R68" s="1">
        <f t="shared" si="21"/>
        <v>344</v>
      </c>
      <c r="S68" s="1">
        <f t="shared" si="22"/>
        <v>157</v>
      </c>
      <c r="T68" s="1">
        <f>ROUNDUP((T69-T64)*0.6/4+T67,0)</f>
        <v>19</v>
      </c>
      <c r="U68" s="1">
        <f t="shared" si="23"/>
        <v>6</v>
      </c>
      <c r="V68" s="1" t="s">
        <v>153</v>
      </c>
      <c r="W68" s="1">
        <f t="shared" si="8"/>
        <v>12843</v>
      </c>
      <c r="X68" s="1">
        <f t="shared" si="24"/>
        <v>860</v>
      </c>
      <c r="Y68" s="1">
        <f t="shared" si="9"/>
        <v>494</v>
      </c>
      <c r="Z68" s="1">
        <f t="shared" si="10"/>
        <v>210</v>
      </c>
      <c r="AA68" s="1">
        <f t="shared" si="25"/>
        <v>14</v>
      </c>
      <c r="AB68" s="1">
        <f t="shared" si="11"/>
        <v>9</v>
      </c>
      <c r="AC68" s="1" t="s">
        <v>153</v>
      </c>
      <c r="AD68" s="1">
        <f t="shared" si="12"/>
        <v>10885</v>
      </c>
      <c r="AE68" s="1">
        <f t="shared" si="26"/>
        <v>951</v>
      </c>
      <c r="AF68" s="1">
        <f t="shared" si="13"/>
        <v>436</v>
      </c>
      <c r="AG68" s="1">
        <f t="shared" si="14"/>
        <v>184</v>
      </c>
      <c r="AH68" s="1">
        <f t="shared" si="27"/>
        <v>16</v>
      </c>
      <c r="AI68" s="1">
        <f t="shared" si="15"/>
        <v>8</v>
      </c>
    </row>
    <row r="69" spans="8:35" x14ac:dyDescent="0.15">
      <c r="H69" s="1" t="s">
        <v>109</v>
      </c>
      <c r="I69" s="1">
        <f t="shared" si="16"/>
        <v>45339</v>
      </c>
      <c r="J69" s="1">
        <f>ROUNDUP((J70-J65)*0.6/4+J68,0)</f>
        <v>5494</v>
      </c>
      <c r="K69" s="1">
        <f t="shared" si="17"/>
        <v>1601</v>
      </c>
      <c r="L69" s="1">
        <f t="shared" si="18"/>
        <v>430</v>
      </c>
      <c r="M69" s="1">
        <f>ROUNDUP((M70-M65)*0.6/4+M68,0)</f>
        <v>52</v>
      </c>
      <c r="N69" s="1">
        <f t="shared" si="19"/>
        <v>16</v>
      </c>
      <c r="O69" s="1" t="s">
        <v>47</v>
      </c>
      <c r="P69" s="5">
        <f t="shared" si="20"/>
        <v>12148</v>
      </c>
      <c r="Q69" s="6">
        <f>ROUNDUP(Q64*$C$37,0)</f>
        <v>1472</v>
      </c>
      <c r="R69" s="7">
        <f t="shared" si="21"/>
        <v>429</v>
      </c>
      <c r="S69" s="5">
        <f t="shared" si="22"/>
        <v>182</v>
      </c>
      <c r="T69" s="6">
        <f>ROUNDUP(T64*$C$37,0)</f>
        <v>22</v>
      </c>
      <c r="U69" s="7">
        <f t="shared" si="23"/>
        <v>7</v>
      </c>
      <c r="V69" s="1" t="s">
        <v>47</v>
      </c>
      <c r="W69" s="5">
        <f t="shared" si="8"/>
        <v>16009</v>
      </c>
      <c r="X69" s="6">
        <f t="shared" si="24"/>
        <v>1072</v>
      </c>
      <c r="Y69" s="7">
        <f t="shared" si="9"/>
        <v>615</v>
      </c>
      <c r="Z69" s="5">
        <f t="shared" si="10"/>
        <v>254</v>
      </c>
      <c r="AA69" s="6">
        <f t="shared" si="25"/>
        <v>17</v>
      </c>
      <c r="AB69" s="7">
        <f t="shared" si="11"/>
        <v>10</v>
      </c>
      <c r="AC69" s="1" t="s">
        <v>47</v>
      </c>
      <c r="AD69" s="5">
        <f t="shared" si="12"/>
        <v>13587</v>
      </c>
      <c r="AE69" s="6">
        <f t="shared" si="26"/>
        <v>1187</v>
      </c>
      <c r="AF69" s="7">
        <f t="shared" si="13"/>
        <v>544</v>
      </c>
      <c r="AG69" s="5">
        <f t="shared" si="14"/>
        <v>207</v>
      </c>
      <c r="AH69" s="6">
        <f t="shared" si="27"/>
        <v>18</v>
      </c>
      <c r="AI69" s="7">
        <f t="shared" si="15"/>
        <v>9</v>
      </c>
    </row>
    <row r="70" spans="8:35" x14ac:dyDescent="0.15">
      <c r="H70" s="1" t="s">
        <v>46</v>
      </c>
      <c r="I70" s="5">
        <f t="shared" si="16"/>
        <v>53319</v>
      </c>
      <c r="J70" s="6">
        <f>ROUNDUP(J65*$C$32,0)</f>
        <v>6461</v>
      </c>
      <c r="K70" s="7">
        <f t="shared" si="17"/>
        <v>1882</v>
      </c>
      <c r="L70" s="5">
        <f t="shared" si="18"/>
        <v>479</v>
      </c>
      <c r="M70" s="6">
        <f>ROUNDUP(M65*$C$32,0)</f>
        <v>58</v>
      </c>
      <c r="N70" s="7">
        <f t="shared" si="19"/>
        <v>17</v>
      </c>
      <c r="O70" s="1" t="s">
        <v>364</v>
      </c>
      <c r="P70" s="1">
        <f t="shared" si="20"/>
        <v>13609</v>
      </c>
      <c r="Q70" s="1">
        <f>ROUNDUP((Q74-Q69)*0.6/4+Q69,0)</f>
        <v>1649</v>
      </c>
      <c r="R70" s="1">
        <f t="shared" si="21"/>
        <v>481</v>
      </c>
      <c r="S70" s="1">
        <f t="shared" si="22"/>
        <v>207</v>
      </c>
      <c r="T70" s="1">
        <f>ROUNDUP((T74-T69)*0.6/4+T69,0)</f>
        <v>25</v>
      </c>
      <c r="U70" s="1">
        <f t="shared" si="23"/>
        <v>8</v>
      </c>
      <c r="V70" s="1" t="s">
        <v>364</v>
      </c>
      <c r="W70" s="1">
        <f t="shared" si="8"/>
        <v>17935</v>
      </c>
      <c r="X70" s="1">
        <f t="shared" si="24"/>
        <v>1201</v>
      </c>
      <c r="Y70" s="1">
        <f t="shared" si="9"/>
        <v>689</v>
      </c>
      <c r="Z70" s="1">
        <f t="shared" si="10"/>
        <v>284</v>
      </c>
      <c r="AA70" s="1">
        <f t="shared" si="25"/>
        <v>19</v>
      </c>
      <c r="AB70" s="1">
        <f t="shared" si="11"/>
        <v>11</v>
      </c>
      <c r="AC70" s="1" t="s">
        <v>364</v>
      </c>
      <c r="AD70" s="1">
        <f t="shared" si="12"/>
        <v>15212</v>
      </c>
      <c r="AE70" s="1">
        <f t="shared" si="26"/>
        <v>1329</v>
      </c>
      <c r="AF70" s="1">
        <f t="shared" si="13"/>
        <v>609</v>
      </c>
      <c r="AG70" s="1">
        <f t="shared" si="14"/>
        <v>241</v>
      </c>
      <c r="AH70" s="1">
        <f t="shared" si="27"/>
        <v>21</v>
      </c>
      <c r="AI70" s="1">
        <f t="shared" si="15"/>
        <v>10</v>
      </c>
    </row>
    <row r="71" spans="8:35" x14ac:dyDescent="0.15">
      <c r="H71" s="1" t="s">
        <v>189</v>
      </c>
      <c r="I71" s="1">
        <f t="shared" si="16"/>
        <v>56340</v>
      </c>
      <c r="J71" s="1">
        <f>ROUNDUP((J75-J70)*0.6/4+J70,0)</f>
        <v>6827</v>
      </c>
      <c r="K71" s="1">
        <f t="shared" si="17"/>
        <v>1989</v>
      </c>
      <c r="L71" s="1">
        <f t="shared" si="18"/>
        <v>512</v>
      </c>
      <c r="M71" s="1">
        <f>ROUNDUP((M75-M70)*0.6/4+M70,0)</f>
        <v>62</v>
      </c>
      <c r="N71" s="1">
        <f t="shared" si="19"/>
        <v>19</v>
      </c>
      <c r="O71" s="1" t="s">
        <v>111</v>
      </c>
      <c r="P71" s="1">
        <f t="shared" si="20"/>
        <v>15069</v>
      </c>
      <c r="Q71" s="1">
        <f>ROUNDUP((Q74-Q69)*0.6/4+Q70,0)</f>
        <v>1826</v>
      </c>
      <c r="R71" s="1">
        <f t="shared" si="21"/>
        <v>532</v>
      </c>
      <c r="S71" s="1">
        <f t="shared" si="22"/>
        <v>232</v>
      </c>
      <c r="T71" s="1">
        <f>ROUNDUP((T74-T69)*0.6/4+T70,0)</f>
        <v>28</v>
      </c>
      <c r="U71" s="1">
        <f t="shared" si="23"/>
        <v>9</v>
      </c>
      <c r="V71" s="1" t="s">
        <v>111</v>
      </c>
      <c r="W71" s="1">
        <f t="shared" si="8"/>
        <v>19862</v>
      </c>
      <c r="X71" s="1">
        <f t="shared" si="24"/>
        <v>1330</v>
      </c>
      <c r="Y71" s="1">
        <f t="shared" si="9"/>
        <v>763</v>
      </c>
      <c r="Z71" s="1">
        <f t="shared" si="10"/>
        <v>314</v>
      </c>
      <c r="AA71" s="1">
        <f t="shared" si="25"/>
        <v>21</v>
      </c>
      <c r="AB71" s="1">
        <f t="shared" si="11"/>
        <v>13</v>
      </c>
      <c r="AC71" s="1" t="s">
        <v>111</v>
      </c>
      <c r="AD71" s="1">
        <f t="shared" si="12"/>
        <v>16849</v>
      </c>
      <c r="AE71" s="1">
        <f t="shared" si="26"/>
        <v>1472</v>
      </c>
      <c r="AF71" s="1">
        <f t="shared" si="13"/>
        <v>674</v>
      </c>
      <c r="AG71" s="1">
        <f t="shared" si="14"/>
        <v>264</v>
      </c>
      <c r="AH71" s="1">
        <f t="shared" si="27"/>
        <v>23</v>
      </c>
      <c r="AI71" s="1">
        <f t="shared" si="15"/>
        <v>11</v>
      </c>
    </row>
    <row r="72" spans="8:35" x14ac:dyDescent="0.15">
      <c r="H72" s="1" t="s">
        <v>190</v>
      </c>
      <c r="I72" s="1">
        <f t="shared" si="16"/>
        <v>59360</v>
      </c>
      <c r="J72" s="1">
        <f>ROUNDUP((J75-J70)*0.6/4+J71,0)</f>
        <v>7193</v>
      </c>
      <c r="K72" s="1">
        <f t="shared" si="17"/>
        <v>2096</v>
      </c>
      <c r="L72" s="1">
        <f t="shared" si="18"/>
        <v>545</v>
      </c>
      <c r="M72" s="1">
        <f>ROUNDUP((M75-M70)*0.6/4+M71,0)</f>
        <v>66</v>
      </c>
      <c r="N72" s="1">
        <f t="shared" si="19"/>
        <v>20</v>
      </c>
      <c r="O72" s="1" t="s">
        <v>112</v>
      </c>
      <c r="P72" s="1">
        <f t="shared" si="20"/>
        <v>16530</v>
      </c>
      <c r="Q72" s="1">
        <f>ROUNDUP((Q74-Q69)*0.6/4+Q71,0)</f>
        <v>2003</v>
      </c>
      <c r="R72" s="1">
        <f t="shared" si="21"/>
        <v>584</v>
      </c>
      <c r="S72" s="1">
        <f t="shared" si="22"/>
        <v>256</v>
      </c>
      <c r="T72" s="1">
        <f>ROUNDUP((T74-T69)*0.6/4+T71,0)</f>
        <v>31</v>
      </c>
      <c r="U72" s="1">
        <f t="shared" si="23"/>
        <v>10</v>
      </c>
      <c r="V72" s="1" t="s">
        <v>112</v>
      </c>
      <c r="W72" s="1">
        <f t="shared" si="8"/>
        <v>21788</v>
      </c>
      <c r="X72" s="1">
        <f t="shared" si="24"/>
        <v>1459</v>
      </c>
      <c r="Y72" s="1">
        <f t="shared" si="9"/>
        <v>837</v>
      </c>
      <c r="Z72" s="1">
        <f t="shared" si="10"/>
        <v>344</v>
      </c>
      <c r="AA72" s="1">
        <f t="shared" si="25"/>
        <v>23</v>
      </c>
      <c r="AB72" s="1">
        <f t="shared" si="11"/>
        <v>14</v>
      </c>
      <c r="AC72" s="1" t="s">
        <v>112</v>
      </c>
      <c r="AD72" s="1">
        <f t="shared" si="12"/>
        <v>18485</v>
      </c>
      <c r="AE72" s="1">
        <f t="shared" si="26"/>
        <v>1615</v>
      </c>
      <c r="AF72" s="1">
        <f t="shared" si="13"/>
        <v>740</v>
      </c>
      <c r="AG72" s="1">
        <f t="shared" si="14"/>
        <v>287</v>
      </c>
      <c r="AH72" s="1">
        <f t="shared" si="27"/>
        <v>25</v>
      </c>
      <c r="AI72" s="1">
        <f t="shared" si="15"/>
        <v>12</v>
      </c>
    </row>
    <row r="73" spans="8:35" x14ac:dyDescent="0.15">
      <c r="H73" s="1" t="s">
        <v>191</v>
      </c>
      <c r="I73" s="1">
        <f t="shared" si="16"/>
        <v>62381</v>
      </c>
      <c r="J73" s="1">
        <f>ROUNDUP((J75-J70)*0.6/4+J72,0)</f>
        <v>7559</v>
      </c>
      <c r="K73" s="1">
        <f t="shared" si="17"/>
        <v>2202</v>
      </c>
      <c r="L73" s="1">
        <f t="shared" si="18"/>
        <v>578</v>
      </c>
      <c r="M73" s="1">
        <f>ROUNDUP((M75-M70)*0.6/4+M72,0)</f>
        <v>70</v>
      </c>
      <c r="N73" s="1">
        <f t="shared" si="19"/>
        <v>21</v>
      </c>
      <c r="O73" s="1" t="s">
        <v>113</v>
      </c>
      <c r="P73" s="1">
        <f t="shared" si="20"/>
        <v>17991</v>
      </c>
      <c r="Q73" s="1">
        <f>ROUNDUP((Q74-Q69)*0.6/4+Q72,0)</f>
        <v>2180</v>
      </c>
      <c r="R73" s="1">
        <f t="shared" si="21"/>
        <v>635</v>
      </c>
      <c r="S73" s="1">
        <f t="shared" si="22"/>
        <v>281</v>
      </c>
      <c r="T73" s="1">
        <f>ROUNDUP((T74-T69)*0.6/4+T72,0)</f>
        <v>34</v>
      </c>
      <c r="U73" s="1">
        <f t="shared" si="23"/>
        <v>10</v>
      </c>
      <c r="V73" s="1" t="s">
        <v>113</v>
      </c>
      <c r="W73" s="1">
        <f t="shared" si="8"/>
        <v>23715</v>
      </c>
      <c r="X73" s="1">
        <f t="shared" si="24"/>
        <v>1588</v>
      </c>
      <c r="Y73" s="1">
        <f t="shared" si="9"/>
        <v>911</v>
      </c>
      <c r="Z73" s="1">
        <f t="shared" si="10"/>
        <v>374</v>
      </c>
      <c r="AA73" s="1">
        <f t="shared" si="25"/>
        <v>25</v>
      </c>
      <c r="AB73" s="1">
        <f t="shared" si="11"/>
        <v>15</v>
      </c>
      <c r="AC73" s="1" t="s">
        <v>113</v>
      </c>
      <c r="AD73" s="1">
        <f t="shared" si="12"/>
        <v>20111</v>
      </c>
      <c r="AE73" s="1">
        <f t="shared" si="26"/>
        <v>1757</v>
      </c>
      <c r="AF73" s="1">
        <f t="shared" si="13"/>
        <v>805</v>
      </c>
      <c r="AG73" s="1">
        <f t="shared" si="14"/>
        <v>321</v>
      </c>
      <c r="AH73" s="1">
        <f t="shared" si="27"/>
        <v>28</v>
      </c>
      <c r="AI73" s="1">
        <f t="shared" si="15"/>
        <v>13</v>
      </c>
    </row>
    <row r="74" spans="8:35" x14ac:dyDescent="0.15">
      <c r="H74" s="1" t="s">
        <v>192</v>
      </c>
      <c r="I74" s="1">
        <f t="shared" si="16"/>
        <v>65401</v>
      </c>
      <c r="J74" s="1">
        <f>ROUNDUP((J75-J70)*0.6/4+J73,0)</f>
        <v>7925</v>
      </c>
      <c r="K74" s="1">
        <f t="shared" si="17"/>
        <v>2309</v>
      </c>
      <c r="L74" s="1">
        <f t="shared" si="18"/>
        <v>611</v>
      </c>
      <c r="M74" s="1">
        <f>ROUNDUP((M75-M70)*0.6/4+M73,0)</f>
        <v>74</v>
      </c>
      <c r="N74" s="1">
        <f t="shared" si="19"/>
        <v>22</v>
      </c>
      <c r="O74" s="1" t="s">
        <v>48</v>
      </c>
      <c r="P74" s="5">
        <f t="shared" si="20"/>
        <v>21869</v>
      </c>
      <c r="Q74" s="6">
        <f>ROUNDUP(Q69*$C$38,0)</f>
        <v>2650</v>
      </c>
      <c r="R74" s="7">
        <f t="shared" si="21"/>
        <v>772</v>
      </c>
      <c r="S74" s="5">
        <f t="shared" si="22"/>
        <v>331</v>
      </c>
      <c r="T74" s="6">
        <f>ROUNDUP(T69*$C$38,0)</f>
        <v>40</v>
      </c>
      <c r="U74" s="7">
        <f t="shared" si="23"/>
        <v>12</v>
      </c>
      <c r="V74" s="1" t="s">
        <v>48</v>
      </c>
      <c r="W74" s="5">
        <f t="shared" si="8"/>
        <v>28822</v>
      </c>
      <c r="X74" s="6">
        <f t="shared" si="24"/>
        <v>1930</v>
      </c>
      <c r="Y74" s="7">
        <f t="shared" si="9"/>
        <v>1107</v>
      </c>
      <c r="Z74" s="5">
        <f t="shared" si="10"/>
        <v>448</v>
      </c>
      <c r="AA74" s="6">
        <f t="shared" si="25"/>
        <v>30</v>
      </c>
      <c r="AB74" s="7">
        <f t="shared" si="11"/>
        <v>18</v>
      </c>
      <c r="AC74" s="1" t="s">
        <v>48</v>
      </c>
      <c r="AD74" s="5">
        <f t="shared" si="12"/>
        <v>24449</v>
      </c>
      <c r="AE74" s="6">
        <f t="shared" si="26"/>
        <v>2136</v>
      </c>
      <c r="AF74" s="7">
        <f t="shared" si="13"/>
        <v>978</v>
      </c>
      <c r="AG74" s="5">
        <f t="shared" si="14"/>
        <v>378</v>
      </c>
      <c r="AH74" s="6">
        <f t="shared" si="27"/>
        <v>33</v>
      </c>
      <c r="AI74" s="7">
        <f t="shared" si="15"/>
        <v>16</v>
      </c>
    </row>
    <row r="75" spans="8:35" x14ac:dyDescent="0.15">
      <c r="H75" s="1" t="s">
        <v>193</v>
      </c>
      <c r="I75" s="5">
        <f t="shared" si="16"/>
        <v>73455</v>
      </c>
      <c r="J75" s="6">
        <f>ROUNDUP(J70*$C$33,0)</f>
        <v>8901</v>
      </c>
      <c r="K75" s="7">
        <f t="shared" si="17"/>
        <v>2593</v>
      </c>
      <c r="L75" s="5">
        <f t="shared" si="18"/>
        <v>661</v>
      </c>
      <c r="M75" s="6">
        <f>ROUNDUP(M70*$C$33,0)</f>
        <v>80</v>
      </c>
      <c r="N75" s="7">
        <f t="shared" si="19"/>
        <v>24</v>
      </c>
      <c r="O75" s="1" t="s">
        <v>365</v>
      </c>
      <c r="P75" s="1">
        <f t="shared" si="20"/>
        <v>23842</v>
      </c>
      <c r="Q75" s="1">
        <f>ROUNDUP((Q79-Q74)*0.6/4+Q74,0)</f>
        <v>2889</v>
      </c>
      <c r="R75" s="1">
        <f t="shared" si="21"/>
        <v>842</v>
      </c>
      <c r="S75" s="1">
        <f t="shared" si="22"/>
        <v>364</v>
      </c>
      <c r="T75" s="1">
        <f>ROUNDUP((T79-T74)*0.6/4+T74,0)</f>
        <v>44</v>
      </c>
      <c r="U75" s="1">
        <f t="shared" si="23"/>
        <v>13</v>
      </c>
      <c r="V75" s="1" t="s">
        <v>365</v>
      </c>
      <c r="W75" s="1">
        <f t="shared" si="8"/>
        <v>31420</v>
      </c>
      <c r="X75" s="1">
        <f t="shared" si="24"/>
        <v>2104</v>
      </c>
      <c r="Y75" s="1">
        <f t="shared" si="9"/>
        <v>1207</v>
      </c>
      <c r="Z75" s="1">
        <f t="shared" si="10"/>
        <v>493</v>
      </c>
      <c r="AA75" s="1">
        <f t="shared" si="25"/>
        <v>33</v>
      </c>
      <c r="AB75" s="1">
        <f t="shared" si="11"/>
        <v>19</v>
      </c>
      <c r="AC75" s="1" t="s">
        <v>365</v>
      </c>
      <c r="AD75" s="1">
        <f t="shared" si="12"/>
        <v>26658</v>
      </c>
      <c r="AE75" s="1">
        <f t="shared" si="26"/>
        <v>2329</v>
      </c>
      <c r="AF75" s="1">
        <f t="shared" si="13"/>
        <v>1067</v>
      </c>
      <c r="AG75" s="1">
        <f t="shared" si="14"/>
        <v>413</v>
      </c>
      <c r="AH75" s="1">
        <f t="shared" si="27"/>
        <v>36</v>
      </c>
      <c r="AI75" s="1">
        <f t="shared" si="15"/>
        <v>17</v>
      </c>
    </row>
    <row r="76" spans="8:35" x14ac:dyDescent="0.15">
      <c r="H76" s="1" t="s">
        <v>194</v>
      </c>
      <c r="I76" s="1">
        <f t="shared" si="16"/>
        <v>77095</v>
      </c>
      <c r="J76" s="1">
        <f>ROUNDUP((J80-J75)*0.6/4+J75,0)</f>
        <v>9342</v>
      </c>
      <c r="K76" s="1">
        <f t="shared" si="17"/>
        <v>2721</v>
      </c>
      <c r="L76" s="1">
        <f t="shared" si="18"/>
        <v>702</v>
      </c>
      <c r="M76" s="1">
        <f>ROUNDUP((M80-M75)*0.6/4+M75,0)</f>
        <v>85</v>
      </c>
      <c r="N76" s="1">
        <f t="shared" si="19"/>
        <v>25</v>
      </c>
      <c r="O76" s="1" t="s">
        <v>114</v>
      </c>
      <c r="P76" s="1">
        <f t="shared" si="20"/>
        <v>25814</v>
      </c>
      <c r="Q76" s="1">
        <f>ROUNDUP((Q79-Q74)*0.6/4+Q75,0)</f>
        <v>3128</v>
      </c>
      <c r="R76" s="1">
        <f t="shared" si="21"/>
        <v>912</v>
      </c>
      <c r="S76" s="1">
        <f t="shared" si="22"/>
        <v>397</v>
      </c>
      <c r="T76" s="1">
        <f>ROUNDUP((T79-T74)*0.6/4+T75,0)</f>
        <v>48</v>
      </c>
      <c r="U76" s="1">
        <f t="shared" si="23"/>
        <v>14</v>
      </c>
      <c r="V76" s="1" t="s">
        <v>114</v>
      </c>
      <c r="W76" s="1">
        <f t="shared" si="8"/>
        <v>34019</v>
      </c>
      <c r="X76" s="1">
        <f t="shared" si="24"/>
        <v>2278</v>
      </c>
      <c r="Y76" s="1">
        <f t="shared" si="9"/>
        <v>1307</v>
      </c>
      <c r="Z76" s="1">
        <f t="shared" si="10"/>
        <v>523</v>
      </c>
      <c r="AA76" s="1">
        <f t="shared" si="25"/>
        <v>35</v>
      </c>
      <c r="AB76" s="1">
        <f t="shared" si="11"/>
        <v>21</v>
      </c>
      <c r="AC76" s="1" t="s">
        <v>114</v>
      </c>
      <c r="AD76" s="1">
        <f t="shared" si="12"/>
        <v>28855</v>
      </c>
      <c r="AE76" s="1">
        <f t="shared" si="26"/>
        <v>2521</v>
      </c>
      <c r="AF76" s="1">
        <f t="shared" si="13"/>
        <v>1155</v>
      </c>
      <c r="AG76" s="1">
        <f t="shared" si="14"/>
        <v>447</v>
      </c>
      <c r="AH76" s="1">
        <f t="shared" si="27"/>
        <v>39</v>
      </c>
      <c r="AI76" s="1">
        <f t="shared" si="15"/>
        <v>18</v>
      </c>
    </row>
    <row r="77" spans="8:35" x14ac:dyDescent="0.15">
      <c r="H77" s="1" t="s">
        <v>195</v>
      </c>
      <c r="I77" s="1">
        <f t="shared" si="16"/>
        <v>80734</v>
      </c>
      <c r="J77" s="1">
        <f>ROUNDUP((J80-J75)*0.6/4+J76,0)</f>
        <v>9783</v>
      </c>
      <c r="K77" s="1">
        <f t="shared" si="17"/>
        <v>2850</v>
      </c>
      <c r="L77" s="1">
        <f t="shared" si="18"/>
        <v>743</v>
      </c>
      <c r="M77" s="1">
        <f>ROUNDUP((M80-M75)*0.6/4+M76,0)</f>
        <v>90</v>
      </c>
      <c r="N77" s="1">
        <f t="shared" si="19"/>
        <v>27</v>
      </c>
      <c r="O77" s="1" t="s">
        <v>115</v>
      </c>
      <c r="P77" s="1">
        <f t="shared" si="20"/>
        <v>27786</v>
      </c>
      <c r="Q77" s="1">
        <f>ROUNDUP((Q79-Q74)*0.6/4+Q76,0)</f>
        <v>3367</v>
      </c>
      <c r="R77" s="1">
        <f t="shared" si="21"/>
        <v>981</v>
      </c>
      <c r="S77" s="1">
        <f t="shared" si="22"/>
        <v>430</v>
      </c>
      <c r="T77" s="1">
        <f>ROUNDUP((T79-T74)*0.6/4+T76,0)</f>
        <v>52</v>
      </c>
      <c r="U77" s="1">
        <f t="shared" si="23"/>
        <v>16</v>
      </c>
      <c r="V77" s="1" t="s">
        <v>115</v>
      </c>
      <c r="W77" s="1">
        <f t="shared" si="8"/>
        <v>36617</v>
      </c>
      <c r="X77" s="1">
        <f t="shared" si="24"/>
        <v>2452</v>
      </c>
      <c r="Y77" s="1">
        <f t="shared" si="9"/>
        <v>1406</v>
      </c>
      <c r="Z77" s="1">
        <f t="shared" si="10"/>
        <v>568</v>
      </c>
      <c r="AA77" s="1">
        <f t="shared" si="25"/>
        <v>38</v>
      </c>
      <c r="AB77" s="1">
        <f t="shared" si="11"/>
        <v>22</v>
      </c>
      <c r="AC77" s="1" t="s">
        <v>115</v>
      </c>
      <c r="AD77" s="1">
        <f t="shared" si="12"/>
        <v>31064</v>
      </c>
      <c r="AE77" s="1">
        <f t="shared" si="26"/>
        <v>2714</v>
      </c>
      <c r="AF77" s="1">
        <f t="shared" si="13"/>
        <v>1243</v>
      </c>
      <c r="AG77" s="1">
        <f t="shared" si="14"/>
        <v>481</v>
      </c>
      <c r="AH77" s="1">
        <f t="shared" si="27"/>
        <v>42</v>
      </c>
      <c r="AI77" s="1">
        <f t="shared" si="15"/>
        <v>20</v>
      </c>
    </row>
    <row r="78" spans="8:35" x14ac:dyDescent="0.15">
      <c r="H78" s="1" t="s">
        <v>196</v>
      </c>
      <c r="I78" s="1">
        <f t="shared" si="16"/>
        <v>84373</v>
      </c>
      <c r="J78" s="1">
        <f>ROUNDUP((J80-J75)*0.6/4+J77,0)</f>
        <v>10224</v>
      </c>
      <c r="K78" s="1">
        <f t="shared" si="17"/>
        <v>2978</v>
      </c>
      <c r="L78" s="1">
        <f t="shared" si="18"/>
        <v>784</v>
      </c>
      <c r="M78" s="1">
        <f>ROUNDUP((M80-M75)*0.6/4+M77,0)</f>
        <v>95</v>
      </c>
      <c r="N78" s="1">
        <f t="shared" si="19"/>
        <v>28</v>
      </c>
      <c r="O78" s="1" t="s">
        <v>116</v>
      </c>
      <c r="P78" s="1">
        <f t="shared" si="20"/>
        <v>29759</v>
      </c>
      <c r="Q78" s="1">
        <f>ROUNDUP((Q79-Q74)*0.6/4+Q77,0)</f>
        <v>3606</v>
      </c>
      <c r="R78" s="1">
        <f t="shared" si="21"/>
        <v>1051</v>
      </c>
      <c r="S78" s="1">
        <f t="shared" si="22"/>
        <v>463</v>
      </c>
      <c r="T78" s="1">
        <f>ROUNDUP((T79-T74)*0.6/4+T77,0)</f>
        <v>56</v>
      </c>
      <c r="U78" s="1">
        <f t="shared" si="23"/>
        <v>17</v>
      </c>
      <c r="V78" s="1" t="s">
        <v>116</v>
      </c>
      <c r="W78" s="1">
        <f t="shared" si="8"/>
        <v>39215</v>
      </c>
      <c r="X78" s="1">
        <f t="shared" si="24"/>
        <v>2626</v>
      </c>
      <c r="Y78" s="1">
        <f t="shared" si="9"/>
        <v>1506</v>
      </c>
      <c r="Z78" s="1">
        <f t="shared" si="10"/>
        <v>613</v>
      </c>
      <c r="AA78" s="1">
        <f t="shared" si="25"/>
        <v>41</v>
      </c>
      <c r="AB78" s="1">
        <f t="shared" si="11"/>
        <v>24</v>
      </c>
      <c r="AC78" s="1" t="s">
        <v>116</v>
      </c>
      <c r="AD78" s="1">
        <f t="shared" si="12"/>
        <v>33262</v>
      </c>
      <c r="AE78" s="1">
        <f t="shared" si="26"/>
        <v>2906</v>
      </c>
      <c r="AF78" s="1">
        <f t="shared" si="13"/>
        <v>1331</v>
      </c>
      <c r="AG78" s="1">
        <f t="shared" si="14"/>
        <v>527</v>
      </c>
      <c r="AH78" s="1">
        <f t="shared" si="27"/>
        <v>46</v>
      </c>
      <c r="AI78" s="1">
        <f t="shared" si="15"/>
        <v>22</v>
      </c>
    </row>
    <row r="79" spans="8:35" x14ac:dyDescent="0.15">
      <c r="H79" s="1" t="s">
        <v>197</v>
      </c>
      <c r="I79" s="1">
        <f t="shared" si="16"/>
        <v>88013</v>
      </c>
      <c r="J79" s="1">
        <f>ROUNDUP((J80-J75)*0.6/4+J78,0)</f>
        <v>10665</v>
      </c>
      <c r="K79" s="1">
        <f t="shared" si="17"/>
        <v>3107</v>
      </c>
      <c r="L79" s="1">
        <f t="shared" si="18"/>
        <v>826</v>
      </c>
      <c r="M79" s="1">
        <f>ROUNDUP((M80-M75)*0.6/4+M78,0)</f>
        <v>100</v>
      </c>
      <c r="N79" s="1">
        <f t="shared" si="19"/>
        <v>30</v>
      </c>
      <c r="O79" s="1" t="s">
        <v>49</v>
      </c>
      <c r="P79" s="5">
        <f t="shared" si="20"/>
        <v>34991</v>
      </c>
      <c r="Q79" s="6">
        <f>ROUNDUP(Q74*$C$39,0)</f>
        <v>4240</v>
      </c>
      <c r="R79" s="7">
        <f t="shared" si="21"/>
        <v>1235</v>
      </c>
      <c r="S79" s="5">
        <f t="shared" si="22"/>
        <v>529</v>
      </c>
      <c r="T79" s="6">
        <f>ROUNDUP(T74*$C$39,0)</f>
        <v>64</v>
      </c>
      <c r="U79" s="7">
        <f t="shared" si="23"/>
        <v>19</v>
      </c>
      <c r="V79" s="1" t="s">
        <v>49</v>
      </c>
      <c r="W79" s="5">
        <f t="shared" si="8"/>
        <v>46115</v>
      </c>
      <c r="X79" s="6">
        <f t="shared" si="24"/>
        <v>3088</v>
      </c>
      <c r="Y79" s="7">
        <f t="shared" si="9"/>
        <v>1771</v>
      </c>
      <c r="Z79" s="5">
        <f t="shared" si="10"/>
        <v>702</v>
      </c>
      <c r="AA79" s="6">
        <f t="shared" si="25"/>
        <v>47</v>
      </c>
      <c r="AB79" s="7">
        <f t="shared" si="11"/>
        <v>27</v>
      </c>
      <c r="AC79" s="1" t="s">
        <v>49</v>
      </c>
      <c r="AD79" s="5">
        <f t="shared" si="12"/>
        <v>39111</v>
      </c>
      <c r="AE79" s="6">
        <f t="shared" si="26"/>
        <v>3417</v>
      </c>
      <c r="AF79" s="7">
        <f t="shared" si="13"/>
        <v>1565</v>
      </c>
      <c r="AG79" s="5">
        <f t="shared" si="14"/>
        <v>596</v>
      </c>
      <c r="AH79" s="6">
        <f t="shared" si="27"/>
        <v>52</v>
      </c>
      <c r="AI79" s="7">
        <f t="shared" si="15"/>
        <v>24</v>
      </c>
    </row>
    <row r="80" spans="8:35" x14ac:dyDescent="0.15">
      <c r="H80" s="1" t="s">
        <v>198</v>
      </c>
      <c r="I80" s="5">
        <f t="shared" si="16"/>
        <v>97701</v>
      </c>
      <c r="J80" s="6">
        <f>ROUNDUP(J75*$C$34,0)</f>
        <v>11839</v>
      </c>
      <c r="K80" s="7">
        <f t="shared" si="17"/>
        <v>3449</v>
      </c>
      <c r="L80" s="5">
        <f t="shared" si="18"/>
        <v>884</v>
      </c>
      <c r="M80" s="6">
        <f>ROUNDUP(M75*$C$34,0)</f>
        <v>107</v>
      </c>
      <c r="N80" s="7">
        <f t="shared" si="19"/>
        <v>32</v>
      </c>
      <c r="O80" s="1" t="s">
        <v>204</v>
      </c>
      <c r="P80" s="1">
        <f t="shared" si="20"/>
        <v>36229</v>
      </c>
      <c r="Q80" s="1">
        <f>ROUNDUP((Q84-Q79)*0.6/4+Q79,0)</f>
        <v>4390</v>
      </c>
      <c r="R80" s="1">
        <f t="shared" si="21"/>
        <v>1279</v>
      </c>
      <c r="S80" s="1">
        <f t="shared" si="22"/>
        <v>553</v>
      </c>
      <c r="T80" s="1">
        <f>ROUNDUP((T84-T79)*0.6/4+T79,0)</f>
        <v>67</v>
      </c>
      <c r="U80" s="1">
        <f t="shared" si="23"/>
        <v>20</v>
      </c>
      <c r="V80" s="1" t="s">
        <v>204</v>
      </c>
      <c r="W80" s="1">
        <f t="shared" si="8"/>
        <v>47742</v>
      </c>
      <c r="X80" s="1">
        <f t="shared" si="24"/>
        <v>3197</v>
      </c>
      <c r="Y80" s="1">
        <f t="shared" si="9"/>
        <v>1833</v>
      </c>
      <c r="Z80" s="1">
        <f t="shared" si="10"/>
        <v>732</v>
      </c>
      <c r="AA80" s="1">
        <f t="shared" si="25"/>
        <v>49</v>
      </c>
      <c r="AB80" s="1">
        <f t="shared" si="11"/>
        <v>29</v>
      </c>
      <c r="AC80" s="1" t="s">
        <v>204</v>
      </c>
      <c r="AD80" s="1">
        <f t="shared" si="12"/>
        <v>40496</v>
      </c>
      <c r="AE80" s="1">
        <f t="shared" si="26"/>
        <v>3538</v>
      </c>
      <c r="AF80" s="1">
        <f t="shared" si="13"/>
        <v>1620</v>
      </c>
      <c r="AG80" s="1">
        <f t="shared" si="14"/>
        <v>619</v>
      </c>
      <c r="AH80" s="1">
        <f t="shared" si="27"/>
        <v>54</v>
      </c>
      <c r="AI80" s="1">
        <f t="shared" si="15"/>
        <v>25</v>
      </c>
    </row>
    <row r="81" spans="1:35" x14ac:dyDescent="0.15">
      <c r="H81" s="1" t="s">
        <v>199</v>
      </c>
      <c r="I81" s="1">
        <f t="shared" si="16"/>
        <v>102545</v>
      </c>
      <c r="J81" s="1">
        <f>ROUNDUP((J85-J80)*0.6/4+J80,0)</f>
        <v>12426</v>
      </c>
      <c r="K81" s="1">
        <f t="shared" si="17"/>
        <v>3620</v>
      </c>
      <c r="L81" s="1">
        <f t="shared" si="18"/>
        <v>933</v>
      </c>
      <c r="M81" s="1">
        <f>ROUNDUP((M85-M80)*0.6/4+M80,0)</f>
        <v>113</v>
      </c>
      <c r="N81" s="1">
        <f t="shared" si="19"/>
        <v>33</v>
      </c>
      <c r="O81" s="1" t="s">
        <v>205</v>
      </c>
      <c r="P81" s="1">
        <f t="shared" si="20"/>
        <v>37467</v>
      </c>
      <c r="Q81" s="1">
        <f>ROUNDUP((Q84-Q79)*0.6/4+Q80,0)</f>
        <v>4540</v>
      </c>
      <c r="R81" s="1">
        <f t="shared" si="21"/>
        <v>1323</v>
      </c>
      <c r="S81" s="1">
        <f t="shared" si="22"/>
        <v>578</v>
      </c>
      <c r="T81" s="1">
        <f>ROUNDUP((T84-T79)*0.6/4+T80,0)</f>
        <v>70</v>
      </c>
      <c r="U81" s="1">
        <f t="shared" si="23"/>
        <v>21</v>
      </c>
      <c r="V81" s="1" t="s">
        <v>205</v>
      </c>
      <c r="W81" s="1">
        <f t="shared" si="8"/>
        <v>49370</v>
      </c>
      <c r="X81" s="1">
        <f t="shared" si="24"/>
        <v>3306</v>
      </c>
      <c r="Y81" s="1">
        <f t="shared" si="9"/>
        <v>1896</v>
      </c>
      <c r="Z81" s="1">
        <f t="shared" si="10"/>
        <v>762</v>
      </c>
      <c r="AA81" s="1">
        <f t="shared" si="25"/>
        <v>51</v>
      </c>
      <c r="AB81" s="1">
        <f t="shared" si="11"/>
        <v>30</v>
      </c>
      <c r="AC81" s="1" t="s">
        <v>205</v>
      </c>
      <c r="AD81" s="1">
        <f t="shared" si="12"/>
        <v>41881</v>
      </c>
      <c r="AE81" s="1">
        <f t="shared" si="26"/>
        <v>3659</v>
      </c>
      <c r="AF81" s="1">
        <f t="shared" si="13"/>
        <v>1676</v>
      </c>
      <c r="AG81" s="1">
        <f t="shared" si="14"/>
        <v>653</v>
      </c>
      <c r="AH81" s="1">
        <f t="shared" si="27"/>
        <v>57</v>
      </c>
      <c r="AI81" s="1">
        <f t="shared" si="15"/>
        <v>27</v>
      </c>
    </row>
    <row r="82" spans="1:35" x14ac:dyDescent="0.15">
      <c r="H82" s="1" t="s">
        <v>200</v>
      </c>
      <c r="I82" s="1">
        <f t="shared" si="16"/>
        <v>107389</v>
      </c>
      <c r="J82" s="1">
        <f>ROUNDUP((J85-J80)*0.6/4+J81,0)</f>
        <v>13013</v>
      </c>
      <c r="K82" s="1">
        <f t="shared" si="17"/>
        <v>3791</v>
      </c>
      <c r="L82" s="1">
        <f t="shared" si="18"/>
        <v>983</v>
      </c>
      <c r="M82" s="1">
        <f>ROUNDUP((M85-M80)*0.6/4+M81,0)</f>
        <v>119</v>
      </c>
      <c r="N82" s="1">
        <f t="shared" si="19"/>
        <v>35</v>
      </c>
      <c r="O82" s="1" t="s">
        <v>206</v>
      </c>
      <c r="P82" s="1">
        <f t="shared" si="20"/>
        <v>38704</v>
      </c>
      <c r="Q82" s="1">
        <f>ROUNDUP((Q84-Q79)*0.6/4+Q81,0)</f>
        <v>4690</v>
      </c>
      <c r="R82" s="1">
        <f t="shared" si="21"/>
        <v>1367</v>
      </c>
      <c r="S82" s="1">
        <f t="shared" si="22"/>
        <v>603</v>
      </c>
      <c r="T82" s="1">
        <f>ROUNDUP((T84-T79)*0.6/4+T81,0)</f>
        <v>73</v>
      </c>
      <c r="U82" s="1">
        <f t="shared" si="23"/>
        <v>22</v>
      </c>
      <c r="V82" s="1" t="s">
        <v>206</v>
      </c>
      <c r="W82" s="1">
        <f t="shared" si="8"/>
        <v>51013</v>
      </c>
      <c r="X82" s="1">
        <f t="shared" si="24"/>
        <v>3416</v>
      </c>
      <c r="Y82" s="1">
        <f t="shared" si="9"/>
        <v>1959</v>
      </c>
      <c r="Z82" s="1">
        <f t="shared" si="10"/>
        <v>807</v>
      </c>
      <c r="AA82" s="1">
        <f t="shared" si="25"/>
        <v>54</v>
      </c>
      <c r="AB82" s="1">
        <f t="shared" si="11"/>
        <v>31</v>
      </c>
      <c r="AC82" s="1" t="s">
        <v>206</v>
      </c>
      <c r="AD82" s="1">
        <f t="shared" si="12"/>
        <v>43266</v>
      </c>
      <c r="AE82" s="1">
        <f t="shared" si="26"/>
        <v>3780</v>
      </c>
      <c r="AF82" s="1">
        <f t="shared" si="13"/>
        <v>1731</v>
      </c>
      <c r="AG82" s="1">
        <f t="shared" si="14"/>
        <v>676</v>
      </c>
      <c r="AH82" s="1">
        <f t="shared" si="27"/>
        <v>59</v>
      </c>
      <c r="AI82" s="1">
        <f t="shared" si="15"/>
        <v>28</v>
      </c>
    </row>
    <row r="83" spans="1:35" x14ac:dyDescent="0.15">
      <c r="H83" s="1" t="s">
        <v>201</v>
      </c>
      <c r="I83" s="1">
        <f t="shared" si="16"/>
        <v>112234</v>
      </c>
      <c r="J83" s="1">
        <f>ROUNDUP((J85-J80)*0.6/4+J82,0)</f>
        <v>13600</v>
      </c>
      <c r="K83" s="1">
        <f t="shared" si="17"/>
        <v>3962</v>
      </c>
      <c r="L83" s="1">
        <f t="shared" si="18"/>
        <v>1032</v>
      </c>
      <c r="M83" s="1">
        <f>ROUNDUP((M85-M80)*0.6/4+M82,0)</f>
        <v>125</v>
      </c>
      <c r="N83" s="1">
        <f t="shared" si="19"/>
        <v>37</v>
      </c>
      <c r="O83" s="1" t="s">
        <v>207</v>
      </c>
      <c r="P83" s="1">
        <f t="shared" si="20"/>
        <v>39942</v>
      </c>
      <c r="Q83" s="1">
        <f>ROUNDUP((Q84-Q79)*0.6/4+Q82,0)</f>
        <v>4840</v>
      </c>
      <c r="R83" s="1">
        <f t="shared" si="21"/>
        <v>1410</v>
      </c>
      <c r="S83" s="1">
        <f t="shared" si="22"/>
        <v>628</v>
      </c>
      <c r="T83" s="1">
        <f>ROUNDUP((T84-T79)*0.6/4+T82,0)</f>
        <v>76</v>
      </c>
      <c r="U83" s="1">
        <f t="shared" si="23"/>
        <v>23</v>
      </c>
      <c r="V83" s="1" t="s">
        <v>207</v>
      </c>
      <c r="W83" s="1">
        <f t="shared" si="8"/>
        <v>52640</v>
      </c>
      <c r="X83" s="1">
        <f t="shared" si="24"/>
        <v>3525</v>
      </c>
      <c r="Y83" s="1">
        <f t="shared" si="9"/>
        <v>2021</v>
      </c>
      <c r="Z83" s="1">
        <f t="shared" si="10"/>
        <v>837</v>
      </c>
      <c r="AA83" s="1">
        <f t="shared" si="25"/>
        <v>56</v>
      </c>
      <c r="AB83" s="1">
        <f t="shared" si="11"/>
        <v>33</v>
      </c>
      <c r="AC83" s="1" t="s">
        <v>207</v>
      </c>
      <c r="AD83" s="1">
        <f t="shared" si="12"/>
        <v>44650</v>
      </c>
      <c r="AE83" s="1">
        <f t="shared" si="26"/>
        <v>3901</v>
      </c>
      <c r="AF83" s="1">
        <f t="shared" si="13"/>
        <v>1786</v>
      </c>
      <c r="AG83" s="1">
        <f t="shared" si="14"/>
        <v>710</v>
      </c>
      <c r="AH83" s="1">
        <f t="shared" si="27"/>
        <v>62</v>
      </c>
      <c r="AI83" s="1">
        <f t="shared" si="15"/>
        <v>29</v>
      </c>
    </row>
    <row r="84" spans="1:35" x14ac:dyDescent="0.15">
      <c r="H84" s="1" t="s">
        <v>202</v>
      </c>
      <c r="I84" s="1">
        <f t="shared" si="16"/>
        <v>117078</v>
      </c>
      <c r="J84" s="1">
        <f>ROUNDUP((J85-J80)*0.6/4+J83,0)</f>
        <v>14187</v>
      </c>
      <c r="K84" s="1">
        <f t="shared" si="17"/>
        <v>4133</v>
      </c>
      <c r="L84" s="1">
        <f t="shared" si="18"/>
        <v>1082</v>
      </c>
      <c r="M84" s="1">
        <f>ROUNDUP((M85-M80)*0.6/4+M83,0)</f>
        <v>131</v>
      </c>
      <c r="N84" s="1">
        <f t="shared" si="19"/>
        <v>39</v>
      </c>
      <c r="O84" s="1" t="s">
        <v>208</v>
      </c>
      <c r="P84" s="5">
        <f t="shared" si="20"/>
        <v>43218</v>
      </c>
      <c r="Q84" s="6">
        <f>ROUNDUP(Q79*$C$40,0)</f>
        <v>5237</v>
      </c>
      <c r="R84" s="7">
        <f t="shared" si="21"/>
        <v>1526</v>
      </c>
      <c r="S84" s="5">
        <f t="shared" si="22"/>
        <v>661</v>
      </c>
      <c r="T84" s="6">
        <f>ROUNDUP(T79*$C$40,0)</f>
        <v>80</v>
      </c>
      <c r="U84" s="7">
        <f t="shared" si="23"/>
        <v>24</v>
      </c>
      <c r="V84" s="1" t="s">
        <v>208</v>
      </c>
      <c r="W84" s="5">
        <f t="shared" si="8"/>
        <v>56956</v>
      </c>
      <c r="X84" s="6">
        <f t="shared" si="24"/>
        <v>3814</v>
      </c>
      <c r="Y84" s="7">
        <f t="shared" si="9"/>
        <v>2187</v>
      </c>
      <c r="Z84" s="5">
        <f t="shared" si="10"/>
        <v>882</v>
      </c>
      <c r="AA84" s="6">
        <f t="shared" si="25"/>
        <v>59</v>
      </c>
      <c r="AB84" s="7">
        <f t="shared" si="11"/>
        <v>34</v>
      </c>
      <c r="AC84" s="1" t="s">
        <v>208</v>
      </c>
      <c r="AD84" s="5">
        <f t="shared" si="12"/>
        <v>48313</v>
      </c>
      <c r="AE84" s="6">
        <f t="shared" si="26"/>
        <v>4221</v>
      </c>
      <c r="AF84" s="7">
        <f t="shared" si="13"/>
        <v>1933</v>
      </c>
      <c r="AG84" s="5">
        <f t="shared" si="14"/>
        <v>744</v>
      </c>
      <c r="AH84" s="6">
        <f t="shared" si="27"/>
        <v>65</v>
      </c>
      <c r="AI84" s="7">
        <f t="shared" si="15"/>
        <v>30</v>
      </c>
    </row>
    <row r="85" spans="1:35" x14ac:dyDescent="0.15">
      <c r="H85" s="1" t="s">
        <v>388</v>
      </c>
      <c r="I85" s="5">
        <f t="shared" si="16"/>
        <v>129943</v>
      </c>
      <c r="J85" s="6">
        <f>ROUNDUP(J80*$C$35,0)</f>
        <v>15746</v>
      </c>
      <c r="K85" s="7">
        <f t="shared" si="17"/>
        <v>4587</v>
      </c>
      <c r="L85" s="5">
        <f t="shared" si="18"/>
        <v>1181</v>
      </c>
      <c r="M85" s="6">
        <f>ROUNDUP(M80*$C$35,0)</f>
        <v>143</v>
      </c>
      <c r="N85" s="7">
        <f t="shared" si="19"/>
        <v>42</v>
      </c>
      <c r="O85" s="1" t="s">
        <v>209</v>
      </c>
      <c r="P85" s="1">
        <f t="shared" si="20"/>
        <v>44745</v>
      </c>
      <c r="Q85" s="1">
        <f>ROUNDUP((Q89-Q84)*0.6/4+Q84,0)</f>
        <v>5422</v>
      </c>
      <c r="R85" s="1">
        <f t="shared" si="21"/>
        <v>1580</v>
      </c>
      <c r="S85" s="1">
        <f t="shared" si="22"/>
        <v>685</v>
      </c>
      <c r="T85" s="1">
        <f>ROUNDUP((T89-T84)*0.6/4+T84,0)</f>
        <v>83</v>
      </c>
      <c r="U85" s="1">
        <f t="shared" si="23"/>
        <v>25</v>
      </c>
      <c r="V85" s="1" t="s">
        <v>209</v>
      </c>
      <c r="W85" s="1">
        <f t="shared" si="8"/>
        <v>58972</v>
      </c>
      <c r="X85" s="1">
        <f t="shared" si="24"/>
        <v>3949</v>
      </c>
      <c r="Y85" s="1">
        <f t="shared" si="9"/>
        <v>2265</v>
      </c>
      <c r="Z85" s="1">
        <f t="shared" si="10"/>
        <v>911</v>
      </c>
      <c r="AA85" s="1">
        <f t="shared" si="25"/>
        <v>61</v>
      </c>
      <c r="AB85" s="1">
        <f t="shared" si="11"/>
        <v>35</v>
      </c>
      <c r="AC85" s="1" t="s">
        <v>209</v>
      </c>
      <c r="AD85" s="1">
        <f t="shared" si="12"/>
        <v>50019</v>
      </c>
      <c r="AE85" s="1">
        <f t="shared" si="26"/>
        <v>4370</v>
      </c>
      <c r="AF85" s="1">
        <f t="shared" si="13"/>
        <v>2001</v>
      </c>
      <c r="AG85" s="1">
        <f t="shared" si="14"/>
        <v>767</v>
      </c>
      <c r="AH85" s="1">
        <f t="shared" si="27"/>
        <v>67</v>
      </c>
      <c r="AI85" s="1">
        <f t="shared" si="15"/>
        <v>31</v>
      </c>
    </row>
    <row r="86" spans="1:35" x14ac:dyDescent="0.15">
      <c r="H86" s="1" t="s">
        <v>362</v>
      </c>
      <c r="I86" s="5">
        <f t="shared" si="16"/>
        <v>8600</v>
      </c>
      <c r="J86" s="6">
        <f>ROUNDUP(J55/$B$8,0)</f>
        <v>1042</v>
      </c>
      <c r="K86" s="7">
        <f t="shared" si="17"/>
        <v>304</v>
      </c>
      <c r="L86" s="5">
        <f t="shared" si="18"/>
        <v>83</v>
      </c>
      <c r="M86" s="6">
        <f>ROUNDUP(M55/$B$8,0)</f>
        <v>10</v>
      </c>
      <c r="N86" s="7">
        <f t="shared" si="19"/>
        <v>3</v>
      </c>
      <c r="O86" s="1" t="s">
        <v>210</v>
      </c>
      <c r="P86" s="1">
        <f t="shared" si="20"/>
        <v>46272</v>
      </c>
      <c r="Q86" s="1">
        <f>ROUNDUP((Q89-Q84)*0.6/4+Q85,0)</f>
        <v>5607</v>
      </c>
      <c r="R86" s="1">
        <f t="shared" si="21"/>
        <v>1634</v>
      </c>
      <c r="S86" s="1">
        <f t="shared" si="22"/>
        <v>710</v>
      </c>
      <c r="T86" s="1">
        <f>ROUNDUP((T89-T84)*0.6/4+T85,0)</f>
        <v>86</v>
      </c>
      <c r="U86" s="1">
        <f t="shared" si="23"/>
        <v>26</v>
      </c>
      <c r="V86" s="1" t="s">
        <v>210</v>
      </c>
      <c r="W86" s="1">
        <f t="shared" si="8"/>
        <v>60973</v>
      </c>
      <c r="X86" s="1">
        <f t="shared" si="24"/>
        <v>4083</v>
      </c>
      <c r="Y86" s="1">
        <f t="shared" si="9"/>
        <v>2341</v>
      </c>
      <c r="Z86" s="1">
        <f t="shared" si="10"/>
        <v>941</v>
      </c>
      <c r="AA86" s="1">
        <f t="shared" si="25"/>
        <v>63</v>
      </c>
      <c r="AB86" s="1">
        <f t="shared" si="11"/>
        <v>37</v>
      </c>
      <c r="AC86" s="1" t="s">
        <v>210</v>
      </c>
      <c r="AD86" s="1">
        <f t="shared" si="12"/>
        <v>51724</v>
      </c>
      <c r="AE86" s="1">
        <f t="shared" si="26"/>
        <v>4519</v>
      </c>
      <c r="AF86" s="1">
        <f t="shared" si="13"/>
        <v>2069</v>
      </c>
      <c r="AG86" s="1">
        <f t="shared" si="14"/>
        <v>802</v>
      </c>
      <c r="AH86" s="1">
        <f t="shared" si="27"/>
        <v>70</v>
      </c>
      <c r="AI86" s="1">
        <f t="shared" si="15"/>
        <v>33</v>
      </c>
    </row>
    <row r="87" spans="1:35" x14ac:dyDescent="0.15">
      <c r="H87" s="1" t="s">
        <v>363</v>
      </c>
      <c r="I87" s="1">
        <f t="shared" si="16"/>
        <v>9895</v>
      </c>
      <c r="J87" s="1">
        <f>ROUNDUP((J91-J86)*0.6/4+J86,0)</f>
        <v>1199</v>
      </c>
      <c r="K87" s="1">
        <f t="shared" si="17"/>
        <v>350</v>
      </c>
      <c r="L87" s="1">
        <f t="shared" si="18"/>
        <v>100</v>
      </c>
      <c r="M87" s="1">
        <f>ROUNDUP((M91-M86)*0.6/4+M86,0)</f>
        <v>12</v>
      </c>
      <c r="N87" s="1">
        <f t="shared" si="19"/>
        <v>4</v>
      </c>
      <c r="O87" s="1" t="s">
        <v>211</v>
      </c>
      <c r="P87" s="1">
        <f t="shared" si="20"/>
        <v>47799</v>
      </c>
      <c r="Q87" s="1">
        <f>ROUNDUP((Q89-Q84)*0.6/4+Q86,0)</f>
        <v>5792</v>
      </c>
      <c r="R87" s="1">
        <f t="shared" si="21"/>
        <v>1687</v>
      </c>
      <c r="S87" s="1">
        <f t="shared" si="22"/>
        <v>735</v>
      </c>
      <c r="T87" s="1">
        <f>ROUNDUP((T89-T84)*0.6/4+T86,0)</f>
        <v>89</v>
      </c>
      <c r="U87" s="1">
        <f t="shared" si="23"/>
        <v>26</v>
      </c>
      <c r="V87" s="1" t="s">
        <v>211</v>
      </c>
      <c r="W87" s="1">
        <f t="shared" si="8"/>
        <v>62989</v>
      </c>
      <c r="X87" s="1">
        <f t="shared" si="24"/>
        <v>4218</v>
      </c>
      <c r="Y87" s="1">
        <f t="shared" si="9"/>
        <v>2419</v>
      </c>
      <c r="Z87" s="1">
        <f t="shared" si="10"/>
        <v>971</v>
      </c>
      <c r="AA87" s="1">
        <f t="shared" si="25"/>
        <v>65</v>
      </c>
      <c r="AB87" s="1">
        <f t="shared" si="11"/>
        <v>38</v>
      </c>
      <c r="AC87" s="1" t="s">
        <v>211</v>
      </c>
      <c r="AD87" s="1">
        <f t="shared" si="12"/>
        <v>53429</v>
      </c>
      <c r="AE87" s="1">
        <f t="shared" si="26"/>
        <v>4668</v>
      </c>
      <c r="AF87" s="1">
        <f t="shared" si="13"/>
        <v>2138</v>
      </c>
      <c r="AG87" s="1">
        <f t="shared" si="14"/>
        <v>825</v>
      </c>
      <c r="AH87" s="1">
        <f t="shared" si="27"/>
        <v>72</v>
      </c>
      <c r="AI87" s="1">
        <f t="shared" si="15"/>
        <v>33</v>
      </c>
    </row>
    <row r="88" spans="1:35" x14ac:dyDescent="0.15">
      <c r="H88" s="1" t="s">
        <v>110</v>
      </c>
      <c r="I88" s="1">
        <f t="shared" ref="I88:I124" si="28">ROUNDUP(J88*$D$2/$B$2,0)</f>
        <v>11191</v>
      </c>
      <c r="J88" s="1">
        <f>ROUNDUP((J91-J86)*0.6/4+J87,0)</f>
        <v>1356</v>
      </c>
      <c r="K88" s="1">
        <f t="shared" ref="K88:K124" si="29">ROUNDUP(J88*$C$2/$B$2,0)</f>
        <v>395</v>
      </c>
      <c r="L88" s="1">
        <f t="shared" ref="L88:L124" si="30">ROUNDUP(M88*$D$2/$B$2,0)</f>
        <v>116</v>
      </c>
      <c r="M88" s="1">
        <f>ROUNDUP((M91-M86)*0.6/4+M87,0)</f>
        <v>14</v>
      </c>
      <c r="N88" s="1">
        <f t="shared" ref="N88:N124" si="31">ROUNDUP(M88*$C$2/$B$2,0)</f>
        <v>5</v>
      </c>
      <c r="O88" s="1" t="s">
        <v>212</v>
      </c>
      <c r="P88" s="1">
        <f t="shared" si="20"/>
        <v>49325</v>
      </c>
      <c r="Q88" s="1">
        <f>ROUNDUP((Q89-Q84)*0.6/4+Q87,0)</f>
        <v>5977</v>
      </c>
      <c r="R88" s="1">
        <f t="shared" si="21"/>
        <v>1741</v>
      </c>
      <c r="S88" s="1">
        <f t="shared" si="22"/>
        <v>760</v>
      </c>
      <c r="T88" s="1">
        <f>ROUNDUP((T89-T84)*0.6/4+T87,0)</f>
        <v>92</v>
      </c>
      <c r="U88" s="1">
        <f t="shared" si="23"/>
        <v>27</v>
      </c>
      <c r="V88" s="1" t="s">
        <v>212</v>
      </c>
      <c r="W88" s="1">
        <f t="shared" si="8"/>
        <v>65005</v>
      </c>
      <c r="X88" s="1">
        <f t="shared" si="24"/>
        <v>4353</v>
      </c>
      <c r="Y88" s="1">
        <f t="shared" si="9"/>
        <v>2496</v>
      </c>
      <c r="Z88" s="1">
        <f t="shared" si="10"/>
        <v>1001</v>
      </c>
      <c r="AA88" s="1">
        <f t="shared" si="25"/>
        <v>67</v>
      </c>
      <c r="AB88" s="1">
        <f t="shared" si="11"/>
        <v>39</v>
      </c>
      <c r="AC88" s="1" t="s">
        <v>212</v>
      </c>
      <c r="AD88" s="1">
        <f t="shared" si="12"/>
        <v>55135</v>
      </c>
      <c r="AE88" s="1">
        <f t="shared" si="26"/>
        <v>4817</v>
      </c>
      <c r="AF88" s="1">
        <f t="shared" si="13"/>
        <v>2206</v>
      </c>
      <c r="AG88" s="1">
        <f t="shared" si="14"/>
        <v>859</v>
      </c>
      <c r="AH88" s="1">
        <f t="shared" si="27"/>
        <v>75</v>
      </c>
      <c r="AI88" s="1">
        <f t="shared" si="15"/>
        <v>35</v>
      </c>
    </row>
    <row r="89" spans="1:35" x14ac:dyDescent="0.15">
      <c r="H89" s="1" t="s">
        <v>152</v>
      </c>
      <c r="I89" s="1">
        <f t="shared" si="28"/>
        <v>12486</v>
      </c>
      <c r="J89" s="1">
        <f>ROUNDUP((J91-J86)*0.6/4+J88,0)</f>
        <v>1513</v>
      </c>
      <c r="K89" s="1">
        <f t="shared" si="29"/>
        <v>441</v>
      </c>
      <c r="L89" s="1">
        <f t="shared" si="30"/>
        <v>133</v>
      </c>
      <c r="M89" s="1">
        <f>ROUNDUP((M91-M86)*0.6/4+M88,0)</f>
        <v>16</v>
      </c>
      <c r="N89" s="1">
        <f t="shared" si="31"/>
        <v>5</v>
      </c>
      <c r="O89" s="1" t="s">
        <v>213</v>
      </c>
      <c r="P89" s="5">
        <f t="shared" si="20"/>
        <v>53377</v>
      </c>
      <c r="Q89" s="6">
        <f>ROUNDUP(Q84*$C$41,0)</f>
        <v>6468</v>
      </c>
      <c r="R89" s="7">
        <f t="shared" si="21"/>
        <v>1884</v>
      </c>
      <c r="S89" s="5">
        <f t="shared" si="22"/>
        <v>817</v>
      </c>
      <c r="T89" s="6">
        <f>ROUNDUP(T84*$C$41,0)</f>
        <v>99</v>
      </c>
      <c r="U89" s="7">
        <f t="shared" si="23"/>
        <v>29</v>
      </c>
      <c r="V89" s="1" t="s">
        <v>213</v>
      </c>
      <c r="W89" s="5">
        <f t="shared" si="8"/>
        <v>70336</v>
      </c>
      <c r="X89" s="6">
        <f t="shared" si="24"/>
        <v>4710</v>
      </c>
      <c r="Y89" s="7">
        <f t="shared" si="9"/>
        <v>2701</v>
      </c>
      <c r="Z89" s="5">
        <f t="shared" si="10"/>
        <v>1091</v>
      </c>
      <c r="AA89" s="6">
        <f t="shared" si="25"/>
        <v>73</v>
      </c>
      <c r="AB89" s="7">
        <f t="shared" si="11"/>
        <v>42</v>
      </c>
      <c r="AC89" s="1" t="s">
        <v>213</v>
      </c>
      <c r="AD89" s="5">
        <f t="shared" si="12"/>
        <v>59667</v>
      </c>
      <c r="AE89" s="6">
        <f t="shared" si="26"/>
        <v>5213</v>
      </c>
      <c r="AF89" s="7">
        <f t="shared" si="13"/>
        <v>2387</v>
      </c>
      <c r="AG89" s="5">
        <f t="shared" si="14"/>
        <v>916</v>
      </c>
      <c r="AH89" s="6">
        <f t="shared" si="27"/>
        <v>80</v>
      </c>
      <c r="AI89" s="7">
        <f t="shared" si="15"/>
        <v>37</v>
      </c>
    </row>
    <row r="90" spans="1:35" x14ac:dyDescent="0.15">
      <c r="H90" s="1" t="s">
        <v>153</v>
      </c>
      <c r="I90" s="1">
        <f t="shared" si="28"/>
        <v>13782</v>
      </c>
      <c r="J90" s="1">
        <f>ROUNDUP((J91-J86)*0.6/4+J89,0)</f>
        <v>1670</v>
      </c>
      <c r="K90" s="1">
        <f t="shared" si="29"/>
        <v>487</v>
      </c>
      <c r="L90" s="1">
        <f t="shared" si="30"/>
        <v>149</v>
      </c>
      <c r="M90" s="1">
        <f>ROUNDUP((M91-M86)*0.6/4+M89,0)</f>
        <v>18</v>
      </c>
      <c r="N90" s="1">
        <f t="shared" si="31"/>
        <v>6</v>
      </c>
      <c r="O90" s="1" t="s">
        <v>214</v>
      </c>
      <c r="P90" s="1">
        <f t="shared" si="20"/>
        <v>55259</v>
      </c>
      <c r="Q90" s="1">
        <f>ROUNDUP((Q94-Q89)*0.6/4+Q89,0)</f>
        <v>6696</v>
      </c>
      <c r="R90" s="1">
        <f t="shared" si="21"/>
        <v>1951</v>
      </c>
      <c r="S90" s="1">
        <f t="shared" si="22"/>
        <v>850</v>
      </c>
      <c r="T90" s="1">
        <f>ROUNDUP((T94-T89)*0.6/4+T89,0)</f>
        <v>103</v>
      </c>
      <c r="U90" s="1">
        <f t="shared" si="23"/>
        <v>30</v>
      </c>
      <c r="V90" s="1" t="s">
        <v>214</v>
      </c>
      <c r="W90" s="1">
        <f t="shared" si="8"/>
        <v>72815</v>
      </c>
      <c r="X90" s="1">
        <f t="shared" si="24"/>
        <v>4876</v>
      </c>
      <c r="Y90" s="1">
        <f t="shared" si="9"/>
        <v>2796</v>
      </c>
      <c r="Z90" s="1">
        <f t="shared" si="10"/>
        <v>1120</v>
      </c>
      <c r="AA90" s="1">
        <f t="shared" si="25"/>
        <v>75</v>
      </c>
      <c r="AB90" s="1">
        <f t="shared" si="11"/>
        <v>43</v>
      </c>
      <c r="AC90" s="1" t="s">
        <v>214</v>
      </c>
      <c r="AD90" s="1">
        <f t="shared" si="12"/>
        <v>61762</v>
      </c>
      <c r="AE90" s="1">
        <f t="shared" si="26"/>
        <v>5396</v>
      </c>
      <c r="AF90" s="1">
        <f t="shared" si="13"/>
        <v>2471</v>
      </c>
      <c r="AG90" s="1">
        <f t="shared" si="14"/>
        <v>950</v>
      </c>
      <c r="AH90" s="1">
        <f t="shared" si="27"/>
        <v>83</v>
      </c>
      <c r="AI90" s="1">
        <f t="shared" si="15"/>
        <v>38</v>
      </c>
    </row>
    <row r="91" spans="1:35" x14ac:dyDescent="0.15">
      <c r="H91" s="1" t="s">
        <v>47</v>
      </c>
      <c r="I91" s="5">
        <f t="shared" si="28"/>
        <v>17199</v>
      </c>
      <c r="J91" s="6">
        <f>ROUNDUP(J86*$C$37,0)</f>
        <v>2084</v>
      </c>
      <c r="K91" s="7">
        <f t="shared" si="29"/>
        <v>607</v>
      </c>
      <c r="L91" s="5">
        <f t="shared" si="30"/>
        <v>166</v>
      </c>
      <c r="M91" s="6">
        <f>ROUNDUP(M86*$C$37,0)</f>
        <v>20</v>
      </c>
      <c r="N91" s="7">
        <f t="shared" si="31"/>
        <v>6</v>
      </c>
      <c r="O91" s="1" t="s">
        <v>215</v>
      </c>
      <c r="P91" s="1">
        <f t="shared" si="20"/>
        <v>57140</v>
      </c>
      <c r="Q91" s="1">
        <f>ROUNDUP((Q94-Q89)*0.6/4+Q90,0)</f>
        <v>6924</v>
      </c>
      <c r="R91" s="1">
        <f t="shared" si="21"/>
        <v>2017</v>
      </c>
      <c r="S91" s="1">
        <f t="shared" si="22"/>
        <v>884</v>
      </c>
      <c r="T91" s="1">
        <f>ROUNDUP((T94-T89)*0.6/4+T90,0)</f>
        <v>107</v>
      </c>
      <c r="U91" s="1">
        <f t="shared" si="23"/>
        <v>32</v>
      </c>
      <c r="V91" s="1" t="s">
        <v>215</v>
      </c>
      <c r="W91" s="1">
        <f t="shared" si="8"/>
        <v>75294</v>
      </c>
      <c r="X91" s="1">
        <f t="shared" si="24"/>
        <v>5042</v>
      </c>
      <c r="Y91" s="1">
        <f t="shared" si="9"/>
        <v>2891</v>
      </c>
      <c r="Z91" s="1">
        <f t="shared" si="10"/>
        <v>1165</v>
      </c>
      <c r="AA91" s="1">
        <f t="shared" si="25"/>
        <v>78</v>
      </c>
      <c r="AB91" s="1">
        <f t="shared" si="11"/>
        <v>45</v>
      </c>
      <c r="AC91" s="1" t="s">
        <v>215</v>
      </c>
      <c r="AD91" s="1">
        <f t="shared" si="12"/>
        <v>63868</v>
      </c>
      <c r="AE91" s="1">
        <f t="shared" si="26"/>
        <v>5580</v>
      </c>
      <c r="AF91" s="1">
        <f t="shared" si="13"/>
        <v>2555</v>
      </c>
      <c r="AG91" s="1">
        <f t="shared" si="14"/>
        <v>996</v>
      </c>
      <c r="AH91" s="1">
        <f t="shared" si="27"/>
        <v>87</v>
      </c>
      <c r="AI91" s="1">
        <f t="shared" si="15"/>
        <v>40</v>
      </c>
    </row>
    <row r="92" spans="1:35" x14ac:dyDescent="0.15">
      <c r="H92" s="1" t="s">
        <v>364</v>
      </c>
      <c r="I92" s="1">
        <f t="shared" si="28"/>
        <v>19270</v>
      </c>
      <c r="J92" s="1">
        <f>ROUNDUP((J96-J91)*0.6/4+J91,0)</f>
        <v>2335</v>
      </c>
      <c r="K92" s="1">
        <f t="shared" si="29"/>
        <v>681</v>
      </c>
      <c r="L92" s="1">
        <f t="shared" si="30"/>
        <v>190</v>
      </c>
      <c r="M92" s="1">
        <f>ROUNDUP((M96-M91)*0.6/4+M91,0)</f>
        <v>23</v>
      </c>
      <c r="N92" s="1">
        <f t="shared" si="31"/>
        <v>7</v>
      </c>
      <c r="O92" s="1" t="s">
        <v>216</v>
      </c>
      <c r="P92" s="1">
        <f t="shared" si="20"/>
        <v>59022</v>
      </c>
      <c r="Q92" s="1">
        <f>ROUNDUP((Q94-Q89)*0.6/4+Q91,0)</f>
        <v>7152</v>
      </c>
      <c r="R92" s="1">
        <f t="shared" si="21"/>
        <v>2084</v>
      </c>
      <c r="S92" s="1">
        <f t="shared" si="22"/>
        <v>917</v>
      </c>
      <c r="T92" s="1">
        <f>ROUNDUP((T94-T89)*0.6/4+T91,0)</f>
        <v>111</v>
      </c>
      <c r="U92" s="1">
        <f t="shared" si="23"/>
        <v>33</v>
      </c>
      <c r="V92" s="1" t="s">
        <v>216</v>
      </c>
      <c r="W92" s="1">
        <f t="shared" si="8"/>
        <v>77773</v>
      </c>
      <c r="X92" s="1">
        <f t="shared" si="24"/>
        <v>5208</v>
      </c>
      <c r="Y92" s="1">
        <f t="shared" si="9"/>
        <v>2986</v>
      </c>
      <c r="Z92" s="1">
        <f t="shared" si="10"/>
        <v>1210</v>
      </c>
      <c r="AA92" s="1">
        <f t="shared" si="25"/>
        <v>81</v>
      </c>
      <c r="AB92" s="1">
        <f t="shared" si="11"/>
        <v>47</v>
      </c>
      <c r="AC92" s="1" t="s">
        <v>216</v>
      </c>
      <c r="AD92" s="1">
        <f t="shared" si="12"/>
        <v>65974</v>
      </c>
      <c r="AE92" s="1">
        <f t="shared" si="26"/>
        <v>5764</v>
      </c>
      <c r="AF92" s="1">
        <f t="shared" si="13"/>
        <v>2639</v>
      </c>
      <c r="AG92" s="1">
        <f t="shared" si="14"/>
        <v>1031</v>
      </c>
      <c r="AH92" s="1">
        <f t="shared" si="27"/>
        <v>90</v>
      </c>
      <c r="AI92" s="1">
        <f t="shared" si="15"/>
        <v>42</v>
      </c>
    </row>
    <row r="93" spans="1:35" x14ac:dyDescent="0.15">
      <c r="H93" s="1" t="s">
        <v>111</v>
      </c>
      <c r="I93" s="1">
        <f t="shared" si="28"/>
        <v>21341</v>
      </c>
      <c r="J93" s="1">
        <f>ROUNDUP((J96-J91)*0.6/4+J92,0)</f>
        <v>2586</v>
      </c>
      <c r="K93" s="1">
        <f t="shared" si="29"/>
        <v>754</v>
      </c>
      <c r="L93" s="1">
        <f t="shared" si="30"/>
        <v>215</v>
      </c>
      <c r="M93" s="1">
        <f>ROUNDUP((M96-M91)*0.6/4+M92,0)</f>
        <v>26</v>
      </c>
      <c r="N93" s="1">
        <f t="shared" si="31"/>
        <v>8</v>
      </c>
      <c r="O93" s="1" t="s">
        <v>217</v>
      </c>
      <c r="P93" s="1">
        <f t="shared" si="20"/>
        <v>60903</v>
      </c>
      <c r="Q93" s="1">
        <f>ROUNDUP((Q94-Q89)*0.6/4+Q92,0)</f>
        <v>7380</v>
      </c>
      <c r="R93" s="1">
        <f t="shared" si="21"/>
        <v>2150</v>
      </c>
      <c r="S93" s="1">
        <f t="shared" si="22"/>
        <v>950</v>
      </c>
      <c r="T93" s="1">
        <f>ROUNDUP((T94-T89)*0.6/4+T92,0)</f>
        <v>115</v>
      </c>
      <c r="U93" s="1">
        <f t="shared" si="23"/>
        <v>34</v>
      </c>
      <c r="V93" s="1" t="s">
        <v>217</v>
      </c>
      <c r="W93" s="1">
        <f t="shared" si="8"/>
        <v>80252</v>
      </c>
      <c r="X93" s="1">
        <f t="shared" si="24"/>
        <v>5374</v>
      </c>
      <c r="Y93" s="1">
        <f t="shared" si="9"/>
        <v>3082</v>
      </c>
      <c r="Z93" s="1">
        <f t="shared" si="10"/>
        <v>1255</v>
      </c>
      <c r="AA93" s="1">
        <f t="shared" si="25"/>
        <v>84</v>
      </c>
      <c r="AB93" s="1">
        <f t="shared" si="11"/>
        <v>49</v>
      </c>
      <c r="AC93" s="1" t="s">
        <v>217</v>
      </c>
      <c r="AD93" s="1">
        <f t="shared" si="12"/>
        <v>68069</v>
      </c>
      <c r="AE93" s="1">
        <f t="shared" si="26"/>
        <v>5947</v>
      </c>
      <c r="AF93" s="1">
        <f t="shared" si="13"/>
        <v>2723</v>
      </c>
      <c r="AG93" s="1">
        <f t="shared" si="14"/>
        <v>1065</v>
      </c>
      <c r="AH93" s="1">
        <f t="shared" si="27"/>
        <v>93</v>
      </c>
      <c r="AI93" s="1">
        <f t="shared" si="15"/>
        <v>43</v>
      </c>
    </row>
    <row r="94" spans="1:35" x14ac:dyDescent="0.15">
      <c r="H94" s="1" t="s">
        <v>112</v>
      </c>
      <c r="I94" s="1">
        <f t="shared" si="28"/>
        <v>23413</v>
      </c>
      <c r="J94" s="1">
        <f>ROUNDUP((J96-J91)*0.6/4+J93,0)</f>
        <v>2837</v>
      </c>
      <c r="K94" s="1">
        <f t="shared" si="29"/>
        <v>827</v>
      </c>
      <c r="L94" s="1">
        <f t="shared" si="30"/>
        <v>240</v>
      </c>
      <c r="M94" s="1">
        <f>ROUNDUP((M96-M91)*0.6/4+M93,0)</f>
        <v>29</v>
      </c>
      <c r="N94" s="1">
        <f t="shared" si="31"/>
        <v>9</v>
      </c>
      <c r="O94" s="1" t="s">
        <v>378</v>
      </c>
      <c r="P94" s="5">
        <f t="shared" si="20"/>
        <v>65921</v>
      </c>
      <c r="Q94" s="6">
        <f>ROUNDUP(Q89*$C$42,0)</f>
        <v>7988</v>
      </c>
      <c r="R94" s="7">
        <f t="shared" si="21"/>
        <v>2327</v>
      </c>
      <c r="S94" s="5">
        <f t="shared" si="22"/>
        <v>1016</v>
      </c>
      <c r="T94" s="6">
        <f>ROUNDUP(T89*$C$42,0)</f>
        <v>123</v>
      </c>
      <c r="U94" s="7">
        <f t="shared" si="23"/>
        <v>36</v>
      </c>
      <c r="V94" s="1" t="s">
        <v>378</v>
      </c>
      <c r="W94" s="5">
        <f t="shared" si="8"/>
        <v>86868</v>
      </c>
      <c r="X94" s="6">
        <f t="shared" si="24"/>
        <v>5817</v>
      </c>
      <c r="Y94" s="7">
        <f t="shared" si="9"/>
        <v>3336</v>
      </c>
      <c r="Z94" s="5">
        <f t="shared" si="10"/>
        <v>1344</v>
      </c>
      <c r="AA94" s="6">
        <f t="shared" si="25"/>
        <v>90</v>
      </c>
      <c r="AB94" s="7">
        <f t="shared" si="11"/>
        <v>52</v>
      </c>
      <c r="AC94" s="1" t="s">
        <v>378</v>
      </c>
      <c r="AD94" s="5">
        <f t="shared" si="12"/>
        <v>73677</v>
      </c>
      <c r="AE94" s="6">
        <f t="shared" si="26"/>
        <v>6437</v>
      </c>
      <c r="AF94" s="7">
        <f t="shared" si="13"/>
        <v>2948</v>
      </c>
      <c r="AG94" s="5">
        <f t="shared" si="14"/>
        <v>1145</v>
      </c>
      <c r="AH94" s="6">
        <f t="shared" si="27"/>
        <v>100</v>
      </c>
      <c r="AI94" s="7">
        <f t="shared" si="15"/>
        <v>46</v>
      </c>
    </row>
    <row r="95" spans="1:35" x14ac:dyDescent="0.15">
      <c r="H95" s="1" t="s">
        <v>113</v>
      </c>
      <c r="I95" s="1">
        <f t="shared" si="28"/>
        <v>25484</v>
      </c>
      <c r="J95" s="1">
        <f>ROUNDUP((J96-J91)*0.6/4+J94,0)</f>
        <v>3088</v>
      </c>
      <c r="K95" s="1">
        <f t="shared" si="29"/>
        <v>900</v>
      </c>
      <c r="L95" s="1">
        <f t="shared" si="30"/>
        <v>265</v>
      </c>
      <c r="M95" s="1">
        <f>ROUNDUP((M96-M91)*0.6/4+M94,0)</f>
        <v>32</v>
      </c>
      <c r="N95" s="1">
        <f t="shared" si="31"/>
        <v>10</v>
      </c>
      <c r="O95" s="1" t="s">
        <v>366</v>
      </c>
      <c r="P95" s="5">
        <f t="shared" si="20"/>
        <v>3376</v>
      </c>
      <c r="Q95" s="6">
        <f>ROUNDUP(Q64/$B$9,0)</f>
        <v>409</v>
      </c>
      <c r="R95" s="7">
        <f t="shared" si="21"/>
        <v>120</v>
      </c>
      <c r="S95" s="5">
        <f t="shared" si="22"/>
        <v>58</v>
      </c>
      <c r="T95" s="6">
        <f>ROUNDUP(T64/$B$9,0)</f>
        <v>7</v>
      </c>
      <c r="U95" s="7">
        <f t="shared" si="23"/>
        <v>3</v>
      </c>
      <c r="V95" s="1" t="s">
        <v>366</v>
      </c>
      <c r="W95" s="5">
        <f t="shared" si="8"/>
        <v>4451</v>
      </c>
      <c r="X95" s="6">
        <f t="shared" si="24"/>
        <v>298</v>
      </c>
      <c r="Y95" s="7">
        <f t="shared" si="9"/>
        <v>171</v>
      </c>
      <c r="Z95" s="5">
        <f t="shared" si="10"/>
        <v>90</v>
      </c>
      <c r="AA95" s="6">
        <f t="shared" si="25"/>
        <v>6</v>
      </c>
      <c r="AB95" s="7">
        <f t="shared" si="11"/>
        <v>4</v>
      </c>
      <c r="AC95" s="1" t="s">
        <v>366</v>
      </c>
      <c r="AD95" s="5">
        <f t="shared" si="12"/>
        <v>3778</v>
      </c>
      <c r="AE95" s="6">
        <f t="shared" si="26"/>
        <v>330</v>
      </c>
      <c r="AF95" s="7">
        <f t="shared" si="13"/>
        <v>152</v>
      </c>
      <c r="AG95" s="5">
        <f t="shared" si="14"/>
        <v>69</v>
      </c>
      <c r="AH95" s="6">
        <f t="shared" si="27"/>
        <v>6</v>
      </c>
      <c r="AI95" s="7">
        <f t="shared" si="15"/>
        <v>3</v>
      </c>
    </row>
    <row r="96" spans="1:35" x14ac:dyDescent="0.15">
      <c r="A96" s="9"/>
      <c r="B96" s="9"/>
      <c r="C96" s="9"/>
      <c r="D96" s="9"/>
      <c r="E96" s="9"/>
      <c r="F96" s="9"/>
      <c r="G96" s="9"/>
      <c r="H96" s="1" t="s">
        <v>48</v>
      </c>
      <c r="I96" s="5">
        <f t="shared" si="28"/>
        <v>30964</v>
      </c>
      <c r="J96" s="6">
        <f>ROUNDUP(J91*$C$38,0)</f>
        <v>3752</v>
      </c>
      <c r="K96" s="7">
        <f t="shared" si="29"/>
        <v>1093</v>
      </c>
      <c r="L96" s="5">
        <f t="shared" si="30"/>
        <v>298</v>
      </c>
      <c r="M96" s="6">
        <f>ROUNDUP(M91*$C$38,0)</f>
        <v>36</v>
      </c>
      <c r="N96" s="7">
        <f t="shared" si="31"/>
        <v>11</v>
      </c>
      <c r="O96" s="22" t="s">
        <v>367</v>
      </c>
      <c r="P96" s="22">
        <f t="shared" si="20"/>
        <v>3887</v>
      </c>
      <c r="Q96" s="22">
        <f>ROUNDUP((Q100-Q95)*0.6/4+Q95,0)</f>
        <v>471</v>
      </c>
      <c r="R96" s="22">
        <f t="shared" si="21"/>
        <v>138</v>
      </c>
      <c r="S96" s="22">
        <f t="shared" si="22"/>
        <v>75</v>
      </c>
      <c r="T96" s="22">
        <f>ROUNDUP((T100-T95)*0.6/4+T95,0)</f>
        <v>9</v>
      </c>
      <c r="U96" s="22">
        <f t="shared" si="23"/>
        <v>3</v>
      </c>
      <c r="V96" s="22" t="s">
        <v>367</v>
      </c>
      <c r="W96" s="22">
        <f t="shared" si="8"/>
        <v>5123</v>
      </c>
      <c r="X96" s="22">
        <f t="shared" si="24"/>
        <v>343</v>
      </c>
      <c r="Y96" s="22">
        <f t="shared" si="9"/>
        <v>197</v>
      </c>
      <c r="Z96" s="22">
        <f t="shared" si="10"/>
        <v>105</v>
      </c>
      <c r="AA96" s="22">
        <f t="shared" si="25"/>
        <v>7</v>
      </c>
      <c r="AB96" s="22">
        <f t="shared" si="11"/>
        <v>5</v>
      </c>
      <c r="AC96" s="22" t="s">
        <v>367</v>
      </c>
      <c r="AD96" s="22">
        <f t="shared" si="12"/>
        <v>4350</v>
      </c>
      <c r="AE96" s="22">
        <f t="shared" si="26"/>
        <v>380</v>
      </c>
      <c r="AF96" s="22">
        <f t="shared" si="13"/>
        <v>174</v>
      </c>
      <c r="AG96" s="22">
        <f t="shared" si="14"/>
        <v>92</v>
      </c>
      <c r="AH96" s="22">
        <f t="shared" si="27"/>
        <v>8</v>
      </c>
      <c r="AI96" s="22">
        <f t="shared" si="15"/>
        <v>4</v>
      </c>
    </row>
    <row r="97" spans="1:35" x14ac:dyDescent="0.15">
      <c r="A97" s="9"/>
      <c r="B97" s="9"/>
      <c r="C97" s="9"/>
      <c r="D97" s="9"/>
      <c r="E97" s="9"/>
      <c r="F97" s="9"/>
      <c r="G97" s="9"/>
      <c r="H97" s="1" t="s">
        <v>365</v>
      </c>
      <c r="I97" s="1">
        <f t="shared" si="28"/>
        <v>33753</v>
      </c>
      <c r="J97" s="1">
        <f>ROUNDUP((J101-J96)*0.6/4+J96,0)</f>
        <v>4090</v>
      </c>
      <c r="K97" s="1">
        <f t="shared" si="29"/>
        <v>1192</v>
      </c>
      <c r="L97" s="1">
        <f t="shared" si="30"/>
        <v>331</v>
      </c>
      <c r="M97" s="1">
        <f>ROUNDUP((M101-M96)*0.6/4+M96,0)</f>
        <v>40</v>
      </c>
      <c r="N97" s="1">
        <f t="shared" si="31"/>
        <v>12</v>
      </c>
      <c r="O97" s="22" t="s">
        <v>117</v>
      </c>
      <c r="P97" s="22">
        <f t="shared" si="20"/>
        <v>4399</v>
      </c>
      <c r="Q97" s="22">
        <f>ROUNDUP((Q100-Q95)*0.6/4+Q96,0)</f>
        <v>533</v>
      </c>
      <c r="R97" s="22">
        <f t="shared" si="21"/>
        <v>156</v>
      </c>
      <c r="S97" s="22">
        <f t="shared" si="22"/>
        <v>91</v>
      </c>
      <c r="T97" s="22">
        <f>ROUNDUP((T100-T95)*0.6/4+T96,0)</f>
        <v>11</v>
      </c>
      <c r="U97" s="22">
        <f t="shared" si="23"/>
        <v>4</v>
      </c>
      <c r="V97" s="22" t="s">
        <v>117</v>
      </c>
      <c r="W97" s="22">
        <f t="shared" si="8"/>
        <v>5810</v>
      </c>
      <c r="X97" s="22">
        <f t="shared" si="24"/>
        <v>389</v>
      </c>
      <c r="Y97" s="22">
        <f t="shared" si="9"/>
        <v>224</v>
      </c>
      <c r="Z97" s="22">
        <f t="shared" si="10"/>
        <v>135</v>
      </c>
      <c r="AA97" s="22">
        <f t="shared" si="25"/>
        <v>9</v>
      </c>
      <c r="AB97" s="22">
        <f t="shared" si="11"/>
        <v>6</v>
      </c>
      <c r="AC97" s="22" t="s">
        <v>117</v>
      </c>
      <c r="AD97" s="22">
        <f t="shared" si="12"/>
        <v>4922</v>
      </c>
      <c r="AE97" s="22">
        <f t="shared" si="26"/>
        <v>430</v>
      </c>
      <c r="AF97" s="22">
        <f t="shared" si="13"/>
        <v>197</v>
      </c>
      <c r="AG97" s="22">
        <f t="shared" si="14"/>
        <v>104</v>
      </c>
      <c r="AH97" s="22">
        <f t="shared" si="27"/>
        <v>9</v>
      </c>
      <c r="AI97" s="22">
        <f t="shared" si="15"/>
        <v>5</v>
      </c>
    </row>
    <row r="98" spans="1:35" x14ac:dyDescent="0.15">
      <c r="A98" s="9"/>
      <c r="B98" s="9"/>
      <c r="C98" s="9"/>
      <c r="D98" s="9"/>
      <c r="E98" s="9"/>
      <c r="F98" s="9"/>
      <c r="G98" s="9"/>
      <c r="H98" s="1" t="s">
        <v>114</v>
      </c>
      <c r="I98" s="1">
        <f t="shared" si="28"/>
        <v>36542</v>
      </c>
      <c r="J98" s="1">
        <f>ROUNDUP((J101-J96)*0.6/4+J97,0)</f>
        <v>4428</v>
      </c>
      <c r="K98" s="1">
        <f t="shared" si="29"/>
        <v>1290</v>
      </c>
      <c r="L98" s="1">
        <f t="shared" si="30"/>
        <v>364</v>
      </c>
      <c r="M98" s="1">
        <f>ROUNDUP((M101-M96)*0.6/4+M97,0)</f>
        <v>44</v>
      </c>
      <c r="N98" s="1">
        <f t="shared" si="31"/>
        <v>13</v>
      </c>
      <c r="O98" s="22" t="s">
        <v>154</v>
      </c>
      <c r="P98" s="22">
        <f t="shared" si="20"/>
        <v>4911</v>
      </c>
      <c r="Q98" s="22">
        <f>ROUNDUP((Q100-Q95)*0.6/4+Q97,0)</f>
        <v>595</v>
      </c>
      <c r="R98" s="22">
        <f t="shared" si="21"/>
        <v>174</v>
      </c>
      <c r="S98" s="22">
        <f t="shared" si="22"/>
        <v>108</v>
      </c>
      <c r="T98" s="22">
        <f>ROUNDUP((T100-T95)*0.6/4+T97,0)</f>
        <v>13</v>
      </c>
      <c r="U98" s="22">
        <f t="shared" si="23"/>
        <v>4</v>
      </c>
      <c r="V98" s="22" t="s">
        <v>154</v>
      </c>
      <c r="W98" s="22">
        <f t="shared" si="8"/>
        <v>6482</v>
      </c>
      <c r="X98" s="22">
        <f t="shared" si="24"/>
        <v>434</v>
      </c>
      <c r="Y98" s="22">
        <f t="shared" si="9"/>
        <v>249</v>
      </c>
      <c r="Z98" s="22">
        <f t="shared" si="10"/>
        <v>135</v>
      </c>
      <c r="AA98" s="22">
        <v>9</v>
      </c>
      <c r="AB98" s="22">
        <f t="shared" si="11"/>
        <v>6</v>
      </c>
      <c r="AC98" s="22" t="s">
        <v>154</v>
      </c>
      <c r="AD98" s="22">
        <f t="shared" si="12"/>
        <v>5494</v>
      </c>
      <c r="AE98" s="22">
        <f t="shared" si="26"/>
        <v>480</v>
      </c>
      <c r="AF98" s="22">
        <f t="shared" si="13"/>
        <v>220</v>
      </c>
      <c r="AG98" s="22">
        <f t="shared" si="14"/>
        <v>126</v>
      </c>
      <c r="AH98" s="22">
        <v>11</v>
      </c>
      <c r="AI98" s="22">
        <f t="shared" si="15"/>
        <v>6</v>
      </c>
    </row>
    <row r="99" spans="1:35" x14ac:dyDescent="0.15">
      <c r="A99" s="9"/>
      <c r="B99" s="9"/>
      <c r="C99" s="9"/>
      <c r="D99" s="9"/>
      <c r="E99" s="9"/>
      <c r="F99" s="9"/>
      <c r="G99" s="9"/>
      <c r="H99" s="1" t="s">
        <v>115</v>
      </c>
      <c r="I99" s="1">
        <f t="shared" si="28"/>
        <v>39332</v>
      </c>
      <c r="J99" s="1">
        <f>ROUNDUP((J101-J96)*0.6/4+J98,0)</f>
        <v>4766</v>
      </c>
      <c r="K99" s="1">
        <f t="shared" si="29"/>
        <v>1389</v>
      </c>
      <c r="L99" s="1">
        <f t="shared" si="30"/>
        <v>397</v>
      </c>
      <c r="M99" s="1">
        <f>ROUNDUP((M101-M96)*0.6/4+M98,0)</f>
        <v>48</v>
      </c>
      <c r="N99" s="1">
        <f t="shared" si="31"/>
        <v>14</v>
      </c>
      <c r="O99" s="22" t="s">
        <v>155</v>
      </c>
      <c r="P99" s="22">
        <f t="shared" si="20"/>
        <v>5422</v>
      </c>
      <c r="Q99" s="22">
        <f>ROUNDUP((Q100-Q95)*0.6/4+Q98,0)</f>
        <v>657</v>
      </c>
      <c r="R99" s="22">
        <f t="shared" si="21"/>
        <v>192</v>
      </c>
      <c r="S99" s="22">
        <f t="shared" si="22"/>
        <v>116</v>
      </c>
      <c r="T99" s="22">
        <v>14</v>
      </c>
      <c r="U99" s="22">
        <f t="shared" si="23"/>
        <v>5</v>
      </c>
      <c r="V99" s="22" t="s">
        <v>155</v>
      </c>
      <c r="W99" s="22">
        <f t="shared" si="8"/>
        <v>7154</v>
      </c>
      <c r="X99" s="22">
        <f t="shared" si="24"/>
        <v>479</v>
      </c>
      <c r="Y99" s="22">
        <f t="shared" si="9"/>
        <v>275</v>
      </c>
      <c r="Z99" s="22">
        <f t="shared" si="10"/>
        <v>150</v>
      </c>
      <c r="AA99" s="22">
        <v>10</v>
      </c>
      <c r="AB99" s="22">
        <f t="shared" si="11"/>
        <v>6</v>
      </c>
      <c r="AC99" s="22" t="s">
        <v>155</v>
      </c>
      <c r="AD99" s="22">
        <f t="shared" si="12"/>
        <v>6067</v>
      </c>
      <c r="AE99" s="22">
        <f t="shared" si="26"/>
        <v>530</v>
      </c>
      <c r="AF99" s="22">
        <f t="shared" si="13"/>
        <v>243</v>
      </c>
      <c r="AG99" s="22">
        <f t="shared" si="14"/>
        <v>138</v>
      </c>
      <c r="AH99" s="22">
        <f t="shared" ref="AH99:AH162" si="32">ROUNDUP(T99/$B$2*$B$4,0)</f>
        <v>12</v>
      </c>
      <c r="AI99" s="22">
        <f t="shared" si="15"/>
        <v>6</v>
      </c>
    </row>
    <row r="100" spans="1:35" x14ac:dyDescent="0.15">
      <c r="H100" s="1" t="s">
        <v>116</v>
      </c>
      <c r="I100" s="1">
        <f t="shared" si="28"/>
        <v>42121</v>
      </c>
      <c r="J100" s="1">
        <f>ROUNDUP((J101-J96)*0.6/4+J99,0)</f>
        <v>5104</v>
      </c>
      <c r="K100" s="1">
        <f t="shared" si="29"/>
        <v>1487</v>
      </c>
      <c r="L100" s="1">
        <f t="shared" si="30"/>
        <v>430</v>
      </c>
      <c r="M100" s="1">
        <f>ROUNDUP((M101-M96)*0.6/4+M99,0)</f>
        <v>52</v>
      </c>
      <c r="N100" s="1">
        <f t="shared" si="31"/>
        <v>16</v>
      </c>
      <c r="O100" s="1" t="s">
        <v>51</v>
      </c>
      <c r="P100" s="5">
        <f t="shared" si="20"/>
        <v>6751</v>
      </c>
      <c r="Q100" s="6">
        <f>ROUNDUP(Q95*$C$44,0)</f>
        <v>818</v>
      </c>
      <c r="R100" s="7">
        <f t="shared" si="21"/>
        <v>239</v>
      </c>
      <c r="S100" s="5">
        <f t="shared" si="22"/>
        <v>124</v>
      </c>
      <c r="T100" s="6">
        <v>15</v>
      </c>
      <c r="U100" s="7">
        <f t="shared" si="23"/>
        <v>5</v>
      </c>
      <c r="V100" s="1" t="s">
        <v>51</v>
      </c>
      <c r="W100" s="5">
        <f t="shared" si="8"/>
        <v>8901</v>
      </c>
      <c r="X100" s="6">
        <f t="shared" si="24"/>
        <v>596</v>
      </c>
      <c r="Y100" s="7">
        <f t="shared" si="9"/>
        <v>342</v>
      </c>
      <c r="Z100" s="5">
        <f t="shared" si="10"/>
        <v>165</v>
      </c>
      <c r="AA100" s="6">
        <f t="shared" si="25"/>
        <v>11</v>
      </c>
      <c r="AB100" s="7">
        <f t="shared" si="11"/>
        <v>7</v>
      </c>
      <c r="AC100" s="1" t="s">
        <v>51</v>
      </c>
      <c r="AD100" s="5">
        <f t="shared" si="12"/>
        <v>7555</v>
      </c>
      <c r="AE100" s="6">
        <f t="shared" si="26"/>
        <v>660</v>
      </c>
      <c r="AF100" s="7">
        <f t="shared" si="13"/>
        <v>303</v>
      </c>
      <c r="AG100" s="5">
        <f t="shared" si="14"/>
        <v>149</v>
      </c>
      <c r="AH100" s="6">
        <f t="shared" si="32"/>
        <v>13</v>
      </c>
      <c r="AI100" s="7">
        <f t="shared" si="15"/>
        <v>6</v>
      </c>
    </row>
    <row r="101" spans="1:35" x14ac:dyDescent="0.15">
      <c r="H101" s="1" t="s">
        <v>49</v>
      </c>
      <c r="I101" s="5">
        <f t="shared" si="28"/>
        <v>49548</v>
      </c>
      <c r="J101" s="6">
        <f>ROUNDUP(J96*$C$39,0)</f>
        <v>6004</v>
      </c>
      <c r="K101" s="7">
        <f t="shared" si="29"/>
        <v>1749</v>
      </c>
      <c r="L101" s="5">
        <f t="shared" si="30"/>
        <v>479</v>
      </c>
      <c r="M101" s="6">
        <f>ROUNDUP(M96*$C$39,0)</f>
        <v>58</v>
      </c>
      <c r="N101" s="7">
        <f t="shared" si="31"/>
        <v>17</v>
      </c>
      <c r="O101" s="1" t="s">
        <v>368</v>
      </c>
      <c r="P101" s="1">
        <f t="shared" si="20"/>
        <v>7568</v>
      </c>
      <c r="Q101" s="1">
        <f>ROUNDUP((Q105-Q100)*0.6/4+Q100,0)</f>
        <v>917</v>
      </c>
      <c r="R101" s="1">
        <f t="shared" si="21"/>
        <v>268</v>
      </c>
      <c r="S101" s="1">
        <f t="shared" si="22"/>
        <v>141</v>
      </c>
      <c r="T101" s="1">
        <f>ROUNDUP((T105-T100)*0.6/4+T100,0)</f>
        <v>17</v>
      </c>
      <c r="U101" s="1">
        <f t="shared" si="23"/>
        <v>5</v>
      </c>
      <c r="V101" s="1" t="s">
        <v>368</v>
      </c>
      <c r="W101" s="1">
        <f t="shared" si="8"/>
        <v>9976</v>
      </c>
      <c r="X101" s="1">
        <f t="shared" si="24"/>
        <v>668</v>
      </c>
      <c r="Y101" s="1">
        <f t="shared" si="9"/>
        <v>383</v>
      </c>
      <c r="Z101" s="1">
        <f t="shared" si="10"/>
        <v>195</v>
      </c>
      <c r="AA101" s="1">
        <f t="shared" si="25"/>
        <v>13</v>
      </c>
      <c r="AB101" s="1">
        <f t="shared" si="11"/>
        <v>8</v>
      </c>
      <c r="AC101" s="1" t="s">
        <v>368</v>
      </c>
      <c r="AD101" s="1">
        <f t="shared" si="12"/>
        <v>8459</v>
      </c>
      <c r="AE101" s="1">
        <f t="shared" si="26"/>
        <v>739</v>
      </c>
      <c r="AF101" s="1">
        <f t="shared" si="13"/>
        <v>339</v>
      </c>
      <c r="AG101" s="1">
        <f t="shared" si="14"/>
        <v>161</v>
      </c>
      <c r="AH101" s="1">
        <f t="shared" si="32"/>
        <v>14</v>
      </c>
      <c r="AI101" s="1">
        <f t="shared" si="15"/>
        <v>7</v>
      </c>
    </row>
    <row r="102" spans="1:35" x14ac:dyDescent="0.15">
      <c r="H102" s="1" t="s">
        <v>204</v>
      </c>
      <c r="I102" s="1">
        <f t="shared" si="28"/>
        <v>51298</v>
      </c>
      <c r="J102" s="1">
        <f>ROUNDUP((J106-J101)*0.6/4+J101,0)</f>
        <v>6216</v>
      </c>
      <c r="K102" s="1">
        <f t="shared" si="29"/>
        <v>1811</v>
      </c>
      <c r="L102" s="1">
        <f t="shared" si="30"/>
        <v>504</v>
      </c>
      <c r="M102" s="1">
        <f>ROUNDUP((M106-M101)*0.6/4+M101,0)</f>
        <v>61</v>
      </c>
      <c r="N102" s="1">
        <f t="shared" si="31"/>
        <v>18</v>
      </c>
      <c r="O102" s="1" t="s">
        <v>119</v>
      </c>
      <c r="P102" s="1">
        <f t="shared" si="20"/>
        <v>8385</v>
      </c>
      <c r="Q102" s="1">
        <f>ROUNDUP((Q105-Q100)*0.6/4+Q101,0)</f>
        <v>1016</v>
      </c>
      <c r="R102" s="1">
        <f t="shared" si="21"/>
        <v>296</v>
      </c>
      <c r="S102" s="1">
        <f t="shared" si="22"/>
        <v>157</v>
      </c>
      <c r="T102" s="1">
        <f>ROUNDUP((T105-T100)*0.6/4+T101,0)</f>
        <v>19</v>
      </c>
      <c r="U102" s="1">
        <f t="shared" si="23"/>
        <v>6</v>
      </c>
      <c r="V102" s="1" t="s">
        <v>119</v>
      </c>
      <c r="W102" s="1">
        <f t="shared" si="8"/>
        <v>11051</v>
      </c>
      <c r="X102" s="1">
        <f t="shared" si="24"/>
        <v>740</v>
      </c>
      <c r="Y102" s="1">
        <f t="shared" si="9"/>
        <v>425</v>
      </c>
      <c r="Z102" s="1">
        <f t="shared" si="10"/>
        <v>210</v>
      </c>
      <c r="AA102" s="1">
        <f t="shared" si="25"/>
        <v>14</v>
      </c>
      <c r="AB102" s="1">
        <f t="shared" si="11"/>
        <v>9</v>
      </c>
      <c r="AC102" s="1" t="s">
        <v>119</v>
      </c>
      <c r="AD102" s="1">
        <f t="shared" si="12"/>
        <v>9375</v>
      </c>
      <c r="AE102" s="1">
        <f t="shared" si="26"/>
        <v>819</v>
      </c>
      <c r="AF102" s="1">
        <f t="shared" si="13"/>
        <v>375</v>
      </c>
      <c r="AG102" s="1">
        <f t="shared" si="14"/>
        <v>184</v>
      </c>
      <c r="AH102" s="1">
        <f t="shared" si="32"/>
        <v>16</v>
      </c>
      <c r="AI102" s="1">
        <f t="shared" si="15"/>
        <v>8</v>
      </c>
    </row>
    <row r="103" spans="1:35" x14ac:dyDescent="0.15">
      <c r="H103" s="1" t="s">
        <v>205</v>
      </c>
      <c r="I103" s="1">
        <f t="shared" si="28"/>
        <v>53047</v>
      </c>
      <c r="J103" s="1">
        <f>ROUNDUP((J106-J101)*0.6/4+J102,0)</f>
        <v>6428</v>
      </c>
      <c r="K103" s="1">
        <f t="shared" si="29"/>
        <v>1873</v>
      </c>
      <c r="L103" s="1">
        <f t="shared" si="30"/>
        <v>529</v>
      </c>
      <c r="M103" s="1">
        <f>ROUNDUP((M106-M101)*0.6/4+M102,0)</f>
        <v>64</v>
      </c>
      <c r="N103" s="1">
        <f t="shared" si="31"/>
        <v>19</v>
      </c>
      <c r="O103" s="1" t="s">
        <v>120</v>
      </c>
      <c r="P103" s="1">
        <f t="shared" si="20"/>
        <v>9202</v>
      </c>
      <c r="Q103" s="1">
        <f>ROUNDUP((Q105-Q100)*0.6/4+Q102,0)</f>
        <v>1115</v>
      </c>
      <c r="R103" s="1">
        <f t="shared" si="21"/>
        <v>325</v>
      </c>
      <c r="S103" s="1">
        <f t="shared" si="22"/>
        <v>174</v>
      </c>
      <c r="T103" s="1">
        <f>ROUNDUP((T105-T100)*0.6/4+T102,0)</f>
        <v>21</v>
      </c>
      <c r="U103" s="1">
        <f t="shared" si="23"/>
        <v>7</v>
      </c>
      <c r="V103" s="1" t="s">
        <v>120</v>
      </c>
      <c r="W103" s="1">
        <f t="shared" si="8"/>
        <v>12126</v>
      </c>
      <c r="X103" s="1">
        <f t="shared" si="24"/>
        <v>812</v>
      </c>
      <c r="Y103" s="1">
        <f t="shared" si="9"/>
        <v>466</v>
      </c>
      <c r="Z103" s="1">
        <f t="shared" si="10"/>
        <v>239</v>
      </c>
      <c r="AA103" s="1">
        <f t="shared" si="25"/>
        <v>16</v>
      </c>
      <c r="AB103" s="1">
        <f t="shared" si="11"/>
        <v>10</v>
      </c>
      <c r="AC103" s="1" t="s">
        <v>120</v>
      </c>
      <c r="AD103" s="1">
        <f t="shared" si="12"/>
        <v>10290</v>
      </c>
      <c r="AE103" s="1">
        <f t="shared" si="26"/>
        <v>899</v>
      </c>
      <c r="AF103" s="1">
        <f t="shared" si="13"/>
        <v>412</v>
      </c>
      <c r="AG103" s="1">
        <f t="shared" si="14"/>
        <v>195</v>
      </c>
      <c r="AH103" s="1">
        <f t="shared" si="32"/>
        <v>17</v>
      </c>
      <c r="AI103" s="1">
        <f t="shared" si="15"/>
        <v>8</v>
      </c>
    </row>
    <row r="104" spans="1:35" x14ac:dyDescent="0.15">
      <c r="H104" s="1" t="s">
        <v>206</v>
      </c>
      <c r="I104" s="1">
        <f t="shared" si="28"/>
        <v>54797</v>
      </c>
      <c r="J104" s="1">
        <f>ROUNDUP((J106-J101)*0.6/4+J103,0)</f>
        <v>6640</v>
      </c>
      <c r="K104" s="1">
        <f t="shared" si="29"/>
        <v>1934</v>
      </c>
      <c r="L104" s="1">
        <f t="shared" si="30"/>
        <v>553</v>
      </c>
      <c r="M104" s="1">
        <f>ROUNDUP((M106-M101)*0.6/4+M103,0)</f>
        <v>67</v>
      </c>
      <c r="N104" s="1">
        <f t="shared" si="31"/>
        <v>20</v>
      </c>
      <c r="O104" s="1" t="s">
        <v>121</v>
      </c>
      <c r="P104" s="1">
        <f t="shared" si="20"/>
        <v>10019</v>
      </c>
      <c r="Q104" s="1">
        <f>ROUNDUP((Q105-Q100)*0.6/4+Q103,0)</f>
        <v>1214</v>
      </c>
      <c r="R104" s="1">
        <f t="shared" si="21"/>
        <v>354</v>
      </c>
      <c r="S104" s="1">
        <f t="shared" si="22"/>
        <v>190</v>
      </c>
      <c r="T104" s="1">
        <f>ROUNDUP((T105-T100)*0.6/4+T103,0)</f>
        <v>23</v>
      </c>
      <c r="U104" s="1">
        <f t="shared" si="23"/>
        <v>7</v>
      </c>
      <c r="V104" s="1" t="s">
        <v>121</v>
      </c>
      <c r="W104" s="1">
        <f t="shared" si="8"/>
        <v>13202</v>
      </c>
      <c r="X104" s="1">
        <f t="shared" si="24"/>
        <v>884</v>
      </c>
      <c r="Y104" s="1">
        <f t="shared" si="9"/>
        <v>507</v>
      </c>
      <c r="Z104" s="1">
        <f t="shared" si="10"/>
        <v>254</v>
      </c>
      <c r="AA104" s="1">
        <f t="shared" si="25"/>
        <v>17</v>
      </c>
      <c r="AB104" s="1">
        <f t="shared" si="11"/>
        <v>10</v>
      </c>
      <c r="AC104" s="1" t="s">
        <v>121</v>
      </c>
      <c r="AD104" s="1">
        <f t="shared" si="12"/>
        <v>11206</v>
      </c>
      <c r="AE104" s="1">
        <f t="shared" si="26"/>
        <v>979</v>
      </c>
      <c r="AF104" s="1">
        <f t="shared" si="13"/>
        <v>449</v>
      </c>
      <c r="AG104" s="1">
        <f t="shared" si="14"/>
        <v>218</v>
      </c>
      <c r="AH104" s="1">
        <f t="shared" si="32"/>
        <v>19</v>
      </c>
      <c r="AI104" s="1">
        <f t="shared" si="15"/>
        <v>9</v>
      </c>
    </row>
    <row r="105" spans="1:35" x14ac:dyDescent="0.15">
      <c r="H105" s="1" t="s">
        <v>207</v>
      </c>
      <c r="I105" s="1">
        <f t="shared" si="28"/>
        <v>56546</v>
      </c>
      <c r="J105" s="1">
        <f>ROUNDUP((J106-J101)*0.6/4+J104,0)</f>
        <v>6852</v>
      </c>
      <c r="K105" s="1">
        <f t="shared" si="29"/>
        <v>1996</v>
      </c>
      <c r="L105" s="1">
        <f t="shared" si="30"/>
        <v>578</v>
      </c>
      <c r="M105" s="1">
        <f>ROUNDUP((M106-M101)*0.6/4+M104,0)</f>
        <v>70</v>
      </c>
      <c r="N105" s="1">
        <f t="shared" si="31"/>
        <v>21</v>
      </c>
      <c r="O105" s="1" t="s">
        <v>52</v>
      </c>
      <c r="P105" s="5">
        <f t="shared" si="20"/>
        <v>12156</v>
      </c>
      <c r="Q105" s="6">
        <f>ROUNDUP(Q100*$C$45,0)</f>
        <v>1473</v>
      </c>
      <c r="R105" s="7">
        <f t="shared" si="21"/>
        <v>430</v>
      </c>
      <c r="S105" s="5">
        <f t="shared" si="22"/>
        <v>223</v>
      </c>
      <c r="T105" s="6">
        <f>ROUNDUP(T100*$C$45,0)</f>
        <v>27</v>
      </c>
      <c r="U105" s="7">
        <f t="shared" si="23"/>
        <v>8</v>
      </c>
      <c r="V105" s="1" t="s">
        <v>52</v>
      </c>
      <c r="W105" s="5">
        <f t="shared" si="8"/>
        <v>16024</v>
      </c>
      <c r="X105" s="6">
        <f t="shared" si="24"/>
        <v>1073</v>
      </c>
      <c r="Y105" s="7">
        <f t="shared" si="9"/>
        <v>616</v>
      </c>
      <c r="Z105" s="5">
        <f t="shared" si="10"/>
        <v>299</v>
      </c>
      <c r="AA105" s="6">
        <f t="shared" si="25"/>
        <v>20</v>
      </c>
      <c r="AB105" s="7">
        <f t="shared" si="11"/>
        <v>12</v>
      </c>
      <c r="AC105" s="1" t="s">
        <v>52</v>
      </c>
      <c r="AD105" s="5">
        <f t="shared" si="12"/>
        <v>13587</v>
      </c>
      <c r="AE105" s="6">
        <f t="shared" si="26"/>
        <v>1187</v>
      </c>
      <c r="AF105" s="7">
        <f t="shared" si="13"/>
        <v>544</v>
      </c>
      <c r="AG105" s="5">
        <f t="shared" si="14"/>
        <v>252</v>
      </c>
      <c r="AH105" s="6">
        <f t="shared" si="32"/>
        <v>22</v>
      </c>
      <c r="AI105" s="7">
        <f t="shared" si="15"/>
        <v>11</v>
      </c>
    </row>
    <row r="106" spans="1:35" x14ac:dyDescent="0.15">
      <c r="H106" s="1" t="s">
        <v>208</v>
      </c>
      <c r="I106" s="5">
        <f t="shared" si="28"/>
        <v>61192</v>
      </c>
      <c r="J106" s="6">
        <f>ROUNDUP(J101*$C$40,0)</f>
        <v>7415</v>
      </c>
      <c r="K106" s="7">
        <f t="shared" si="29"/>
        <v>2160</v>
      </c>
      <c r="L106" s="5">
        <f t="shared" si="30"/>
        <v>595</v>
      </c>
      <c r="M106" s="6">
        <f>ROUNDUP(M101*$C$40,0)</f>
        <v>72</v>
      </c>
      <c r="N106" s="7">
        <f t="shared" si="31"/>
        <v>21</v>
      </c>
      <c r="O106" s="1" t="s">
        <v>369</v>
      </c>
      <c r="P106" s="1">
        <f t="shared" si="20"/>
        <v>13254</v>
      </c>
      <c r="Q106" s="1">
        <f>ROUNDUP((Q110-Q105)*0.6/4+Q105,0)</f>
        <v>1606</v>
      </c>
      <c r="R106" s="1">
        <f t="shared" si="21"/>
        <v>468</v>
      </c>
      <c r="S106" s="1">
        <f t="shared" si="22"/>
        <v>248</v>
      </c>
      <c r="T106" s="1">
        <f>ROUNDUP((T110-T105)*0.6/4+T105,0)</f>
        <v>30</v>
      </c>
      <c r="U106" s="1">
        <f t="shared" si="23"/>
        <v>9</v>
      </c>
      <c r="V106" s="1" t="s">
        <v>369</v>
      </c>
      <c r="W106" s="1">
        <f t="shared" si="8"/>
        <v>17472</v>
      </c>
      <c r="X106" s="1">
        <f t="shared" si="24"/>
        <v>1170</v>
      </c>
      <c r="Y106" s="1">
        <f t="shared" si="9"/>
        <v>671</v>
      </c>
      <c r="Z106" s="1">
        <f t="shared" si="10"/>
        <v>329</v>
      </c>
      <c r="AA106" s="1">
        <f t="shared" si="25"/>
        <v>22</v>
      </c>
      <c r="AB106" s="1">
        <f t="shared" si="11"/>
        <v>13</v>
      </c>
      <c r="AC106" s="1" t="s">
        <v>369</v>
      </c>
      <c r="AD106" s="1">
        <f t="shared" si="12"/>
        <v>14823</v>
      </c>
      <c r="AE106" s="1">
        <f t="shared" si="26"/>
        <v>1295</v>
      </c>
      <c r="AF106" s="1">
        <f t="shared" si="13"/>
        <v>593</v>
      </c>
      <c r="AG106" s="1">
        <f t="shared" si="14"/>
        <v>287</v>
      </c>
      <c r="AH106" s="1">
        <f t="shared" si="32"/>
        <v>25</v>
      </c>
      <c r="AI106" s="1">
        <f t="shared" si="15"/>
        <v>12</v>
      </c>
    </row>
    <row r="107" spans="1:35" x14ac:dyDescent="0.15">
      <c r="H107" s="1" t="s">
        <v>209</v>
      </c>
      <c r="I107" s="1">
        <f t="shared" si="28"/>
        <v>63354</v>
      </c>
      <c r="J107" s="1">
        <f>ROUNDUP((J111-J106)*0.6/4+J106,0)</f>
        <v>7677</v>
      </c>
      <c r="K107" s="1">
        <f t="shared" si="29"/>
        <v>2237</v>
      </c>
      <c r="L107" s="1">
        <f t="shared" si="30"/>
        <v>619</v>
      </c>
      <c r="M107" s="1">
        <f>ROUNDUP((M111-M106)*0.6/4+M106,0)</f>
        <v>75</v>
      </c>
      <c r="N107" s="1">
        <f t="shared" si="31"/>
        <v>22</v>
      </c>
      <c r="O107" s="1" t="s">
        <v>123</v>
      </c>
      <c r="P107" s="1">
        <f t="shared" si="20"/>
        <v>14351</v>
      </c>
      <c r="Q107" s="1">
        <f>ROUNDUP((Q110-Q105)*0.6/4+Q106,0)</f>
        <v>1739</v>
      </c>
      <c r="R107" s="1">
        <f t="shared" si="21"/>
        <v>507</v>
      </c>
      <c r="S107" s="1">
        <f t="shared" si="22"/>
        <v>273</v>
      </c>
      <c r="T107" s="1">
        <f>ROUNDUP((T110-T105)*0.6/4+T106,0)</f>
        <v>33</v>
      </c>
      <c r="U107" s="1">
        <f t="shared" si="23"/>
        <v>10</v>
      </c>
      <c r="V107" s="1" t="s">
        <v>123</v>
      </c>
      <c r="W107" s="1">
        <f t="shared" si="8"/>
        <v>18921</v>
      </c>
      <c r="X107" s="1">
        <f t="shared" si="24"/>
        <v>1267</v>
      </c>
      <c r="Y107" s="1">
        <f t="shared" si="9"/>
        <v>727</v>
      </c>
      <c r="Z107" s="1">
        <f t="shared" si="10"/>
        <v>374</v>
      </c>
      <c r="AA107" s="1">
        <f t="shared" si="25"/>
        <v>25</v>
      </c>
      <c r="AB107" s="1">
        <f t="shared" si="11"/>
        <v>15</v>
      </c>
      <c r="AC107" s="1" t="s">
        <v>123</v>
      </c>
      <c r="AD107" s="1">
        <f t="shared" si="12"/>
        <v>16047</v>
      </c>
      <c r="AE107" s="1">
        <f t="shared" si="26"/>
        <v>1402</v>
      </c>
      <c r="AF107" s="1">
        <f t="shared" si="13"/>
        <v>642</v>
      </c>
      <c r="AG107" s="1">
        <f t="shared" si="14"/>
        <v>310</v>
      </c>
      <c r="AH107" s="1">
        <f t="shared" si="32"/>
        <v>27</v>
      </c>
      <c r="AI107" s="1">
        <f t="shared" si="15"/>
        <v>13</v>
      </c>
    </row>
    <row r="108" spans="1:35" x14ac:dyDescent="0.15">
      <c r="H108" s="1" t="s">
        <v>210</v>
      </c>
      <c r="I108" s="1">
        <f t="shared" si="28"/>
        <v>65517</v>
      </c>
      <c r="J108" s="1">
        <f>ROUNDUP((J111-J106)*0.6/4+J107,0)</f>
        <v>7939</v>
      </c>
      <c r="K108" s="1">
        <f t="shared" si="29"/>
        <v>2313</v>
      </c>
      <c r="L108" s="1">
        <f t="shared" si="30"/>
        <v>644</v>
      </c>
      <c r="M108" s="1">
        <f>ROUNDUP((M111-M106)*0.6/4+M107,0)</f>
        <v>78</v>
      </c>
      <c r="N108" s="1">
        <f t="shared" si="31"/>
        <v>23</v>
      </c>
      <c r="O108" s="1" t="s">
        <v>124</v>
      </c>
      <c r="P108" s="1">
        <f t="shared" si="20"/>
        <v>15449</v>
      </c>
      <c r="Q108" s="1">
        <f>ROUNDUP((Q110-Q105)*0.6/4+Q107,0)</f>
        <v>1872</v>
      </c>
      <c r="R108" s="1">
        <f t="shared" si="21"/>
        <v>546</v>
      </c>
      <c r="S108" s="1">
        <f t="shared" si="22"/>
        <v>298</v>
      </c>
      <c r="T108" s="1">
        <f>ROUNDUP((T110-T105)*0.6/4+T107,0)</f>
        <v>36</v>
      </c>
      <c r="U108" s="1">
        <f t="shared" si="23"/>
        <v>11</v>
      </c>
      <c r="V108" s="1" t="s">
        <v>124</v>
      </c>
      <c r="W108" s="1">
        <f t="shared" si="8"/>
        <v>20370</v>
      </c>
      <c r="X108" s="1">
        <f t="shared" si="24"/>
        <v>1364</v>
      </c>
      <c r="Y108" s="1">
        <f t="shared" si="9"/>
        <v>783</v>
      </c>
      <c r="Z108" s="1">
        <f t="shared" si="10"/>
        <v>404</v>
      </c>
      <c r="AA108" s="1">
        <f t="shared" si="25"/>
        <v>27</v>
      </c>
      <c r="AB108" s="1">
        <f t="shared" si="11"/>
        <v>16</v>
      </c>
      <c r="AC108" s="1" t="s">
        <v>124</v>
      </c>
      <c r="AD108" s="1">
        <f t="shared" si="12"/>
        <v>17272</v>
      </c>
      <c r="AE108" s="1">
        <f t="shared" si="26"/>
        <v>1509</v>
      </c>
      <c r="AF108" s="1">
        <f t="shared" si="13"/>
        <v>691</v>
      </c>
      <c r="AG108" s="1">
        <f t="shared" si="14"/>
        <v>344</v>
      </c>
      <c r="AH108" s="1">
        <f t="shared" si="32"/>
        <v>30</v>
      </c>
      <c r="AI108" s="1">
        <f t="shared" si="15"/>
        <v>14</v>
      </c>
    </row>
    <row r="109" spans="1:35" x14ac:dyDescent="0.15">
      <c r="H109" s="1" t="s">
        <v>211</v>
      </c>
      <c r="I109" s="1">
        <f t="shared" si="28"/>
        <v>67679</v>
      </c>
      <c r="J109" s="1">
        <f>ROUNDUP((J111-J106)*0.6/4+J108,0)</f>
        <v>8201</v>
      </c>
      <c r="K109" s="1">
        <f t="shared" si="29"/>
        <v>2389</v>
      </c>
      <c r="L109" s="1">
        <f t="shared" si="30"/>
        <v>669</v>
      </c>
      <c r="M109" s="1">
        <f>ROUNDUP((M111-M106)*0.6/4+M108,0)</f>
        <v>81</v>
      </c>
      <c r="N109" s="1">
        <f t="shared" si="31"/>
        <v>24</v>
      </c>
      <c r="O109" s="1" t="s">
        <v>125</v>
      </c>
      <c r="P109" s="1">
        <f t="shared" si="20"/>
        <v>16547</v>
      </c>
      <c r="Q109" s="1">
        <f>ROUNDUP((Q110-Q105)*0.6/4+Q108,0)</f>
        <v>2005</v>
      </c>
      <c r="R109" s="1">
        <f t="shared" si="21"/>
        <v>584</v>
      </c>
      <c r="S109" s="1">
        <f t="shared" si="22"/>
        <v>322</v>
      </c>
      <c r="T109" s="1">
        <f>ROUNDUP((T110-T105)*0.6/4+T108,0)</f>
        <v>39</v>
      </c>
      <c r="U109" s="1">
        <f t="shared" si="23"/>
        <v>12</v>
      </c>
      <c r="V109" s="1" t="s">
        <v>125</v>
      </c>
      <c r="W109" s="1">
        <f t="shared" si="8"/>
        <v>21803</v>
      </c>
      <c r="X109" s="1">
        <f t="shared" si="24"/>
        <v>1460</v>
      </c>
      <c r="Y109" s="1">
        <f t="shared" si="9"/>
        <v>838</v>
      </c>
      <c r="Z109" s="1">
        <f t="shared" si="10"/>
        <v>434</v>
      </c>
      <c r="AA109" s="1">
        <f t="shared" si="25"/>
        <v>29</v>
      </c>
      <c r="AB109" s="1">
        <f t="shared" si="11"/>
        <v>17</v>
      </c>
      <c r="AC109" s="1" t="s">
        <v>125</v>
      </c>
      <c r="AD109" s="1">
        <f t="shared" si="12"/>
        <v>18497</v>
      </c>
      <c r="AE109" s="1">
        <f t="shared" si="26"/>
        <v>1616</v>
      </c>
      <c r="AF109" s="1">
        <f t="shared" si="13"/>
        <v>740</v>
      </c>
      <c r="AG109" s="1">
        <f t="shared" si="14"/>
        <v>367</v>
      </c>
      <c r="AH109" s="1">
        <f t="shared" si="32"/>
        <v>32</v>
      </c>
      <c r="AI109" s="1">
        <f t="shared" si="15"/>
        <v>15</v>
      </c>
    </row>
    <row r="110" spans="1:35" x14ac:dyDescent="0.15">
      <c r="H110" s="1" t="s">
        <v>212</v>
      </c>
      <c r="I110" s="1">
        <f t="shared" si="28"/>
        <v>69841</v>
      </c>
      <c r="J110" s="1">
        <f>ROUNDUP((J111-J106)*0.6/4+J109,0)</f>
        <v>8463</v>
      </c>
      <c r="K110" s="1">
        <f t="shared" si="29"/>
        <v>2465</v>
      </c>
      <c r="L110" s="1">
        <f t="shared" si="30"/>
        <v>694</v>
      </c>
      <c r="M110" s="1">
        <f>ROUNDUP((M111-M106)*0.6/4+M109,0)</f>
        <v>84</v>
      </c>
      <c r="N110" s="1">
        <f t="shared" si="31"/>
        <v>25</v>
      </c>
      <c r="O110" s="1" t="s">
        <v>53</v>
      </c>
      <c r="P110" s="5">
        <f t="shared" si="20"/>
        <v>19451</v>
      </c>
      <c r="Q110" s="6">
        <f>ROUNDUP(Q105*$C$46,0)</f>
        <v>2357</v>
      </c>
      <c r="R110" s="7">
        <f t="shared" si="21"/>
        <v>687</v>
      </c>
      <c r="S110" s="5">
        <f t="shared" si="22"/>
        <v>364</v>
      </c>
      <c r="T110" s="6">
        <f>ROUNDUP(T105*$C$46,0)</f>
        <v>44</v>
      </c>
      <c r="U110" s="7">
        <f t="shared" si="23"/>
        <v>13</v>
      </c>
      <c r="V110" s="1" t="s">
        <v>53</v>
      </c>
      <c r="W110" s="5">
        <f t="shared" si="8"/>
        <v>25641</v>
      </c>
      <c r="X110" s="6">
        <f t="shared" si="24"/>
        <v>1717</v>
      </c>
      <c r="Y110" s="7">
        <f t="shared" si="9"/>
        <v>985</v>
      </c>
      <c r="Z110" s="5">
        <f t="shared" si="10"/>
        <v>493</v>
      </c>
      <c r="AA110" s="6">
        <f t="shared" si="25"/>
        <v>33</v>
      </c>
      <c r="AB110" s="7">
        <f t="shared" si="11"/>
        <v>19</v>
      </c>
      <c r="AC110" s="1" t="s">
        <v>53</v>
      </c>
      <c r="AD110" s="5">
        <f t="shared" si="12"/>
        <v>21747</v>
      </c>
      <c r="AE110" s="6">
        <f t="shared" si="26"/>
        <v>1900</v>
      </c>
      <c r="AF110" s="7">
        <f t="shared" si="13"/>
        <v>870</v>
      </c>
      <c r="AG110" s="5">
        <f t="shared" si="14"/>
        <v>413</v>
      </c>
      <c r="AH110" s="6">
        <f t="shared" si="32"/>
        <v>36</v>
      </c>
      <c r="AI110" s="7">
        <f t="shared" si="15"/>
        <v>17</v>
      </c>
    </row>
    <row r="111" spans="1:35" x14ac:dyDescent="0.15">
      <c r="H111" s="1" t="s">
        <v>213</v>
      </c>
      <c r="I111" s="5">
        <f t="shared" si="28"/>
        <v>75576</v>
      </c>
      <c r="J111" s="6">
        <f>ROUNDUP(J106*$C$41,0)</f>
        <v>9158</v>
      </c>
      <c r="K111" s="7">
        <f t="shared" si="29"/>
        <v>2668</v>
      </c>
      <c r="L111" s="5">
        <f t="shared" si="30"/>
        <v>735</v>
      </c>
      <c r="M111" s="6">
        <f>ROUNDUP(M106*$C$41,0)</f>
        <v>89</v>
      </c>
      <c r="N111" s="7">
        <f t="shared" si="31"/>
        <v>26</v>
      </c>
      <c r="O111" s="1" t="s">
        <v>219</v>
      </c>
      <c r="P111" s="1">
        <f t="shared" si="20"/>
        <v>20334</v>
      </c>
      <c r="Q111" s="1">
        <f>ROUNDUP((Q115-Q110)*0.6/4+Q110,0)</f>
        <v>2464</v>
      </c>
      <c r="R111" s="1">
        <f t="shared" si="21"/>
        <v>718</v>
      </c>
      <c r="S111" s="1">
        <f t="shared" si="22"/>
        <v>388</v>
      </c>
      <c r="T111" s="1">
        <f>ROUNDUP((T115-T110)*0.6/4+T110,0)</f>
        <v>47</v>
      </c>
      <c r="U111" s="1">
        <f t="shared" si="23"/>
        <v>14</v>
      </c>
      <c r="V111" s="1" t="s">
        <v>219</v>
      </c>
      <c r="W111" s="1">
        <f t="shared" si="8"/>
        <v>26806</v>
      </c>
      <c r="X111" s="1">
        <f t="shared" si="24"/>
        <v>1795</v>
      </c>
      <c r="Y111" s="1">
        <f t="shared" si="9"/>
        <v>1030</v>
      </c>
      <c r="Z111" s="1">
        <f t="shared" si="10"/>
        <v>523</v>
      </c>
      <c r="AA111" s="1">
        <f t="shared" si="25"/>
        <v>35</v>
      </c>
      <c r="AB111" s="1">
        <f t="shared" si="11"/>
        <v>21</v>
      </c>
      <c r="AC111" s="1" t="s">
        <v>219</v>
      </c>
      <c r="AD111" s="1">
        <f t="shared" si="12"/>
        <v>22732</v>
      </c>
      <c r="AE111" s="1">
        <f t="shared" si="26"/>
        <v>1986</v>
      </c>
      <c r="AF111" s="1">
        <f t="shared" si="13"/>
        <v>910</v>
      </c>
      <c r="AG111" s="1">
        <f t="shared" si="14"/>
        <v>435</v>
      </c>
      <c r="AH111" s="1">
        <f t="shared" si="32"/>
        <v>38</v>
      </c>
      <c r="AI111" s="1">
        <f t="shared" si="15"/>
        <v>18</v>
      </c>
    </row>
    <row r="112" spans="1:35" x14ac:dyDescent="0.15">
      <c r="H112" s="1" t="s">
        <v>214</v>
      </c>
      <c r="I112" s="1">
        <f t="shared" si="28"/>
        <v>78242</v>
      </c>
      <c r="J112" s="1">
        <f>ROUNDUP((J116-J111)*0.6/4+J111,0)</f>
        <v>9481</v>
      </c>
      <c r="K112" s="1">
        <f t="shared" si="29"/>
        <v>2762</v>
      </c>
      <c r="L112" s="1">
        <f t="shared" si="30"/>
        <v>768</v>
      </c>
      <c r="M112" s="1">
        <f>ROUNDUP((M116-M111)*0.6/4+M111,0)</f>
        <v>93</v>
      </c>
      <c r="N112" s="1">
        <f t="shared" si="31"/>
        <v>28</v>
      </c>
      <c r="O112" s="1" t="s">
        <v>220</v>
      </c>
      <c r="P112" s="1">
        <f t="shared" si="20"/>
        <v>21217</v>
      </c>
      <c r="Q112" s="1">
        <f>ROUNDUP((Q115-Q110)*0.6/4+Q111,0)</f>
        <v>2571</v>
      </c>
      <c r="R112" s="1">
        <f t="shared" si="21"/>
        <v>749</v>
      </c>
      <c r="S112" s="1">
        <f t="shared" si="22"/>
        <v>413</v>
      </c>
      <c r="T112" s="1">
        <f>ROUNDUP((T115-T110)*0.6/4+T111,0)</f>
        <v>50</v>
      </c>
      <c r="U112" s="1">
        <f t="shared" si="23"/>
        <v>15</v>
      </c>
      <c r="V112" s="1" t="s">
        <v>220</v>
      </c>
      <c r="W112" s="1">
        <f t="shared" si="8"/>
        <v>27971</v>
      </c>
      <c r="X112" s="1">
        <f t="shared" si="24"/>
        <v>1873</v>
      </c>
      <c r="Y112" s="1">
        <f t="shared" si="9"/>
        <v>1074</v>
      </c>
      <c r="Z112" s="1">
        <f t="shared" si="10"/>
        <v>553</v>
      </c>
      <c r="AA112" s="1">
        <f t="shared" si="25"/>
        <v>37</v>
      </c>
      <c r="AB112" s="1">
        <f t="shared" si="11"/>
        <v>22</v>
      </c>
      <c r="AC112" s="1" t="s">
        <v>220</v>
      </c>
      <c r="AD112" s="1">
        <f t="shared" si="12"/>
        <v>23716</v>
      </c>
      <c r="AE112" s="1">
        <f t="shared" si="26"/>
        <v>2072</v>
      </c>
      <c r="AF112" s="1">
        <f t="shared" si="13"/>
        <v>949</v>
      </c>
      <c r="AG112" s="1">
        <f t="shared" si="14"/>
        <v>470</v>
      </c>
      <c r="AH112" s="1">
        <f t="shared" si="32"/>
        <v>41</v>
      </c>
      <c r="AI112" s="1">
        <f t="shared" si="15"/>
        <v>19</v>
      </c>
    </row>
    <row r="113" spans="8:35" x14ac:dyDescent="0.15">
      <c r="H113" s="1" t="s">
        <v>215</v>
      </c>
      <c r="I113" s="1">
        <f t="shared" si="28"/>
        <v>80907</v>
      </c>
      <c r="J113" s="1">
        <f>ROUNDUP((J116-J111)*0.6/4+J112,0)</f>
        <v>9804</v>
      </c>
      <c r="K113" s="1">
        <f t="shared" si="29"/>
        <v>2856</v>
      </c>
      <c r="L113" s="1">
        <f t="shared" si="30"/>
        <v>801</v>
      </c>
      <c r="M113" s="1">
        <f>ROUNDUP((M116-M111)*0.6/4+M112,0)</f>
        <v>97</v>
      </c>
      <c r="N113" s="1">
        <f t="shared" si="31"/>
        <v>29</v>
      </c>
      <c r="O113" s="1" t="s">
        <v>221</v>
      </c>
      <c r="P113" s="1">
        <f t="shared" si="20"/>
        <v>22100</v>
      </c>
      <c r="Q113" s="1">
        <f>ROUNDUP((Q115-Q110)*0.6/4+Q112,0)</f>
        <v>2678</v>
      </c>
      <c r="R113" s="1">
        <f t="shared" si="21"/>
        <v>780</v>
      </c>
      <c r="S113" s="1">
        <f t="shared" si="22"/>
        <v>438</v>
      </c>
      <c r="T113" s="1">
        <f>ROUNDUP((T115-T110)*0.6/4+T112,0)</f>
        <v>53</v>
      </c>
      <c r="U113" s="1">
        <f t="shared" si="23"/>
        <v>16</v>
      </c>
      <c r="V113" s="1" t="s">
        <v>221</v>
      </c>
      <c r="W113" s="1">
        <f t="shared" si="8"/>
        <v>29120</v>
      </c>
      <c r="X113" s="1">
        <f t="shared" si="24"/>
        <v>1950</v>
      </c>
      <c r="Y113" s="1">
        <f t="shared" si="9"/>
        <v>1118</v>
      </c>
      <c r="Z113" s="1">
        <f t="shared" si="10"/>
        <v>583</v>
      </c>
      <c r="AA113" s="1">
        <f t="shared" si="25"/>
        <v>39</v>
      </c>
      <c r="AB113" s="1">
        <f t="shared" si="11"/>
        <v>23</v>
      </c>
      <c r="AC113" s="1" t="s">
        <v>221</v>
      </c>
      <c r="AD113" s="1">
        <f t="shared" si="12"/>
        <v>24700</v>
      </c>
      <c r="AE113" s="1">
        <f t="shared" si="26"/>
        <v>2158</v>
      </c>
      <c r="AF113" s="1">
        <f t="shared" si="13"/>
        <v>988</v>
      </c>
      <c r="AG113" s="1">
        <f t="shared" si="14"/>
        <v>493</v>
      </c>
      <c r="AH113" s="1">
        <f t="shared" si="32"/>
        <v>43</v>
      </c>
      <c r="AI113" s="1">
        <f t="shared" si="15"/>
        <v>20</v>
      </c>
    </row>
    <row r="114" spans="8:35" x14ac:dyDescent="0.15">
      <c r="H114" s="1" t="s">
        <v>216</v>
      </c>
      <c r="I114" s="1">
        <f t="shared" si="28"/>
        <v>83573</v>
      </c>
      <c r="J114" s="1">
        <f>ROUNDUP((J116-J111)*0.6/4+J113,0)</f>
        <v>10127</v>
      </c>
      <c r="K114" s="1">
        <f t="shared" si="29"/>
        <v>2950</v>
      </c>
      <c r="L114" s="1">
        <f t="shared" si="30"/>
        <v>834</v>
      </c>
      <c r="M114" s="1">
        <f>ROUNDUP((M116-M111)*0.6/4+M113,0)</f>
        <v>101</v>
      </c>
      <c r="N114" s="1">
        <f t="shared" si="31"/>
        <v>30</v>
      </c>
      <c r="O114" s="1" t="s">
        <v>222</v>
      </c>
      <c r="P114" s="1">
        <f t="shared" si="20"/>
        <v>22984</v>
      </c>
      <c r="Q114" s="1">
        <f>ROUNDUP((Q115-Q110)*0.6/4+Q113,0)</f>
        <v>2785</v>
      </c>
      <c r="R114" s="1">
        <f t="shared" si="21"/>
        <v>812</v>
      </c>
      <c r="S114" s="1">
        <f t="shared" si="22"/>
        <v>463</v>
      </c>
      <c r="T114" s="1">
        <f>ROUNDUP((T115-T110)*0.6/4+T113,0)</f>
        <v>56</v>
      </c>
      <c r="U114" s="1">
        <f t="shared" si="23"/>
        <v>17</v>
      </c>
      <c r="V114" s="1" t="s">
        <v>222</v>
      </c>
      <c r="W114" s="1">
        <f t="shared" si="8"/>
        <v>30285</v>
      </c>
      <c r="X114" s="1">
        <f t="shared" si="24"/>
        <v>2028</v>
      </c>
      <c r="Y114" s="1">
        <f t="shared" si="9"/>
        <v>1163</v>
      </c>
      <c r="Z114" s="1">
        <f t="shared" si="10"/>
        <v>613</v>
      </c>
      <c r="AA114" s="1">
        <f t="shared" si="25"/>
        <v>41</v>
      </c>
      <c r="AB114" s="1">
        <f t="shared" si="11"/>
        <v>24</v>
      </c>
      <c r="AC114" s="1" t="s">
        <v>222</v>
      </c>
      <c r="AD114" s="1">
        <f t="shared" si="12"/>
        <v>25696</v>
      </c>
      <c r="AE114" s="1">
        <f t="shared" si="26"/>
        <v>2245</v>
      </c>
      <c r="AF114" s="1">
        <f t="shared" si="13"/>
        <v>1028</v>
      </c>
      <c r="AG114" s="1">
        <f t="shared" si="14"/>
        <v>527</v>
      </c>
      <c r="AH114" s="1">
        <f t="shared" si="32"/>
        <v>46</v>
      </c>
      <c r="AI114" s="1">
        <f t="shared" si="15"/>
        <v>22</v>
      </c>
    </row>
    <row r="115" spans="8:35" x14ac:dyDescent="0.15">
      <c r="H115" s="1" t="s">
        <v>217</v>
      </c>
      <c r="I115" s="1">
        <f t="shared" si="28"/>
        <v>86238</v>
      </c>
      <c r="J115" s="1">
        <f>ROUNDUP((J116-J111)*0.6/4+J114,0)</f>
        <v>10450</v>
      </c>
      <c r="K115" s="1">
        <f t="shared" si="29"/>
        <v>3044</v>
      </c>
      <c r="L115" s="1">
        <f t="shared" si="30"/>
        <v>867</v>
      </c>
      <c r="M115" s="1">
        <f>ROUNDUP((M116-M111)*0.6/4+M114,0)</f>
        <v>105</v>
      </c>
      <c r="N115" s="1">
        <f t="shared" si="31"/>
        <v>31</v>
      </c>
      <c r="O115" s="1" t="s">
        <v>223</v>
      </c>
      <c r="P115" s="5">
        <f t="shared" si="20"/>
        <v>25294</v>
      </c>
      <c r="Q115" s="6">
        <f>ROUNDUP(Q110*$C$47,0)</f>
        <v>3065</v>
      </c>
      <c r="R115" s="7">
        <f t="shared" si="21"/>
        <v>893</v>
      </c>
      <c r="S115" s="5">
        <f t="shared" si="22"/>
        <v>479</v>
      </c>
      <c r="T115" s="6">
        <f>ROUNDUP(T110*$C$47,0)</f>
        <v>58</v>
      </c>
      <c r="U115" s="7">
        <f t="shared" si="23"/>
        <v>17</v>
      </c>
      <c r="V115" s="1" t="s">
        <v>223</v>
      </c>
      <c r="W115" s="5">
        <f t="shared" si="8"/>
        <v>33332</v>
      </c>
      <c r="X115" s="6">
        <f t="shared" si="24"/>
        <v>2232</v>
      </c>
      <c r="Y115" s="7">
        <f t="shared" si="9"/>
        <v>1280</v>
      </c>
      <c r="Z115" s="5">
        <f t="shared" si="10"/>
        <v>643</v>
      </c>
      <c r="AA115" s="6">
        <f t="shared" si="25"/>
        <v>43</v>
      </c>
      <c r="AB115" s="7">
        <f t="shared" si="11"/>
        <v>25</v>
      </c>
      <c r="AC115" s="1" t="s">
        <v>223</v>
      </c>
      <c r="AD115" s="5">
        <f t="shared" si="12"/>
        <v>28272</v>
      </c>
      <c r="AE115" s="6">
        <f t="shared" si="26"/>
        <v>2470</v>
      </c>
      <c r="AF115" s="7">
        <f t="shared" si="13"/>
        <v>1131</v>
      </c>
      <c r="AG115" s="5">
        <f t="shared" si="14"/>
        <v>538</v>
      </c>
      <c r="AH115" s="6">
        <f t="shared" si="32"/>
        <v>47</v>
      </c>
      <c r="AI115" s="7">
        <f t="shared" si="15"/>
        <v>22</v>
      </c>
    </row>
    <row r="116" spans="8:35" x14ac:dyDescent="0.15">
      <c r="H116" s="1" t="s">
        <v>378</v>
      </c>
      <c r="I116" s="5">
        <f t="shared" si="28"/>
        <v>93344</v>
      </c>
      <c r="J116" s="6">
        <f>ROUNDUP(J111*$C$42,0)</f>
        <v>11311</v>
      </c>
      <c r="K116" s="7">
        <f t="shared" si="29"/>
        <v>3295</v>
      </c>
      <c r="L116" s="5">
        <f t="shared" si="30"/>
        <v>908</v>
      </c>
      <c r="M116" s="6">
        <f>ROUNDUP(M111*$C$42,0)</f>
        <v>110</v>
      </c>
      <c r="N116" s="7">
        <f t="shared" si="31"/>
        <v>33</v>
      </c>
      <c r="O116" s="1" t="s">
        <v>224</v>
      </c>
      <c r="P116" s="1">
        <f t="shared" si="20"/>
        <v>26433</v>
      </c>
      <c r="Q116" s="1">
        <f>ROUNDUP((Q120-Q115)*0.6/4+Q115,0)</f>
        <v>3203</v>
      </c>
      <c r="R116" s="1">
        <f t="shared" si="21"/>
        <v>933</v>
      </c>
      <c r="S116" s="1">
        <f t="shared" si="22"/>
        <v>504</v>
      </c>
      <c r="T116" s="1">
        <f>ROUNDUP((T120-T115)*0.6/4+T115,0)</f>
        <v>61</v>
      </c>
      <c r="U116" s="1">
        <f t="shared" si="23"/>
        <v>18</v>
      </c>
      <c r="V116" s="1" t="s">
        <v>224</v>
      </c>
      <c r="W116" s="1">
        <f t="shared" si="8"/>
        <v>34840</v>
      </c>
      <c r="X116" s="1">
        <f t="shared" si="24"/>
        <v>2333</v>
      </c>
      <c r="Y116" s="1">
        <f t="shared" si="9"/>
        <v>1338</v>
      </c>
      <c r="Z116" s="1">
        <f t="shared" si="10"/>
        <v>672</v>
      </c>
      <c r="AA116" s="1">
        <f t="shared" si="25"/>
        <v>45</v>
      </c>
      <c r="AB116" s="1">
        <f t="shared" si="11"/>
        <v>26</v>
      </c>
      <c r="AC116" s="1" t="s">
        <v>224</v>
      </c>
      <c r="AD116" s="1">
        <f t="shared" si="12"/>
        <v>29554</v>
      </c>
      <c r="AE116" s="1">
        <f t="shared" si="26"/>
        <v>2582</v>
      </c>
      <c r="AF116" s="1">
        <f t="shared" si="13"/>
        <v>1183</v>
      </c>
      <c r="AG116" s="1">
        <f t="shared" si="14"/>
        <v>573</v>
      </c>
      <c r="AH116" s="1">
        <f t="shared" si="32"/>
        <v>50</v>
      </c>
      <c r="AI116" s="1">
        <f t="shared" si="15"/>
        <v>23</v>
      </c>
    </row>
    <row r="117" spans="8:35" x14ac:dyDescent="0.15">
      <c r="H117" s="1" t="s">
        <v>366</v>
      </c>
      <c r="I117" s="5">
        <f t="shared" si="28"/>
        <v>4779</v>
      </c>
      <c r="J117" s="6">
        <f>ROUNDUP(J86/$B$9,0)</f>
        <v>579</v>
      </c>
      <c r="K117" s="7">
        <f t="shared" si="29"/>
        <v>169</v>
      </c>
      <c r="L117" s="5">
        <f t="shared" si="30"/>
        <v>50</v>
      </c>
      <c r="M117" s="6">
        <f>ROUNDUP(M86/$B$9,0)</f>
        <v>6</v>
      </c>
      <c r="N117" s="7">
        <f t="shared" si="31"/>
        <v>2</v>
      </c>
      <c r="O117" s="1" t="s">
        <v>225</v>
      </c>
      <c r="P117" s="1">
        <f t="shared" si="20"/>
        <v>27572</v>
      </c>
      <c r="Q117" s="1">
        <f>ROUNDUP((Q120-Q115)*0.6/4+Q116,0)</f>
        <v>3341</v>
      </c>
      <c r="R117" s="1">
        <f t="shared" si="21"/>
        <v>974</v>
      </c>
      <c r="S117" s="1">
        <f t="shared" si="22"/>
        <v>529</v>
      </c>
      <c r="T117" s="1">
        <f>ROUNDUP((T120-T115)*0.6/4+T116,0)</f>
        <v>64</v>
      </c>
      <c r="U117" s="1">
        <f t="shared" si="23"/>
        <v>19</v>
      </c>
      <c r="V117" s="1" t="s">
        <v>225</v>
      </c>
      <c r="W117" s="1">
        <f t="shared" si="8"/>
        <v>36333</v>
      </c>
      <c r="X117" s="1">
        <f t="shared" si="24"/>
        <v>2433</v>
      </c>
      <c r="Y117" s="1">
        <f t="shared" si="9"/>
        <v>1395</v>
      </c>
      <c r="Z117" s="1">
        <f t="shared" si="10"/>
        <v>702</v>
      </c>
      <c r="AA117" s="1">
        <f t="shared" si="25"/>
        <v>47</v>
      </c>
      <c r="AB117" s="1">
        <f t="shared" si="11"/>
        <v>27</v>
      </c>
      <c r="AC117" s="1" t="s">
        <v>225</v>
      </c>
      <c r="AD117" s="1">
        <f t="shared" si="12"/>
        <v>30824</v>
      </c>
      <c r="AE117" s="1">
        <f t="shared" si="26"/>
        <v>2693</v>
      </c>
      <c r="AF117" s="1">
        <f t="shared" si="13"/>
        <v>1233</v>
      </c>
      <c r="AG117" s="1">
        <f t="shared" si="14"/>
        <v>596</v>
      </c>
      <c r="AH117" s="1">
        <f t="shared" si="32"/>
        <v>52</v>
      </c>
      <c r="AI117" s="1">
        <f t="shared" si="15"/>
        <v>24</v>
      </c>
    </row>
    <row r="118" spans="8:35" x14ac:dyDescent="0.15">
      <c r="H118" s="22" t="s">
        <v>367</v>
      </c>
      <c r="I118" s="22">
        <f t="shared" si="28"/>
        <v>5497</v>
      </c>
      <c r="J118" s="22">
        <f>ROUNDUP((J122-J117)*0.6/4+J117,0)</f>
        <v>666</v>
      </c>
      <c r="K118" s="22">
        <f t="shared" si="29"/>
        <v>194</v>
      </c>
      <c r="L118" s="22">
        <f t="shared" si="30"/>
        <v>67</v>
      </c>
      <c r="M118" s="22">
        <f>ROUNDUP((M122-M117)*0.6/4+M117,0)</f>
        <v>8</v>
      </c>
      <c r="N118" s="22">
        <f t="shared" si="31"/>
        <v>3</v>
      </c>
      <c r="O118" s="1" t="s">
        <v>226</v>
      </c>
      <c r="P118" s="1">
        <f t="shared" si="20"/>
        <v>28711</v>
      </c>
      <c r="Q118" s="1">
        <f>ROUNDUP((Q120-Q115)*0.6/4+Q117,0)</f>
        <v>3479</v>
      </c>
      <c r="R118" s="1">
        <f t="shared" si="21"/>
        <v>1014</v>
      </c>
      <c r="S118" s="1">
        <f t="shared" si="22"/>
        <v>553</v>
      </c>
      <c r="T118" s="1">
        <f>ROUNDUP((T120-T115)*0.6/4+T117,0)</f>
        <v>67</v>
      </c>
      <c r="U118" s="1">
        <f t="shared" si="23"/>
        <v>20</v>
      </c>
      <c r="V118" s="1" t="s">
        <v>226</v>
      </c>
      <c r="W118" s="1">
        <f t="shared" si="8"/>
        <v>37842</v>
      </c>
      <c r="X118" s="1">
        <f t="shared" si="24"/>
        <v>2534</v>
      </c>
      <c r="Y118" s="1">
        <f t="shared" si="9"/>
        <v>1453</v>
      </c>
      <c r="Z118" s="1">
        <f t="shared" si="10"/>
        <v>732</v>
      </c>
      <c r="AA118" s="1">
        <f t="shared" si="25"/>
        <v>49</v>
      </c>
      <c r="AB118" s="1">
        <f t="shared" si="11"/>
        <v>29</v>
      </c>
      <c r="AC118" s="1" t="s">
        <v>226</v>
      </c>
      <c r="AD118" s="1">
        <f t="shared" si="12"/>
        <v>32094</v>
      </c>
      <c r="AE118" s="1">
        <f t="shared" si="26"/>
        <v>2804</v>
      </c>
      <c r="AF118" s="1">
        <f t="shared" si="13"/>
        <v>1284</v>
      </c>
      <c r="AG118" s="1">
        <f t="shared" si="14"/>
        <v>619</v>
      </c>
      <c r="AH118" s="1">
        <f t="shared" si="32"/>
        <v>54</v>
      </c>
      <c r="AI118" s="1">
        <f t="shared" si="15"/>
        <v>25</v>
      </c>
    </row>
    <row r="119" spans="8:35" x14ac:dyDescent="0.15">
      <c r="H119" s="22" t="s">
        <v>117</v>
      </c>
      <c r="I119" s="22">
        <f t="shared" si="28"/>
        <v>6215</v>
      </c>
      <c r="J119" s="22">
        <f>ROUNDUP((J122-J117)*0.6/4+J118,0)</f>
        <v>753</v>
      </c>
      <c r="K119" s="22">
        <f t="shared" si="29"/>
        <v>220</v>
      </c>
      <c r="L119" s="22">
        <f t="shared" si="30"/>
        <v>83</v>
      </c>
      <c r="M119" s="22">
        <f>ROUNDUP((M122-M117)*0.6/4+M118,0)</f>
        <v>10</v>
      </c>
      <c r="N119" s="22">
        <f t="shared" si="31"/>
        <v>3</v>
      </c>
      <c r="O119" s="1" t="s">
        <v>227</v>
      </c>
      <c r="P119" s="1">
        <f t="shared" si="20"/>
        <v>29850</v>
      </c>
      <c r="Q119" s="1">
        <f>ROUNDUP((Q120-Q115)*0.6/4+Q118,0)</f>
        <v>3617</v>
      </c>
      <c r="R119" s="1">
        <f t="shared" si="21"/>
        <v>1054</v>
      </c>
      <c r="S119" s="1">
        <f t="shared" si="22"/>
        <v>578</v>
      </c>
      <c r="T119" s="1">
        <f>ROUNDUP((T120-T115)*0.6/4+T118,0)</f>
        <v>70</v>
      </c>
      <c r="U119" s="1">
        <f t="shared" si="23"/>
        <v>21</v>
      </c>
      <c r="V119" s="1" t="s">
        <v>227</v>
      </c>
      <c r="W119" s="1">
        <f t="shared" si="8"/>
        <v>39335</v>
      </c>
      <c r="X119" s="1">
        <f t="shared" si="24"/>
        <v>2634</v>
      </c>
      <c r="Y119" s="1">
        <f t="shared" si="9"/>
        <v>1511</v>
      </c>
      <c r="Z119" s="1">
        <f t="shared" si="10"/>
        <v>762</v>
      </c>
      <c r="AA119" s="1">
        <f t="shared" si="25"/>
        <v>51</v>
      </c>
      <c r="AB119" s="1">
        <f t="shared" si="11"/>
        <v>30</v>
      </c>
      <c r="AC119" s="1" t="s">
        <v>227</v>
      </c>
      <c r="AD119" s="1">
        <f t="shared" si="12"/>
        <v>33365</v>
      </c>
      <c r="AE119" s="1">
        <f t="shared" si="26"/>
        <v>2915</v>
      </c>
      <c r="AF119" s="1">
        <f t="shared" si="13"/>
        <v>1335</v>
      </c>
      <c r="AG119" s="1">
        <f t="shared" si="14"/>
        <v>653</v>
      </c>
      <c r="AH119" s="1">
        <f t="shared" si="32"/>
        <v>57</v>
      </c>
      <c r="AI119" s="1">
        <f t="shared" si="15"/>
        <v>27</v>
      </c>
    </row>
    <row r="120" spans="8:35" x14ac:dyDescent="0.15">
      <c r="H120" s="22" t="s">
        <v>154</v>
      </c>
      <c r="I120" s="22">
        <f t="shared" si="28"/>
        <v>6933</v>
      </c>
      <c r="J120" s="22">
        <f>ROUNDUP((J122-J117)*0.6/4+J119,0)</f>
        <v>840</v>
      </c>
      <c r="K120" s="22">
        <f t="shared" si="29"/>
        <v>245</v>
      </c>
      <c r="L120" s="22">
        <f t="shared" si="30"/>
        <v>100</v>
      </c>
      <c r="M120" s="22">
        <f>ROUNDUP((M122-M117)*0.6/4+M119,0)</f>
        <v>12</v>
      </c>
      <c r="N120" s="22">
        <f t="shared" si="31"/>
        <v>4</v>
      </c>
      <c r="O120" s="1" t="s">
        <v>228</v>
      </c>
      <c r="P120" s="5">
        <f t="shared" si="20"/>
        <v>32886</v>
      </c>
      <c r="Q120" s="6">
        <f>ROUNDUP(Q115*$C$48,0)</f>
        <v>3985</v>
      </c>
      <c r="R120" s="7">
        <f t="shared" si="21"/>
        <v>1161</v>
      </c>
      <c r="S120" s="5">
        <f t="shared" si="22"/>
        <v>628</v>
      </c>
      <c r="T120" s="6">
        <f>ROUNDUP(T115*$C$48,0)</f>
        <v>76</v>
      </c>
      <c r="U120" s="7">
        <f t="shared" si="23"/>
        <v>23</v>
      </c>
      <c r="V120" s="1" t="s">
        <v>228</v>
      </c>
      <c r="W120" s="5">
        <f t="shared" si="8"/>
        <v>43337</v>
      </c>
      <c r="X120" s="6">
        <f t="shared" si="24"/>
        <v>2902</v>
      </c>
      <c r="Y120" s="7">
        <f t="shared" si="9"/>
        <v>1664</v>
      </c>
      <c r="Z120" s="5">
        <f t="shared" si="10"/>
        <v>837</v>
      </c>
      <c r="AA120" s="6">
        <f t="shared" si="25"/>
        <v>56</v>
      </c>
      <c r="AB120" s="7">
        <f t="shared" si="11"/>
        <v>33</v>
      </c>
      <c r="AC120" s="1" t="s">
        <v>228</v>
      </c>
      <c r="AD120" s="5">
        <f t="shared" si="12"/>
        <v>36764</v>
      </c>
      <c r="AE120" s="6">
        <f t="shared" si="26"/>
        <v>3212</v>
      </c>
      <c r="AF120" s="7">
        <f t="shared" si="13"/>
        <v>1471</v>
      </c>
      <c r="AG120" s="5">
        <f t="shared" si="14"/>
        <v>710</v>
      </c>
      <c r="AH120" s="6">
        <f t="shared" si="32"/>
        <v>62</v>
      </c>
      <c r="AI120" s="7">
        <f t="shared" si="15"/>
        <v>29</v>
      </c>
    </row>
    <row r="121" spans="8:35" x14ac:dyDescent="0.15">
      <c r="H121" s="22" t="s">
        <v>155</v>
      </c>
      <c r="I121" s="22">
        <f t="shared" si="28"/>
        <v>7650</v>
      </c>
      <c r="J121" s="22">
        <f>ROUNDUP((J122-J117)*0.6/4+J120,0)</f>
        <v>927</v>
      </c>
      <c r="K121" s="22">
        <f t="shared" si="29"/>
        <v>270</v>
      </c>
      <c r="L121" s="22">
        <f t="shared" si="30"/>
        <v>116</v>
      </c>
      <c r="M121" s="22">
        <v>14</v>
      </c>
      <c r="N121" s="22">
        <f t="shared" si="31"/>
        <v>5</v>
      </c>
      <c r="O121" s="1" t="s">
        <v>229</v>
      </c>
      <c r="P121" s="1">
        <f t="shared" si="20"/>
        <v>34372</v>
      </c>
      <c r="Q121" s="1">
        <f>ROUNDUP((Q125-Q120)*0.6/4+Q120,0)</f>
        <v>4165</v>
      </c>
      <c r="R121" s="1">
        <f t="shared" si="21"/>
        <v>1214</v>
      </c>
      <c r="S121" s="1">
        <f t="shared" si="22"/>
        <v>661</v>
      </c>
      <c r="T121" s="1">
        <f>ROUNDUP((T125-T120)*0.6/4+T120,0)</f>
        <v>80</v>
      </c>
      <c r="U121" s="1">
        <f t="shared" si="23"/>
        <v>24</v>
      </c>
      <c r="V121" s="1" t="s">
        <v>229</v>
      </c>
      <c r="W121" s="1">
        <f t="shared" si="8"/>
        <v>45293</v>
      </c>
      <c r="X121" s="1">
        <f t="shared" si="24"/>
        <v>3033</v>
      </c>
      <c r="Y121" s="1">
        <f t="shared" si="9"/>
        <v>1739</v>
      </c>
      <c r="Z121" s="1">
        <f t="shared" si="10"/>
        <v>882</v>
      </c>
      <c r="AA121" s="1">
        <f t="shared" si="25"/>
        <v>59</v>
      </c>
      <c r="AB121" s="1">
        <f t="shared" si="11"/>
        <v>34</v>
      </c>
      <c r="AC121" s="1" t="s">
        <v>229</v>
      </c>
      <c r="AD121" s="1">
        <f t="shared" si="12"/>
        <v>38424</v>
      </c>
      <c r="AE121" s="1">
        <f t="shared" si="26"/>
        <v>3357</v>
      </c>
      <c r="AF121" s="1">
        <f t="shared" si="13"/>
        <v>1537</v>
      </c>
      <c r="AG121" s="1">
        <f t="shared" si="14"/>
        <v>744</v>
      </c>
      <c r="AH121" s="1">
        <f t="shared" si="32"/>
        <v>65</v>
      </c>
      <c r="AI121" s="1">
        <f t="shared" si="15"/>
        <v>30</v>
      </c>
    </row>
    <row r="122" spans="8:35" x14ac:dyDescent="0.15">
      <c r="H122" s="1" t="s">
        <v>51</v>
      </c>
      <c r="I122" s="5">
        <f t="shared" si="28"/>
        <v>9557</v>
      </c>
      <c r="J122" s="6">
        <f>ROUNDUP(J117*$C$44,0)</f>
        <v>1158</v>
      </c>
      <c r="K122" s="7">
        <f t="shared" si="29"/>
        <v>338</v>
      </c>
      <c r="L122" s="5">
        <f t="shared" si="30"/>
        <v>124</v>
      </c>
      <c r="M122" s="6">
        <v>15</v>
      </c>
      <c r="N122" s="7">
        <f t="shared" si="31"/>
        <v>5</v>
      </c>
      <c r="O122" s="1" t="s">
        <v>230</v>
      </c>
      <c r="P122" s="1">
        <f t="shared" si="20"/>
        <v>35857</v>
      </c>
      <c r="Q122" s="1">
        <f>ROUNDUP((Q125-Q120)*0.6/4+Q121,0)</f>
        <v>4345</v>
      </c>
      <c r="R122" s="1">
        <f t="shared" si="21"/>
        <v>1266</v>
      </c>
      <c r="S122" s="1">
        <f t="shared" si="22"/>
        <v>694</v>
      </c>
      <c r="T122" s="1">
        <f>ROUNDUP((T125-T120)*0.6/4+T121,0)</f>
        <v>84</v>
      </c>
      <c r="U122" s="1">
        <f t="shared" si="23"/>
        <v>25</v>
      </c>
      <c r="V122" s="1" t="s">
        <v>230</v>
      </c>
      <c r="W122" s="1">
        <f t="shared" si="8"/>
        <v>47250</v>
      </c>
      <c r="X122" s="1">
        <f t="shared" si="24"/>
        <v>3164</v>
      </c>
      <c r="Y122" s="1">
        <f t="shared" si="9"/>
        <v>1815</v>
      </c>
      <c r="Z122" s="1">
        <f t="shared" si="10"/>
        <v>926</v>
      </c>
      <c r="AA122" s="1">
        <f t="shared" si="25"/>
        <v>62</v>
      </c>
      <c r="AB122" s="1">
        <f t="shared" si="11"/>
        <v>36</v>
      </c>
      <c r="AC122" s="1" t="s">
        <v>230</v>
      </c>
      <c r="AD122" s="1">
        <f t="shared" si="12"/>
        <v>40084</v>
      </c>
      <c r="AE122" s="1">
        <f t="shared" si="26"/>
        <v>3502</v>
      </c>
      <c r="AF122" s="1">
        <f t="shared" si="13"/>
        <v>1604</v>
      </c>
      <c r="AG122" s="1">
        <f t="shared" si="14"/>
        <v>779</v>
      </c>
      <c r="AH122" s="1">
        <f t="shared" si="32"/>
        <v>68</v>
      </c>
      <c r="AI122" s="1">
        <f t="shared" si="15"/>
        <v>32</v>
      </c>
    </row>
    <row r="123" spans="8:35" x14ac:dyDescent="0.15">
      <c r="H123" s="1" t="s">
        <v>368</v>
      </c>
      <c r="I123" s="1">
        <f t="shared" si="28"/>
        <v>9359</v>
      </c>
      <c r="J123" s="1">
        <f>ROUNDUP((J127-J122)*0.6/4+J122,0)</f>
        <v>1134</v>
      </c>
      <c r="K123" s="1">
        <f t="shared" si="29"/>
        <v>331</v>
      </c>
      <c r="L123" s="1">
        <f t="shared" si="30"/>
        <v>133</v>
      </c>
      <c r="M123" s="1">
        <f>ROUNDUP((M127-M122)*0.6/4+M122,0)</f>
        <v>16</v>
      </c>
      <c r="N123" s="1">
        <f t="shared" si="31"/>
        <v>5</v>
      </c>
      <c r="O123" s="1" t="s">
        <v>231</v>
      </c>
      <c r="P123" s="1">
        <f t="shared" si="20"/>
        <v>37343</v>
      </c>
      <c r="Q123" s="1">
        <f>ROUNDUP((Q125-Q120)*0.6/4+Q122,0)</f>
        <v>4525</v>
      </c>
      <c r="R123" s="1">
        <f t="shared" si="21"/>
        <v>1318</v>
      </c>
      <c r="S123" s="1">
        <f t="shared" si="22"/>
        <v>727</v>
      </c>
      <c r="T123" s="1">
        <f>ROUNDUP((T125-T120)*0.6/4+T122,0)</f>
        <v>88</v>
      </c>
      <c r="U123" s="1">
        <f t="shared" si="23"/>
        <v>26</v>
      </c>
      <c r="V123" s="1" t="s">
        <v>231</v>
      </c>
      <c r="W123" s="1">
        <f t="shared" si="8"/>
        <v>49206</v>
      </c>
      <c r="X123" s="1">
        <f t="shared" si="24"/>
        <v>3295</v>
      </c>
      <c r="Y123" s="1">
        <f t="shared" si="9"/>
        <v>1890</v>
      </c>
      <c r="Z123" s="1">
        <f t="shared" si="10"/>
        <v>971</v>
      </c>
      <c r="AA123" s="1">
        <f t="shared" si="25"/>
        <v>65</v>
      </c>
      <c r="AB123" s="1">
        <f t="shared" si="11"/>
        <v>38</v>
      </c>
      <c r="AC123" s="1" t="s">
        <v>231</v>
      </c>
      <c r="AD123" s="1">
        <f t="shared" si="12"/>
        <v>41743</v>
      </c>
      <c r="AE123" s="1">
        <f t="shared" si="26"/>
        <v>3647</v>
      </c>
      <c r="AF123" s="1">
        <f t="shared" si="13"/>
        <v>1670</v>
      </c>
      <c r="AG123" s="1">
        <f t="shared" si="14"/>
        <v>813</v>
      </c>
      <c r="AH123" s="1">
        <f t="shared" si="32"/>
        <v>71</v>
      </c>
      <c r="AI123" s="1">
        <f t="shared" si="15"/>
        <v>33</v>
      </c>
    </row>
    <row r="124" spans="8:35" x14ac:dyDescent="0.15">
      <c r="H124" s="1" t="s">
        <v>119</v>
      </c>
      <c r="I124" s="1">
        <f t="shared" si="28"/>
        <v>9161</v>
      </c>
      <c r="J124" s="1">
        <f>ROUNDUP((J127-J122)*0.6/4+J123,0)</f>
        <v>1110</v>
      </c>
      <c r="K124" s="1">
        <f t="shared" si="29"/>
        <v>324</v>
      </c>
      <c r="L124" s="1">
        <f t="shared" si="30"/>
        <v>141</v>
      </c>
      <c r="M124" s="1">
        <f>ROUNDUP((M127-M122)*0.6/4+M123,0)</f>
        <v>17</v>
      </c>
      <c r="N124" s="1">
        <f t="shared" si="31"/>
        <v>5</v>
      </c>
      <c r="O124" s="1" t="s">
        <v>232</v>
      </c>
      <c r="P124" s="1">
        <f t="shared" si="20"/>
        <v>38828</v>
      </c>
      <c r="Q124" s="1">
        <f>ROUNDUP((Q125-Q120)*0.6/4+Q123,0)</f>
        <v>4705</v>
      </c>
      <c r="R124" s="1">
        <f t="shared" si="21"/>
        <v>1371</v>
      </c>
      <c r="S124" s="1">
        <f t="shared" si="22"/>
        <v>760</v>
      </c>
      <c r="T124" s="1">
        <f>ROUNDUP((T125-T120)*0.6/4+T123,0)</f>
        <v>92</v>
      </c>
      <c r="U124" s="1">
        <f t="shared" si="23"/>
        <v>27</v>
      </c>
      <c r="V124" s="1" t="s">
        <v>232</v>
      </c>
      <c r="W124" s="1">
        <f t="shared" si="8"/>
        <v>51162</v>
      </c>
      <c r="X124" s="1">
        <f t="shared" si="24"/>
        <v>3426</v>
      </c>
      <c r="Y124" s="1">
        <f t="shared" si="9"/>
        <v>1965</v>
      </c>
      <c r="Z124" s="1">
        <f t="shared" si="10"/>
        <v>1001</v>
      </c>
      <c r="AA124" s="1">
        <f t="shared" si="25"/>
        <v>67</v>
      </c>
      <c r="AB124" s="1">
        <f t="shared" si="11"/>
        <v>39</v>
      </c>
      <c r="AC124" s="1" t="s">
        <v>232</v>
      </c>
      <c r="AD124" s="1">
        <f t="shared" si="12"/>
        <v>43403</v>
      </c>
      <c r="AE124" s="1">
        <f t="shared" si="26"/>
        <v>3792</v>
      </c>
      <c r="AF124" s="1">
        <f t="shared" si="13"/>
        <v>1737</v>
      </c>
      <c r="AG124" s="1">
        <f t="shared" si="14"/>
        <v>859</v>
      </c>
      <c r="AH124" s="1">
        <f t="shared" si="32"/>
        <v>75</v>
      </c>
      <c r="AI124" s="1">
        <f t="shared" si="15"/>
        <v>35</v>
      </c>
    </row>
    <row r="125" spans="8:35" x14ac:dyDescent="0.15">
      <c r="H125" s="1" t="s">
        <v>120</v>
      </c>
      <c r="I125" s="1">
        <v>8963</v>
      </c>
      <c r="J125" s="1">
        <v>800</v>
      </c>
      <c r="K125" s="1">
        <v>267</v>
      </c>
      <c r="L125" s="1">
        <v>140</v>
      </c>
      <c r="M125" s="1">
        <v>13</v>
      </c>
      <c r="N125" s="1">
        <v>6</v>
      </c>
      <c r="O125" s="1" t="s">
        <v>379</v>
      </c>
      <c r="P125" s="5">
        <f t="shared" si="20"/>
        <v>42756</v>
      </c>
      <c r="Q125" s="6">
        <f>ROUNDUP(Q120*$C$49,0)</f>
        <v>5181</v>
      </c>
      <c r="R125" s="7">
        <f t="shared" si="21"/>
        <v>1510</v>
      </c>
      <c r="S125" s="5">
        <f t="shared" si="22"/>
        <v>817</v>
      </c>
      <c r="T125" s="6">
        <f>ROUNDUP(T120*$C$49,0)</f>
        <v>99</v>
      </c>
      <c r="U125" s="7">
        <f t="shared" si="23"/>
        <v>29</v>
      </c>
      <c r="V125" s="1" t="s">
        <v>379</v>
      </c>
      <c r="W125" s="5">
        <f t="shared" si="8"/>
        <v>56344</v>
      </c>
      <c r="X125" s="6">
        <f t="shared" si="24"/>
        <v>3773</v>
      </c>
      <c r="Y125" s="7">
        <f t="shared" si="9"/>
        <v>2164</v>
      </c>
      <c r="Z125" s="5">
        <f t="shared" si="10"/>
        <v>1091</v>
      </c>
      <c r="AA125" s="6">
        <f t="shared" si="25"/>
        <v>73</v>
      </c>
      <c r="AB125" s="7">
        <f t="shared" si="11"/>
        <v>42</v>
      </c>
      <c r="AC125" s="1" t="s">
        <v>379</v>
      </c>
      <c r="AD125" s="5">
        <f t="shared" si="12"/>
        <v>47787</v>
      </c>
      <c r="AE125" s="6">
        <f t="shared" si="26"/>
        <v>4175</v>
      </c>
      <c r="AF125" s="7">
        <f t="shared" si="13"/>
        <v>1912</v>
      </c>
      <c r="AG125" s="5">
        <f t="shared" si="14"/>
        <v>916</v>
      </c>
      <c r="AH125" s="6">
        <f t="shared" si="32"/>
        <v>80</v>
      </c>
      <c r="AI125" s="7">
        <f t="shared" si="15"/>
        <v>37</v>
      </c>
    </row>
    <row r="126" spans="8:35" x14ac:dyDescent="0.15">
      <c r="H126" s="1" t="s">
        <v>121</v>
      </c>
      <c r="I126" s="1">
        <v>9746</v>
      </c>
      <c r="J126" s="1">
        <v>854</v>
      </c>
      <c r="K126" s="1">
        <v>291</v>
      </c>
      <c r="L126" s="1">
        <v>155</v>
      </c>
      <c r="M126" s="1">
        <v>14</v>
      </c>
      <c r="N126" s="1">
        <v>6</v>
      </c>
      <c r="O126" s="1" t="s">
        <v>370</v>
      </c>
      <c r="P126" s="5">
        <f t="shared" si="20"/>
        <v>2253</v>
      </c>
      <c r="Q126" s="6">
        <f>ROUNDUP(Q95/$B$10,0)</f>
        <v>273</v>
      </c>
      <c r="R126" s="7">
        <f t="shared" si="21"/>
        <v>80</v>
      </c>
      <c r="S126" s="5">
        <f t="shared" si="22"/>
        <v>42</v>
      </c>
      <c r="T126" s="6">
        <f>ROUNDUP(T95/$B$10,0)</f>
        <v>5</v>
      </c>
      <c r="U126" s="7">
        <f t="shared" si="23"/>
        <v>2</v>
      </c>
      <c r="V126" s="1" t="s">
        <v>370</v>
      </c>
      <c r="W126" s="5">
        <f t="shared" si="8"/>
        <v>2972</v>
      </c>
      <c r="X126" s="6">
        <f t="shared" si="24"/>
        <v>199</v>
      </c>
      <c r="Y126" s="7">
        <f t="shared" si="9"/>
        <v>115</v>
      </c>
      <c r="Z126" s="5">
        <f t="shared" si="10"/>
        <v>60</v>
      </c>
      <c r="AA126" s="6">
        <f t="shared" si="25"/>
        <v>4</v>
      </c>
      <c r="AB126" s="7">
        <f t="shared" si="11"/>
        <v>3</v>
      </c>
      <c r="AC126" s="1" t="s">
        <v>370</v>
      </c>
      <c r="AD126" s="5">
        <f t="shared" si="12"/>
        <v>2519</v>
      </c>
      <c r="AE126" s="6">
        <f t="shared" si="26"/>
        <v>220</v>
      </c>
      <c r="AF126" s="7">
        <f t="shared" si="13"/>
        <v>101</v>
      </c>
      <c r="AG126" s="5">
        <f t="shared" si="14"/>
        <v>58</v>
      </c>
      <c r="AH126" s="6">
        <f t="shared" si="32"/>
        <v>5</v>
      </c>
      <c r="AI126" s="7">
        <f t="shared" si="15"/>
        <v>3</v>
      </c>
    </row>
    <row r="127" spans="8:35" x14ac:dyDescent="0.15">
      <c r="H127" s="1" t="s">
        <v>52</v>
      </c>
      <c r="I127" s="5">
        <v>11835</v>
      </c>
      <c r="J127" s="6">
        <v>995</v>
      </c>
      <c r="K127" s="7">
        <v>356</v>
      </c>
      <c r="L127" s="5">
        <v>197</v>
      </c>
      <c r="M127" s="6">
        <v>17</v>
      </c>
      <c r="N127" s="7">
        <v>7</v>
      </c>
      <c r="O127" s="1" t="s">
        <v>371</v>
      </c>
      <c r="P127" s="1">
        <f t="shared" si="20"/>
        <v>2592</v>
      </c>
      <c r="Q127" s="1">
        <f>ROUNDUP((Q131-Q126)*0.6/4+Q126,0)</f>
        <v>314</v>
      </c>
      <c r="R127" s="1">
        <f t="shared" si="21"/>
        <v>92</v>
      </c>
      <c r="S127" s="1">
        <f t="shared" si="22"/>
        <v>50</v>
      </c>
      <c r="T127" s="1">
        <f>ROUNDUP((T131-T126)*0.6/4+T126,0)</f>
        <v>6</v>
      </c>
      <c r="U127" s="1">
        <f t="shared" si="23"/>
        <v>2</v>
      </c>
      <c r="V127" s="1" t="s">
        <v>371</v>
      </c>
      <c r="W127" s="1">
        <f t="shared" ref="W127:W187" si="33">ROUNDUP(X127*$D$3/$B$3,0)</f>
        <v>3420</v>
      </c>
      <c r="X127" s="1">
        <f t="shared" si="24"/>
        <v>229</v>
      </c>
      <c r="Y127" s="1">
        <f t="shared" ref="Y127:Y187" si="34">ROUNDUP(X127*$C$3/$B$3,0)</f>
        <v>132</v>
      </c>
      <c r="Z127" s="1">
        <f t="shared" ref="Z127:Z187" si="35">ROUNDUP(AA127*$D$3/$B$3,0)</f>
        <v>75</v>
      </c>
      <c r="AA127" s="1">
        <f t="shared" si="25"/>
        <v>5</v>
      </c>
      <c r="AB127" s="1">
        <f t="shared" ref="AB127:AB187" si="36">ROUNDUP(AA127*$C$3/$B$3,0)</f>
        <v>3</v>
      </c>
      <c r="AC127" s="1" t="s">
        <v>371</v>
      </c>
      <c r="AD127" s="1">
        <f t="shared" ref="AD127:AD187" si="37">ROUNDUP(AE127*$D$4/$B$4,0)</f>
        <v>2908</v>
      </c>
      <c r="AE127" s="1">
        <f t="shared" si="26"/>
        <v>254</v>
      </c>
      <c r="AF127" s="1">
        <f t="shared" ref="AF127:AF187" si="38">ROUNDUP(AE127*$C$4/$B$4,0)</f>
        <v>117</v>
      </c>
      <c r="AG127" s="1">
        <f t="shared" ref="AG127:AG187" si="39">ROUNDUP(AH127*$D$4/$B$4,0)</f>
        <v>58</v>
      </c>
      <c r="AH127" s="1">
        <f t="shared" si="32"/>
        <v>5</v>
      </c>
      <c r="AI127" s="1">
        <f t="shared" ref="AI127:AI187" si="40">ROUNDUP(AH127*$C$4/$B$4,0)</f>
        <v>3</v>
      </c>
    </row>
    <row r="128" spans="8:35" x14ac:dyDescent="0.15">
      <c r="H128" s="1" t="s">
        <v>369</v>
      </c>
      <c r="I128" s="1">
        <v>13049</v>
      </c>
      <c r="J128" s="1">
        <v>1094</v>
      </c>
      <c r="K128" s="1">
        <v>405</v>
      </c>
      <c r="L128" s="1">
        <v>226</v>
      </c>
      <c r="M128" s="1">
        <v>19</v>
      </c>
      <c r="N128" s="1">
        <v>8</v>
      </c>
      <c r="O128" s="1" t="s">
        <v>127</v>
      </c>
      <c r="P128" s="1">
        <f t="shared" ref="P128:P187" si="41">ROUNDUP(Q128*$D$2/$B$2,0)</f>
        <v>2930</v>
      </c>
      <c r="Q128" s="1">
        <f>ROUNDUP((Q131-Q126)*0.6/4+Q127,0)</f>
        <v>355</v>
      </c>
      <c r="R128" s="1">
        <f t="shared" ref="R128:R187" si="42">ROUNDUP(Q128*$C$2/$B$2,0)</f>
        <v>104</v>
      </c>
      <c r="S128" s="1">
        <f t="shared" ref="S128:S187" si="43">ROUNDUP(T128*$D$2/$B$2,0)</f>
        <v>58</v>
      </c>
      <c r="T128" s="1">
        <f>ROUNDUP((T131-T126)*0.6/4+T127,0)</f>
        <v>7</v>
      </c>
      <c r="U128" s="1">
        <f t="shared" ref="U128:U187" si="44">ROUNDUP(T128*$C$2/$B$2,0)</f>
        <v>3</v>
      </c>
      <c r="V128" s="1" t="s">
        <v>127</v>
      </c>
      <c r="W128" s="1">
        <f t="shared" si="33"/>
        <v>3868</v>
      </c>
      <c r="X128" s="1">
        <f t="shared" si="24"/>
        <v>259</v>
      </c>
      <c r="Y128" s="1">
        <f t="shared" si="34"/>
        <v>149</v>
      </c>
      <c r="Z128" s="1">
        <f t="shared" si="35"/>
        <v>90</v>
      </c>
      <c r="AA128" s="1">
        <f t="shared" si="25"/>
        <v>6</v>
      </c>
      <c r="AB128" s="1">
        <f t="shared" si="36"/>
        <v>4</v>
      </c>
      <c r="AC128" s="1" t="s">
        <v>127</v>
      </c>
      <c r="AD128" s="1">
        <f t="shared" si="37"/>
        <v>3285</v>
      </c>
      <c r="AE128" s="1">
        <f t="shared" si="26"/>
        <v>287</v>
      </c>
      <c r="AF128" s="1">
        <f t="shared" si="38"/>
        <v>132</v>
      </c>
      <c r="AG128" s="1">
        <f t="shared" si="39"/>
        <v>69</v>
      </c>
      <c r="AH128" s="1">
        <f t="shared" si="32"/>
        <v>6</v>
      </c>
      <c r="AI128" s="1">
        <f t="shared" si="40"/>
        <v>3</v>
      </c>
    </row>
    <row r="129" spans="8:35" x14ac:dyDescent="0.15">
      <c r="H129" s="1" t="s">
        <v>123</v>
      </c>
      <c r="I129" s="1">
        <v>14263</v>
      </c>
      <c r="J129" s="1">
        <v>1193</v>
      </c>
      <c r="K129" s="1">
        <v>456</v>
      </c>
      <c r="L129" s="1">
        <v>253</v>
      </c>
      <c r="M129" s="1">
        <v>21</v>
      </c>
      <c r="N129" s="1">
        <v>9</v>
      </c>
      <c r="O129" s="1" t="s">
        <v>156</v>
      </c>
      <c r="P129" s="1">
        <f t="shared" si="41"/>
        <v>3268</v>
      </c>
      <c r="Q129" s="1">
        <f>ROUNDUP((Q131-Q126)*0.6/4+Q128,0)</f>
        <v>396</v>
      </c>
      <c r="R129" s="1">
        <f t="shared" si="42"/>
        <v>116</v>
      </c>
      <c r="S129" s="1">
        <f t="shared" si="43"/>
        <v>67</v>
      </c>
      <c r="T129" s="1">
        <f>ROUNDUP((T131-T126)*0.6/4+T128,0)</f>
        <v>8</v>
      </c>
      <c r="U129" s="1">
        <f t="shared" si="44"/>
        <v>3</v>
      </c>
      <c r="V129" s="1" t="s">
        <v>156</v>
      </c>
      <c r="W129" s="1">
        <f t="shared" si="33"/>
        <v>4316</v>
      </c>
      <c r="X129" s="1">
        <f t="shared" si="24"/>
        <v>289</v>
      </c>
      <c r="Y129" s="1">
        <f t="shared" si="34"/>
        <v>166</v>
      </c>
      <c r="Z129" s="1">
        <f t="shared" si="35"/>
        <v>90</v>
      </c>
      <c r="AA129" s="1">
        <f t="shared" si="25"/>
        <v>6</v>
      </c>
      <c r="AB129" s="1">
        <f t="shared" si="36"/>
        <v>4</v>
      </c>
      <c r="AC129" s="1" t="s">
        <v>156</v>
      </c>
      <c r="AD129" s="1">
        <f t="shared" si="37"/>
        <v>3663</v>
      </c>
      <c r="AE129" s="1">
        <f t="shared" si="26"/>
        <v>320</v>
      </c>
      <c r="AF129" s="1">
        <f t="shared" si="38"/>
        <v>147</v>
      </c>
      <c r="AG129" s="1">
        <f t="shared" si="39"/>
        <v>81</v>
      </c>
      <c r="AH129" s="1">
        <f t="shared" si="32"/>
        <v>7</v>
      </c>
      <c r="AI129" s="1">
        <f t="shared" si="40"/>
        <v>4</v>
      </c>
    </row>
    <row r="130" spans="8:35" x14ac:dyDescent="0.15">
      <c r="H130" s="1" t="s">
        <v>124</v>
      </c>
      <c r="I130" s="1">
        <v>15476</v>
      </c>
      <c r="J130" s="1">
        <v>1292</v>
      </c>
      <c r="K130" s="1">
        <v>506</v>
      </c>
      <c r="L130" s="1">
        <v>281</v>
      </c>
      <c r="M130" s="1">
        <v>23</v>
      </c>
      <c r="N130" s="1">
        <v>11</v>
      </c>
      <c r="O130" s="1" t="s">
        <v>157</v>
      </c>
      <c r="P130" s="1">
        <f t="shared" si="41"/>
        <v>3607</v>
      </c>
      <c r="Q130" s="1">
        <f>ROUNDUP((Q131-Q126)*0.6/4+Q129,0)</f>
        <v>437</v>
      </c>
      <c r="R130" s="1">
        <f t="shared" si="42"/>
        <v>128</v>
      </c>
      <c r="S130" s="1">
        <f t="shared" si="43"/>
        <v>75</v>
      </c>
      <c r="T130" s="1">
        <f>ROUNDUP((T131-T126)*0.6/4+T129,0)</f>
        <v>9</v>
      </c>
      <c r="U130" s="1">
        <f t="shared" si="44"/>
        <v>3</v>
      </c>
      <c r="V130" s="1" t="s">
        <v>157</v>
      </c>
      <c r="W130" s="1">
        <f t="shared" si="33"/>
        <v>4764</v>
      </c>
      <c r="X130" s="1">
        <f t="shared" ref="X130:X187" si="45">ROUNDUP(Q130/$B$2*$B$3,0)</f>
        <v>319</v>
      </c>
      <c r="Y130" s="1">
        <f t="shared" si="34"/>
        <v>183</v>
      </c>
      <c r="Z130" s="1">
        <f t="shared" si="35"/>
        <v>105</v>
      </c>
      <c r="AA130" s="1">
        <f t="shared" ref="AA130:AA187" si="46">ROUNDUP(T130/$B$2*$B$3,0)</f>
        <v>7</v>
      </c>
      <c r="AB130" s="1">
        <f t="shared" si="36"/>
        <v>5</v>
      </c>
      <c r="AC130" s="1" t="s">
        <v>157</v>
      </c>
      <c r="AD130" s="1">
        <f t="shared" si="37"/>
        <v>4041</v>
      </c>
      <c r="AE130" s="1">
        <f t="shared" ref="AE130:AE187" si="47">ROUNDUP(Q130/$B$2*$B$4,0)</f>
        <v>353</v>
      </c>
      <c r="AF130" s="1">
        <f t="shared" si="38"/>
        <v>162</v>
      </c>
      <c r="AG130" s="1">
        <f t="shared" si="39"/>
        <v>92</v>
      </c>
      <c r="AH130" s="1">
        <f t="shared" si="32"/>
        <v>8</v>
      </c>
      <c r="AI130" s="1">
        <f t="shared" si="40"/>
        <v>4</v>
      </c>
    </row>
    <row r="131" spans="8:35" x14ac:dyDescent="0.15">
      <c r="H131" s="1" t="s">
        <v>125</v>
      </c>
      <c r="I131" s="1">
        <v>16690</v>
      </c>
      <c r="J131" s="1">
        <v>1391</v>
      </c>
      <c r="K131" s="1">
        <v>556</v>
      </c>
      <c r="L131" s="1">
        <v>309</v>
      </c>
      <c r="M131" s="1">
        <v>25</v>
      </c>
      <c r="N131" s="1">
        <v>11</v>
      </c>
      <c r="O131" s="1" t="s">
        <v>55</v>
      </c>
      <c r="P131" s="5">
        <f t="shared" si="41"/>
        <v>4506</v>
      </c>
      <c r="Q131" s="6">
        <f>ROUNDUP(Q126*$C$51,0)</f>
        <v>546</v>
      </c>
      <c r="R131" s="7">
        <f t="shared" si="42"/>
        <v>160</v>
      </c>
      <c r="S131" s="5">
        <f t="shared" si="43"/>
        <v>83</v>
      </c>
      <c r="T131" s="6">
        <f>ROUNDUP(T126*$C$51,0)</f>
        <v>10</v>
      </c>
      <c r="U131" s="7">
        <f t="shared" si="44"/>
        <v>3</v>
      </c>
      <c r="V131" s="1" t="s">
        <v>55</v>
      </c>
      <c r="W131" s="5">
        <f t="shared" si="33"/>
        <v>5944</v>
      </c>
      <c r="X131" s="6">
        <f t="shared" si="45"/>
        <v>398</v>
      </c>
      <c r="Y131" s="7">
        <f t="shared" si="34"/>
        <v>229</v>
      </c>
      <c r="Z131" s="5">
        <f t="shared" si="35"/>
        <v>120</v>
      </c>
      <c r="AA131" s="6">
        <f t="shared" si="46"/>
        <v>8</v>
      </c>
      <c r="AB131" s="7">
        <f t="shared" si="36"/>
        <v>5</v>
      </c>
      <c r="AC131" s="1" t="s">
        <v>55</v>
      </c>
      <c r="AD131" s="5">
        <f t="shared" si="37"/>
        <v>5037</v>
      </c>
      <c r="AE131" s="6">
        <f t="shared" si="47"/>
        <v>440</v>
      </c>
      <c r="AF131" s="7">
        <f t="shared" si="38"/>
        <v>202</v>
      </c>
      <c r="AG131" s="5">
        <f t="shared" si="39"/>
        <v>104</v>
      </c>
      <c r="AH131" s="6">
        <f t="shared" si="32"/>
        <v>9</v>
      </c>
      <c r="AI131" s="7">
        <f t="shared" si="40"/>
        <v>5</v>
      </c>
    </row>
    <row r="132" spans="8:35" x14ac:dyDescent="0.15">
      <c r="H132" s="1" t="s">
        <v>53</v>
      </c>
      <c r="I132" s="5">
        <v>19927</v>
      </c>
      <c r="J132" s="6">
        <v>1654</v>
      </c>
      <c r="K132" s="7">
        <v>690</v>
      </c>
      <c r="L132" s="5">
        <v>384</v>
      </c>
      <c r="M132" s="6">
        <v>30</v>
      </c>
      <c r="N132" s="7">
        <v>14</v>
      </c>
      <c r="O132" s="1" t="s">
        <v>372</v>
      </c>
      <c r="P132" s="1">
        <f t="shared" si="41"/>
        <v>5051</v>
      </c>
      <c r="Q132" s="1">
        <f>ROUNDUP((Q136-Q131)*0.6/4+Q131,0)</f>
        <v>612</v>
      </c>
      <c r="R132" s="1">
        <f t="shared" si="42"/>
        <v>179</v>
      </c>
      <c r="S132" s="1">
        <f t="shared" si="43"/>
        <v>100</v>
      </c>
      <c r="T132" s="1">
        <f>ROUNDUP((T136-T131)*0.6/4+T131,0)</f>
        <v>12</v>
      </c>
      <c r="U132" s="1">
        <f t="shared" si="44"/>
        <v>4</v>
      </c>
      <c r="V132" s="1" t="s">
        <v>372</v>
      </c>
      <c r="W132" s="1">
        <f t="shared" si="33"/>
        <v>6661</v>
      </c>
      <c r="X132" s="1">
        <f t="shared" si="45"/>
        <v>446</v>
      </c>
      <c r="Y132" s="1">
        <f t="shared" si="34"/>
        <v>256</v>
      </c>
      <c r="Z132" s="1">
        <f t="shared" si="35"/>
        <v>135</v>
      </c>
      <c r="AA132" s="1">
        <f t="shared" si="46"/>
        <v>9</v>
      </c>
      <c r="AB132" s="1">
        <f t="shared" si="36"/>
        <v>6</v>
      </c>
      <c r="AC132" s="1" t="s">
        <v>372</v>
      </c>
      <c r="AD132" s="1">
        <f t="shared" si="37"/>
        <v>5655</v>
      </c>
      <c r="AE132" s="1">
        <f t="shared" si="47"/>
        <v>494</v>
      </c>
      <c r="AF132" s="1">
        <f t="shared" si="38"/>
        <v>227</v>
      </c>
      <c r="AG132" s="1">
        <f t="shared" si="39"/>
        <v>115</v>
      </c>
      <c r="AH132" s="1">
        <f t="shared" si="32"/>
        <v>10</v>
      </c>
      <c r="AI132" s="1">
        <f t="shared" si="40"/>
        <v>5</v>
      </c>
    </row>
    <row r="133" spans="8:35" x14ac:dyDescent="0.15">
      <c r="H133" s="1" t="s">
        <v>219</v>
      </c>
      <c r="I133" s="1">
        <v>3333</v>
      </c>
      <c r="J133" s="1">
        <v>361</v>
      </c>
      <c r="K133" s="1">
        <v>101</v>
      </c>
      <c r="L133" s="1">
        <v>49</v>
      </c>
      <c r="M133" s="1">
        <v>5</v>
      </c>
      <c r="N133" s="1">
        <v>2</v>
      </c>
      <c r="O133" s="1" t="s">
        <v>129</v>
      </c>
      <c r="P133" s="1">
        <f t="shared" si="41"/>
        <v>5596</v>
      </c>
      <c r="Q133" s="1">
        <f>ROUNDUP((Q136-Q131)*0.6/4+Q132,0)</f>
        <v>678</v>
      </c>
      <c r="R133" s="1">
        <f t="shared" si="42"/>
        <v>198</v>
      </c>
      <c r="S133" s="1">
        <f t="shared" si="43"/>
        <v>116</v>
      </c>
      <c r="T133" s="1">
        <f>ROUNDUP((T136-T131)*0.6/4+T132,0)</f>
        <v>14</v>
      </c>
      <c r="U133" s="1">
        <f t="shared" si="44"/>
        <v>5</v>
      </c>
      <c r="V133" s="1" t="s">
        <v>129</v>
      </c>
      <c r="W133" s="1">
        <f t="shared" si="33"/>
        <v>7378</v>
      </c>
      <c r="X133" s="1">
        <f t="shared" si="45"/>
        <v>494</v>
      </c>
      <c r="Y133" s="1">
        <f t="shared" si="34"/>
        <v>284</v>
      </c>
      <c r="Z133" s="1">
        <f t="shared" si="35"/>
        <v>165</v>
      </c>
      <c r="AA133" s="1">
        <f t="shared" si="46"/>
        <v>11</v>
      </c>
      <c r="AB133" s="1">
        <f t="shared" si="36"/>
        <v>7</v>
      </c>
      <c r="AC133" s="1" t="s">
        <v>129</v>
      </c>
      <c r="AD133" s="1">
        <f t="shared" si="37"/>
        <v>6261</v>
      </c>
      <c r="AE133" s="1">
        <f t="shared" si="47"/>
        <v>547</v>
      </c>
      <c r="AF133" s="1">
        <f t="shared" si="38"/>
        <v>251</v>
      </c>
      <c r="AG133" s="1">
        <f t="shared" si="39"/>
        <v>138</v>
      </c>
      <c r="AH133" s="1">
        <f t="shared" si="32"/>
        <v>12</v>
      </c>
      <c r="AI133" s="1">
        <f t="shared" si="40"/>
        <v>6</v>
      </c>
    </row>
    <row r="134" spans="8:35" x14ac:dyDescent="0.15">
      <c r="H134" s="1" t="s">
        <v>220</v>
      </c>
      <c r="I134" s="1">
        <v>3912</v>
      </c>
      <c r="J134" s="1">
        <v>410</v>
      </c>
      <c r="K134" s="1">
        <v>118</v>
      </c>
      <c r="L134" s="1">
        <v>57</v>
      </c>
      <c r="M134" s="1">
        <v>7</v>
      </c>
      <c r="N134" s="1">
        <v>2</v>
      </c>
      <c r="O134" s="1" t="s">
        <v>130</v>
      </c>
      <c r="P134" s="1">
        <f t="shared" si="41"/>
        <v>6140</v>
      </c>
      <c r="Q134" s="1">
        <f>ROUNDUP((Q136-Q131)*0.6/4+Q133,0)</f>
        <v>744</v>
      </c>
      <c r="R134" s="1">
        <f t="shared" si="42"/>
        <v>217</v>
      </c>
      <c r="S134" s="1">
        <f t="shared" si="43"/>
        <v>133</v>
      </c>
      <c r="T134" s="1">
        <f>ROUNDUP((T136-T131)*0.6/4+T133,0)</f>
        <v>16</v>
      </c>
      <c r="U134" s="1">
        <f t="shared" si="44"/>
        <v>5</v>
      </c>
      <c r="V134" s="1" t="s">
        <v>130</v>
      </c>
      <c r="W134" s="1">
        <f t="shared" si="33"/>
        <v>8094</v>
      </c>
      <c r="X134" s="1">
        <f t="shared" si="45"/>
        <v>542</v>
      </c>
      <c r="Y134" s="1">
        <f t="shared" si="34"/>
        <v>311</v>
      </c>
      <c r="Z134" s="1">
        <f t="shared" si="35"/>
        <v>180</v>
      </c>
      <c r="AA134" s="1">
        <f t="shared" si="46"/>
        <v>12</v>
      </c>
      <c r="AB134" s="1">
        <f t="shared" si="36"/>
        <v>7</v>
      </c>
      <c r="AC134" s="1" t="s">
        <v>130</v>
      </c>
      <c r="AD134" s="1">
        <f t="shared" si="37"/>
        <v>6868</v>
      </c>
      <c r="AE134" s="1">
        <f t="shared" si="47"/>
        <v>600</v>
      </c>
      <c r="AF134" s="1">
        <f t="shared" si="38"/>
        <v>275</v>
      </c>
      <c r="AG134" s="1">
        <f t="shared" si="39"/>
        <v>149</v>
      </c>
      <c r="AH134" s="1">
        <f t="shared" si="32"/>
        <v>13</v>
      </c>
      <c r="AI134" s="1">
        <f t="shared" si="40"/>
        <v>6</v>
      </c>
    </row>
    <row r="135" spans="8:35" x14ac:dyDescent="0.15">
      <c r="H135" s="1" t="s">
        <v>221</v>
      </c>
      <c r="I135" s="1">
        <v>4490</v>
      </c>
      <c r="J135" s="1">
        <v>459</v>
      </c>
      <c r="K135" s="1">
        <v>134</v>
      </c>
      <c r="L135" s="1">
        <v>65</v>
      </c>
      <c r="M135" s="1">
        <v>7</v>
      </c>
      <c r="N135" s="1">
        <v>3</v>
      </c>
      <c r="O135" s="1" t="s">
        <v>131</v>
      </c>
      <c r="P135" s="1">
        <f t="shared" si="41"/>
        <v>6685</v>
      </c>
      <c r="Q135" s="1">
        <f>ROUNDUP((Q136-Q131)*0.6/4+Q134,0)</f>
        <v>810</v>
      </c>
      <c r="R135" s="1">
        <f t="shared" si="42"/>
        <v>236</v>
      </c>
      <c r="S135" s="1">
        <f t="shared" si="43"/>
        <v>149</v>
      </c>
      <c r="T135" s="1">
        <f>ROUNDUP((T136-T131)*0.6/4+T134,0)</f>
        <v>18</v>
      </c>
      <c r="U135" s="1">
        <f t="shared" si="44"/>
        <v>6</v>
      </c>
      <c r="V135" s="1" t="s">
        <v>131</v>
      </c>
      <c r="W135" s="1">
        <f t="shared" si="33"/>
        <v>8811</v>
      </c>
      <c r="X135" s="1">
        <f t="shared" si="45"/>
        <v>590</v>
      </c>
      <c r="Y135" s="1">
        <f t="shared" si="34"/>
        <v>339</v>
      </c>
      <c r="Z135" s="1">
        <f t="shared" si="35"/>
        <v>210</v>
      </c>
      <c r="AA135" s="1">
        <f t="shared" si="46"/>
        <v>14</v>
      </c>
      <c r="AB135" s="1">
        <f t="shared" si="36"/>
        <v>9</v>
      </c>
      <c r="AC135" s="1" t="s">
        <v>131</v>
      </c>
      <c r="AD135" s="1">
        <f t="shared" si="37"/>
        <v>7475</v>
      </c>
      <c r="AE135" s="1">
        <f t="shared" si="47"/>
        <v>653</v>
      </c>
      <c r="AF135" s="1">
        <f t="shared" si="38"/>
        <v>299</v>
      </c>
      <c r="AG135" s="1">
        <f t="shared" si="39"/>
        <v>172</v>
      </c>
      <c r="AH135" s="1">
        <f t="shared" si="32"/>
        <v>15</v>
      </c>
      <c r="AI135" s="1">
        <f t="shared" si="40"/>
        <v>7</v>
      </c>
    </row>
    <row r="136" spans="8:35" x14ac:dyDescent="0.15">
      <c r="H136" s="1" t="s">
        <v>222</v>
      </c>
      <c r="I136" s="1">
        <v>5068</v>
      </c>
      <c r="J136" s="1">
        <v>508</v>
      </c>
      <c r="K136" s="1">
        <v>151</v>
      </c>
      <c r="L136" s="1">
        <v>71</v>
      </c>
      <c r="M136" s="1">
        <v>8</v>
      </c>
      <c r="N136" s="1">
        <v>3</v>
      </c>
      <c r="O136" s="1" t="s">
        <v>56</v>
      </c>
      <c r="P136" s="5">
        <f t="shared" si="41"/>
        <v>8113</v>
      </c>
      <c r="Q136" s="6">
        <f>ROUNDUP(Q131*$C$52,0)</f>
        <v>983</v>
      </c>
      <c r="R136" s="7">
        <f t="shared" si="42"/>
        <v>287</v>
      </c>
      <c r="S136" s="5">
        <f t="shared" si="43"/>
        <v>149</v>
      </c>
      <c r="T136" s="6">
        <f>ROUNDUP(T131*$C$52,0)</f>
        <v>18</v>
      </c>
      <c r="U136" s="7">
        <f t="shared" si="44"/>
        <v>6</v>
      </c>
      <c r="V136" s="1" t="s">
        <v>56</v>
      </c>
      <c r="W136" s="5">
        <f t="shared" si="33"/>
        <v>10693</v>
      </c>
      <c r="X136" s="6">
        <f t="shared" si="45"/>
        <v>716</v>
      </c>
      <c r="Y136" s="7">
        <f t="shared" si="34"/>
        <v>411</v>
      </c>
      <c r="Z136" s="5">
        <f t="shared" si="35"/>
        <v>210</v>
      </c>
      <c r="AA136" s="6">
        <f t="shared" si="46"/>
        <v>14</v>
      </c>
      <c r="AB136" s="7">
        <f t="shared" si="36"/>
        <v>9</v>
      </c>
      <c r="AC136" s="1" t="s">
        <v>56</v>
      </c>
      <c r="AD136" s="5">
        <f t="shared" si="37"/>
        <v>9077</v>
      </c>
      <c r="AE136" s="6">
        <f t="shared" si="47"/>
        <v>793</v>
      </c>
      <c r="AF136" s="7">
        <f t="shared" si="38"/>
        <v>364</v>
      </c>
      <c r="AG136" s="5">
        <f t="shared" si="39"/>
        <v>172</v>
      </c>
      <c r="AH136" s="6">
        <f t="shared" si="32"/>
        <v>15</v>
      </c>
      <c r="AI136" s="7">
        <f t="shared" si="40"/>
        <v>7</v>
      </c>
    </row>
    <row r="137" spans="8:35" x14ac:dyDescent="0.15">
      <c r="H137" s="1" t="s">
        <v>223</v>
      </c>
      <c r="I137" s="5">
        <v>6613</v>
      </c>
      <c r="J137" s="6">
        <v>640</v>
      </c>
      <c r="K137" s="7">
        <v>195</v>
      </c>
      <c r="L137" s="5">
        <v>93</v>
      </c>
      <c r="M137" s="6">
        <v>9</v>
      </c>
      <c r="N137" s="7">
        <v>3</v>
      </c>
      <c r="O137" s="1" t="s">
        <v>373</v>
      </c>
      <c r="P137" s="1">
        <f t="shared" si="41"/>
        <v>8847</v>
      </c>
      <c r="Q137" s="1">
        <f>ROUNDUP((Q141-Q136)*0.6/4+Q136,0)</f>
        <v>1072</v>
      </c>
      <c r="R137" s="1">
        <f t="shared" si="42"/>
        <v>313</v>
      </c>
      <c r="S137" s="1">
        <f t="shared" si="43"/>
        <v>166</v>
      </c>
      <c r="T137" s="1">
        <f>ROUNDUP((T141-T136)*0.6/4+T136,0)</f>
        <v>20</v>
      </c>
      <c r="U137" s="1">
        <f t="shared" si="44"/>
        <v>6</v>
      </c>
      <c r="V137" s="1" t="s">
        <v>373</v>
      </c>
      <c r="W137" s="1">
        <f t="shared" si="33"/>
        <v>11663</v>
      </c>
      <c r="X137" s="1">
        <f t="shared" si="45"/>
        <v>781</v>
      </c>
      <c r="Y137" s="1">
        <f t="shared" si="34"/>
        <v>448</v>
      </c>
      <c r="Z137" s="1">
        <f t="shared" si="35"/>
        <v>224</v>
      </c>
      <c r="AA137" s="1">
        <f t="shared" si="46"/>
        <v>15</v>
      </c>
      <c r="AB137" s="1">
        <f t="shared" si="36"/>
        <v>9</v>
      </c>
      <c r="AC137" s="1" t="s">
        <v>373</v>
      </c>
      <c r="AD137" s="1">
        <f t="shared" si="37"/>
        <v>9890</v>
      </c>
      <c r="AE137" s="1">
        <f t="shared" si="47"/>
        <v>864</v>
      </c>
      <c r="AF137" s="1">
        <f t="shared" si="38"/>
        <v>396</v>
      </c>
      <c r="AG137" s="1">
        <f t="shared" si="39"/>
        <v>195</v>
      </c>
      <c r="AH137" s="1">
        <f t="shared" si="32"/>
        <v>17</v>
      </c>
      <c r="AI137" s="1">
        <f t="shared" si="40"/>
        <v>8</v>
      </c>
    </row>
    <row r="138" spans="8:35" x14ac:dyDescent="0.15">
      <c r="H138" s="1" t="s">
        <v>224</v>
      </c>
      <c r="I138" s="1">
        <v>7396</v>
      </c>
      <c r="J138" s="1">
        <v>693</v>
      </c>
      <c r="K138" s="1">
        <v>219</v>
      </c>
      <c r="L138" s="1">
        <v>109</v>
      </c>
      <c r="M138" s="1">
        <v>10</v>
      </c>
      <c r="N138" s="1">
        <v>4</v>
      </c>
      <c r="O138" s="1" t="s">
        <v>133</v>
      </c>
      <c r="P138" s="1">
        <f t="shared" si="41"/>
        <v>9582</v>
      </c>
      <c r="Q138" s="1">
        <f>ROUNDUP((Q141-Q136)*0.6/4+Q137,0)</f>
        <v>1161</v>
      </c>
      <c r="R138" s="1">
        <f t="shared" si="42"/>
        <v>339</v>
      </c>
      <c r="S138" s="1">
        <f t="shared" si="43"/>
        <v>182</v>
      </c>
      <c r="T138" s="1">
        <f>ROUNDUP((T141-T136)*0.6/4+T137,0)</f>
        <v>22</v>
      </c>
      <c r="U138" s="1">
        <f t="shared" si="44"/>
        <v>7</v>
      </c>
      <c r="V138" s="1" t="s">
        <v>133</v>
      </c>
      <c r="W138" s="1">
        <f t="shared" si="33"/>
        <v>12634</v>
      </c>
      <c r="X138" s="1">
        <f t="shared" si="45"/>
        <v>846</v>
      </c>
      <c r="Y138" s="1">
        <f t="shared" si="34"/>
        <v>486</v>
      </c>
      <c r="Z138" s="1">
        <f t="shared" si="35"/>
        <v>254</v>
      </c>
      <c r="AA138" s="1">
        <f t="shared" si="46"/>
        <v>17</v>
      </c>
      <c r="AB138" s="1">
        <f t="shared" si="36"/>
        <v>10</v>
      </c>
      <c r="AC138" s="1" t="s">
        <v>133</v>
      </c>
      <c r="AD138" s="1">
        <f t="shared" si="37"/>
        <v>10714</v>
      </c>
      <c r="AE138" s="1">
        <f t="shared" si="47"/>
        <v>936</v>
      </c>
      <c r="AF138" s="1">
        <f t="shared" si="38"/>
        <v>429</v>
      </c>
      <c r="AG138" s="1">
        <f t="shared" si="39"/>
        <v>207</v>
      </c>
      <c r="AH138" s="1">
        <f t="shared" si="32"/>
        <v>18</v>
      </c>
      <c r="AI138" s="1">
        <f t="shared" si="40"/>
        <v>9</v>
      </c>
    </row>
    <row r="139" spans="8:35" x14ac:dyDescent="0.15">
      <c r="H139" s="1" t="s">
        <v>225</v>
      </c>
      <c r="I139" s="1">
        <v>8180</v>
      </c>
      <c r="J139" s="1">
        <v>747</v>
      </c>
      <c r="K139" s="1">
        <v>243</v>
      </c>
      <c r="L139" s="1">
        <v>124</v>
      </c>
      <c r="M139" s="1">
        <v>12</v>
      </c>
      <c r="N139" s="1">
        <v>4</v>
      </c>
      <c r="O139" s="1" t="s">
        <v>134</v>
      </c>
      <c r="P139" s="1">
        <f t="shared" si="41"/>
        <v>10316</v>
      </c>
      <c r="Q139" s="1">
        <f>ROUNDUP((Q141-Q136)*0.6/4+Q138,0)</f>
        <v>1250</v>
      </c>
      <c r="R139" s="1">
        <f t="shared" si="42"/>
        <v>365</v>
      </c>
      <c r="S139" s="1">
        <f t="shared" si="43"/>
        <v>199</v>
      </c>
      <c r="T139" s="1">
        <f>ROUNDUP((T141-T136)*0.6/4+T138,0)</f>
        <v>24</v>
      </c>
      <c r="U139" s="1">
        <f t="shared" si="44"/>
        <v>7</v>
      </c>
      <c r="V139" s="1" t="s">
        <v>134</v>
      </c>
      <c r="W139" s="1">
        <f t="shared" si="33"/>
        <v>13605</v>
      </c>
      <c r="X139" s="1">
        <f t="shared" si="45"/>
        <v>911</v>
      </c>
      <c r="Y139" s="1">
        <f t="shared" si="34"/>
        <v>523</v>
      </c>
      <c r="Z139" s="1">
        <f t="shared" si="35"/>
        <v>269</v>
      </c>
      <c r="AA139" s="1">
        <f t="shared" si="46"/>
        <v>18</v>
      </c>
      <c r="AB139" s="1">
        <f t="shared" si="36"/>
        <v>11</v>
      </c>
      <c r="AC139" s="1" t="s">
        <v>134</v>
      </c>
      <c r="AD139" s="1">
        <f t="shared" si="37"/>
        <v>11538</v>
      </c>
      <c r="AE139" s="1">
        <f t="shared" si="47"/>
        <v>1008</v>
      </c>
      <c r="AF139" s="1">
        <f t="shared" si="38"/>
        <v>462</v>
      </c>
      <c r="AG139" s="1">
        <f t="shared" si="39"/>
        <v>229</v>
      </c>
      <c r="AH139" s="1">
        <f t="shared" si="32"/>
        <v>20</v>
      </c>
      <c r="AI139" s="1">
        <f t="shared" si="40"/>
        <v>10</v>
      </c>
    </row>
    <row r="140" spans="8:35" x14ac:dyDescent="0.15">
      <c r="H140" s="1" t="s">
        <v>226</v>
      </c>
      <c r="I140" s="1">
        <v>8963</v>
      </c>
      <c r="J140" s="1">
        <v>800</v>
      </c>
      <c r="K140" s="1">
        <v>267</v>
      </c>
      <c r="L140" s="1">
        <v>140</v>
      </c>
      <c r="M140" s="1">
        <v>13</v>
      </c>
      <c r="N140" s="1">
        <v>6</v>
      </c>
      <c r="O140" s="1" t="s">
        <v>135</v>
      </c>
      <c r="P140" s="1">
        <f t="shared" si="41"/>
        <v>11050</v>
      </c>
      <c r="Q140" s="1">
        <f>ROUNDUP((Q141-Q136)*0.6/4+Q139,0)</f>
        <v>1339</v>
      </c>
      <c r="R140" s="1">
        <f t="shared" si="42"/>
        <v>390</v>
      </c>
      <c r="S140" s="1">
        <f t="shared" si="43"/>
        <v>215</v>
      </c>
      <c r="T140" s="1">
        <f>ROUNDUP((T141-T136)*0.6/4+T139,0)</f>
        <v>26</v>
      </c>
      <c r="U140" s="1">
        <f t="shared" si="44"/>
        <v>8</v>
      </c>
      <c r="V140" s="1" t="s">
        <v>135</v>
      </c>
      <c r="W140" s="1">
        <f t="shared" si="33"/>
        <v>14560</v>
      </c>
      <c r="X140" s="1">
        <f t="shared" si="45"/>
        <v>975</v>
      </c>
      <c r="Y140" s="1">
        <f t="shared" si="34"/>
        <v>559</v>
      </c>
      <c r="Z140" s="1">
        <f t="shared" si="35"/>
        <v>284</v>
      </c>
      <c r="AA140" s="1">
        <f t="shared" si="46"/>
        <v>19</v>
      </c>
      <c r="AB140" s="1">
        <f t="shared" si="36"/>
        <v>11</v>
      </c>
      <c r="AC140" s="1" t="s">
        <v>135</v>
      </c>
      <c r="AD140" s="1">
        <f t="shared" si="37"/>
        <v>12350</v>
      </c>
      <c r="AE140" s="1">
        <f t="shared" si="47"/>
        <v>1079</v>
      </c>
      <c r="AF140" s="1">
        <f t="shared" si="38"/>
        <v>494</v>
      </c>
      <c r="AG140" s="1">
        <f t="shared" si="39"/>
        <v>241</v>
      </c>
      <c r="AH140" s="1">
        <f t="shared" si="32"/>
        <v>21</v>
      </c>
      <c r="AI140" s="1">
        <f t="shared" si="40"/>
        <v>10</v>
      </c>
    </row>
    <row r="141" spans="8:35" x14ac:dyDescent="0.15">
      <c r="H141" s="1" t="s">
        <v>227</v>
      </c>
      <c r="I141" s="1">
        <v>9746</v>
      </c>
      <c r="J141" s="1">
        <v>854</v>
      </c>
      <c r="K141" s="1">
        <v>291</v>
      </c>
      <c r="L141" s="1">
        <v>155</v>
      </c>
      <c r="M141" s="1">
        <v>14</v>
      </c>
      <c r="N141" s="1">
        <v>6</v>
      </c>
      <c r="O141" s="1" t="s">
        <v>57</v>
      </c>
      <c r="P141" s="5">
        <f t="shared" si="41"/>
        <v>12982</v>
      </c>
      <c r="Q141" s="6">
        <f>ROUNDUP(Q136*$C$53,0)</f>
        <v>1573</v>
      </c>
      <c r="R141" s="7">
        <f t="shared" si="42"/>
        <v>459</v>
      </c>
      <c r="S141" s="5">
        <f t="shared" si="43"/>
        <v>240</v>
      </c>
      <c r="T141" s="6">
        <f>ROUNDUP(T136*$C$53,0)</f>
        <v>29</v>
      </c>
      <c r="U141" s="7">
        <f t="shared" si="44"/>
        <v>9</v>
      </c>
      <c r="V141" s="1" t="s">
        <v>57</v>
      </c>
      <c r="W141" s="5">
        <f t="shared" si="33"/>
        <v>17114</v>
      </c>
      <c r="X141" s="6">
        <f t="shared" si="45"/>
        <v>1146</v>
      </c>
      <c r="Y141" s="7">
        <f t="shared" si="34"/>
        <v>658</v>
      </c>
      <c r="Z141" s="5">
        <f t="shared" si="35"/>
        <v>329</v>
      </c>
      <c r="AA141" s="6">
        <f t="shared" si="46"/>
        <v>22</v>
      </c>
      <c r="AB141" s="7">
        <f t="shared" si="36"/>
        <v>13</v>
      </c>
      <c r="AC141" s="1" t="s">
        <v>57</v>
      </c>
      <c r="AD141" s="5">
        <f t="shared" si="37"/>
        <v>14514</v>
      </c>
      <c r="AE141" s="6">
        <f t="shared" si="47"/>
        <v>1268</v>
      </c>
      <c r="AF141" s="7">
        <f t="shared" si="38"/>
        <v>581</v>
      </c>
      <c r="AG141" s="5">
        <f t="shared" si="39"/>
        <v>275</v>
      </c>
      <c r="AH141" s="6">
        <f t="shared" si="32"/>
        <v>24</v>
      </c>
      <c r="AI141" s="7">
        <f t="shared" si="40"/>
        <v>11</v>
      </c>
    </row>
    <row r="142" spans="8:35" x14ac:dyDescent="0.15">
      <c r="H142" s="1" t="s">
        <v>228</v>
      </c>
      <c r="I142" s="5">
        <v>11835</v>
      </c>
      <c r="J142" s="6">
        <v>995</v>
      </c>
      <c r="K142" s="7">
        <v>356</v>
      </c>
      <c r="L142" s="5">
        <v>197</v>
      </c>
      <c r="M142" s="6">
        <v>17</v>
      </c>
      <c r="N142" s="7">
        <v>7</v>
      </c>
      <c r="O142" s="1" t="s">
        <v>254</v>
      </c>
      <c r="P142" s="1">
        <f t="shared" si="41"/>
        <v>13567</v>
      </c>
      <c r="Q142" s="1">
        <f>ROUNDUP((Q146-Q141)*0.6/4+Q141,0)</f>
        <v>1644</v>
      </c>
      <c r="R142" s="1">
        <f t="shared" si="42"/>
        <v>479</v>
      </c>
      <c r="S142" s="1">
        <f t="shared" si="43"/>
        <v>256</v>
      </c>
      <c r="T142" s="1">
        <f>ROUNDUP((T146-T141)*0.6/4+T141,0)</f>
        <v>31</v>
      </c>
      <c r="U142" s="1">
        <f t="shared" si="44"/>
        <v>10</v>
      </c>
      <c r="V142" s="1" t="s">
        <v>254</v>
      </c>
      <c r="W142" s="1">
        <f t="shared" si="33"/>
        <v>17891</v>
      </c>
      <c r="X142" s="1">
        <f t="shared" si="45"/>
        <v>1198</v>
      </c>
      <c r="Y142" s="1">
        <f t="shared" si="34"/>
        <v>687</v>
      </c>
      <c r="Z142" s="1">
        <f t="shared" si="35"/>
        <v>344</v>
      </c>
      <c r="AA142" s="1">
        <f t="shared" si="46"/>
        <v>23</v>
      </c>
      <c r="AB142" s="1">
        <f t="shared" si="36"/>
        <v>14</v>
      </c>
      <c r="AC142" s="1" t="s">
        <v>254</v>
      </c>
      <c r="AD142" s="1">
        <f t="shared" si="37"/>
        <v>15166</v>
      </c>
      <c r="AE142" s="1">
        <f t="shared" si="47"/>
        <v>1325</v>
      </c>
      <c r="AF142" s="1">
        <f t="shared" si="38"/>
        <v>607</v>
      </c>
      <c r="AG142" s="1">
        <f t="shared" si="39"/>
        <v>287</v>
      </c>
      <c r="AH142" s="1">
        <f t="shared" si="32"/>
        <v>25</v>
      </c>
      <c r="AI142" s="1">
        <f t="shared" si="40"/>
        <v>12</v>
      </c>
    </row>
    <row r="143" spans="8:35" x14ac:dyDescent="0.15">
      <c r="H143" s="1" t="s">
        <v>229</v>
      </c>
      <c r="I143" s="1">
        <v>13049</v>
      </c>
      <c r="J143" s="1">
        <v>1094</v>
      </c>
      <c r="K143" s="1">
        <v>405</v>
      </c>
      <c r="L143" s="1">
        <v>226</v>
      </c>
      <c r="M143" s="1">
        <v>19</v>
      </c>
      <c r="N143" s="1">
        <v>8</v>
      </c>
      <c r="O143" s="1" t="s">
        <v>255</v>
      </c>
      <c r="P143" s="1">
        <f t="shared" si="41"/>
        <v>14153</v>
      </c>
      <c r="Q143" s="1">
        <f>ROUNDUP((Q146-Q141)*0.6/4+Q142,0)</f>
        <v>1715</v>
      </c>
      <c r="R143" s="1">
        <f t="shared" si="42"/>
        <v>500</v>
      </c>
      <c r="S143" s="1">
        <f t="shared" si="43"/>
        <v>273</v>
      </c>
      <c r="T143" s="1">
        <f>ROUNDUP((T146-T141)*0.6/4+T142,0)</f>
        <v>33</v>
      </c>
      <c r="U143" s="1">
        <f t="shared" si="44"/>
        <v>10</v>
      </c>
      <c r="V143" s="1" t="s">
        <v>255</v>
      </c>
      <c r="W143" s="1">
        <f t="shared" si="33"/>
        <v>18652</v>
      </c>
      <c r="X143" s="1">
        <f t="shared" si="45"/>
        <v>1249</v>
      </c>
      <c r="Y143" s="1">
        <f t="shared" si="34"/>
        <v>717</v>
      </c>
      <c r="Z143" s="1">
        <f t="shared" si="35"/>
        <v>374</v>
      </c>
      <c r="AA143" s="1">
        <f t="shared" si="46"/>
        <v>25</v>
      </c>
      <c r="AB143" s="1">
        <f t="shared" si="36"/>
        <v>15</v>
      </c>
      <c r="AC143" s="1" t="s">
        <v>255</v>
      </c>
      <c r="AD143" s="1">
        <f t="shared" si="37"/>
        <v>15819</v>
      </c>
      <c r="AE143" s="1">
        <f t="shared" si="47"/>
        <v>1382</v>
      </c>
      <c r="AF143" s="1">
        <f t="shared" si="38"/>
        <v>633</v>
      </c>
      <c r="AG143" s="1">
        <f t="shared" si="39"/>
        <v>310</v>
      </c>
      <c r="AH143" s="1">
        <f t="shared" si="32"/>
        <v>27</v>
      </c>
      <c r="AI143" s="1">
        <f t="shared" si="40"/>
        <v>13</v>
      </c>
    </row>
    <row r="144" spans="8:35" x14ac:dyDescent="0.15">
      <c r="H144" s="1" t="s">
        <v>230</v>
      </c>
      <c r="I144" s="1">
        <v>14263</v>
      </c>
      <c r="J144" s="1">
        <v>1193</v>
      </c>
      <c r="K144" s="1">
        <v>456</v>
      </c>
      <c r="L144" s="1">
        <v>253</v>
      </c>
      <c r="M144" s="1">
        <v>21</v>
      </c>
      <c r="N144" s="1">
        <v>9</v>
      </c>
      <c r="O144" s="1" t="s">
        <v>256</v>
      </c>
      <c r="P144" s="1">
        <f t="shared" si="41"/>
        <v>14739</v>
      </c>
      <c r="Q144" s="1">
        <f>ROUNDUP((Q146-Q141)*0.6/4+Q143,0)</f>
        <v>1786</v>
      </c>
      <c r="R144" s="1">
        <f t="shared" si="42"/>
        <v>521</v>
      </c>
      <c r="S144" s="1">
        <f t="shared" si="43"/>
        <v>289</v>
      </c>
      <c r="T144" s="1">
        <f>ROUNDUP((T146-T141)*0.6/4+T143,0)</f>
        <v>35</v>
      </c>
      <c r="U144" s="1">
        <f t="shared" si="44"/>
        <v>11</v>
      </c>
      <c r="V144" s="1" t="s">
        <v>256</v>
      </c>
      <c r="W144" s="1">
        <f t="shared" si="33"/>
        <v>19429</v>
      </c>
      <c r="X144" s="1">
        <f t="shared" si="45"/>
        <v>1301</v>
      </c>
      <c r="Y144" s="1">
        <f t="shared" si="34"/>
        <v>746</v>
      </c>
      <c r="Z144" s="1">
        <f t="shared" si="35"/>
        <v>389</v>
      </c>
      <c r="AA144" s="1">
        <f t="shared" si="46"/>
        <v>26</v>
      </c>
      <c r="AB144" s="1">
        <f t="shared" si="36"/>
        <v>15</v>
      </c>
      <c r="AC144" s="1" t="s">
        <v>256</v>
      </c>
      <c r="AD144" s="1">
        <f t="shared" si="37"/>
        <v>16482</v>
      </c>
      <c r="AE144" s="1">
        <f t="shared" si="47"/>
        <v>1440</v>
      </c>
      <c r="AF144" s="1">
        <f t="shared" si="38"/>
        <v>660</v>
      </c>
      <c r="AG144" s="1">
        <f t="shared" si="39"/>
        <v>332</v>
      </c>
      <c r="AH144" s="1">
        <f t="shared" si="32"/>
        <v>29</v>
      </c>
      <c r="AI144" s="1">
        <f t="shared" si="40"/>
        <v>14</v>
      </c>
    </row>
    <row r="145" spans="8:35" x14ac:dyDescent="0.15">
      <c r="H145" s="1" t="s">
        <v>231</v>
      </c>
      <c r="I145" s="1">
        <v>15476</v>
      </c>
      <c r="J145" s="1">
        <v>1292</v>
      </c>
      <c r="K145" s="1">
        <v>506</v>
      </c>
      <c r="L145" s="1">
        <v>281</v>
      </c>
      <c r="M145" s="1">
        <v>23</v>
      </c>
      <c r="N145" s="1">
        <v>11</v>
      </c>
      <c r="O145" s="1" t="s">
        <v>257</v>
      </c>
      <c r="P145" s="1">
        <f t="shared" si="41"/>
        <v>15325</v>
      </c>
      <c r="Q145" s="1">
        <f>ROUNDUP((Q146-Q141)*0.6/4+Q144,0)</f>
        <v>1857</v>
      </c>
      <c r="R145" s="1">
        <f t="shared" si="42"/>
        <v>541</v>
      </c>
      <c r="S145" s="1">
        <f t="shared" si="43"/>
        <v>306</v>
      </c>
      <c r="T145" s="1">
        <f>ROUNDUP((T146-T141)*0.6/4+T144,0)</f>
        <v>37</v>
      </c>
      <c r="U145" s="1">
        <f t="shared" si="44"/>
        <v>11</v>
      </c>
      <c r="V145" s="1" t="s">
        <v>257</v>
      </c>
      <c r="W145" s="1">
        <f t="shared" si="33"/>
        <v>20205</v>
      </c>
      <c r="X145" s="1">
        <f t="shared" si="45"/>
        <v>1353</v>
      </c>
      <c r="Y145" s="1">
        <f t="shared" si="34"/>
        <v>776</v>
      </c>
      <c r="Z145" s="1">
        <f t="shared" si="35"/>
        <v>404</v>
      </c>
      <c r="AA145" s="1">
        <f t="shared" si="46"/>
        <v>27</v>
      </c>
      <c r="AB145" s="1">
        <f t="shared" si="36"/>
        <v>16</v>
      </c>
      <c r="AC145" s="1" t="s">
        <v>257</v>
      </c>
      <c r="AD145" s="1">
        <f t="shared" si="37"/>
        <v>17135</v>
      </c>
      <c r="AE145" s="1">
        <f t="shared" si="47"/>
        <v>1497</v>
      </c>
      <c r="AF145" s="1">
        <f t="shared" si="38"/>
        <v>686</v>
      </c>
      <c r="AG145" s="1">
        <f t="shared" si="39"/>
        <v>344</v>
      </c>
      <c r="AH145" s="1">
        <f t="shared" si="32"/>
        <v>30</v>
      </c>
      <c r="AI145" s="1">
        <f t="shared" si="40"/>
        <v>14</v>
      </c>
    </row>
    <row r="146" spans="8:35" x14ac:dyDescent="0.15">
      <c r="H146" s="1" t="s">
        <v>232</v>
      </c>
      <c r="I146" s="1">
        <v>16690</v>
      </c>
      <c r="J146" s="1">
        <v>1391</v>
      </c>
      <c r="K146" s="1">
        <v>556</v>
      </c>
      <c r="L146" s="1">
        <v>309</v>
      </c>
      <c r="M146" s="1">
        <v>25</v>
      </c>
      <c r="N146" s="1">
        <v>11</v>
      </c>
      <c r="O146" s="1" t="s">
        <v>258</v>
      </c>
      <c r="P146" s="5">
        <f t="shared" si="41"/>
        <v>16877</v>
      </c>
      <c r="Q146" s="6">
        <f>ROUNDUP(Q141*$C$54,0)</f>
        <v>2045</v>
      </c>
      <c r="R146" s="7">
        <f t="shared" si="42"/>
        <v>596</v>
      </c>
      <c r="S146" s="5">
        <f t="shared" si="43"/>
        <v>314</v>
      </c>
      <c r="T146" s="6">
        <f>ROUNDUP(T141*$C$54,0)</f>
        <v>38</v>
      </c>
      <c r="U146" s="7">
        <f t="shared" si="44"/>
        <v>12</v>
      </c>
      <c r="V146" s="1" t="s">
        <v>258</v>
      </c>
      <c r="W146" s="5">
        <f t="shared" si="33"/>
        <v>22251</v>
      </c>
      <c r="X146" s="6">
        <f t="shared" si="45"/>
        <v>1490</v>
      </c>
      <c r="Y146" s="7">
        <f t="shared" si="34"/>
        <v>855</v>
      </c>
      <c r="Z146" s="5">
        <f t="shared" si="35"/>
        <v>419</v>
      </c>
      <c r="AA146" s="6">
        <f t="shared" si="46"/>
        <v>28</v>
      </c>
      <c r="AB146" s="7">
        <f t="shared" si="36"/>
        <v>17</v>
      </c>
      <c r="AC146" s="1" t="s">
        <v>258</v>
      </c>
      <c r="AD146" s="5">
        <f t="shared" si="37"/>
        <v>18863</v>
      </c>
      <c r="AE146" s="6">
        <f t="shared" si="47"/>
        <v>1648</v>
      </c>
      <c r="AF146" s="7">
        <f t="shared" si="38"/>
        <v>755</v>
      </c>
      <c r="AG146" s="5">
        <f t="shared" si="39"/>
        <v>355</v>
      </c>
      <c r="AH146" s="6">
        <f t="shared" si="32"/>
        <v>31</v>
      </c>
      <c r="AI146" s="7">
        <f t="shared" si="40"/>
        <v>15</v>
      </c>
    </row>
    <row r="147" spans="8:35" x14ac:dyDescent="0.15">
      <c r="H147" s="1" t="s">
        <v>379</v>
      </c>
      <c r="I147" s="5">
        <v>19927</v>
      </c>
      <c r="J147" s="6">
        <v>1654</v>
      </c>
      <c r="K147" s="7">
        <v>690</v>
      </c>
      <c r="L147" s="5">
        <v>384</v>
      </c>
      <c r="M147" s="6">
        <v>30</v>
      </c>
      <c r="N147" s="7">
        <v>14</v>
      </c>
      <c r="O147" s="1" t="s">
        <v>259</v>
      </c>
      <c r="P147" s="1">
        <f t="shared" si="41"/>
        <v>17644</v>
      </c>
      <c r="Q147" s="1">
        <f>ROUNDUP((Q151-Q146)*0.6/4+Q146,0)</f>
        <v>2138</v>
      </c>
      <c r="R147" s="1">
        <f t="shared" si="42"/>
        <v>623</v>
      </c>
      <c r="S147" s="1">
        <f t="shared" si="43"/>
        <v>331</v>
      </c>
      <c r="T147" s="1">
        <f>ROUNDUP((T151-T146)*0.6/4+T146,0)</f>
        <v>40</v>
      </c>
      <c r="U147" s="1">
        <f t="shared" si="44"/>
        <v>12</v>
      </c>
      <c r="V147" s="1" t="s">
        <v>259</v>
      </c>
      <c r="W147" s="1">
        <f t="shared" si="33"/>
        <v>23252</v>
      </c>
      <c r="X147" s="1">
        <f t="shared" si="45"/>
        <v>1557</v>
      </c>
      <c r="Y147" s="1">
        <f t="shared" si="34"/>
        <v>893</v>
      </c>
      <c r="Z147" s="1">
        <f t="shared" si="35"/>
        <v>448</v>
      </c>
      <c r="AA147" s="1">
        <f t="shared" si="46"/>
        <v>30</v>
      </c>
      <c r="AB147" s="1">
        <f t="shared" si="36"/>
        <v>18</v>
      </c>
      <c r="AC147" s="1" t="s">
        <v>259</v>
      </c>
      <c r="AD147" s="1">
        <f t="shared" si="37"/>
        <v>19722</v>
      </c>
      <c r="AE147" s="1">
        <f t="shared" si="47"/>
        <v>1723</v>
      </c>
      <c r="AF147" s="1">
        <f t="shared" si="38"/>
        <v>789</v>
      </c>
      <c r="AG147" s="1">
        <f t="shared" si="39"/>
        <v>378</v>
      </c>
      <c r="AH147" s="1">
        <f t="shared" si="32"/>
        <v>33</v>
      </c>
      <c r="AI147" s="1">
        <f t="shared" si="40"/>
        <v>16</v>
      </c>
    </row>
    <row r="148" spans="8:35" x14ac:dyDescent="0.15">
      <c r="H148" s="1" t="s">
        <v>370</v>
      </c>
      <c r="I148" s="5">
        <v>2110</v>
      </c>
      <c r="J148" s="6">
        <v>254</v>
      </c>
      <c r="K148" s="7">
        <v>69</v>
      </c>
      <c r="L148" s="5">
        <v>32</v>
      </c>
      <c r="M148" s="6">
        <v>5</v>
      </c>
      <c r="N148" s="7">
        <v>2</v>
      </c>
      <c r="O148" s="1" t="s">
        <v>260</v>
      </c>
      <c r="P148" s="1">
        <f t="shared" si="41"/>
        <v>18412</v>
      </c>
      <c r="Q148" s="1">
        <f>ROUNDUP((Q151-Q146)*0.6/4+Q147,0)</f>
        <v>2231</v>
      </c>
      <c r="R148" s="1">
        <f t="shared" si="42"/>
        <v>650</v>
      </c>
      <c r="S148" s="1">
        <f t="shared" si="43"/>
        <v>347</v>
      </c>
      <c r="T148" s="1">
        <f>ROUNDUP((T151-T146)*0.6/4+T147,0)</f>
        <v>42</v>
      </c>
      <c r="U148" s="1">
        <f t="shared" si="44"/>
        <v>13</v>
      </c>
      <c r="V148" s="1" t="s">
        <v>260</v>
      </c>
      <c r="W148" s="1">
        <f t="shared" si="33"/>
        <v>24267</v>
      </c>
      <c r="X148" s="1">
        <f t="shared" si="45"/>
        <v>1625</v>
      </c>
      <c r="Y148" s="1">
        <f t="shared" si="34"/>
        <v>932</v>
      </c>
      <c r="Z148" s="1">
        <f t="shared" si="35"/>
        <v>463</v>
      </c>
      <c r="AA148" s="1">
        <f t="shared" si="46"/>
        <v>31</v>
      </c>
      <c r="AB148" s="1">
        <f t="shared" si="36"/>
        <v>18</v>
      </c>
      <c r="AC148" s="1" t="s">
        <v>260</v>
      </c>
      <c r="AD148" s="1">
        <f t="shared" si="37"/>
        <v>20580</v>
      </c>
      <c r="AE148" s="1">
        <f t="shared" si="47"/>
        <v>1798</v>
      </c>
      <c r="AF148" s="1">
        <f t="shared" si="38"/>
        <v>824</v>
      </c>
      <c r="AG148" s="1">
        <f t="shared" si="39"/>
        <v>390</v>
      </c>
      <c r="AH148" s="1">
        <f t="shared" si="32"/>
        <v>34</v>
      </c>
      <c r="AI148" s="1">
        <f t="shared" si="40"/>
        <v>16</v>
      </c>
    </row>
    <row r="149" spans="8:35" x14ac:dyDescent="0.15">
      <c r="H149" s="1" t="s">
        <v>371</v>
      </c>
      <c r="I149" s="1">
        <v>2553</v>
      </c>
      <c r="J149" s="1">
        <v>292</v>
      </c>
      <c r="K149" s="1">
        <v>83</v>
      </c>
      <c r="L149" s="1">
        <v>38</v>
      </c>
      <c r="M149" s="1">
        <v>5</v>
      </c>
      <c r="N149" s="1">
        <v>2</v>
      </c>
      <c r="O149" s="1" t="s">
        <v>261</v>
      </c>
      <c r="P149" s="1">
        <f t="shared" si="41"/>
        <v>19179</v>
      </c>
      <c r="Q149" s="1">
        <f>ROUNDUP((Q151-Q146)*0.6/4+Q148,0)</f>
        <v>2324</v>
      </c>
      <c r="R149" s="1">
        <f t="shared" si="42"/>
        <v>677</v>
      </c>
      <c r="S149" s="1">
        <f t="shared" si="43"/>
        <v>364</v>
      </c>
      <c r="T149" s="1">
        <f>ROUNDUP((T151-T146)*0.6/4+T148,0)</f>
        <v>44</v>
      </c>
      <c r="U149" s="1">
        <f t="shared" si="44"/>
        <v>13</v>
      </c>
      <c r="V149" s="1" t="s">
        <v>261</v>
      </c>
      <c r="W149" s="1">
        <f t="shared" si="33"/>
        <v>25283</v>
      </c>
      <c r="X149" s="1">
        <f t="shared" si="45"/>
        <v>1693</v>
      </c>
      <c r="Y149" s="1">
        <f t="shared" si="34"/>
        <v>971</v>
      </c>
      <c r="Z149" s="1">
        <f t="shared" si="35"/>
        <v>493</v>
      </c>
      <c r="AA149" s="1">
        <f t="shared" si="46"/>
        <v>33</v>
      </c>
      <c r="AB149" s="1">
        <f t="shared" si="36"/>
        <v>19</v>
      </c>
      <c r="AC149" s="1" t="s">
        <v>261</v>
      </c>
      <c r="AD149" s="1">
        <f t="shared" si="37"/>
        <v>21438</v>
      </c>
      <c r="AE149" s="1">
        <f t="shared" si="47"/>
        <v>1873</v>
      </c>
      <c r="AF149" s="1">
        <f t="shared" si="38"/>
        <v>858</v>
      </c>
      <c r="AG149" s="1">
        <f t="shared" si="39"/>
        <v>413</v>
      </c>
      <c r="AH149" s="1">
        <f t="shared" si="32"/>
        <v>36</v>
      </c>
      <c r="AI149" s="1">
        <f t="shared" si="40"/>
        <v>17</v>
      </c>
    </row>
    <row r="150" spans="8:35" x14ac:dyDescent="0.15">
      <c r="H150" s="1" t="s">
        <v>127</v>
      </c>
      <c r="I150" s="1">
        <v>2996</v>
      </c>
      <c r="J150" s="1">
        <v>330</v>
      </c>
      <c r="K150" s="1">
        <v>97</v>
      </c>
      <c r="L150" s="1">
        <v>43</v>
      </c>
      <c r="M150" s="1">
        <v>5</v>
      </c>
      <c r="N150" s="1">
        <v>2</v>
      </c>
      <c r="O150" s="1" t="s">
        <v>262</v>
      </c>
      <c r="P150" s="1">
        <f t="shared" si="41"/>
        <v>19947</v>
      </c>
      <c r="Q150" s="1">
        <f>ROUNDUP((Q151-Q146)*0.6/4+Q149,0)</f>
        <v>2417</v>
      </c>
      <c r="R150" s="1">
        <f t="shared" si="42"/>
        <v>704</v>
      </c>
      <c r="S150" s="1">
        <f t="shared" si="43"/>
        <v>380</v>
      </c>
      <c r="T150" s="1">
        <f>ROUNDUP((T151-T146)*0.6/4+T149,0)</f>
        <v>46</v>
      </c>
      <c r="U150" s="1">
        <f t="shared" si="44"/>
        <v>14</v>
      </c>
      <c r="V150" s="1" t="s">
        <v>262</v>
      </c>
      <c r="W150" s="1">
        <f t="shared" si="33"/>
        <v>26283</v>
      </c>
      <c r="X150" s="1">
        <f t="shared" si="45"/>
        <v>1760</v>
      </c>
      <c r="Y150" s="1">
        <f t="shared" si="34"/>
        <v>1010</v>
      </c>
      <c r="Z150" s="1">
        <f t="shared" si="35"/>
        <v>508</v>
      </c>
      <c r="AA150" s="1">
        <f t="shared" si="46"/>
        <v>34</v>
      </c>
      <c r="AB150" s="1">
        <f t="shared" si="36"/>
        <v>20</v>
      </c>
      <c r="AC150" s="1" t="s">
        <v>262</v>
      </c>
      <c r="AD150" s="1">
        <f t="shared" si="37"/>
        <v>22297</v>
      </c>
      <c r="AE150" s="1">
        <f t="shared" si="47"/>
        <v>1948</v>
      </c>
      <c r="AF150" s="1">
        <f t="shared" si="38"/>
        <v>892</v>
      </c>
      <c r="AG150" s="1">
        <f t="shared" si="39"/>
        <v>435</v>
      </c>
      <c r="AH150" s="1">
        <f t="shared" si="32"/>
        <v>38</v>
      </c>
      <c r="AI150" s="1">
        <f t="shared" si="40"/>
        <v>18</v>
      </c>
    </row>
    <row r="151" spans="8:35" x14ac:dyDescent="0.15">
      <c r="H151" s="1" t="s">
        <v>156</v>
      </c>
      <c r="I151" s="1">
        <v>3439</v>
      </c>
      <c r="J151" s="1">
        <v>368</v>
      </c>
      <c r="K151" s="1">
        <v>110</v>
      </c>
      <c r="L151" s="1">
        <v>50</v>
      </c>
      <c r="M151" s="1">
        <v>6</v>
      </c>
      <c r="N151" s="1">
        <v>2</v>
      </c>
      <c r="O151" s="1" t="s">
        <v>263</v>
      </c>
      <c r="P151" s="5">
        <f t="shared" si="41"/>
        <v>21944</v>
      </c>
      <c r="Q151" s="6">
        <f>ROUNDUP(Q146*$C$55,0)</f>
        <v>2659</v>
      </c>
      <c r="R151" s="7">
        <f t="shared" si="42"/>
        <v>775</v>
      </c>
      <c r="S151" s="5">
        <f t="shared" si="43"/>
        <v>413</v>
      </c>
      <c r="T151" s="6">
        <f>ROUNDUP(T146*$C$55,0)</f>
        <v>50</v>
      </c>
      <c r="U151" s="7">
        <f t="shared" si="44"/>
        <v>15</v>
      </c>
      <c r="V151" s="1" t="s">
        <v>263</v>
      </c>
      <c r="W151" s="5">
        <f t="shared" si="33"/>
        <v>28926</v>
      </c>
      <c r="X151" s="6">
        <f t="shared" si="45"/>
        <v>1937</v>
      </c>
      <c r="Y151" s="7">
        <f t="shared" si="34"/>
        <v>1111</v>
      </c>
      <c r="Z151" s="5">
        <f t="shared" si="35"/>
        <v>553</v>
      </c>
      <c r="AA151" s="6">
        <f t="shared" si="46"/>
        <v>37</v>
      </c>
      <c r="AB151" s="7">
        <f t="shared" si="36"/>
        <v>22</v>
      </c>
      <c r="AC151" s="1" t="s">
        <v>263</v>
      </c>
      <c r="AD151" s="5">
        <f t="shared" si="37"/>
        <v>24529</v>
      </c>
      <c r="AE151" s="6">
        <f t="shared" si="47"/>
        <v>2143</v>
      </c>
      <c r="AF151" s="7">
        <f t="shared" si="38"/>
        <v>982</v>
      </c>
      <c r="AG151" s="5">
        <f t="shared" si="39"/>
        <v>470</v>
      </c>
      <c r="AH151" s="6">
        <f t="shared" si="32"/>
        <v>41</v>
      </c>
      <c r="AI151" s="7">
        <f t="shared" si="40"/>
        <v>19</v>
      </c>
    </row>
    <row r="152" spans="8:35" x14ac:dyDescent="0.15">
      <c r="H152" s="1" t="s">
        <v>157</v>
      </c>
      <c r="I152" s="1">
        <v>3881</v>
      </c>
      <c r="J152" s="1">
        <v>406</v>
      </c>
      <c r="K152" s="1">
        <v>124</v>
      </c>
      <c r="L152" s="1">
        <v>56</v>
      </c>
      <c r="M152" s="1">
        <v>6</v>
      </c>
      <c r="N152" s="1">
        <v>3</v>
      </c>
      <c r="O152" s="1" t="s">
        <v>264</v>
      </c>
      <c r="P152" s="1">
        <f t="shared" si="41"/>
        <v>22934</v>
      </c>
      <c r="Q152" s="1">
        <f>ROUNDUP((Q156-Q151)*0.6/4+Q151,0)</f>
        <v>2779</v>
      </c>
      <c r="R152" s="1">
        <f t="shared" si="42"/>
        <v>810</v>
      </c>
      <c r="S152" s="1">
        <f t="shared" si="43"/>
        <v>438</v>
      </c>
      <c r="T152" s="1">
        <f>ROUNDUP((T156-T151)*0.6/4+T151,0)</f>
        <v>53</v>
      </c>
      <c r="U152" s="1">
        <f t="shared" si="44"/>
        <v>16</v>
      </c>
      <c r="V152" s="1" t="s">
        <v>264</v>
      </c>
      <c r="W152" s="1">
        <f t="shared" si="33"/>
        <v>30226</v>
      </c>
      <c r="X152" s="1">
        <f t="shared" si="45"/>
        <v>2024</v>
      </c>
      <c r="Y152" s="1">
        <f t="shared" si="34"/>
        <v>1161</v>
      </c>
      <c r="Z152" s="1">
        <f t="shared" si="35"/>
        <v>583</v>
      </c>
      <c r="AA152" s="1">
        <f t="shared" si="46"/>
        <v>39</v>
      </c>
      <c r="AB152" s="1">
        <f t="shared" si="36"/>
        <v>23</v>
      </c>
      <c r="AC152" s="1" t="s">
        <v>264</v>
      </c>
      <c r="AD152" s="1">
        <f t="shared" si="37"/>
        <v>25639</v>
      </c>
      <c r="AE152" s="1">
        <f t="shared" si="47"/>
        <v>2240</v>
      </c>
      <c r="AF152" s="1">
        <f t="shared" si="38"/>
        <v>1026</v>
      </c>
      <c r="AG152" s="1">
        <f t="shared" si="39"/>
        <v>493</v>
      </c>
      <c r="AH152" s="1">
        <f t="shared" si="32"/>
        <v>43</v>
      </c>
      <c r="AI152" s="1">
        <f t="shared" si="40"/>
        <v>20</v>
      </c>
    </row>
    <row r="153" spans="8:35" x14ac:dyDescent="0.15">
      <c r="H153" s="1" t="s">
        <v>55</v>
      </c>
      <c r="I153" s="5">
        <v>5064</v>
      </c>
      <c r="J153" s="6">
        <v>506</v>
      </c>
      <c r="K153" s="7">
        <v>162</v>
      </c>
      <c r="L153" s="5">
        <v>71</v>
      </c>
      <c r="M153" s="6">
        <v>8</v>
      </c>
      <c r="N153" s="7">
        <v>3</v>
      </c>
      <c r="O153" s="1" t="s">
        <v>265</v>
      </c>
      <c r="P153" s="1">
        <f t="shared" si="41"/>
        <v>23924</v>
      </c>
      <c r="Q153" s="1">
        <f>ROUNDUP((Q156-Q151)*0.6/4+Q152,0)</f>
        <v>2899</v>
      </c>
      <c r="R153" s="1">
        <f t="shared" si="42"/>
        <v>845</v>
      </c>
      <c r="S153" s="1">
        <f t="shared" si="43"/>
        <v>463</v>
      </c>
      <c r="T153" s="1">
        <f>ROUNDUP((T156-T151)*0.6/4+T152,0)</f>
        <v>56</v>
      </c>
      <c r="U153" s="1">
        <f t="shared" si="44"/>
        <v>17</v>
      </c>
      <c r="V153" s="1" t="s">
        <v>265</v>
      </c>
      <c r="W153" s="1">
        <f t="shared" si="33"/>
        <v>31525</v>
      </c>
      <c r="X153" s="1">
        <f t="shared" si="45"/>
        <v>2111</v>
      </c>
      <c r="Y153" s="1">
        <f t="shared" si="34"/>
        <v>1211</v>
      </c>
      <c r="Z153" s="1">
        <f t="shared" si="35"/>
        <v>613</v>
      </c>
      <c r="AA153" s="1">
        <f t="shared" si="46"/>
        <v>41</v>
      </c>
      <c r="AB153" s="1">
        <f t="shared" si="36"/>
        <v>24</v>
      </c>
      <c r="AC153" s="1" t="s">
        <v>265</v>
      </c>
      <c r="AD153" s="1">
        <f t="shared" si="37"/>
        <v>26749</v>
      </c>
      <c r="AE153" s="1">
        <f t="shared" si="47"/>
        <v>2337</v>
      </c>
      <c r="AF153" s="1">
        <f t="shared" si="38"/>
        <v>1070</v>
      </c>
      <c r="AG153" s="1">
        <f t="shared" si="39"/>
        <v>527</v>
      </c>
      <c r="AH153" s="1">
        <f t="shared" si="32"/>
        <v>46</v>
      </c>
      <c r="AI153" s="1">
        <f t="shared" si="40"/>
        <v>22</v>
      </c>
    </row>
    <row r="154" spans="8:35" x14ac:dyDescent="0.15">
      <c r="H154" s="1" t="s">
        <v>372</v>
      </c>
      <c r="I154" s="1">
        <v>5664</v>
      </c>
      <c r="J154" s="1">
        <v>548</v>
      </c>
      <c r="K154" s="1">
        <v>181</v>
      </c>
      <c r="L154" s="1">
        <v>83</v>
      </c>
      <c r="M154" s="1">
        <v>8</v>
      </c>
      <c r="N154" s="1">
        <v>3</v>
      </c>
      <c r="O154" s="1" t="s">
        <v>266</v>
      </c>
      <c r="P154" s="1">
        <f t="shared" si="41"/>
        <v>24915</v>
      </c>
      <c r="Q154" s="1">
        <f>ROUNDUP((Q156-Q151)*0.6/4+Q153,0)</f>
        <v>3019</v>
      </c>
      <c r="R154" s="1">
        <f t="shared" si="42"/>
        <v>880</v>
      </c>
      <c r="S154" s="1">
        <f t="shared" si="43"/>
        <v>487</v>
      </c>
      <c r="T154" s="1">
        <f>ROUNDUP((T156-T151)*0.6/4+T153,0)</f>
        <v>59</v>
      </c>
      <c r="U154" s="1">
        <f t="shared" si="44"/>
        <v>18</v>
      </c>
      <c r="V154" s="1" t="s">
        <v>266</v>
      </c>
      <c r="W154" s="1">
        <f t="shared" si="33"/>
        <v>32839</v>
      </c>
      <c r="X154" s="1">
        <f t="shared" si="45"/>
        <v>2199</v>
      </c>
      <c r="Y154" s="1">
        <f t="shared" si="34"/>
        <v>1261</v>
      </c>
      <c r="Z154" s="1">
        <f t="shared" si="35"/>
        <v>643</v>
      </c>
      <c r="AA154" s="1">
        <f t="shared" si="46"/>
        <v>43</v>
      </c>
      <c r="AB154" s="1">
        <f t="shared" si="36"/>
        <v>25</v>
      </c>
      <c r="AC154" s="1" t="s">
        <v>266</v>
      </c>
      <c r="AD154" s="1">
        <f t="shared" si="37"/>
        <v>27848</v>
      </c>
      <c r="AE154" s="1">
        <f t="shared" si="47"/>
        <v>2433</v>
      </c>
      <c r="AF154" s="1">
        <f t="shared" si="38"/>
        <v>1114</v>
      </c>
      <c r="AG154" s="1">
        <f t="shared" si="39"/>
        <v>550</v>
      </c>
      <c r="AH154" s="1">
        <f t="shared" si="32"/>
        <v>48</v>
      </c>
      <c r="AI154" s="1">
        <f t="shared" si="40"/>
        <v>22</v>
      </c>
    </row>
    <row r="155" spans="8:35" x14ac:dyDescent="0.15">
      <c r="H155" s="1" t="s">
        <v>129</v>
      </c>
      <c r="I155" s="1">
        <v>6264</v>
      </c>
      <c r="J155" s="1">
        <v>590</v>
      </c>
      <c r="K155" s="1">
        <v>202</v>
      </c>
      <c r="L155" s="1">
        <v>95</v>
      </c>
      <c r="M155" s="1">
        <v>9</v>
      </c>
      <c r="N155" s="1">
        <v>4</v>
      </c>
      <c r="O155" s="1" t="s">
        <v>267</v>
      </c>
      <c r="P155" s="1">
        <f t="shared" si="41"/>
        <v>25905</v>
      </c>
      <c r="Q155" s="1">
        <f>ROUNDUP((Q156-Q151)*0.6/4+Q154,0)</f>
        <v>3139</v>
      </c>
      <c r="R155" s="1">
        <f t="shared" si="42"/>
        <v>915</v>
      </c>
      <c r="S155" s="1">
        <f t="shared" si="43"/>
        <v>512</v>
      </c>
      <c r="T155" s="1">
        <f>ROUNDUP((T156-T151)*0.6/4+T154,0)</f>
        <v>62</v>
      </c>
      <c r="U155" s="1">
        <f t="shared" si="44"/>
        <v>19</v>
      </c>
      <c r="V155" s="1" t="s">
        <v>267</v>
      </c>
      <c r="W155" s="1">
        <f t="shared" si="33"/>
        <v>34138</v>
      </c>
      <c r="X155" s="1">
        <f t="shared" si="45"/>
        <v>2286</v>
      </c>
      <c r="Y155" s="1">
        <f t="shared" si="34"/>
        <v>1311</v>
      </c>
      <c r="Z155" s="1">
        <f t="shared" si="35"/>
        <v>687</v>
      </c>
      <c r="AA155" s="1">
        <f t="shared" si="46"/>
        <v>46</v>
      </c>
      <c r="AB155" s="1">
        <f t="shared" si="36"/>
        <v>27</v>
      </c>
      <c r="AC155" s="1" t="s">
        <v>267</v>
      </c>
      <c r="AD155" s="1">
        <f t="shared" si="37"/>
        <v>28958</v>
      </c>
      <c r="AE155" s="1">
        <f t="shared" si="47"/>
        <v>2530</v>
      </c>
      <c r="AF155" s="1">
        <f t="shared" si="38"/>
        <v>1159</v>
      </c>
      <c r="AG155" s="1">
        <f t="shared" si="39"/>
        <v>573</v>
      </c>
      <c r="AH155" s="1">
        <f t="shared" si="32"/>
        <v>50</v>
      </c>
      <c r="AI155" s="1">
        <f t="shared" si="40"/>
        <v>23</v>
      </c>
    </row>
    <row r="156" spans="8:35" x14ac:dyDescent="0.15">
      <c r="H156" s="1" t="s">
        <v>130</v>
      </c>
      <c r="I156" s="1">
        <v>6863</v>
      </c>
      <c r="J156" s="1">
        <v>632</v>
      </c>
      <c r="K156" s="1">
        <v>222</v>
      </c>
      <c r="L156" s="1">
        <v>107</v>
      </c>
      <c r="M156" s="1">
        <v>10</v>
      </c>
      <c r="N156" s="1">
        <v>4</v>
      </c>
      <c r="O156" s="1" t="s">
        <v>380</v>
      </c>
      <c r="P156" s="5">
        <f t="shared" si="41"/>
        <v>28529</v>
      </c>
      <c r="Q156" s="6">
        <f>ROUNDUP(Q151*$C$56,0)</f>
        <v>3457</v>
      </c>
      <c r="R156" s="7">
        <f t="shared" si="42"/>
        <v>1007</v>
      </c>
      <c r="S156" s="5">
        <f t="shared" si="43"/>
        <v>537</v>
      </c>
      <c r="T156" s="6">
        <f>ROUNDUP(T151*$C$56,0)</f>
        <v>65</v>
      </c>
      <c r="U156" s="7">
        <f t="shared" si="44"/>
        <v>19</v>
      </c>
      <c r="V156" s="1" t="s">
        <v>380</v>
      </c>
      <c r="W156" s="5">
        <f t="shared" si="33"/>
        <v>37603</v>
      </c>
      <c r="X156" s="6">
        <f t="shared" si="45"/>
        <v>2518</v>
      </c>
      <c r="Y156" s="7">
        <f t="shared" si="34"/>
        <v>1444</v>
      </c>
      <c r="Z156" s="5">
        <f t="shared" si="35"/>
        <v>717</v>
      </c>
      <c r="AA156" s="6">
        <f t="shared" si="46"/>
        <v>48</v>
      </c>
      <c r="AB156" s="7">
        <f t="shared" si="36"/>
        <v>28</v>
      </c>
      <c r="AC156" s="1" t="s">
        <v>380</v>
      </c>
      <c r="AD156" s="5">
        <f t="shared" si="37"/>
        <v>31888</v>
      </c>
      <c r="AE156" s="6">
        <f t="shared" si="47"/>
        <v>2786</v>
      </c>
      <c r="AF156" s="7">
        <f t="shared" si="38"/>
        <v>1276</v>
      </c>
      <c r="AG156" s="5">
        <f t="shared" si="39"/>
        <v>607</v>
      </c>
      <c r="AH156" s="6">
        <f t="shared" si="32"/>
        <v>53</v>
      </c>
      <c r="AI156" s="7">
        <f t="shared" si="40"/>
        <v>25</v>
      </c>
    </row>
    <row r="157" spans="8:35" x14ac:dyDescent="0.15">
      <c r="H157" s="1" t="s">
        <v>131</v>
      </c>
      <c r="I157" s="1">
        <v>7463</v>
      </c>
      <c r="J157" s="1">
        <v>675</v>
      </c>
      <c r="K157" s="1">
        <v>241</v>
      </c>
      <c r="L157" s="1">
        <v>119</v>
      </c>
      <c r="M157" s="1">
        <v>11</v>
      </c>
      <c r="N157" s="1">
        <v>4</v>
      </c>
      <c r="O157" s="1" t="s">
        <v>374</v>
      </c>
      <c r="P157" s="5">
        <f t="shared" si="41"/>
        <v>1882</v>
      </c>
      <c r="Q157" s="6">
        <f>ROUNDUP(Q126/$B$11,0)</f>
        <v>228</v>
      </c>
      <c r="R157" s="7">
        <f t="shared" si="42"/>
        <v>67</v>
      </c>
      <c r="S157" s="5">
        <f t="shared" si="43"/>
        <v>42</v>
      </c>
      <c r="T157" s="6">
        <f>ROUNDUP(T126/$B$11,0)</f>
        <v>5</v>
      </c>
      <c r="U157" s="7">
        <f t="shared" si="44"/>
        <v>2</v>
      </c>
      <c r="V157" s="1" t="s">
        <v>374</v>
      </c>
      <c r="W157" s="5">
        <f t="shared" si="33"/>
        <v>2494</v>
      </c>
      <c r="X157" s="6">
        <f t="shared" si="45"/>
        <v>167</v>
      </c>
      <c r="Y157" s="7">
        <f t="shared" si="34"/>
        <v>96</v>
      </c>
      <c r="Z157" s="5">
        <f t="shared" si="35"/>
        <v>60</v>
      </c>
      <c r="AA157" s="6">
        <f t="shared" si="46"/>
        <v>4</v>
      </c>
      <c r="AB157" s="7">
        <f t="shared" si="36"/>
        <v>3</v>
      </c>
      <c r="AC157" s="1" t="s">
        <v>374</v>
      </c>
      <c r="AD157" s="5">
        <f t="shared" si="37"/>
        <v>2107</v>
      </c>
      <c r="AE157" s="6">
        <f t="shared" si="47"/>
        <v>184</v>
      </c>
      <c r="AF157" s="7">
        <f t="shared" si="38"/>
        <v>85</v>
      </c>
      <c r="AG157" s="5">
        <f t="shared" si="39"/>
        <v>58</v>
      </c>
      <c r="AH157" s="6">
        <f t="shared" si="32"/>
        <v>5</v>
      </c>
      <c r="AI157" s="7">
        <f t="shared" si="40"/>
        <v>3</v>
      </c>
    </row>
    <row r="158" spans="8:35" x14ac:dyDescent="0.15">
      <c r="H158" s="1" t="s">
        <v>56</v>
      </c>
      <c r="I158" s="5">
        <v>9063</v>
      </c>
      <c r="J158" s="6">
        <v>786</v>
      </c>
      <c r="K158" s="7">
        <v>295</v>
      </c>
      <c r="L158" s="5">
        <v>151</v>
      </c>
      <c r="M158" s="6">
        <v>14</v>
      </c>
      <c r="N158" s="7">
        <v>6</v>
      </c>
      <c r="O158" s="1" t="s">
        <v>375</v>
      </c>
      <c r="P158" s="1">
        <f t="shared" si="41"/>
        <v>2171</v>
      </c>
      <c r="Q158" s="1">
        <f>ROUNDUP((Q162-Q157)*0.6/4+Q157,0)</f>
        <v>263</v>
      </c>
      <c r="R158" s="1">
        <f t="shared" si="42"/>
        <v>77</v>
      </c>
      <c r="S158" s="1">
        <f t="shared" si="43"/>
        <v>50</v>
      </c>
      <c r="T158" s="1">
        <f>ROUNDUP((T162-T157)*0.6/4+T157,0)</f>
        <v>6</v>
      </c>
      <c r="U158" s="1">
        <f t="shared" si="44"/>
        <v>2</v>
      </c>
      <c r="V158" s="1" t="s">
        <v>375</v>
      </c>
      <c r="W158" s="1">
        <f t="shared" si="33"/>
        <v>2868</v>
      </c>
      <c r="X158" s="1">
        <f t="shared" si="45"/>
        <v>192</v>
      </c>
      <c r="Y158" s="1">
        <f t="shared" si="34"/>
        <v>111</v>
      </c>
      <c r="Z158" s="1">
        <f t="shared" si="35"/>
        <v>75</v>
      </c>
      <c r="AA158" s="1">
        <f t="shared" si="46"/>
        <v>5</v>
      </c>
      <c r="AB158" s="1">
        <f t="shared" si="36"/>
        <v>3</v>
      </c>
      <c r="AC158" s="1" t="s">
        <v>375</v>
      </c>
      <c r="AD158" s="1">
        <f t="shared" si="37"/>
        <v>2427</v>
      </c>
      <c r="AE158" s="1">
        <f t="shared" si="47"/>
        <v>212</v>
      </c>
      <c r="AF158" s="1">
        <f t="shared" si="38"/>
        <v>98</v>
      </c>
      <c r="AG158" s="1">
        <f t="shared" si="39"/>
        <v>58</v>
      </c>
      <c r="AH158" s="1">
        <f t="shared" si="32"/>
        <v>5</v>
      </c>
      <c r="AI158" s="1">
        <f t="shared" si="40"/>
        <v>3</v>
      </c>
    </row>
    <row r="159" spans="8:35" x14ac:dyDescent="0.15">
      <c r="H159" s="1" t="s">
        <v>373</v>
      </c>
      <c r="I159" s="1">
        <v>9992</v>
      </c>
      <c r="J159" s="1">
        <v>865</v>
      </c>
      <c r="K159" s="1">
        <v>337</v>
      </c>
      <c r="L159" s="1">
        <v>173</v>
      </c>
      <c r="M159" s="1">
        <v>15</v>
      </c>
      <c r="N159" s="1">
        <v>6</v>
      </c>
      <c r="O159" s="1" t="s">
        <v>137</v>
      </c>
      <c r="P159" s="1">
        <f t="shared" si="41"/>
        <v>2460</v>
      </c>
      <c r="Q159" s="1">
        <f>ROUNDUP((Q162-Q157)*0.6/4+Q158,0)</f>
        <v>298</v>
      </c>
      <c r="R159" s="1">
        <f t="shared" si="42"/>
        <v>87</v>
      </c>
      <c r="S159" s="1">
        <f t="shared" si="43"/>
        <v>58</v>
      </c>
      <c r="T159" s="1">
        <f>ROUNDUP((T162-T157)*0.6/4+T158,0)</f>
        <v>7</v>
      </c>
      <c r="U159" s="1">
        <f t="shared" si="44"/>
        <v>3</v>
      </c>
      <c r="V159" s="1" t="s">
        <v>137</v>
      </c>
      <c r="W159" s="1">
        <f t="shared" si="33"/>
        <v>3241</v>
      </c>
      <c r="X159" s="1">
        <f t="shared" si="45"/>
        <v>217</v>
      </c>
      <c r="Y159" s="1">
        <f t="shared" si="34"/>
        <v>125</v>
      </c>
      <c r="Z159" s="1">
        <f t="shared" si="35"/>
        <v>90</v>
      </c>
      <c r="AA159" s="1">
        <f t="shared" si="46"/>
        <v>6</v>
      </c>
      <c r="AB159" s="1">
        <f t="shared" si="36"/>
        <v>4</v>
      </c>
      <c r="AC159" s="1" t="s">
        <v>137</v>
      </c>
      <c r="AD159" s="1">
        <f t="shared" si="37"/>
        <v>2759</v>
      </c>
      <c r="AE159" s="1">
        <f t="shared" si="47"/>
        <v>241</v>
      </c>
      <c r="AF159" s="1">
        <f t="shared" si="38"/>
        <v>111</v>
      </c>
      <c r="AG159" s="1">
        <f t="shared" si="39"/>
        <v>69</v>
      </c>
      <c r="AH159" s="1">
        <f t="shared" si="32"/>
        <v>6</v>
      </c>
      <c r="AI159" s="1">
        <f t="shared" si="40"/>
        <v>3</v>
      </c>
    </row>
    <row r="160" spans="8:35" x14ac:dyDescent="0.15">
      <c r="H160" s="1" t="s">
        <v>133</v>
      </c>
      <c r="I160" s="1">
        <v>10922</v>
      </c>
      <c r="J160" s="1">
        <v>943</v>
      </c>
      <c r="K160" s="1">
        <v>378</v>
      </c>
      <c r="L160" s="1">
        <v>194</v>
      </c>
      <c r="M160" s="1">
        <v>16</v>
      </c>
      <c r="N160" s="1">
        <v>8</v>
      </c>
      <c r="O160" s="1" t="s">
        <v>158</v>
      </c>
      <c r="P160" s="1">
        <f t="shared" si="41"/>
        <v>2749</v>
      </c>
      <c r="Q160" s="1">
        <f>ROUNDUP((Q162-Q157)*0.6/4+Q159,0)</f>
        <v>333</v>
      </c>
      <c r="R160" s="1">
        <f t="shared" si="42"/>
        <v>97</v>
      </c>
      <c r="S160" s="1">
        <f t="shared" si="43"/>
        <v>67</v>
      </c>
      <c r="T160" s="1">
        <f>ROUNDUP((T162-T157)*0.6/4+T159,0)</f>
        <v>8</v>
      </c>
      <c r="U160" s="1">
        <f t="shared" si="44"/>
        <v>3</v>
      </c>
      <c r="V160" s="1" t="s">
        <v>158</v>
      </c>
      <c r="W160" s="1">
        <f t="shared" si="33"/>
        <v>3629</v>
      </c>
      <c r="X160" s="1">
        <f t="shared" si="45"/>
        <v>243</v>
      </c>
      <c r="Y160" s="1">
        <f t="shared" si="34"/>
        <v>140</v>
      </c>
      <c r="Z160" s="1">
        <f t="shared" si="35"/>
        <v>90</v>
      </c>
      <c r="AA160" s="1">
        <f t="shared" si="46"/>
        <v>6</v>
      </c>
      <c r="AB160" s="1">
        <f t="shared" si="36"/>
        <v>4</v>
      </c>
      <c r="AC160" s="1" t="s">
        <v>158</v>
      </c>
      <c r="AD160" s="1">
        <f t="shared" si="37"/>
        <v>3079</v>
      </c>
      <c r="AE160" s="1">
        <f t="shared" si="47"/>
        <v>269</v>
      </c>
      <c r="AF160" s="1">
        <f t="shared" si="38"/>
        <v>124</v>
      </c>
      <c r="AG160" s="1">
        <f t="shared" si="39"/>
        <v>81</v>
      </c>
      <c r="AH160" s="1">
        <f t="shared" si="32"/>
        <v>7</v>
      </c>
      <c r="AI160" s="1">
        <f t="shared" si="40"/>
        <v>4</v>
      </c>
    </row>
    <row r="161" spans="8:35" x14ac:dyDescent="0.15">
      <c r="H161" s="1" t="s">
        <v>134</v>
      </c>
      <c r="I161" s="1">
        <v>11851</v>
      </c>
      <c r="J161" s="1">
        <v>1021</v>
      </c>
      <c r="K161" s="1">
        <v>420</v>
      </c>
      <c r="L161" s="1">
        <v>215</v>
      </c>
      <c r="M161" s="1">
        <v>18</v>
      </c>
      <c r="N161" s="1">
        <v>8</v>
      </c>
      <c r="O161" s="1" t="s">
        <v>159</v>
      </c>
      <c r="P161" s="1">
        <f t="shared" si="41"/>
        <v>3037</v>
      </c>
      <c r="Q161" s="1">
        <f>ROUNDUP((Q162-Q157)*0.6/4+Q160,0)</f>
        <v>368</v>
      </c>
      <c r="R161" s="1">
        <f t="shared" si="42"/>
        <v>108</v>
      </c>
      <c r="S161" s="1">
        <f t="shared" si="43"/>
        <v>75</v>
      </c>
      <c r="T161" s="1">
        <f>ROUNDUP((T162-T157)*0.6/4+T160,0)</f>
        <v>9</v>
      </c>
      <c r="U161" s="1">
        <f t="shared" si="44"/>
        <v>3</v>
      </c>
      <c r="V161" s="1" t="s">
        <v>159</v>
      </c>
      <c r="W161" s="1">
        <f t="shared" si="33"/>
        <v>4003</v>
      </c>
      <c r="X161" s="1">
        <f t="shared" si="45"/>
        <v>268</v>
      </c>
      <c r="Y161" s="1">
        <f t="shared" si="34"/>
        <v>154</v>
      </c>
      <c r="Z161" s="1">
        <f t="shared" si="35"/>
        <v>105</v>
      </c>
      <c r="AA161" s="1">
        <f t="shared" si="46"/>
        <v>7</v>
      </c>
      <c r="AB161" s="1">
        <f t="shared" si="36"/>
        <v>5</v>
      </c>
      <c r="AC161" s="1" t="s">
        <v>159</v>
      </c>
      <c r="AD161" s="1">
        <f t="shared" si="37"/>
        <v>3400</v>
      </c>
      <c r="AE161" s="1">
        <f t="shared" si="47"/>
        <v>297</v>
      </c>
      <c r="AF161" s="1">
        <f t="shared" si="38"/>
        <v>136</v>
      </c>
      <c r="AG161" s="1">
        <f t="shared" si="39"/>
        <v>92</v>
      </c>
      <c r="AH161" s="1">
        <f t="shared" si="32"/>
        <v>8</v>
      </c>
      <c r="AI161" s="1">
        <f t="shared" si="40"/>
        <v>4</v>
      </c>
    </row>
    <row r="162" spans="8:35" x14ac:dyDescent="0.15">
      <c r="H162" s="1" t="s">
        <v>135</v>
      </c>
      <c r="I162" s="1">
        <v>12781</v>
      </c>
      <c r="J162" s="1">
        <v>1099</v>
      </c>
      <c r="K162" s="1">
        <v>461</v>
      </c>
      <c r="L162" s="1">
        <v>237</v>
      </c>
      <c r="M162" s="1">
        <v>21</v>
      </c>
      <c r="N162" s="1">
        <v>9</v>
      </c>
      <c r="O162" s="1" t="s">
        <v>59</v>
      </c>
      <c r="P162" s="5">
        <f t="shared" si="41"/>
        <v>3764</v>
      </c>
      <c r="Q162" s="6">
        <f>ROUNDUP(Q157*$C$58,0)</f>
        <v>456</v>
      </c>
      <c r="R162" s="7">
        <f t="shared" si="42"/>
        <v>133</v>
      </c>
      <c r="S162" s="5">
        <f t="shared" si="43"/>
        <v>83</v>
      </c>
      <c r="T162" s="6">
        <f>ROUNDUP(T157*$C$58,0)</f>
        <v>10</v>
      </c>
      <c r="U162" s="7">
        <f t="shared" si="44"/>
        <v>3</v>
      </c>
      <c r="V162" s="1" t="s">
        <v>59</v>
      </c>
      <c r="W162" s="5">
        <f t="shared" si="33"/>
        <v>4973</v>
      </c>
      <c r="X162" s="6">
        <f t="shared" si="45"/>
        <v>333</v>
      </c>
      <c r="Y162" s="7">
        <f t="shared" si="34"/>
        <v>191</v>
      </c>
      <c r="Z162" s="5">
        <f t="shared" si="35"/>
        <v>120</v>
      </c>
      <c r="AA162" s="6">
        <f t="shared" si="46"/>
        <v>8</v>
      </c>
      <c r="AB162" s="7">
        <f t="shared" si="36"/>
        <v>5</v>
      </c>
      <c r="AC162" s="1" t="s">
        <v>59</v>
      </c>
      <c r="AD162" s="5">
        <f t="shared" si="37"/>
        <v>4213</v>
      </c>
      <c r="AE162" s="6">
        <f t="shared" si="47"/>
        <v>368</v>
      </c>
      <c r="AF162" s="7">
        <f t="shared" si="38"/>
        <v>169</v>
      </c>
      <c r="AG162" s="5">
        <f t="shared" si="39"/>
        <v>104</v>
      </c>
      <c r="AH162" s="6">
        <f t="shared" si="32"/>
        <v>9</v>
      </c>
      <c r="AI162" s="7">
        <f t="shared" si="40"/>
        <v>5</v>
      </c>
    </row>
    <row r="163" spans="8:35" x14ac:dyDescent="0.15">
      <c r="H163" s="1" t="s">
        <v>57</v>
      </c>
      <c r="I163" s="5">
        <v>15260</v>
      </c>
      <c r="J163" s="6">
        <v>1307</v>
      </c>
      <c r="K163" s="7">
        <v>572</v>
      </c>
      <c r="L163" s="5">
        <v>295</v>
      </c>
      <c r="M163" s="6">
        <v>24</v>
      </c>
      <c r="N163" s="7">
        <v>11</v>
      </c>
      <c r="O163" s="1" t="s">
        <v>376</v>
      </c>
      <c r="P163" s="1">
        <f t="shared" si="41"/>
        <v>4217</v>
      </c>
      <c r="Q163" s="1">
        <f>ROUNDUP((Q167-Q162)*0.6/4+Q162,0)</f>
        <v>511</v>
      </c>
      <c r="R163" s="1">
        <f t="shared" si="42"/>
        <v>149</v>
      </c>
      <c r="S163" s="1">
        <f t="shared" si="43"/>
        <v>100</v>
      </c>
      <c r="T163" s="1">
        <f>ROUNDUP((T167-T162)*0.6/4+T162,0)</f>
        <v>12</v>
      </c>
      <c r="U163" s="1">
        <f t="shared" si="44"/>
        <v>4</v>
      </c>
      <c r="V163" s="1" t="s">
        <v>376</v>
      </c>
      <c r="W163" s="1">
        <f t="shared" si="33"/>
        <v>5571</v>
      </c>
      <c r="X163" s="1">
        <f t="shared" si="45"/>
        <v>373</v>
      </c>
      <c r="Y163" s="1">
        <f t="shared" si="34"/>
        <v>214</v>
      </c>
      <c r="Z163" s="1">
        <f t="shared" si="35"/>
        <v>135</v>
      </c>
      <c r="AA163" s="1">
        <f t="shared" si="46"/>
        <v>9</v>
      </c>
      <c r="AB163" s="1">
        <f t="shared" si="36"/>
        <v>6</v>
      </c>
      <c r="AC163" s="1" t="s">
        <v>376</v>
      </c>
      <c r="AD163" s="1">
        <f t="shared" si="37"/>
        <v>4716</v>
      </c>
      <c r="AE163" s="1">
        <f t="shared" si="47"/>
        <v>412</v>
      </c>
      <c r="AF163" s="1">
        <f t="shared" si="38"/>
        <v>189</v>
      </c>
      <c r="AG163" s="1">
        <f t="shared" si="39"/>
        <v>115</v>
      </c>
      <c r="AH163" s="1">
        <f t="shared" ref="AH163:AH187" si="48">ROUNDUP(T163/$B$2*$B$4,0)</f>
        <v>10</v>
      </c>
      <c r="AI163" s="1">
        <f t="shared" si="40"/>
        <v>5</v>
      </c>
    </row>
    <row r="164" spans="8:35" x14ac:dyDescent="0.15">
      <c r="H164" s="1" t="s">
        <v>254</v>
      </c>
      <c r="I164" s="1">
        <v>2553</v>
      </c>
      <c r="J164" s="1">
        <v>292</v>
      </c>
      <c r="K164" s="1">
        <v>83</v>
      </c>
      <c r="L164" s="1">
        <v>38</v>
      </c>
      <c r="M164" s="1">
        <v>5</v>
      </c>
      <c r="N164" s="1">
        <v>2</v>
      </c>
      <c r="O164" s="1" t="s">
        <v>139</v>
      </c>
      <c r="P164" s="1">
        <f t="shared" si="41"/>
        <v>4671</v>
      </c>
      <c r="Q164" s="1">
        <f>ROUNDUP((Q167-Q162)*0.6/4+Q163,0)</f>
        <v>566</v>
      </c>
      <c r="R164" s="1">
        <f t="shared" si="42"/>
        <v>165</v>
      </c>
      <c r="S164" s="1">
        <f t="shared" si="43"/>
        <v>116</v>
      </c>
      <c r="T164" s="1">
        <f>ROUNDUP((T167-T162)*0.6/4+T163,0)</f>
        <v>14</v>
      </c>
      <c r="U164" s="1">
        <f t="shared" si="44"/>
        <v>5</v>
      </c>
      <c r="V164" s="1" t="s">
        <v>139</v>
      </c>
      <c r="W164" s="1">
        <f t="shared" si="33"/>
        <v>6168</v>
      </c>
      <c r="X164" s="1">
        <f t="shared" si="45"/>
        <v>413</v>
      </c>
      <c r="Y164" s="1">
        <f t="shared" si="34"/>
        <v>237</v>
      </c>
      <c r="Z164" s="1">
        <f t="shared" si="35"/>
        <v>165</v>
      </c>
      <c r="AA164" s="1">
        <f t="shared" si="46"/>
        <v>11</v>
      </c>
      <c r="AB164" s="1">
        <f t="shared" si="36"/>
        <v>7</v>
      </c>
      <c r="AC164" s="1" t="s">
        <v>139</v>
      </c>
      <c r="AD164" s="1">
        <f t="shared" si="37"/>
        <v>5231</v>
      </c>
      <c r="AE164" s="1">
        <f t="shared" si="47"/>
        <v>457</v>
      </c>
      <c r="AF164" s="1">
        <f t="shared" si="38"/>
        <v>210</v>
      </c>
      <c r="AG164" s="1">
        <f t="shared" si="39"/>
        <v>138</v>
      </c>
      <c r="AH164" s="1">
        <f t="shared" si="48"/>
        <v>12</v>
      </c>
      <c r="AI164" s="1">
        <f t="shared" si="40"/>
        <v>6</v>
      </c>
    </row>
    <row r="165" spans="8:35" x14ac:dyDescent="0.15">
      <c r="H165" s="1" t="s">
        <v>255</v>
      </c>
      <c r="I165" s="1">
        <v>2996</v>
      </c>
      <c r="J165" s="1">
        <v>330</v>
      </c>
      <c r="K165" s="1">
        <v>97</v>
      </c>
      <c r="L165" s="1">
        <v>43</v>
      </c>
      <c r="M165" s="1">
        <v>5</v>
      </c>
      <c r="N165" s="1">
        <v>2</v>
      </c>
      <c r="O165" s="1" t="s">
        <v>140</v>
      </c>
      <c r="P165" s="1">
        <f t="shared" si="41"/>
        <v>5125</v>
      </c>
      <c r="Q165" s="1">
        <f>ROUNDUP((Q167-Q162)*0.6/4+Q164,0)</f>
        <v>621</v>
      </c>
      <c r="R165" s="1">
        <f t="shared" si="42"/>
        <v>181</v>
      </c>
      <c r="S165" s="1">
        <f t="shared" si="43"/>
        <v>133</v>
      </c>
      <c r="T165" s="1">
        <f>ROUNDUP((T167-T162)*0.6/4+T164,0)</f>
        <v>16</v>
      </c>
      <c r="U165" s="1">
        <f t="shared" si="44"/>
        <v>5</v>
      </c>
      <c r="V165" s="1" t="s">
        <v>140</v>
      </c>
      <c r="W165" s="1">
        <f t="shared" si="33"/>
        <v>6765</v>
      </c>
      <c r="X165" s="1">
        <f t="shared" si="45"/>
        <v>453</v>
      </c>
      <c r="Y165" s="1">
        <f t="shared" si="34"/>
        <v>260</v>
      </c>
      <c r="Z165" s="1">
        <f t="shared" si="35"/>
        <v>180</v>
      </c>
      <c r="AA165" s="1">
        <f t="shared" si="46"/>
        <v>12</v>
      </c>
      <c r="AB165" s="1">
        <f t="shared" si="36"/>
        <v>7</v>
      </c>
      <c r="AC165" s="1" t="s">
        <v>140</v>
      </c>
      <c r="AD165" s="1">
        <f t="shared" si="37"/>
        <v>5735</v>
      </c>
      <c r="AE165" s="1">
        <f t="shared" si="47"/>
        <v>501</v>
      </c>
      <c r="AF165" s="1">
        <f t="shared" si="38"/>
        <v>230</v>
      </c>
      <c r="AG165" s="1">
        <f t="shared" si="39"/>
        <v>149</v>
      </c>
      <c r="AH165" s="1">
        <f t="shared" si="48"/>
        <v>13</v>
      </c>
      <c r="AI165" s="1">
        <f t="shared" si="40"/>
        <v>6</v>
      </c>
    </row>
    <row r="166" spans="8:35" x14ac:dyDescent="0.15">
      <c r="H166" s="1" t="s">
        <v>256</v>
      </c>
      <c r="I166" s="1">
        <v>3439</v>
      </c>
      <c r="J166" s="1">
        <v>368</v>
      </c>
      <c r="K166" s="1">
        <v>110</v>
      </c>
      <c r="L166" s="1">
        <v>50</v>
      </c>
      <c r="M166" s="1">
        <v>6</v>
      </c>
      <c r="N166" s="1">
        <v>2</v>
      </c>
      <c r="O166" s="1" t="s">
        <v>141</v>
      </c>
      <c r="P166" s="1">
        <f t="shared" si="41"/>
        <v>5579</v>
      </c>
      <c r="Q166" s="1">
        <f>ROUNDUP((Q167-Q162)*0.6/4+Q165,0)</f>
        <v>676</v>
      </c>
      <c r="R166" s="1">
        <f t="shared" si="42"/>
        <v>197</v>
      </c>
      <c r="S166" s="1">
        <f t="shared" si="43"/>
        <v>149</v>
      </c>
      <c r="T166" s="1">
        <f>ROUNDUP((T167-T162)*0.6/4+T165,0)</f>
        <v>18</v>
      </c>
      <c r="U166" s="1">
        <f t="shared" si="44"/>
        <v>6</v>
      </c>
      <c r="V166" s="1" t="s">
        <v>141</v>
      </c>
      <c r="W166" s="1">
        <f t="shared" si="33"/>
        <v>7363</v>
      </c>
      <c r="X166" s="1">
        <f t="shared" si="45"/>
        <v>493</v>
      </c>
      <c r="Y166" s="1">
        <f t="shared" si="34"/>
        <v>283</v>
      </c>
      <c r="Z166" s="1">
        <f t="shared" si="35"/>
        <v>210</v>
      </c>
      <c r="AA166" s="1">
        <f t="shared" si="46"/>
        <v>14</v>
      </c>
      <c r="AB166" s="1">
        <f t="shared" si="36"/>
        <v>9</v>
      </c>
      <c r="AC166" s="1" t="s">
        <v>141</v>
      </c>
      <c r="AD166" s="1">
        <f t="shared" si="37"/>
        <v>6238</v>
      </c>
      <c r="AE166" s="1">
        <f t="shared" si="47"/>
        <v>545</v>
      </c>
      <c r="AF166" s="1">
        <f t="shared" si="38"/>
        <v>250</v>
      </c>
      <c r="AG166" s="1">
        <f t="shared" si="39"/>
        <v>172</v>
      </c>
      <c r="AH166" s="1">
        <f t="shared" si="48"/>
        <v>15</v>
      </c>
      <c r="AI166" s="1">
        <f t="shared" si="40"/>
        <v>7</v>
      </c>
    </row>
    <row r="167" spans="8:35" x14ac:dyDescent="0.15">
      <c r="H167" s="1" t="s">
        <v>257</v>
      </c>
      <c r="I167" s="1">
        <v>3881</v>
      </c>
      <c r="J167" s="1">
        <v>406</v>
      </c>
      <c r="K167" s="1">
        <v>124</v>
      </c>
      <c r="L167" s="1">
        <v>56</v>
      </c>
      <c r="M167" s="1">
        <v>6</v>
      </c>
      <c r="N167" s="1">
        <v>3</v>
      </c>
      <c r="O167" s="1" t="s">
        <v>60</v>
      </c>
      <c r="P167" s="5">
        <f t="shared" si="41"/>
        <v>6776</v>
      </c>
      <c r="Q167" s="6">
        <f>ROUNDUP(Q162*$C$59,0)</f>
        <v>821</v>
      </c>
      <c r="R167" s="7">
        <f t="shared" si="42"/>
        <v>240</v>
      </c>
      <c r="S167" s="5">
        <f t="shared" si="43"/>
        <v>149</v>
      </c>
      <c r="T167" s="6">
        <f>ROUNDUP(T162*$C$59,0)</f>
        <v>18</v>
      </c>
      <c r="U167" s="7">
        <f t="shared" si="44"/>
        <v>6</v>
      </c>
      <c r="V167" s="1" t="s">
        <v>60</v>
      </c>
      <c r="W167" s="5">
        <f t="shared" si="33"/>
        <v>8931</v>
      </c>
      <c r="X167" s="6">
        <f t="shared" si="45"/>
        <v>598</v>
      </c>
      <c r="Y167" s="7">
        <f t="shared" si="34"/>
        <v>343</v>
      </c>
      <c r="Z167" s="5">
        <f t="shared" si="35"/>
        <v>210</v>
      </c>
      <c r="AA167" s="6">
        <f t="shared" si="46"/>
        <v>14</v>
      </c>
      <c r="AB167" s="7">
        <f t="shared" si="36"/>
        <v>9</v>
      </c>
      <c r="AC167" s="1" t="s">
        <v>60</v>
      </c>
      <c r="AD167" s="5">
        <f t="shared" si="37"/>
        <v>7578</v>
      </c>
      <c r="AE167" s="6">
        <f t="shared" si="47"/>
        <v>662</v>
      </c>
      <c r="AF167" s="7">
        <f t="shared" si="38"/>
        <v>304</v>
      </c>
      <c r="AG167" s="5">
        <f t="shared" si="39"/>
        <v>172</v>
      </c>
      <c r="AH167" s="6">
        <f t="shared" si="48"/>
        <v>15</v>
      </c>
      <c r="AI167" s="7">
        <f t="shared" si="40"/>
        <v>7</v>
      </c>
    </row>
    <row r="168" spans="8:35" x14ac:dyDescent="0.15">
      <c r="H168" s="1" t="s">
        <v>258</v>
      </c>
      <c r="I168" s="5">
        <v>5064</v>
      </c>
      <c r="J168" s="6">
        <v>506</v>
      </c>
      <c r="K168" s="7">
        <v>162</v>
      </c>
      <c r="L168" s="5">
        <v>71</v>
      </c>
      <c r="M168" s="6">
        <v>8</v>
      </c>
      <c r="N168" s="7">
        <v>3</v>
      </c>
      <c r="O168" s="1" t="s">
        <v>377</v>
      </c>
      <c r="P168" s="1">
        <f t="shared" si="41"/>
        <v>7386</v>
      </c>
      <c r="Q168" s="1">
        <f>ROUNDUP((Q172-Q167)*0.6/4+Q167,0)</f>
        <v>895</v>
      </c>
      <c r="R168" s="1">
        <f t="shared" si="42"/>
        <v>261</v>
      </c>
      <c r="S168" s="1">
        <f t="shared" si="43"/>
        <v>166</v>
      </c>
      <c r="T168" s="1">
        <f>ROUNDUP((T172-T167)*0.6/4+T167,0)</f>
        <v>20</v>
      </c>
      <c r="U168" s="1">
        <f t="shared" si="44"/>
        <v>6</v>
      </c>
      <c r="V168" s="1" t="s">
        <v>377</v>
      </c>
      <c r="W168" s="1">
        <f t="shared" si="33"/>
        <v>9737</v>
      </c>
      <c r="X168" s="1">
        <f t="shared" si="45"/>
        <v>652</v>
      </c>
      <c r="Y168" s="1">
        <f t="shared" si="34"/>
        <v>374</v>
      </c>
      <c r="Z168" s="1">
        <f t="shared" si="35"/>
        <v>224</v>
      </c>
      <c r="AA168" s="1">
        <f t="shared" si="46"/>
        <v>15</v>
      </c>
      <c r="AB168" s="1">
        <f t="shared" si="36"/>
        <v>9</v>
      </c>
      <c r="AC168" s="1" t="s">
        <v>377</v>
      </c>
      <c r="AD168" s="1">
        <f t="shared" si="37"/>
        <v>8264</v>
      </c>
      <c r="AE168" s="1">
        <f t="shared" si="47"/>
        <v>722</v>
      </c>
      <c r="AF168" s="1">
        <f t="shared" si="38"/>
        <v>331</v>
      </c>
      <c r="AG168" s="1">
        <f t="shared" si="39"/>
        <v>195</v>
      </c>
      <c r="AH168" s="1">
        <f t="shared" si="48"/>
        <v>17</v>
      </c>
      <c r="AI168" s="1">
        <f t="shared" si="40"/>
        <v>8</v>
      </c>
    </row>
    <row r="169" spans="8:35" x14ac:dyDescent="0.15">
      <c r="H169" s="1" t="s">
        <v>259</v>
      </c>
      <c r="I169" s="1">
        <v>5664</v>
      </c>
      <c r="J169" s="1">
        <v>548</v>
      </c>
      <c r="K169" s="1">
        <v>181</v>
      </c>
      <c r="L169" s="1">
        <v>83</v>
      </c>
      <c r="M169" s="1">
        <v>8</v>
      </c>
      <c r="N169" s="1">
        <v>3</v>
      </c>
      <c r="O169" s="1" t="s">
        <v>143</v>
      </c>
      <c r="P169" s="1">
        <f t="shared" si="41"/>
        <v>7997</v>
      </c>
      <c r="Q169" s="1">
        <f>ROUNDUP((Q172-Q167)*0.6/4+Q168,0)</f>
        <v>969</v>
      </c>
      <c r="R169" s="1">
        <f t="shared" si="42"/>
        <v>283</v>
      </c>
      <c r="S169" s="1">
        <f t="shared" si="43"/>
        <v>182</v>
      </c>
      <c r="T169" s="1">
        <f>ROUNDUP((T172-T167)*0.6/4+T168,0)</f>
        <v>22</v>
      </c>
      <c r="U169" s="1">
        <f t="shared" si="44"/>
        <v>7</v>
      </c>
      <c r="V169" s="1" t="s">
        <v>143</v>
      </c>
      <c r="W169" s="1">
        <f t="shared" si="33"/>
        <v>10543</v>
      </c>
      <c r="X169" s="1">
        <f t="shared" si="45"/>
        <v>706</v>
      </c>
      <c r="Y169" s="1">
        <f t="shared" si="34"/>
        <v>405</v>
      </c>
      <c r="Z169" s="1">
        <f t="shared" si="35"/>
        <v>254</v>
      </c>
      <c r="AA169" s="1">
        <f t="shared" si="46"/>
        <v>17</v>
      </c>
      <c r="AB169" s="1">
        <f t="shared" si="36"/>
        <v>10</v>
      </c>
      <c r="AC169" s="1" t="s">
        <v>143</v>
      </c>
      <c r="AD169" s="1">
        <f t="shared" si="37"/>
        <v>8940</v>
      </c>
      <c r="AE169" s="1">
        <f t="shared" si="47"/>
        <v>781</v>
      </c>
      <c r="AF169" s="1">
        <f t="shared" si="38"/>
        <v>358</v>
      </c>
      <c r="AG169" s="1">
        <f t="shared" si="39"/>
        <v>207</v>
      </c>
      <c r="AH169" s="1">
        <f t="shared" si="48"/>
        <v>18</v>
      </c>
      <c r="AI169" s="1">
        <f t="shared" si="40"/>
        <v>9</v>
      </c>
    </row>
    <row r="170" spans="8:35" x14ac:dyDescent="0.15">
      <c r="H170" s="1" t="s">
        <v>260</v>
      </c>
      <c r="I170" s="1">
        <v>6264</v>
      </c>
      <c r="J170" s="1">
        <v>590</v>
      </c>
      <c r="K170" s="1">
        <v>202</v>
      </c>
      <c r="L170" s="1">
        <v>95</v>
      </c>
      <c r="M170" s="1">
        <v>9</v>
      </c>
      <c r="N170" s="1">
        <v>4</v>
      </c>
      <c r="O170" s="1" t="s">
        <v>144</v>
      </c>
      <c r="P170" s="1">
        <f t="shared" si="41"/>
        <v>8608</v>
      </c>
      <c r="Q170" s="1">
        <f>ROUNDUP((Q172-Q167)*0.6/4+Q169,0)</f>
        <v>1043</v>
      </c>
      <c r="R170" s="1">
        <f t="shared" si="42"/>
        <v>304</v>
      </c>
      <c r="S170" s="1">
        <f t="shared" si="43"/>
        <v>199</v>
      </c>
      <c r="T170" s="1">
        <f>ROUNDUP((T172-T167)*0.6/4+T169,0)</f>
        <v>24</v>
      </c>
      <c r="U170" s="1">
        <f t="shared" si="44"/>
        <v>7</v>
      </c>
      <c r="V170" s="1" t="s">
        <v>144</v>
      </c>
      <c r="W170" s="1">
        <f t="shared" si="33"/>
        <v>11350</v>
      </c>
      <c r="X170" s="1">
        <f t="shared" si="45"/>
        <v>760</v>
      </c>
      <c r="Y170" s="1">
        <f t="shared" si="34"/>
        <v>436</v>
      </c>
      <c r="Z170" s="1">
        <f t="shared" si="35"/>
        <v>269</v>
      </c>
      <c r="AA170" s="1">
        <f t="shared" si="46"/>
        <v>18</v>
      </c>
      <c r="AB170" s="1">
        <f t="shared" si="36"/>
        <v>11</v>
      </c>
      <c r="AC170" s="1" t="s">
        <v>144</v>
      </c>
      <c r="AD170" s="1">
        <f t="shared" si="37"/>
        <v>9626</v>
      </c>
      <c r="AE170" s="1">
        <f t="shared" si="47"/>
        <v>841</v>
      </c>
      <c r="AF170" s="1">
        <f t="shared" si="38"/>
        <v>386</v>
      </c>
      <c r="AG170" s="1">
        <f t="shared" si="39"/>
        <v>229</v>
      </c>
      <c r="AH170" s="1">
        <f t="shared" si="48"/>
        <v>20</v>
      </c>
      <c r="AI170" s="1">
        <f t="shared" si="40"/>
        <v>10</v>
      </c>
    </row>
    <row r="171" spans="8:35" x14ac:dyDescent="0.15">
      <c r="H171" s="1" t="s">
        <v>261</v>
      </c>
      <c r="I171" s="1">
        <v>6863</v>
      </c>
      <c r="J171" s="1">
        <v>632</v>
      </c>
      <c r="K171" s="1">
        <v>222</v>
      </c>
      <c r="L171" s="1">
        <v>107</v>
      </c>
      <c r="M171" s="1">
        <v>10</v>
      </c>
      <c r="N171" s="1">
        <v>4</v>
      </c>
      <c r="O171" s="1" t="s">
        <v>145</v>
      </c>
      <c r="P171" s="1">
        <f t="shared" si="41"/>
        <v>9218</v>
      </c>
      <c r="Q171" s="1">
        <f>ROUNDUP((Q172-Q167)*0.6/4+Q170,0)</f>
        <v>1117</v>
      </c>
      <c r="R171" s="1">
        <f t="shared" si="42"/>
        <v>326</v>
      </c>
      <c r="S171" s="1">
        <f t="shared" si="43"/>
        <v>215</v>
      </c>
      <c r="T171" s="1">
        <f>ROUNDUP((T172-T167)*0.6/4+T170,0)</f>
        <v>26</v>
      </c>
      <c r="U171" s="1">
        <f t="shared" si="44"/>
        <v>8</v>
      </c>
      <c r="V171" s="1" t="s">
        <v>145</v>
      </c>
      <c r="W171" s="1">
        <f t="shared" si="33"/>
        <v>12156</v>
      </c>
      <c r="X171" s="1">
        <f t="shared" si="45"/>
        <v>814</v>
      </c>
      <c r="Y171" s="1">
        <f t="shared" si="34"/>
        <v>467</v>
      </c>
      <c r="Z171" s="1">
        <f t="shared" si="35"/>
        <v>284</v>
      </c>
      <c r="AA171" s="1">
        <f t="shared" si="46"/>
        <v>19</v>
      </c>
      <c r="AB171" s="1">
        <f t="shared" si="36"/>
        <v>11</v>
      </c>
      <c r="AC171" s="1" t="s">
        <v>145</v>
      </c>
      <c r="AD171" s="1">
        <f t="shared" si="37"/>
        <v>10313</v>
      </c>
      <c r="AE171" s="1">
        <f t="shared" si="47"/>
        <v>901</v>
      </c>
      <c r="AF171" s="1">
        <f t="shared" si="38"/>
        <v>413</v>
      </c>
      <c r="AG171" s="1">
        <f t="shared" si="39"/>
        <v>241</v>
      </c>
      <c r="AH171" s="1">
        <f t="shared" si="48"/>
        <v>21</v>
      </c>
      <c r="AI171" s="1">
        <f t="shared" si="40"/>
        <v>10</v>
      </c>
    </row>
    <row r="172" spans="8:35" x14ac:dyDescent="0.15">
      <c r="H172" s="1" t="s">
        <v>262</v>
      </c>
      <c r="I172" s="1">
        <v>7463</v>
      </c>
      <c r="J172" s="1">
        <v>675</v>
      </c>
      <c r="K172" s="1">
        <v>241</v>
      </c>
      <c r="L172" s="1">
        <v>119</v>
      </c>
      <c r="M172" s="1">
        <v>11</v>
      </c>
      <c r="N172" s="1">
        <v>4</v>
      </c>
      <c r="O172" s="1" t="s">
        <v>61</v>
      </c>
      <c r="P172" s="5">
        <f t="shared" si="41"/>
        <v>10844</v>
      </c>
      <c r="Q172" s="6">
        <f>ROUNDUP(Q167*$C$60,0)</f>
        <v>1314</v>
      </c>
      <c r="R172" s="7">
        <f t="shared" si="42"/>
        <v>383</v>
      </c>
      <c r="S172" s="5">
        <f t="shared" si="43"/>
        <v>240</v>
      </c>
      <c r="T172" s="6">
        <f>ROUNDUP(T167*$C$60,0)</f>
        <v>29</v>
      </c>
      <c r="U172" s="7">
        <f t="shared" si="44"/>
        <v>9</v>
      </c>
      <c r="V172" s="1" t="s">
        <v>61</v>
      </c>
      <c r="W172" s="5">
        <f t="shared" si="33"/>
        <v>14292</v>
      </c>
      <c r="X172" s="6">
        <f t="shared" si="45"/>
        <v>957</v>
      </c>
      <c r="Y172" s="7">
        <f t="shared" si="34"/>
        <v>549</v>
      </c>
      <c r="Z172" s="5">
        <f t="shared" si="35"/>
        <v>329</v>
      </c>
      <c r="AA172" s="6">
        <f t="shared" si="46"/>
        <v>22</v>
      </c>
      <c r="AB172" s="7">
        <f t="shared" si="36"/>
        <v>13</v>
      </c>
      <c r="AC172" s="1" t="s">
        <v>61</v>
      </c>
      <c r="AD172" s="5">
        <f t="shared" si="37"/>
        <v>12122</v>
      </c>
      <c r="AE172" s="6">
        <f t="shared" si="47"/>
        <v>1059</v>
      </c>
      <c r="AF172" s="7">
        <f t="shared" si="38"/>
        <v>485</v>
      </c>
      <c r="AG172" s="5">
        <f t="shared" si="39"/>
        <v>275</v>
      </c>
      <c r="AH172" s="6">
        <f t="shared" si="48"/>
        <v>24</v>
      </c>
      <c r="AI172" s="7">
        <f t="shared" si="40"/>
        <v>11</v>
      </c>
    </row>
    <row r="173" spans="8:35" x14ac:dyDescent="0.15">
      <c r="H173" s="1" t="s">
        <v>263</v>
      </c>
      <c r="I173" s="5">
        <v>9063</v>
      </c>
      <c r="J173" s="6">
        <v>786</v>
      </c>
      <c r="K173" s="7">
        <v>295</v>
      </c>
      <c r="L173" s="5">
        <v>151</v>
      </c>
      <c r="M173" s="6">
        <v>14</v>
      </c>
      <c r="N173" s="7">
        <v>6</v>
      </c>
      <c r="O173" s="1" t="s">
        <v>289</v>
      </c>
      <c r="P173" s="1">
        <f t="shared" si="41"/>
        <v>11339</v>
      </c>
      <c r="Q173" s="1">
        <f>ROUNDUP((Q177-Q172)*0.6/4+Q172,0)</f>
        <v>1374</v>
      </c>
      <c r="R173" s="1">
        <f t="shared" si="42"/>
        <v>401</v>
      </c>
      <c r="S173" s="1">
        <f t="shared" si="43"/>
        <v>256</v>
      </c>
      <c r="T173" s="1">
        <f>ROUNDUP((T177-T172)*0.6/4+T172,0)</f>
        <v>31</v>
      </c>
      <c r="U173" s="1">
        <f t="shared" si="44"/>
        <v>10</v>
      </c>
      <c r="V173" s="1" t="s">
        <v>289</v>
      </c>
      <c r="W173" s="1">
        <f t="shared" si="33"/>
        <v>14949</v>
      </c>
      <c r="X173" s="1">
        <f t="shared" si="45"/>
        <v>1001</v>
      </c>
      <c r="Y173" s="1">
        <f t="shared" si="34"/>
        <v>574</v>
      </c>
      <c r="Z173" s="1">
        <f t="shared" si="35"/>
        <v>344</v>
      </c>
      <c r="AA173" s="1">
        <f t="shared" si="46"/>
        <v>23</v>
      </c>
      <c r="AB173" s="1">
        <f t="shared" si="36"/>
        <v>14</v>
      </c>
      <c r="AC173" s="1" t="s">
        <v>289</v>
      </c>
      <c r="AD173" s="1">
        <f t="shared" si="37"/>
        <v>12682</v>
      </c>
      <c r="AE173" s="1">
        <f t="shared" si="47"/>
        <v>1108</v>
      </c>
      <c r="AF173" s="1">
        <f t="shared" si="38"/>
        <v>508</v>
      </c>
      <c r="AG173" s="1">
        <f t="shared" si="39"/>
        <v>287</v>
      </c>
      <c r="AH173" s="1">
        <f t="shared" si="48"/>
        <v>25</v>
      </c>
      <c r="AI173" s="1">
        <f t="shared" si="40"/>
        <v>12</v>
      </c>
    </row>
    <row r="174" spans="8:35" x14ac:dyDescent="0.15">
      <c r="H174" s="1" t="s">
        <v>264</v>
      </c>
      <c r="I174" s="1">
        <v>9992</v>
      </c>
      <c r="J174" s="1">
        <v>865</v>
      </c>
      <c r="K174" s="1">
        <v>337</v>
      </c>
      <c r="L174" s="1">
        <v>173</v>
      </c>
      <c r="M174" s="1">
        <v>15</v>
      </c>
      <c r="N174" s="1">
        <v>6</v>
      </c>
      <c r="O174" s="1" t="s">
        <v>290</v>
      </c>
      <c r="P174" s="1">
        <f t="shared" si="41"/>
        <v>11834</v>
      </c>
      <c r="Q174" s="1">
        <f>ROUNDUP((Q177-Q172)*0.6/4+Q173,0)</f>
        <v>1434</v>
      </c>
      <c r="R174" s="1">
        <f t="shared" si="42"/>
        <v>418</v>
      </c>
      <c r="S174" s="1">
        <f t="shared" si="43"/>
        <v>273</v>
      </c>
      <c r="T174" s="1">
        <f>ROUNDUP((T177-T172)*0.6/4+T173,0)</f>
        <v>33</v>
      </c>
      <c r="U174" s="1">
        <f t="shared" si="44"/>
        <v>10</v>
      </c>
      <c r="V174" s="1" t="s">
        <v>290</v>
      </c>
      <c r="W174" s="1">
        <f t="shared" si="33"/>
        <v>15606</v>
      </c>
      <c r="X174" s="1">
        <f t="shared" si="45"/>
        <v>1045</v>
      </c>
      <c r="Y174" s="1">
        <f t="shared" si="34"/>
        <v>600</v>
      </c>
      <c r="Z174" s="1">
        <f t="shared" si="35"/>
        <v>374</v>
      </c>
      <c r="AA174" s="1">
        <f t="shared" si="46"/>
        <v>25</v>
      </c>
      <c r="AB174" s="1">
        <f t="shared" si="36"/>
        <v>15</v>
      </c>
      <c r="AC174" s="1" t="s">
        <v>290</v>
      </c>
      <c r="AD174" s="1">
        <f t="shared" si="37"/>
        <v>13232</v>
      </c>
      <c r="AE174" s="1">
        <f t="shared" si="47"/>
        <v>1156</v>
      </c>
      <c r="AF174" s="1">
        <f t="shared" si="38"/>
        <v>530</v>
      </c>
      <c r="AG174" s="1">
        <f t="shared" si="39"/>
        <v>310</v>
      </c>
      <c r="AH174" s="1">
        <f t="shared" si="48"/>
        <v>27</v>
      </c>
      <c r="AI174" s="1">
        <f t="shared" si="40"/>
        <v>13</v>
      </c>
    </row>
    <row r="175" spans="8:35" x14ac:dyDescent="0.15">
      <c r="H175" s="1" t="s">
        <v>265</v>
      </c>
      <c r="I175" s="1">
        <v>10922</v>
      </c>
      <c r="J175" s="1">
        <v>943</v>
      </c>
      <c r="K175" s="1">
        <v>378</v>
      </c>
      <c r="L175" s="1">
        <v>194</v>
      </c>
      <c r="M175" s="1">
        <v>16</v>
      </c>
      <c r="N175" s="1">
        <v>8</v>
      </c>
      <c r="O175" s="1" t="s">
        <v>291</v>
      </c>
      <c r="P175" s="1">
        <f t="shared" si="41"/>
        <v>12330</v>
      </c>
      <c r="Q175" s="1">
        <f>ROUNDUP((Q177-Q172)*0.6/4+Q174,0)</f>
        <v>1494</v>
      </c>
      <c r="R175" s="1">
        <f t="shared" si="42"/>
        <v>436</v>
      </c>
      <c r="S175" s="1">
        <f t="shared" si="43"/>
        <v>289</v>
      </c>
      <c r="T175" s="1">
        <f>ROUNDUP((T177-T172)*0.6/4+T174,0)</f>
        <v>35</v>
      </c>
      <c r="U175" s="1">
        <f t="shared" si="44"/>
        <v>11</v>
      </c>
      <c r="V175" s="1" t="s">
        <v>291</v>
      </c>
      <c r="W175" s="1">
        <f t="shared" si="33"/>
        <v>16248</v>
      </c>
      <c r="X175" s="1">
        <f t="shared" si="45"/>
        <v>1088</v>
      </c>
      <c r="Y175" s="1">
        <f t="shared" si="34"/>
        <v>624</v>
      </c>
      <c r="Z175" s="1">
        <f t="shared" si="35"/>
        <v>389</v>
      </c>
      <c r="AA175" s="1">
        <f t="shared" si="46"/>
        <v>26</v>
      </c>
      <c r="AB175" s="1">
        <f t="shared" si="36"/>
        <v>15</v>
      </c>
      <c r="AC175" s="1" t="s">
        <v>291</v>
      </c>
      <c r="AD175" s="1">
        <f t="shared" si="37"/>
        <v>13781</v>
      </c>
      <c r="AE175" s="1">
        <f t="shared" si="47"/>
        <v>1204</v>
      </c>
      <c r="AF175" s="1">
        <f t="shared" si="38"/>
        <v>552</v>
      </c>
      <c r="AG175" s="1">
        <f t="shared" si="39"/>
        <v>332</v>
      </c>
      <c r="AH175" s="1">
        <f t="shared" si="48"/>
        <v>29</v>
      </c>
      <c r="AI175" s="1">
        <f t="shared" si="40"/>
        <v>14</v>
      </c>
    </row>
    <row r="176" spans="8:35" x14ac:dyDescent="0.15">
      <c r="H176" s="1" t="s">
        <v>266</v>
      </c>
      <c r="I176" s="1">
        <v>11851</v>
      </c>
      <c r="J176" s="1">
        <v>1021</v>
      </c>
      <c r="K176" s="1">
        <v>420</v>
      </c>
      <c r="L176" s="1">
        <v>215</v>
      </c>
      <c r="M176" s="1">
        <v>18</v>
      </c>
      <c r="N176" s="1">
        <v>8</v>
      </c>
      <c r="O176" s="1" t="s">
        <v>292</v>
      </c>
      <c r="P176" s="1">
        <f t="shared" si="41"/>
        <v>12825</v>
      </c>
      <c r="Q176" s="1">
        <f>ROUNDUP((Q177-Q172)*0.6/4+Q175,0)</f>
        <v>1554</v>
      </c>
      <c r="R176" s="1">
        <f t="shared" si="42"/>
        <v>453</v>
      </c>
      <c r="S176" s="1">
        <f t="shared" si="43"/>
        <v>306</v>
      </c>
      <c r="T176" s="1">
        <f>ROUNDUP((T177-T172)*0.6/4+T175,0)</f>
        <v>37</v>
      </c>
      <c r="U176" s="1">
        <f t="shared" si="44"/>
        <v>11</v>
      </c>
      <c r="V176" s="1" t="s">
        <v>292</v>
      </c>
      <c r="W176" s="1">
        <f t="shared" si="33"/>
        <v>16905</v>
      </c>
      <c r="X176" s="1">
        <f t="shared" si="45"/>
        <v>1132</v>
      </c>
      <c r="Y176" s="1">
        <f t="shared" si="34"/>
        <v>650</v>
      </c>
      <c r="Z176" s="1">
        <f t="shared" si="35"/>
        <v>404</v>
      </c>
      <c r="AA176" s="1">
        <f t="shared" si="46"/>
        <v>27</v>
      </c>
      <c r="AB176" s="1">
        <f t="shared" si="36"/>
        <v>16</v>
      </c>
      <c r="AC176" s="1" t="s">
        <v>292</v>
      </c>
      <c r="AD176" s="1">
        <f t="shared" si="37"/>
        <v>14342</v>
      </c>
      <c r="AE176" s="1">
        <f t="shared" si="47"/>
        <v>1253</v>
      </c>
      <c r="AF176" s="1">
        <f t="shared" si="38"/>
        <v>574</v>
      </c>
      <c r="AG176" s="1">
        <f t="shared" si="39"/>
        <v>344</v>
      </c>
      <c r="AH176" s="1">
        <f t="shared" si="48"/>
        <v>30</v>
      </c>
      <c r="AI176" s="1">
        <f t="shared" si="40"/>
        <v>14</v>
      </c>
    </row>
    <row r="177" spans="8:35" x14ac:dyDescent="0.15">
      <c r="H177" s="1" t="s">
        <v>267</v>
      </c>
      <c r="I177" s="1">
        <v>12781</v>
      </c>
      <c r="J177" s="1">
        <v>1099</v>
      </c>
      <c r="K177" s="1">
        <v>461</v>
      </c>
      <c r="L177" s="1">
        <v>237</v>
      </c>
      <c r="M177" s="1">
        <v>21</v>
      </c>
      <c r="N177" s="1">
        <v>9</v>
      </c>
      <c r="O177" s="1" t="s">
        <v>293</v>
      </c>
      <c r="P177" s="5">
        <f t="shared" si="41"/>
        <v>14104</v>
      </c>
      <c r="Q177" s="6">
        <f>ROUNDUP(Q172*$C$61,0)</f>
        <v>1709</v>
      </c>
      <c r="R177" s="7">
        <f t="shared" si="42"/>
        <v>498</v>
      </c>
      <c r="S177" s="5">
        <f t="shared" si="43"/>
        <v>314</v>
      </c>
      <c r="T177" s="6">
        <f>ROUNDUP(T172*$C$61,0)</f>
        <v>38</v>
      </c>
      <c r="U177" s="7">
        <f t="shared" si="44"/>
        <v>12</v>
      </c>
      <c r="V177" s="1" t="s">
        <v>293</v>
      </c>
      <c r="W177" s="5">
        <f t="shared" si="33"/>
        <v>18592</v>
      </c>
      <c r="X177" s="6">
        <f t="shared" si="45"/>
        <v>1245</v>
      </c>
      <c r="Y177" s="7">
        <f t="shared" si="34"/>
        <v>714</v>
      </c>
      <c r="Z177" s="5">
        <f t="shared" si="35"/>
        <v>419</v>
      </c>
      <c r="AA177" s="6">
        <f t="shared" si="46"/>
        <v>28</v>
      </c>
      <c r="AB177" s="7">
        <f t="shared" si="36"/>
        <v>17</v>
      </c>
      <c r="AC177" s="1" t="s">
        <v>293</v>
      </c>
      <c r="AD177" s="5">
        <f t="shared" si="37"/>
        <v>15773</v>
      </c>
      <c r="AE177" s="6">
        <f t="shared" si="47"/>
        <v>1378</v>
      </c>
      <c r="AF177" s="7">
        <f t="shared" si="38"/>
        <v>631</v>
      </c>
      <c r="AG177" s="5">
        <f t="shared" si="39"/>
        <v>355</v>
      </c>
      <c r="AH177" s="6">
        <f t="shared" si="48"/>
        <v>31</v>
      </c>
      <c r="AI177" s="7">
        <f t="shared" si="40"/>
        <v>15</v>
      </c>
    </row>
    <row r="178" spans="8:35" x14ac:dyDescent="0.15">
      <c r="H178" s="1" t="s">
        <v>380</v>
      </c>
      <c r="I178" s="5">
        <v>15260</v>
      </c>
      <c r="J178" s="6">
        <v>1307</v>
      </c>
      <c r="K178" s="7">
        <v>572</v>
      </c>
      <c r="L178" s="5">
        <v>295</v>
      </c>
      <c r="M178" s="6">
        <v>24</v>
      </c>
      <c r="N178" s="7">
        <v>11</v>
      </c>
      <c r="O178" s="1" t="s">
        <v>294</v>
      </c>
      <c r="P178" s="1">
        <f t="shared" si="41"/>
        <v>14739</v>
      </c>
      <c r="Q178" s="1">
        <f>ROUNDUP((Q182-Q177)*0.6/4+Q177,0)</f>
        <v>1786</v>
      </c>
      <c r="R178" s="1">
        <f t="shared" si="42"/>
        <v>521</v>
      </c>
      <c r="S178" s="1">
        <f t="shared" si="43"/>
        <v>331</v>
      </c>
      <c r="T178" s="1">
        <f>ROUNDUP((T182-T177)*0.6/4+T177,0)</f>
        <v>40</v>
      </c>
      <c r="U178" s="1">
        <f t="shared" si="44"/>
        <v>12</v>
      </c>
      <c r="V178" s="1" t="s">
        <v>294</v>
      </c>
      <c r="W178" s="1">
        <f t="shared" si="33"/>
        <v>19429</v>
      </c>
      <c r="X178" s="1">
        <f t="shared" si="45"/>
        <v>1301</v>
      </c>
      <c r="Y178" s="1">
        <f t="shared" si="34"/>
        <v>746</v>
      </c>
      <c r="Z178" s="1">
        <f t="shared" si="35"/>
        <v>448</v>
      </c>
      <c r="AA178" s="1">
        <f t="shared" si="46"/>
        <v>30</v>
      </c>
      <c r="AB178" s="1">
        <f t="shared" si="36"/>
        <v>18</v>
      </c>
      <c r="AC178" s="1" t="s">
        <v>294</v>
      </c>
      <c r="AD178" s="1">
        <f t="shared" si="37"/>
        <v>16482</v>
      </c>
      <c r="AE178" s="1">
        <f t="shared" si="47"/>
        <v>1440</v>
      </c>
      <c r="AF178" s="1">
        <f t="shared" si="38"/>
        <v>660</v>
      </c>
      <c r="AG178" s="1">
        <f t="shared" si="39"/>
        <v>378</v>
      </c>
      <c r="AH178" s="1">
        <f t="shared" si="48"/>
        <v>33</v>
      </c>
      <c r="AI178" s="1">
        <f t="shared" si="40"/>
        <v>16</v>
      </c>
    </row>
    <row r="179" spans="8:35" x14ac:dyDescent="0.15">
      <c r="H179" s="1" t="s">
        <v>374</v>
      </c>
      <c r="I179" s="5">
        <v>1438</v>
      </c>
      <c r="J179" s="6">
        <v>173</v>
      </c>
      <c r="K179" s="7">
        <v>58</v>
      </c>
      <c r="L179" s="5">
        <v>22</v>
      </c>
      <c r="M179" s="6">
        <v>3</v>
      </c>
      <c r="N179" s="7">
        <v>2</v>
      </c>
      <c r="O179" s="1" t="s">
        <v>295</v>
      </c>
      <c r="P179" s="1">
        <f t="shared" si="41"/>
        <v>15375</v>
      </c>
      <c r="Q179" s="1">
        <f>ROUNDUP((Q182-Q177)*0.6/4+Q178,0)</f>
        <v>1863</v>
      </c>
      <c r="R179" s="1">
        <f t="shared" si="42"/>
        <v>543</v>
      </c>
      <c r="S179" s="1">
        <f t="shared" si="43"/>
        <v>347</v>
      </c>
      <c r="T179" s="1">
        <f>ROUNDUP((T182-T177)*0.6/4+T178,0)</f>
        <v>42</v>
      </c>
      <c r="U179" s="1">
        <f t="shared" si="44"/>
        <v>13</v>
      </c>
      <c r="V179" s="1" t="s">
        <v>295</v>
      </c>
      <c r="W179" s="1">
        <f t="shared" si="33"/>
        <v>20265</v>
      </c>
      <c r="X179" s="1">
        <f t="shared" si="45"/>
        <v>1357</v>
      </c>
      <c r="Y179" s="1">
        <f t="shared" si="34"/>
        <v>779</v>
      </c>
      <c r="Z179" s="1">
        <f t="shared" si="35"/>
        <v>463</v>
      </c>
      <c r="AA179" s="1">
        <f t="shared" si="46"/>
        <v>31</v>
      </c>
      <c r="AB179" s="1">
        <f t="shared" si="36"/>
        <v>18</v>
      </c>
      <c r="AC179" s="1" t="s">
        <v>295</v>
      </c>
      <c r="AD179" s="1">
        <f t="shared" si="37"/>
        <v>17192</v>
      </c>
      <c r="AE179" s="1">
        <f t="shared" si="47"/>
        <v>1502</v>
      </c>
      <c r="AF179" s="1">
        <f t="shared" si="38"/>
        <v>688</v>
      </c>
      <c r="AG179" s="1">
        <f t="shared" si="39"/>
        <v>390</v>
      </c>
      <c r="AH179" s="1">
        <f t="shared" si="48"/>
        <v>34</v>
      </c>
      <c r="AI179" s="1">
        <f t="shared" si="40"/>
        <v>16</v>
      </c>
    </row>
    <row r="180" spans="8:35" x14ac:dyDescent="0.15">
      <c r="H180" s="1" t="s">
        <v>375</v>
      </c>
      <c r="I180" s="1">
        <v>1739</v>
      </c>
      <c r="J180" s="1">
        <v>198</v>
      </c>
      <c r="K180" s="1">
        <v>69</v>
      </c>
      <c r="L180" s="1">
        <v>26</v>
      </c>
      <c r="M180" s="1">
        <v>3</v>
      </c>
      <c r="N180" s="1">
        <v>2</v>
      </c>
      <c r="O180" s="1" t="s">
        <v>296</v>
      </c>
      <c r="P180" s="1">
        <f t="shared" si="41"/>
        <v>16010</v>
      </c>
      <c r="Q180" s="1">
        <f>ROUNDUP((Q182-Q177)*0.6/4+Q179,0)</f>
        <v>1940</v>
      </c>
      <c r="R180" s="1">
        <f t="shared" si="42"/>
        <v>566</v>
      </c>
      <c r="S180" s="1">
        <f t="shared" si="43"/>
        <v>364</v>
      </c>
      <c r="T180" s="1">
        <f>ROUNDUP((T182-T177)*0.6/4+T179,0)</f>
        <v>44</v>
      </c>
      <c r="U180" s="1">
        <f t="shared" si="44"/>
        <v>13</v>
      </c>
      <c r="V180" s="1" t="s">
        <v>296</v>
      </c>
      <c r="W180" s="1">
        <f t="shared" si="33"/>
        <v>21101</v>
      </c>
      <c r="X180" s="1">
        <f t="shared" si="45"/>
        <v>1413</v>
      </c>
      <c r="Y180" s="1">
        <f t="shared" si="34"/>
        <v>811</v>
      </c>
      <c r="Z180" s="1">
        <f t="shared" si="35"/>
        <v>493</v>
      </c>
      <c r="AA180" s="1">
        <f t="shared" si="46"/>
        <v>33</v>
      </c>
      <c r="AB180" s="1">
        <f t="shared" si="36"/>
        <v>19</v>
      </c>
      <c r="AC180" s="1" t="s">
        <v>296</v>
      </c>
      <c r="AD180" s="1">
        <f t="shared" si="37"/>
        <v>17902</v>
      </c>
      <c r="AE180" s="1">
        <f t="shared" si="47"/>
        <v>1564</v>
      </c>
      <c r="AF180" s="1">
        <f t="shared" si="38"/>
        <v>717</v>
      </c>
      <c r="AG180" s="1">
        <f t="shared" si="39"/>
        <v>413</v>
      </c>
      <c r="AH180" s="1">
        <f t="shared" si="48"/>
        <v>36</v>
      </c>
      <c r="AI180" s="1">
        <f t="shared" si="40"/>
        <v>17</v>
      </c>
    </row>
    <row r="181" spans="8:35" x14ac:dyDescent="0.15">
      <c r="H181" s="1" t="s">
        <v>137</v>
      </c>
      <c r="I181" s="1">
        <v>2040</v>
      </c>
      <c r="J181" s="1">
        <v>223</v>
      </c>
      <c r="K181" s="1">
        <v>81</v>
      </c>
      <c r="L181" s="1">
        <v>30</v>
      </c>
      <c r="M181" s="1">
        <v>3</v>
      </c>
      <c r="N181" s="1">
        <v>2</v>
      </c>
      <c r="O181" s="1" t="s">
        <v>297</v>
      </c>
      <c r="P181" s="1">
        <f t="shared" si="41"/>
        <v>16646</v>
      </c>
      <c r="Q181" s="1">
        <f>ROUNDUP((Q182-Q177)*0.6/4+Q180,0)</f>
        <v>2017</v>
      </c>
      <c r="R181" s="1">
        <f t="shared" si="42"/>
        <v>588</v>
      </c>
      <c r="S181" s="1">
        <f t="shared" si="43"/>
        <v>380</v>
      </c>
      <c r="T181" s="1">
        <f>ROUNDUP((T182-T177)*0.6/4+T180,0)</f>
        <v>46</v>
      </c>
      <c r="U181" s="1">
        <f t="shared" si="44"/>
        <v>14</v>
      </c>
      <c r="V181" s="1" t="s">
        <v>297</v>
      </c>
      <c r="W181" s="1">
        <f t="shared" si="33"/>
        <v>21938</v>
      </c>
      <c r="X181" s="1">
        <f t="shared" si="45"/>
        <v>1469</v>
      </c>
      <c r="Y181" s="1">
        <f t="shared" si="34"/>
        <v>843</v>
      </c>
      <c r="Z181" s="1">
        <f t="shared" si="35"/>
        <v>508</v>
      </c>
      <c r="AA181" s="1">
        <f t="shared" si="46"/>
        <v>34</v>
      </c>
      <c r="AB181" s="1">
        <f t="shared" si="36"/>
        <v>20</v>
      </c>
      <c r="AC181" s="1" t="s">
        <v>297</v>
      </c>
      <c r="AD181" s="1">
        <f t="shared" si="37"/>
        <v>18611</v>
      </c>
      <c r="AE181" s="1">
        <f t="shared" si="47"/>
        <v>1626</v>
      </c>
      <c r="AF181" s="1">
        <f t="shared" si="38"/>
        <v>745</v>
      </c>
      <c r="AG181" s="1">
        <f t="shared" si="39"/>
        <v>435</v>
      </c>
      <c r="AH181" s="1">
        <f t="shared" si="48"/>
        <v>38</v>
      </c>
      <c r="AI181" s="1">
        <f t="shared" si="40"/>
        <v>18</v>
      </c>
    </row>
    <row r="182" spans="8:35" x14ac:dyDescent="0.15">
      <c r="H182" s="1" t="s">
        <v>158</v>
      </c>
      <c r="I182" s="1">
        <v>2341</v>
      </c>
      <c r="J182" s="1">
        <v>249</v>
      </c>
      <c r="K182" s="1">
        <v>92</v>
      </c>
      <c r="L182" s="1">
        <v>34</v>
      </c>
      <c r="M182" s="1">
        <v>5</v>
      </c>
      <c r="N182" s="1">
        <v>2</v>
      </c>
      <c r="O182" s="1" t="s">
        <v>298</v>
      </c>
      <c r="P182" s="5">
        <f t="shared" si="41"/>
        <v>18337</v>
      </c>
      <c r="Q182" s="6">
        <f>ROUNDUP(Q177*$C$62,0)</f>
        <v>2222</v>
      </c>
      <c r="R182" s="7">
        <f t="shared" si="42"/>
        <v>648</v>
      </c>
      <c r="S182" s="5">
        <f t="shared" si="43"/>
        <v>413</v>
      </c>
      <c r="T182" s="6">
        <f>ROUNDUP(T177*$C$62,0)</f>
        <v>50</v>
      </c>
      <c r="U182" s="7">
        <f t="shared" si="44"/>
        <v>15</v>
      </c>
      <c r="V182" s="1" t="s">
        <v>298</v>
      </c>
      <c r="W182" s="5">
        <f t="shared" si="33"/>
        <v>24163</v>
      </c>
      <c r="X182" s="6">
        <f t="shared" si="45"/>
        <v>1618</v>
      </c>
      <c r="Y182" s="7">
        <f t="shared" si="34"/>
        <v>928</v>
      </c>
      <c r="Z182" s="5">
        <f t="shared" si="35"/>
        <v>553</v>
      </c>
      <c r="AA182" s="6">
        <f t="shared" si="46"/>
        <v>37</v>
      </c>
      <c r="AB182" s="7">
        <f t="shared" si="36"/>
        <v>22</v>
      </c>
      <c r="AC182" s="1" t="s">
        <v>298</v>
      </c>
      <c r="AD182" s="5">
        <f t="shared" si="37"/>
        <v>20500</v>
      </c>
      <c r="AE182" s="6">
        <f t="shared" si="47"/>
        <v>1791</v>
      </c>
      <c r="AF182" s="7">
        <f t="shared" si="38"/>
        <v>820</v>
      </c>
      <c r="AG182" s="5">
        <f t="shared" si="39"/>
        <v>470</v>
      </c>
      <c r="AH182" s="6">
        <f t="shared" si="48"/>
        <v>41</v>
      </c>
      <c r="AI182" s="7">
        <f t="shared" si="40"/>
        <v>19</v>
      </c>
    </row>
    <row r="183" spans="8:35" x14ac:dyDescent="0.15">
      <c r="H183" s="1" t="s">
        <v>159</v>
      </c>
      <c r="I183" s="1">
        <v>2643</v>
      </c>
      <c r="J183" s="1">
        <v>274</v>
      </c>
      <c r="K183" s="1">
        <v>104</v>
      </c>
      <c r="L183" s="1">
        <v>38</v>
      </c>
      <c r="M183" s="1">
        <v>5</v>
      </c>
      <c r="N183" s="1">
        <v>2</v>
      </c>
      <c r="O183" s="1" t="s">
        <v>299</v>
      </c>
      <c r="P183" s="1">
        <f t="shared" si="41"/>
        <v>19171</v>
      </c>
      <c r="Q183" s="1">
        <f>ROUNDUP((Q187-Q182)*0.6/4+Q182,0)</f>
        <v>2323</v>
      </c>
      <c r="R183" s="1">
        <f t="shared" si="42"/>
        <v>677</v>
      </c>
      <c r="S183" s="1">
        <f t="shared" si="43"/>
        <v>438</v>
      </c>
      <c r="T183" s="1">
        <f>ROUNDUP((T187-T182)*0.6/4+T182,0)</f>
        <v>53</v>
      </c>
      <c r="U183" s="1">
        <f t="shared" si="44"/>
        <v>16</v>
      </c>
      <c r="V183" s="1" t="s">
        <v>299</v>
      </c>
      <c r="W183" s="1">
        <f t="shared" si="33"/>
        <v>25268</v>
      </c>
      <c r="X183" s="1">
        <f t="shared" si="45"/>
        <v>1692</v>
      </c>
      <c r="Y183" s="1">
        <f t="shared" si="34"/>
        <v>971</v>
      </c>
      <c r="Z183" s="1">
        <f t="shared" si="35"/>
        <v>583</v>
      </c>
      <c r="AA183" s="1">
        <f t="shared" si="46"/>
        <v>39</v>
      </c>
      <c r="AB183" s="1">
        <f t="shared" si="36"/>
        <v>23</v>
      </c>
      <c r="AC183" s="1" t="s">
        <v>299</v>
      </c>
      <c r="AD183" s="1">
        <f t="shared" si="37"/>
        <v>21427</v>
      </c>
      <c r="AE183" s="1">
        <f t="shared" si="47"/>
        <v>1872</v>
      </c>
      <c r="AF183" s="1">
        <f t="shared" si="38"/>
        <v>858</v>
      </c>
      <c r="AG183" s="1">
        <f t="shared" si="39"/>
        <v>493</v>
      </c>
      <c r="AH183" s="1">
        <f t="shared" si="48"/>
        <v>43</v>
      </c>
      <c r="AI183" s="1">
        <f t="shared" si="40"/>
        <v>20</v>
      </c>
    </row>
    <row r="184" spans="8:35" x14ac:dyDescent="0.15">
      <c r="H184" s="1" t="s">
        <v>59</v>
      </c>
      <c r="I184" s="5">
        <v>3446</v>
      </c>
      <c r="J184" s="6">
        <v>341</v>
      </c>
      <c r="K184" s="7">
        <v>135</v>
      </c>
      <c r="L184" s="5">
        <v>49</v>
      </c>
      <c r="M184" s="6">
        <v>5</v>
      </c>
      <c r="N184" s="7">
        <v>3</v>
      </c>
      <c r="O184" s="1" t="s">
        <v>300</v>
      </c>
      <c r="P184" s="1">
        <f t="shared" si="41"/>
        <v>20004</v>
      </c>
      <c r="Q184" s="1">
        <f>ROUNDUP((Q187-Q182)*0.6/4+Q183,0)</f>
        <v>2424</v>
      </c>
      <c r="R184" s="1">
        <f t="shared" si="42"/>
        <v>707</v>
      </c>
      <c r="S184" s="1">
        <f t="shared" si="43"/>
        <v>463</v>
      </c>
      <c r="T184" s="1">
        <f>ROUNDUP((T187-T182)*0.6/4+T183,0)</f>
        <v>56</v>
      </c>
      <c r="U184" s="1">
        <f t="shared" si="44"/>
        <v>17</v>
      </c>
      <c r="V184" s="1" t="s">
        <v>300</v>
      </c>
      <c r="W184" s="1">
        <f t="shared" si="33"/>
        <v>26373</v>
      </c>
      <c r="X184" s="1">
        <f t="shared" si="45"/>
        <v>1766</v>
      </c>
      <c r="Y184" s="1">
        <f t="shared" si="34"/>
        <v>1013</v>
      </c>
      <c r="Z184" s="1">
        <f t="shared" si="35"/>
        <v>613</v>
      </c>
      <c r="AA184" s="1">
        <f t="shared" si="46"/>
        <v>41</v>
      </c>
      <c r="AB184" s="1">
        <f t="shared" si="36"/>
        <v>24</v>
      </c>
      <c r="AC184" s="1" t="s">
        <v>300</v>
      </c>
      <c r="AD184" s="1">
        <f t="shared" si="37"/>
        <v>22366</v>
      </c>
      <c r="AE184" s="1">
        <f t="shared" si="47"/>
        <v>1954</v>
      </c>
      <c r="AF184" s="1">
        <f t="shared" si="38"/>
        <v>895</v>
      </c>
      <c r="AG184" s="1">
        <f t="shared" si="39"/>
        <v>527</v>
      </c>
      <c r="AH184" s="1">
        <f t="shared" si="48"/>
        <v>46</v>
      </c>
      <c r="AI184" s="1">
        <f t="shared" si="40"/>
        <v>22</v>
      </c>
    </row>
    <row r="185" spans="8:35" x14ac:dyDescent="0.15">
      <c r="H185" s="1" t="s">
        <v>376</v>
      </c>
      <c r="I185" s="1">
        <v>3855</v>
      </c>
      <c r="J185" s="1">
        <v>370</v>
      </c>
      <c r="K185" s="1">
        <v>152</v>
      </c>
      <c r="L185" s="1">
        <v>57</v>
      </c>
      <c r="M185" s="1">
        <v>6</v>
      </c>
      <c r="N185" s="1">
        <v>3</v>
      </c>
      <c r="O185" s="1" t="s">
        <v>301</v>
      </c>
      <c r="P185" s="1">
        <f t="shared" si="41"/>
        <v>20838</v>
      </c>
      <c r="Q185" s="1">
        <f>ROUNDUP((Q187-Q182)*0.6/4+Q184,0)</f>
        <v>2525</v>
      </c>
      <c r="R185" s="1">
        <f t="shared" si="42"/>
        <v>736</v>
      </c>
      <c r="S185" s="1">
        <f t="shared" si="43"/>
        <v>487</v>
      </c>
      <c r="T185" s="1">
        <f>ROUNDUP((T187-T182)*0.6/4+T184,0)</f>
        <v>59</v>
      </c>
      <c r="U185" s="1">
        <f t="shared" si="44"/>
        <v>18</v>
      </c>
      <c r="V185" s="1" t="s">
        <v>301</v>
      </c>
      <c r="W185" s="1">
        <f t="shared" si="33"/>
        <v>27463</v>
      </c>
      <c r="X185" s="1">
        <f t="shared" si="45"/>
        <v>1839</v>
      </c>
      <c r="Y185" s="1">
        <f t="shared" si="34"/>
        <v>1055</v>
      </c>
      <c r="Z185" s="1">
        <f t="shared" si="35"/>
        <v>643</v>
      </c>
      <c r="AA185" s="1">
        <f t="shared" si="46"/>
        <v>43</v>
      </c>
      <c r="AB185" s="1">
        <f t="shared" si="36"/>
        <v>25</v>
      </c>
      <c r="AC185" s="1" t="s">
        <v>301</v>
      </c>
      <c r="AD185" s="1">
        <f t="shared" si="37"/>
        <v>23293</v>
      </c>
      <c r="AE185" s="1">
        <f t="shared" si="47"/>
        <v>2035</v>
      </c>
      <c r="AF185" s="1">
        <f t="shared" si="38"/>
        <v>932</v>
      </c>
      <c r="AG185" s="1">
        <f t="shared" si="39"/>
        <v>550</v>
      </c>
      <c r="AH185" s="1">
        <f t="shared" si="48"/>
        <v>48</v>
      </c>
      <c r="AI185" s="1">
        <f t="shared" si="40"/>
        <v>22</v>
      </c>
    </row>
    <row r="186" spans="8:35" x14ac:dyDescent="0.15">
      <c r="H186" s="1" t="s">
        <v>139</v>
      </c>
      <c r="I186" s="1">
        <v>4263</v>
      </c>
      <c r="J186" s="1">
        <v>399</v>
      </c>
      <c r="K186" s="1">
        <v>168</v>
      </c>
      <c r="L186" s="1">
        <v>65</v>
      </c>
      <c r="M186" s="1">
        <v>7</v>
      </c>
      <c r="N186" s="1">
        <v>4</v>
      </c>
      <c r="O186" s="1" t="s">
        <v>302</v>
      </c>
      <c r="P186" s="1">
        <f t="shared" si="41"/>
        <v>21671</v>
      </c>
      <c r="Q186" s="1">
        <f>ROUNDUP((Q187-Q182)*0.6/4+Q185,0)</f>
        <v>2626</v>
      </c>
      <c r="R186" s="1">
        <f t="shared" si="42"/>
        <v>765</v>
      </c>
      <c r="S186" s="1">
        <f t="shared" si="43"/>
        <v>512</v>
      </c>
      <c r="T186" s="1">
        <f>ROUNDUP((T187-T182)*0.6/4+T185,0)</f>
        <v>62</v>
      </c>
      <c r="U186" s="1">
        <f t="shared" si="44"/>
        <v>19</v>
      </c>
      <c r="V186" s="1" t="s">
        <v>302</v>
      </c>
      <c r="W186" s="1">
        <f t="shared" si="33"/>
        <v>28568</v>
      </c>
      <c r="X186" s="1">
        <f t="shared" si="45"/>
        <v>1913</v>
      </c>
      <c r="Y186" s="1">
        <f t="shared" si="34"/>
        <v>1097</v>
      </c>
      <c r="Z186" s="1">
        <f t="shared" si="35"/>
        <v>687</v>
      </c>
      <c r="AA186" s="1">
        <f t="shared" si="46"/>
        <v>46</v>
      </c>
      <c r="AB186" s="1">
        <f t="shared" si="36"/>
        <v>27</v>
      </c>
      <c r="AC186" s="1" t="s">
        <v>302</v>
      </c>
      <c r="AD186" s="1">
        <f t="shared" si="37"/>
        <v>24231</v>
      </c>
      <c r="AE186" s="1">
        <f t="shared" si="47"/>
        <v>2117</v>
      </c>
      <c r="AF186" s="1">
        <f t="shared" si="38"/>
        <v>970</v>
      </c>
      <c r="AG186" s="1">
        <f t="shared" si="39"/>
        <v>573</v>
      </c>
      <c r="AH186" s="1">
        <f t="shared" si="48"/>
        <v>50</v>
      </c>
      <c r="AI186" s="1">
        <f t="shared" si="40"/>
        <v>23</v>
      </c>
    </row>
    <row r="187" spans="8:35" x14ac:dyDescent="0.15">
      <c r="H187" s="1" t="s">
        <v>140</v>
      </c>
      <c r="I187" s="1">
        <v>4671</v>
      </c>
      <c r="J187" s="1">
        <v>427</v>
      </c>
      <c r="K187" s="1">
        <v>185</v>
      </c>
      <c r="L187" s="1">
        <v>73</v>
      </c>
      <c r="M187" s="1">
        <v>7</v>
      </c>
      <c r="N187" s="1">
        <v>4</v>
      </c>
      <c r="O187" s="20" t="s">
        <v>381</v>
      </c>
      <c r="P187" s="5">
        <f t="shared" si="41"/>
        <v>23842</v>
      </c>
      <c r="Q187" s="6">
        <f>ROUNDUP(Q182*$C$63,0)</f>
        <v>2889</v>
      </c>
      <c r="R187" s="7">
        <f t="shared" si="42"/>
        <v>842</v>
      </c>
      <c r="S187" s="5">
        <f t="shared" si="43"/>
        <v>537</v>
      </c>
      <c r="T187" s="6">
        <f>ROUNDUP(T182*$C$63,0)</f>
        <v>65</v>
      </c>
      <c r="U187" s="7">
        <f t="shared" si="44"/>
        <v>19</v>
      </c>
      <c r="V187" s="20" t="s">
        <v>381</v>
      </c>
      <c r="W187" s="5">
        <f t="shared" si="33"/>
        <v>31420</v>
      </c>
      <c r="X187" s="6">
        <f t="shared" si="45"/>
        <v>2104</v>
      </c>
      <c r="Y187" s="7">
        <f t="shared" si="34"/>
        <v>1207</v>
      </c>
      <c r="Z187" s="5">
        <f t="shared" si="35"/>
        <v>717</v>
      </c>
      <c r="AA187" s="6">
        <f t="shared" si="46"/>
        <v>48</v>
      </c>
      <c r="AB187" s="7">
        <f t="shared" si="36"/>
        <v>28</v>
      </c>
      <c r="AC187" s="20" t="s">
        <v>381</v>
      </c>
      <c r="AD187" s="5">
        <f t="shared" si="37"/>
        <v>26658</v>
      </c>
      <c r="AE187" s="6">
        <f t="shared" si="47"/>
        <v>2329</v>
      </c>
      <c r="AF187" s="7">
        <f t="shared" si="38"/>
        <v>1067</v>
      </c>
      <c r="AG187" s="5">
        <f t="shared" si="39"/>
        <v>607</v>
      </c>
      <c r="AH187" s="6">
        <f t="shared" si="48"/>
        <v>53</v>
      </c>
      <c r="AI187" s="7">
        <f t="shared" si="40"/>
        <v>25</v>
      </c>
    </row>
    <row r="188" spans="8:35" x14ac:dyDescent="0.15">
      <c r="H188" s="1" t="s">
        <v>141</v>
      </c>
      <c r="I188" s="1">
        <v>5079</v>
      </c>
      <c r="J188" s="1">
        <v>455</v>
      </c>
      <c r="K188" s="1">
        <v>201</v>
      </c>
      <c r="L188" s="1">
        <v>81</v>
      </c>
      <c r="M188" s="1">
        <v>8</v>
      </c>
      <c r="N188" s="1">
        <v>4</v>
      </c>
    </row>
    <row r="189" spans="8:35" x14ac:dyDescent="0.15">
      <c r="H189" s="1" t="s">
        <v>60</v>
      </c>
      <c r="I189" s="5">
        <v>6168</v>
      </c>
      <c r="J189" s="6">
        <v>531</v>
      </c>
      <c r="K189" s="7">
        <v>246</v>
      </c>
      <c r="L189" s="5">
        <v>103</v>
      </c>
      <c r="M189" s="6">
        <v>10</v>
      </c>
      <c r="N189" s="7">
        <v>6</v>
      </c>
      <c r="U189" s="21"/>
    </row>
    <row r="190" spans="8:35" x14ac:dyDescent="0.15">
      <c r="H190" s="1" t="s">
        <v>377</v>
      </c>
      <c r="I190" s="1">
        <v>6801</v>
      </c>
      <c r="J190" s="1">
        <v>584</v>
      </c>
      <c r="K190" s="1">
        <v>281</v>
      </c>
      <c r="L190" s="1">
        <v>118</v>
      </c>
      <c r="M190" s="1">
        <v>10</v>
      </c>
      <c r="N190" s="1">
        <v>6</v>
      </c>
      <c r="U190" s="21"/>
    </row>
    <row r="191" spans="8:35" x14ac:dyDescent="0.15">
      <c r="H191" s="1" t="s">
        <v>143</v>
      </c>
      <c r="I191" s="1">
        <v>7433</v>
      </c>
      <c r="J191" s="1">
        <v>637</v>
      </c>
      <c r="K191" s="1">
        <v>316</v>
      </c>
      <c r="L191" s="1">
        <v>133</v>
      </c>
      <c r="M191" s="1">
        <v>12</v>
      </c>
      <c r="N191" s="1">
        <v>7</v>
      </c>
      <c r="U191" s="21"/>
    </row>
    <row r="192" spans="8:35" x14ac:dyDescent="0.15">
      <c r="H192" s="1" t="s">
        <v>144</v>
      </c>
      <c r="I192" s="1">
        <v>8066</v>
      </c>
      <c r="J192" s="1">
        <v>690</v>
      </c>
      <c r="K192" s="1">
        <v>350</v>
      </c>
      <c r="L192" s="1">
        <v>147</v>
      </c>
      <c r="M192" s="1">
        <v>13</v>
      </c>
      <c r="N192" s="1">
        <v>7</v>
      </c>
      <c r="U192" s="21"/>
    </row>
    <row r="193" spans="8:21" x14ac:dyDescent="0.15">
      <c r="H193" s="1" t="s">
        <v>145</v>
      </c>
      <c r="I193" s="1">
        <v>8698</v>
      </c>
      <c r="J193" s="1">
        <v>742</v>
      </c>
      <c r="K193" s="1">
        <v>385</v>
      </c>
      <c r="L193" s="1">
        <v>162</v>
      </c>
      <c r="M193" s="1">
        <v>14</v>
      </c>
      <c r="N193" s="1">
        <v>9</v>
      </c>
      <c r="U193" s="21"/>
    </row>
    <row r="194" spans="8:21" x14ac:dyDescent="0.15">
      <c r="H194" s="1" t="s">
        <v>61</v>
      </c>
      <c r="I194" s="5">
        <v>10385</v>
      </c>
      <c r="J194" s="6">
        <v>883</v>
      </c>
      <c r="K194" s="7">
        <v>477</v>
      </c>
      <c r="L194" s="5">
        <v>201</v>
      </c>
      <c r="M194" s="6">
        <v>17</v>
      </c>
      <c r="N194" s="7">
        <v>9</v>
      </c>
      <c r="U194" s="21"/>
    </row>
    <row r="195" spans="8:21" x14ac:dyDescent="0.15">
      <c r="H195" s="1" t="s">
        <v>289</v>
      </c>
      <c r="U195" s="21"/>
    </row>
    <row r="196" spans="8:21" x14ac:dyDescent="0.15">
      <c r="H196" s="1" t="s">
        <v>290</v>
      </c>
      <c r="U196" s="21"/>
    </row>
    <row r="197" spans="8:21" x14ac:dyDescent="0.15">
      <c r="H197" s="1" t="s">
        <v>291</v>
      </c>
      <c r="U197" s="21"/>
    </row>
    <row r="198" spans="8:21" x14ac:dyDescent="0.15">
      <c r="H198" s="1" t="s">
        <v>292</v>
      </c>
      <c r="U198" s="21"/>
    </row>
    <row r="199" spans="8:21" x14ac:dyDescent="0.15">
      <c r="H199" s="1" t="s">
        <v>293</v>
      </c>
      <c r="U199" s="21"/>
    </row>
    <row r="200" spans="8:21" x14ac:dyDescent="0.15">
      <c r="H200" s="1" t="s">
        <v>294</v>
      </c>
      <c r="U200" s="21"/>
    </row>
    <row r="201" spans="8:21" x14ac:dyDescent="0.15">
      <c r="H201" s="1" t="s">
        <v>295</v>
      </c>
      <c r="U201" s="21"/>
    </row>
    <row r="202" spans="8:21" x14ac:dyDescent="0.15">
      <c r="H202" s="1" t="s">
        <v>296</v>
      </c>
      <c r="U202" s="21"/>
    </row>
    <row r="203" spans="8:21" x14ac:dyDescent="0.15">
      <c r="H203" s="1" t="s">
        <v>297</v>
      </c>
      <c r="U203" s="21"/>
    </row>
    <row r="204" spans="8:21" x14ac:dyDescent="0.15">
      <c r="H204" s="1" t="s">
        <v>298</v>
      </c>
      <c r="U204" s="21"/>
    </row>
    <row r="205" spans="8:21" x14ac:dyDescent="0.15">
      <c r="H205" s="1" t="s">
        <v>299</v>
      </c>
      <c r="U205" s="21"/>
    </row>
    <row r="206" spans="8:21" x14ac:dyDescent="0.15">
      <c r="H206" s="1" t="s">
        <v>300</v>
      </c>
      <c r="U206" s="21"/>
    </row>
    <row r="207" spans="8:21" x14ac:dyDescent="0.15">
      <c r="H207" s="1" t="s">
        <v>301</v>
      </c>
      <c r="U207" s="21"/>
    </row>
    <row r="208" spans="8:21" x14ac:dyDescent="0.15">
      <c r="H208" s="1" t="s">
        <v>302</v>
      </c>
      <c r="U208" s="21"/>
    </row>
    <row r="209" spans="8:21" x14ac:dyDescent="0.15">
      <c r="H209" s="20" t="s">
        <v>381</v>
      </c>
      <c r="U209" s="21"/>
    </row>
    <row r="210" spans="8:21" x14ac:dyDescent="0.15">
      <c r="U210" s="21"/>
    </row>
    <row r="211" spans="8:21" x14ac:dyDescent="0.15">
      <c r="U211" s="21"/>
    </row>
    <row r="212" spans="8:21" x14ac:dyDescent="0.15">
      <c r="U212" s="21"/>
    </row>
    <row r="213" spans="8:21" x14ac:dyDescent="0.15">
      <c r="U213" s="21"/>
    </row>
    <row r="214" spans="8:21" x14ac:dyDescent="0.15">
      <c r="U214" s="21"/>
    </row>
    <row r="215" spans="8:21" x14ac:dyDescent="0.15">
      <c r="U215" s="21"/>
    </row>
    <row r="216" spans="8:21" x14ac:dyDescent="0.15">
      <c r="U216" s="21"/>
    </row>
    <row r="217" spans="8:21" x14ac:dyDescent="0.15">
      <c r="U217" s="21"/>
    </row>
    <row r="218" spans="8:21" x14ac:dyDescent="0.15">
      <c r="U218" s="21"/>
    </row>
    <row r="219" spans="8:21" x14ac:dyDescent="0.15">
      <c r="U219" s="21"/>
    </row>
    <row r="220" spans="8:21" x14ac:dyDescent="0.15">
      <c r="U220" s="21"/>
    </row>
    <row r="221" spans="8:21" x14ac:dyDescent="0.15">
      <c r="U221" s="21"/>
    </row>
    <row r="222" spans="8:21" x14ac:dyDescent="0.15">
      <c r="U222" s="21"/>
    </row>
    <row r="223" spans="8:21" x14ac:dyDescent="0.15">
      <c r="U223" s="21"/>
    </row>
    <row r="224" spans="8:21" x14ac:dyDescent="0.15">
      <c r="U224" s="21"/>
    </row>
    <row r="225" spans="21:21" x14ac:dyDescent="0.15">
      <c r="U225" s="21"/>
    </row>
    <row r="226" spans="21:21" x14ac:dyDescent="0.15">
      <c r="U226" s="21"/>
    </row>
    <row r="227" spans="21:21" x14ac:dyDescent="0.15">
      <c r="U227" s="21"/>
    </row>
    <row r="228" spans="21:21" x14ac:dyDescent="0.15">
      <c r="U228" s="21"/>
    </row>
    <row r="229" spans="21:21" x14ac:dyDescent="0.15">
      <c r="U229" s="21"/>
    </row>
    <row r="230" spans="21:21" x14ac:dyDescent="0.15">
      <c r="U230" s="21"/>
    </row>
    <row r="231" spans="21:21" x14ac:dyDescent="0.15">
      <c r="U231" s="21"/>
    </row>
    <row r="232" spans="21:21" x14ac:dyDescent="0.15">
      <c r="U232" s="21"/>
    </row>
    <row r="233" spans="21:21" x14ac:dyDescent="0.15">
      <c r="U233" s="21"/>
    </row>
    <row r="234" spans="21:21" x14ac:dyDescent="0.15">
      <c r="U234" s="21"/>
    </row>
    <row r="235" spans="21:21" x14ac:dyDescent="0.15">
      <c r="U235" s="21"/>
    </row>
    <row r="236" spans="21:21" x14ac:dyDescent="0.15">
      <c r="U236" s="21"/>
    </row>
    <row r="237" spans="21:21" x14ac:dyDescent="0.15">
      <c r="U237" s="21"/>
    </row>
    <row r="238" spans="21:21" x14ac:dyDescent="0.15">
      <c r="U238" s="21"/>
    </row>
    <row r="239" spans="21:21" x14ac:dyDescent="0.15">
      <c r="U239" s="21"/>
    </row>
    <row r="240" spans="21:21" x14ac:dyDescent="0.15">
      <c r="U240" s="21"/>
    </row>
    <row r="241" spans="21:21" x14ac:dyDescent="0.15">
      <c r="U241" s="21"/>
    </row>
    <row r="242" spans="21:21" x14ac:dyDescent="0.15">
      <c r="U242" s="21"/>
    </row>
    <row r="243" spans="21:21" x14ac:dyDescent="0.15">
      <c r="U243" s="21"/>
    </row>
    <row r="244" spans="21:21" x14ac:dyDescent="0.15">
      <c r="U244" s="21"/>
    </row>
    <row r="245" spans="21:21" x14ac:dyDescent="0.15">
      <c r="U245" s="21"/>
    </row>
    <row r="246" spans="21:21" x14ac:dyDescent="0.15">
      <c r="U246" s="21"/>
    </row>
    <row r="247" spans="21:21" x14ac:dyDescent="0.15">
      <c r="U247" s="21"/>
    </row>
    <row r="248" spans="21:21" x14ac:dyDescent="0.15">
      <c r="U248" s="21"/>
    </row>
    <row r="249" spans="21:21" x14ac:dyDescent="0.15">
      <c r="U249" s="21"/>
    </row>
    <row r="250" spans="21:21" x14ac:dyDescent="0.15">
      <c r="U250" s="21"/>
    </row>
    <row r="251" spans="21:21" x14ac:dyDescent="0.15">
      <c r="U251" s="21"/>
    </row>
    <row r="252" spans="21:21" x14ac:dyDescent="0.15">
      <c r="U252" s="21"/>
    </row>
    <row r="253" spans="21:21" x14ac:dyDescent="0.15">
      <c r="U253" s="21"/>
    </row>
    <row r="254" spans="21:21" x14ac:dyDescent="0.15">
      <c r="U254" s="21"/>
    </row>
    <row r="255" spans="21:21" x14ac:dyDescent="0.15">
      <c r="U255" s="21"/>
    </row>
    <row r="256" spans="21:21" x14ac:dyDescent="0.15">
      <c r="U256" s="21"/>
    </row>
    <row r="257" spans="6:21" x14ac:dyDescent="0.15">
      <c r="U257" s="21"/>
    </row>
    <row r="258" spans="6:21" x14ac:dyDescent="0.15">
      <c r="U258" s="21"/>
    </row>
    <row r="259" spans="6:21" x14ac:dyDescent="0.15">
      <c r="U259" s="21"/>
    </row>
    <row r="260" spans="6:21" x14ac:dyDescent="0.15">
      <c r="U260" s="21"/>
    </row>
    <row r="261" spans="6:21" x14ac:dyDescent="0.15">
      <c r="U261" s="21"/>
    </row>
    <row r="262" spans="6:21" x14ac:dyDescent="0.15">
      <c r="U262" s="21"/>
    </row>
    <row r="263" spans="6:21" x14ac:dyDescent="0.15">
      <c r="U263" s="21"/>
    </row>
    <row r="264" spans="6:21" x14ac:dyDescent="0.15">
      <c r="U264" s="21"/>
    </row>
    <row r="265" spans="6:21" x14ac:dyDescent="0.15">
      <c r="U265" s="21"/>
    </row>
    <row r="266" spans="6:21" x14ac:dyDescent="0.15">
      <c r="U266" s="21"/>
    </row>
    <row r="267" spans="6:21" x14ac:dyDescent="0.15">
      <c r="U267" s="21"/>
    </row>
    <row r="268" spans="6:21" x14ac:dyDescent="0.15">
      <c r="F268" s="1" t="s">
        <v>117</v>
      </c>
      <c r="G268" s="1">
        <v>492</v>
      </c>
      <c r="H268" s="1">
        <f>(H271-H266)*0.6/4+H267</f>
        <v>0</v>
      </c>
    </row>
    <row r="269" spans="6:21" x14ac:dyDescent="0.15">
      <c r="F269" s="1" t="s">
        <v>154</v>
      </c>
      <c r="G269" s="1">
        <v>551</v>
      </c>
      <c r="H269" s="1">
        <f>(H271-H266)*0.6/4+H268</f>
        <v>0</v>
      </c>
    </row>
    <row r="270" spans="6:21" x14ac:dyDescent="0.15">
      <c r="F270" s="1" t="s">
        <v>155</v>
      </c>
      <c r="G270" s="1">
        <v>610</v>
      </c>
      <c r="H270" s="1">
        <f>(H271-H266)*0.6/4+H269</f>
        <v>0</v>
      </c>
    </row>
    <row r="271" spans="6:21" x14ac:dyDescent="0.15">
      <c r="F271" s="1" t="s">
        <v>51</v>
      </c>
      <c r="G271" s="6">
        <v>768</v>
      </c>
      <c r="H271" s="6">
        <f>H266*2</f>
        <v>0</v>
      </c>
    </row>
    <row r="272" spans="6:21" x14ac:dyDescent="0.15">
      <c r="F272" s="1" t="s">
        <v>118</v>
      </c>
      <c r="G272" s="1">
        <v>832</v>
      </c>
      <c r="H272" s="1">
        <f>(H276-H271)*0.6/4+H271</f>
        <v>0</v>
      </c>
    </row>
    <row r="273" spans="6:8" x14ac:dyDescent="0.15">
      <c r="F273" s="1" t="s">
        <v>119</v>
      </c>
      <c r="G273" s="1">
        <v>896</v>
      </c>
      <c r="H273" s="1">
        <f>(H276-H271)*0.6/4+H272</f>
        <v>0</v>
      </c>
    </row>
    <row r="274" spans="6:8" x14ac:dyDescent="0.15">
      <c r="F274" s="1" t="s">
        <v>120</v>
      </c>
      <c r="G274" s="1">
        <v>960</v>
      </c>
      <c r="H274" s="1">
        <f>(H276-H271)*0.6/4+H273</f>
        <v>0</v>
      </c>
    </row>
    <row r="275" spans="6:8" x14ac:dyDescent="0.15">
      <c r="F275" s="1" t="s">
        <v>121</v>
      </c>
      <c r="G275" s="1">
        <v>1024</v>
      </c>
      <c r="H275" s="1">
        <f>(H276-H271)*0.6/4+H274</f>
        <v>0</v>
      </c>
    </row>
    <row r="276" spans="6:8" x14ac:dyDescent="0.15">
      <c r="F276" s="1" t="s">
        <v>52</v>
      </c>
      <c r="G276" s="6">
        <v>1195</v>
      </c>
      <c r="H276" s="6">
        <f>H271*1.8</f>
        <v>0</v>
      </c>
    </row>
    <row r="277" spans="6:8" x14ac:dyDescent="0.15">
      <c r="F277" s="1" t="s">
        <v>122</v>
      </c>
      <c r="G277" s="1">
        <v>1313</v>
      </c>
      <c r="H277" s="1">
        <f>(H281-H276)*0.6/4+H276</f>
        <v>0</v>
      </c>
    </row>
    <row r="278" spans="6:8" x14ac:dyDescent="0.15">
      <c r="F278" s="1" t="s">
        <v>123</v>
      </c>
      <c r="G278" s="1">
        <v>1432</v>
      </c>
      <c r="H278" s="1">
        <f>(H281-H276)*0.6/4+H277</f>
        <v>0</v>
      </c>
    </row>
    <row r="279" spans="6:8" x14ac:dyDescent="0.15">
      <c r="F279" s="1" t="s">
        <v>124</v>
      </c>
      <c r="G279" s="1">
        <v>1550</v>
      </c>
      <c r="H279" s="1">
        <f>(H281-H276)*0.6/4+H278</f>
        <v>0</v>
      </c>
    </row>
    <row r="280" spans="6:8" x14ac:dyDescent="0.15">
      <c r="F280" s="1" t="s">
        <v>125</v>
      </c>
      <c r="G280" s="1">
        <v>1669</v>
      </c>
      <c r="H280" s="1">
        <f>(H281-H276)*0.6/4+H279</f>
        <v>0</v>
      </c>
    </row>
    <row r="281" spans="6:8" x14ac:dyDescent="0.15">
      <c r="F281" s="1" t="s">
        <v>53</v>
      </c>
      <c r="G281" s="6">
        <v>1985</v>
      </c>
      <c r="H281" s="6">
        <f>H276*1.6</f>
        <v>0</v>
      </c>
    </row>
    <row r="282" spans="6:8" x14ac:dyDescent="0.15">
      <c r="F282" s="20" t="s">
        <v>219</v>
      </c>
      <c r="H282" s="1">
        <f>(H286-H281)*0.6/4+H281</f>
        <v>0</v>
      </c>
    </row>
    <row r="283" spans="6:8" x14ac:dyDescent="0.15">
      <c r="F283" s="20" t="s">
        <v>220</v>
      </c>
      <c r="H283" s="1">
        <f>(H286-H281)*0.6/4+H282</f>
        <v>0</v>
      </c>
    </row>
    <row r="284" spans="6:8" x14ac:dyDescent="0.15">
      <c r="F284" s="20" t="s">
        <v>221</v>
      </c>
      <c r="H284" s="1">
        <f>(H286-H281)*0.6/4+H283</f>
        <v>0</v>
      </c>
    </row>
    <row r="285" spans="6:8" x14ac:dyDescent="0.15">
      <c r="F285" s="20" t="s">
        <v>222</v>
      </c>
      <c r="H285" s="1">
        <f>(H286-H281)*0.6/4+H284</f>
        <v>0</v>
      </c>
    </row>
    <row r="286" spans="6:8" x14ac:dyDescent="0.15">
      <c r="F286" s="20" t="s">
        <v>223</v>
      </c>
      <c r="H286" s="6">
        <f>H281*1.4</f>
        <v>0</v>
      </c>
    </row>
    <row r="287" spans="6:8" x14ac:dyDescent="0.15">
      <c r="F287" s="20" t="s">
        <v>224</v>
      </c>
      <c r="H287" s="1">
        <f>(H291-H286)*0.6/4+H286</f>
        <v>0</v>
      </c>
    </row>
    <row r="288" spans="6:8" x14ac:dyDescent="0.15">
      <c r="F288" s="20" t="s">
        <v>225</v>
      </c>
      <c r="H288" s="1">
        <f>(H291-H286)*0.6/4+H287</f>
        <v>0</v>
      </c>
    </row>
    <row r="289" spans="6:8" x14ac:dyDescent="0.15">
      <c r="F289" s="20" t="s">
        <v>226</v>
      </c>
      <c r="H289" s="1">
        <f>(H291-H286)*0.6/4+H288</f>
        <v>0</v>
      </c>
    </row>
    <row r="290" spans="6:8" x14ac:dyDescent="0.15">
      <c r="F290" s="20" t="s">
        <v>227</v>
      </c>
      <c r="H290" s="1">
        <f>(H291-H286)*0.6/4+H289</f>
        <v>0</v>
      </c>
    </row>
    <row r="291" spans="6:8" x14ac:dyDescent="0.15">
      <c r="F291" s="20" t="s">
        <v>228</v>
      </c>
      <c r="H291" s="6">
        <f>H286*1.2</f>
        <v>0</v>
      </c>
    </row>
    <row r="292" spans="6:8" x14ac:dyDescent="0.15">
      <c r="F292" s="20" t="s">
        <v>229</v>
      </c>
      <c r="H292" s="1">
        <f>(H296-H291)*0.6/4+H291</f>
        <v>0</v>
      </c>
    </row>
    <row r="293" spans="6:8" x14ac:dyDescent="0.15">
      <c r="F293" s="20" t="s">
        <v>230</v>
      </c>
      <c r="H293" s="1">
        <f>(H296-H291)*0.6/4+H292</f>
        <v>0</v>
      </c>
    </row>
    <row r="294" spans="6:8" x14ac:dyDescent="0.15">
      <c r="F294" s="20" t="s">
        <v>231</v>
      </c>
      <c r="H294" s="1">
        <f>(H296-H291)*0.6/4+H293</f>
        <v>0</v>
      </c>
    </row>
    <row r="295" spans="6:8" x14ac:dyDescent="0.15">
      <c r="F295" s="20" t="s">
        <v>232</v>
      </c>
      <c r="H295" s="1">
        <f>(H296-H291)*0.6/4+H294</f>
        <v>0</v>
      </c>
    </row>
    <row r="296" spans="6:8" x14ac:dyDescent="0.15">
      <c r="F296" s="20" t="s">
        <v>233</v>
      </c>
      <c r="H296" s="6">
        <f>H291*1.2</f>
        <v>0</v>
      </c>
    </row>
    <row r="297" spans="6:8" x14ac:dyDescent="0.15">
      <c r="F297" s="20" t="s">
        <v>234</v>
      </c>
      <c r="H297" s="1">
        <f>(H301-H296)*0.6/4+H296</f>
        <v>0</v>
      </c>
    </row>
    <row r="298" spans="6:8" x14ac:dyDescent="0.15">
      <c r="F298" s="20" t="s">
        <v>235</v>
      </c>
      <c r="H298" s="1">
        <f>(H301-H296)*0.6/4+H297</f>
        <v>0</v>
      </c>
    </row>
    <row r="299" spans="6:8" x14ac:dyDescent="0.15">
      <c r="F299" s="20" t="s">
        <v>236</v>
      </c>
      <c r="H299" s="1">
        <f>(H301-H296)*0.6/4+H298</f>
        <v>0</v>
      </c>
    </row>
    <row r="300" spans="6:8" x14ac:dyDescent="0.15">
      <c r="F300" s="20" t="s">
        <v>237</v>
      </c>
      <c r="H300" s="1">
        <f>(H301-H296)*0.6/4+H299</f>
        <v>0</v>
      </c>
    </row>
    <row r="301" spans="6:8" x14ac:dyDescent="0.15">
      <c r="F301" s="20" t="s">
        <v>238</v>
      </c>
      <c r="H301" s="6">
        <f>H296*1.2</f>
        <v>0</v>
      </c>
    </row>
    <row r="302" spans="6:8" x14ac:dyDescent="0.15">
      <c r="F302" s="20" t="s">
        <v>239</v>
      </c>
      <c r="H302" s="1">
        <f>(H306-H301)*0.6/4+H301</f>
        <v>0</v>
      </c>
    </row>
    <row r="303" spans="6:8" x14ac:dyDescent="0.15">
      <c r="F303" s="20" t="s">
        <v>240</v>
      </c>
      <c r="H303" s="1">
        <f>(H306-H301)*0.6/4+H302</f>
        <v>0</v>
      </c>
    </row>
    <row r="304" spans="6:8" x14ac:dyDescent="0.15">
      <c r="F304" s="20" t="s">
        <v>241</v>
      </c>
      <c r="H304" s="1">
        <f>(H306-H301)*0.6/4+H303</f>
        <v>0</v>
      </c>
    </row>
    <row r="305" spans="6:8" x14ac:dyDescent="0.15">
      <c r="F305" s="20" t="s">
        <v>242</v>
      </c>
      <c r="H305" s="1">
        <f>(H306-H301)*0.6/4+H304</f>
        <v>0</v>
      </c>
    </row>
    <row r="306" spans="6:8" x14ac:dyDescent="0.15">
      <c r="F306" s="20" t="s">
        <v>243</v>
      </c>
      <c r="H306" s="6">
        <f>H301*1.2</f>
        <v>0</v>
      </c>
    </row>
    <row r="307" spans="6:8" x14ac:dyDescent="0.15">
      <c r="F307" s="20" t="s">
        <v>244</v>
      </c>
      <c r="H307" s="1">
        <f>(H311-H306)*0.6/4+H306</f>
        <v>0</v>
      </c>
    </row>
    <row r="308" spans="6:8" x14ac:dyDescent="0.15">
      <c r="F308" s="20" t="s">
        <v>245</v>
      </c>
      <c r="H308" s="1">
        <f>(H311-H306)*0.6/4+H307</f>
        <v>0</v>
      </c>
    </row>
    <row r="309" spans="6:8" x14ac:dyDescent="0.15">
      <c r="F309" s="20" t="s">
        <v>246</v>
      </c>
      <c r="H309" s="1">
        <f>(H311-H306)*0.6/4+H308</f>
        <v>0</v>
      </c>
    </row>
    <row r="310" spans="6:8" x14ac:dyDescent="0.15">
      <c r="F310" s="20" t="s">
        <v>247</v>
      </c>
      <c r="H310" s="1">
        <f>(H311-H306)*0.6/4+H309</f>
        <v>0</v>
      </c>
    </row>
    <row r="311" spans="6:8" x14ac:dyDescent="0.15">
      <c r="F311" s="20" t="s">
        <v>248</v>
      </c>
      <c r="H311" s="6">
        <f>H306*1.2</f>
        <v>0</v>
      </c>
    </row>
    <row r="312" spans="6:8" x14ac:dyDescent="0.15">
      <c r="F312" s="20" t="s">
        <v>249</v>
      </c>
      <c r="H312" s="1">
        <f>(H316-H311)*0.6/4+H311</f>
        <v>0</v>
      </c>
    </row>
    <row r="313" spans="6:8" x14ac:dyDescent="0.15">
      <c r="F313" s="20" t="s">
        <v>250</v>
      </c>
      <c r="H313" s="1">
        <f>(H316-H311)*0.6/4+H312</f>
        <v>0</v>
      </c>
    </row>
    <row r="314" spans="6:8" x14ac:dyDescent="0.15">
      <c r="F314" s="20" t="s">
        <v>251</v>
      </c>
      <c r="H314" s="1">
        <f>(H316-H311)*0.6/4+H313</f>
        <v>0</v>
      </c>
    </row>
    <row r="315" spans="6:8" x14ac:dyDescent="0.15">
      <c r="F315" s="20" t="s">
        <v>252</v>
      </c>
      <c r="H315" s="1">
        <f>(H316-H311)*0.6/4+H314</f>
        <v>0</v>
      </c>
    </row>
    <row r="316" spans="6:8" x14ac:dyDescent="0.15">
      <c r="F316" s="20" t="s">
        <v>253</v>
      </c>
      <c r="H316" s="6">
        <f>H311*1.2</f>
        <v>0</v>
      </c>
    </row>
    <row r="317" spans="6:8" x14ac:dyDescent="0.15">
      <c r="F317" s="1" t="s">
        <v>54</v>
      </c>
      <c r="G317" s="6">
        <v>305</v>
      </c>
      <c r="H317" s="6">
        <v>305</v>
      </c>
    </row>
    <row r="318" spans="6:8" x14ac:dyDescent="0.15">
      <c r="F318" s="1" t="s">
        <v>126</v>
      </c>
      <c r="G318" s="1">
        <v>350</v>
      </c>
      <c r="H318" s="1">
        <f>(H322-H317)*0.6/4+H317</f>
        <v>350.75</v>
      </c>
    </row>
    <row r="319" spans="6:8" x14ac:dyDescent="0.15">
      <c r="F319" s="1" t="s">
        <v>127</v>
      </c>
      <c r="G319" s="1">
        <v>395</v>
      </c>
      <c r="H319" s="1">
        <f>(H322-H317)*0.6/4+H318</f>
        <v>396.5</v>
      </c>
    </row>
    <row r="320" spans="6:8" x14ac:dyDescent="0.15">
      <c r="F320" s="1" t="s">
        <v>156</v>
      </c>
      <c r="G320" s="1">
        <v>440</v>
      </c>
      <c r="H320" s="1">
        <f>(H322-H317)*0.6/4+H319</f>
        <v>442.25</v>
      </c>
    </row>
    <row r="321" spans="6:8" x14ac:dyDescent="0.15">
      <c r="F321" s="1" t="s">
        <v>157</v>
      </c>
      <c r="G321" s="1">
        <v>485</v>
      </c>
      <c r="H321" s="1">
        <f>(H322-H317)*0.6/4+H320</f>
        <v>488</v>
      </c>
    </row>
    <row r="322" spans="6:8" x14ac:dyDescent="0.15">
      <c r="F322" s="1" t="s">
        <v>55</v>
      </c>
      <c r="G322" s="6">
        <v>607</v>
      </c>
      <c r="H322" s="6">
        <f>H317*2</f>
        <v>610</v>
      </c>
    </row>
    <row r="323" spans="6:8" x14ac:dyDescent="0.15">
      <c r="F323" s="1" t="s">
        <v>128</v>
      </c>
      <c r="G323" s="1">
        <v>657</v>
      </c>
      <c r="H323" s="1">
        <f>(H327-H322)*0.6/4+H322</f>
        <v>683.2</v>
      </c>
    </row>
    <row r="324" spans="6:8" x14ac:dyDescent="0.15">
      <c r="F324" s="1" t="s">
        <v>129</v>
      </c>
      <c r="G324" s="1">
        <v>708</v>
      </c>
      <c r="H324" s="1">
        <f>(H327-H322)*0.6/4+H323</f>
        <v>756.40000000000009</v>
      </c>
    </row>
    <row r="325" spans="6:8" x14ac:dyDescent="0.15">
      <c r="F325" s="1" t="s">
        <v>130</v>
      </c>
      <c r="G325" s="1">
        <v>759</v>
      </c>
      <c r="H325" s="1">
        <f>(H327-H322)*0.6/4+H324</f>
        <v>829.60000000000014</v>
      </c>
    </row>
    <row r="326" spans="6:8" x14ac:dyDescent="0.15">
      <c r="F326" s="1" t="s">
        <v>131</v>
      </c>
      <c r="G326" s="1">
        <v>810</v>
      </c>
      <c r="H326" s="1">
        <f>(H327-H322)*0.6/4+H325</f>
        <v>902.80000000000018</v>
      </c>
    </row>
    <row r="327" spans="6:8" x14ac:dyDescent="0.15">
      <c r="F327" s="1" t="s">
        <v>56</v>
      </c>
      <c r="G327" s="6">
        <v>944</v>
      </c>
      <c r="H327" s="6">
        <f>H322*1.8</f>
        <v>1098</v>
      </c>
    </row>
    <row r="328" spans="6:8" x14ac:dyDescent="0.15">
      <c r="F328" s="1" t="s">
        <v>132</v>
      </c>
      <c r="G328" s="1">
        <v>1038</v>
      </c>
      <c r="H328" s="1">
        <f>(H332-H327)*0.6/4+H327</f>
        <v>1196.82</v>
      </c>
    </row>
    <row r="329" spans="6:8" x14ac:dyDescent="0.15">
      <c r="F329" s="1" t="s">
        <v>133</v>
      </c>
      <c r="G329" s="1">
        <v>1131</v>
      </c>
      <c r="H329" s="1">
        <f>(H332-H327)*0.6/4+H328</f>
        <v>1295.6399999999999</v>
      </c>
    </row>
    <row r="330" spans="6:8" x14ac:dyDescent="0.15">
      <c r="F330" s="1" t="s">
        <v>134</v>
      </c>
      <c r="G330" s="1">
        <v>1225</v>
      </c>
      <c r="H330" s="1">
        <f>(H332-H327)*0.6/4+H329</f>
        <v>1394.4599999999998</v>
      </c>
    </row>
    <row r="331" spans="6:8" x14ac:dyDescent="0.15">
      <c r="F331" s="1" t="s">
        <v>135</v>
      </c>
      <c r="G331" s="1">
        <v>1319</v>
      </c>
      <c r="H331" s="1">
        <f>(H332-H327)*0.6/4+H330</f>
        <v>1493.2799999999997</v>
      </c>
    </row>
    <row r="332" spans="6:8" x14ac:dyDescent="0.15">
      <c r="F332" s="1" t="s">
        <v>57</v>
      </c>
      <c r="G332" s="6">
        <v>1569</v>
      </c>
      <c r="H332" s="6">
        <f>H327*1.6</f>
        <v>1756.8000000000002</v>
      </c>
    </row>
    <row r="333" spans="6:8" x14ac:dyDescent="0.15">
      <c r="F333" s="20" t="s">
        <v>254</v>
      </c>
      <c r="H333" s="1">
        <f>(H337-H332)*0.6/4+H332</f>
        <v>1862.2080000000001</v>
      </c>
    </row>
    <row r="334" spans="6:8" x14ac:dyDescent="0.15">
      <c r="F334" s="20" t="s">
        <v>255</v>
      </c>
      <c r="H334" s="1">
        <f>(H337-H332)*0.6/4+H333</f>
        <v>1967.616</v>
      </c>
    </row>
    <row r="335" spans="6:8" x14ac:dyDescent="0.15">
      <c r="F335" s="20" t="s">
        <v>256</v>
      </c>
      <c r="H335" s="1">
        <f>(H337-H332)*0.6/4+H334</f>
        <v>2073.0239999999999</v>
      </c>
    </row>
    <row r="336" spans="6:8" x14ac:dyDescent="0.15">
      <c r="F336" s="20" t="s">
        <v>257</v>
      </c>
      <c r="H336" s="1">
        <f>(H337-H332)*0.6/4+H335</f>
        <v>2178.4319999999998</v>
      </c>
    </row>
    <row r="337" spans="6:8" x14ac:dyDescent="0.15">
      <c r="F337" s="20" t="s">
        <v>258</v>
      </c>
      <c r="H337" s="6">
        <f>H332*1.4</f>
        <v>2459.52</v>
      </c>
    </row>
    <row r="338" spans="6:8" x14ac:dyDescent="0.15">
      <c r="F338" s="20" t="s">
        <v>259</v>
      </c>
      <c r="H338" s="1">
        <f>(H342-H337)*0.6/4+H337</f>
        <v>2533.3056000000001</v>
      </c>
    </row>
    <row r="339" spans="6:8" x14ac:dyDescent="0.15">
      <c r="F339" s="20" t="s">
        <v>260</v>
      </c>
      <c r="H339" s="1">
        <f>(H342-H337)*0.6/4+H338</f>
        <v>2607.0912000000003</v>
      </c>
    </row>
    <row r="340" spans="6:8" x14ac:dyDescent="0.15">
      <c r="F340" s="20" t="s">
        <v>261</v>
      </c>
      <c r="H340" s="1">
        <f>(H342-H337)*0.6/4+H339</f>
        <v>2680.8768000000005</v>
      </c>
    </row>
    <row r="341" spans="6:8" x14ac:dyDescent="0.15">
      <c r="F341" s="20" t="s">
        <v>262</v>
      </c>
      <c r="H341" s="1">
        <f>(H342-H337)*0.6/4+H340</f>
        <v>2754.6624000000006</v>
      </c>
    </row>
    <row r="342" spans="6:8" x14ac:dyDescent="0.15">
      <c r="F342" s="20" t="s">
        <v>263</v>
      </c>
      <c r="H342" s="6">
        <f>H337*1.2</f>
        <v>2951.424</v>
      </c>
    </row>
    <row r="343" spans="6:8" x14ac:dyDescent="0.15">
      <c r="F343" s="20" t="s">
        <v>264</v>
      </c>
      <c r="H343" s="1">
        <f>(H347-H342)*0.6/4+H342</f>
        <v>3039.9667199999999</v>
      </c>
    </row>
    <row r="344" spans="6:8" x14ac:dyDescent="0.15">
      <c r="F344" s="20" t="s">
        <v>265</v>
      </c>
      <c r="H344" s="1">
        <f>(H347-H342)*0.6/4+H343</f>
        <v>3128.5094399999998</v>
      </c>
    </row>
    <row r="345" spans="6:8" x14ac:dyDescent="0.15">
      <c r="F345" s="20" t="s">
        <v>266</v>
      </c>
      <c r="H345" s="1">
        <f>(H347-H342)*0.6/4+H344</f>
        <v>3217.0521599999997</v>
      </c>
    </row>
    <row r="346" spans="6:8" x14ac:dyDescent="0.15">
      <c r="F346" s="20" t="s">
        <v>267</v>
      </c>
      <c r="H346" s="1">
        <f>(H347-H342)*0.6/4+H345</f>
        <v>3305.5948799999996</v>
      </c>
    </row>
    <row r="347" spans="6:8" x14ac:dyDescent="0.15">
      <c r="F347" s="20" t="s">
        <v>268</v>
      </c>
      <c r="H347" s="6">
        <f>H342*1.2</f>
        <v>3541.7087999999999</v>
      </c>
    </row>
    <row r="348" spans="6:8" x14ac:dyDescent="0.15">
      <c r="F348" s="20" t="s">
        <v>269</v>
      </c>
      <c r="H348" s="1">
        <f>(H352-H347)*0.6/4+H347</f>
        <v>3647.9600639999999</v>
      </c>
    </row>
    <row r="349" spans="6:8" x14ac:dyDescent="0.15">
      <c r="F349" s="20" t="s">
        <v>270</v>
      </c>
      <c r="H349" s="1">
        <f>(H352-H347)*0.6/4+H348</f>
        <v>3754.2113279999999</v>
      </c>
    </row>
    <row r="350" spans="6:8" x14ac:dyDescent="0.15">
      <c r="F350" s="20" t="s">
        <v>271</v>
      </c>
      <c r="H350" s="1">
        <f>(H352-H347)*0.6/4+H349</f>
        <v>3860.4625919999999</v>
      </c>
    </row>
    <row r="351" spans="6:8" x14ac:dyDescent="0.15">
      <c r="F351" s="20" t="s">
        <v>272</v>
      </c>
      <c r="H351" s="1">
        <f>(H352-H347)*0.6/4+H350</f>
        <v>3966.7138559999999</v>
      </c>
    </row>
    <row r="352" spans="6:8" x14ac:dyDescent="0.15">
      <c r="F352" s="20" t="s">
        <v>273</v>
      </c>
      <c r="H352" s="6">
        <f>H347*1.2</f>
        <v>4250.0505599999997</v>
      </c>
    </row>
    <row r="353" spans="6:8" x14ac:dyDescent="0.15">
      <c r="F353" s="20" t="s">
        <v>274</v>
      </c>
      <c r="H353" s="1">
        <f>(H357-H352)*0.6/4+H352</f>
        <v>4377.5520767999997</v>
      </c>
    </row>
    <row r="354" spans="6:8" x14ac:dyDescent="0.15">
      <c r="F354" s="20" t="s">
        <v>275</v>
      </c>
      <c r="H354" s="1">
        <f>(H357-H352)*0.6/4+H353</f>
        <v>4505.0535935999997</v>
      </c>
    </row>
    <row r="355" spans="6:8" x14ac:dyDescent="0.15">
      <c r="F355" s="20" t="s">
        <v>276</v>
      </c>
      <c r="H355" s="1">
        <f>(H357-H352)*0.6/4+H354</f>
        <v>4632.5551103999996</v>
      </c>
    </row>
    <row r="356" spans="6:8" x14ac:dyDescent="0.15">
      <c r="F356" s="20" t="s">
        <v>277</v>
      </c>
      <c r="H356" s="1">
        <f>(H357-H352)*0.6/4+H355</f>
        <v>4760.0566271999996</v>
      </c>
    </row>
    <row r="357" spans="6:8" x14ac:dyDescent="0.15">
      <c r="F357" s="20" t="s">
        <v>278</v>
      </c>
      <c r="H357" s="6">
        <f>H352*1.2</f>
        <v>5100.0606719999996</v>
      </c>
    </row>
    <row r="358" spans="6:8" x14ac:dyDescent="0.15">
      <c r="F358" s="20" t="s">
        <v>279</v>
      </c>
      <c r="H358" s="1">
        <f>(H362-H357)*0.6/4+H357</f>
        <v>5253.0624921599992</v>
      </c>
    </row>
    <row r="359" spans="6:8" x14ac:dyDescent="0.15">
      <c r="F359" s="20" t="s">
        <v>280</v>
      </c>
      <c r="H359" s="1">
        <f>(H362-H357)*0.6/4+H358</f>
        <v>5406.0643123199989</v>
      </c>
    </row>
    <row r="360" spans="6:8" x14ac:dyDescent="0.15">
      <c r="F360" s="20" t="s">
        <v>281</v>
      </c>
      <c r="H360" s="1">
        <f>(H362-H357)*0.6/4+H359</f>
        <v>5559.0661324799985</v>
      </c>
    </row>
    <row r="361" spans="6:8" x14ac:dyDescent="0.15">
      <c r="F361" s="20" t="s">
        <v>282</v>
      </c>
      <c r="H361" s="1">
        <f>(H362-H357)*0.6/4+H360</f>
        <v>5712.0679526399981</v>
      </c>
    </row>
    <row r="362" spans="6:8" x14ac:dyDescent="0.15">
      <c r="F362" s="20" t="s">
        <v>283</v>
      </c>
      <c r="H362" s="6">
        <f>H357*1.2</f>
        <v>6120.0728063999995</v>
      </c>
    </row>
    <row r="363" spans="6:8" x14ac:dyDescent="0.15">
      <c r="F363" s="20" t="s">
        <v>284</v>
      </c>
      <c r="H363" s="1">
        <f>(H367-H362)*0.6/4+H362</f>
        <v>6303.6749905919996</v>
      </c>
    </row>
    <row r="364" spans="6:8" x14ac:dyDescent="0.15">
      <c r="F364" s="20" t="s">
        <v>285</v>
      </c>
      <c r="H364" s="1">
        <f>(H367-H362)*0.6/4+H363</f>
        <v>6487.2771747839997</v>
      </c>
    </row>
    <row r="365" spans="6:8" x14ac:dyDescent="0.15">
      <c r="F365" s="20" t="s">
        <v>286</v>
      </c>
      <c r="H365" s="1">
        <f>(H367-H362)*0.6/4+H364</f>
        <v>6670.8793589759998</v>
      </c>
    </row>
    <row r="366" spans="6:8" x14ac:dyDescent="0.15">
      <c r="F366" s="20" t="s">
        <v>287</v>
      </c>
      <c r="H366" s="1">
        <f>(H367-H362)*0.6/4+H365</f>
        <v>6854.4815431679999</v>
      </c>
    </row>
    <row r="367" spans="6:8" x14ac:dyDescent="0.15">
      <c r="F367" s="20" t="s">
        <v>288</v>
      </c>
      <c r="H367" s="6">
        <f>H362*1.2</f>
        <v>7344.0873676799993</v>
      </c>
    </row>
    <row r="368" spans="6:8" x14ac:dyDescent="0.15">
      <c r="F368" s="1" t="s">
        <v>58</v>
      </c>
      <c r="G368" s="6">
        <v>254</v>
      </c>
      <c r="H368" s="6">
        <v>254</v>
      </c>
    </row>
    <row r="369" spans="6:8" x14ac:dyDescent="0.15">
      <c r="F369" s="1" t="s">
        <v>136</v>
      </c>
      <c r="G369" s="1">
        <v>292</v>
      </c>
      <c r="H369" s="1">
        <f>(H373-H368)*0.6/4+H368</f>
        <v>292.10000000000002</v>
      </c>
    </row>
    <row r="370" spans="6:8" x14ac:dyDescent="0.15">
      <c r="F370" s="1" t="s">
        <v>137</v>
      </c>
      <c r="G370" s="1">
        <v>329</v>
      </c>
      <c r="H370" s="1">
        <f>(H373-H368)*0.6/4+H369</f>
        <v>330.20000000000005</v>
      </c>
    </row>
    <row r="371" spans="6:8" x14ac:dyDescent="0.15">
      <c r="F371" s="1" t="s">
        <v>158</v>
      </c>
      <c r="G371" s="1">
        <v>367</v>
      </c>
      <c r="H371" s="1">
        <f>(H373-H368)*0.6/4+H370</f>
        <v>368.30000000000007</v>
      </c>
    </row>
    <row r="372" spans="6:8" x14ac:dyDescent="0.15">
      <c r="F372" s="1" t="s">
        <v>159</v>
      </c>
      <c r="G372" s="1">
        <v>405</v>
      </c>
      <c r="H372" s="1">
        <f>(H373-H368)*0.6/4+H371</f>
        <v>406.40000000000009</v>
      </c>
    </row>
    <row r="373" spans="6:8" x14ac:dyDescent="0.15">
      <c r="F373" s="1" t="s">
        <v>59</v>
      </c>
      <c r="G373" s="6">
        <v>506</v>
      </c>
      <c r="H373" s="6">
        <f>H368*2</f>
        <v>508</v>
      </c>
    </row>
    <row r="374" spans="6:8" x14ac:dyDescent="0.15">
      <c r="F374" s="1" t="s">
        <v>138</v>
      </c>
      <c r="G374" s="1">
        <v>548</v>
      </c>
      <c r="H374" s="1">
        <f>(H378-H373)*0.6/4+H373</f>
        <v>568.96</v>
      </c>
    </row>
    <row r="375" spans="6:8" x14ac:dyDescent="0.15">
      <c r="F375" s="1" t="s">
        <v>139</v>
      </c>
      <c r="G375" s="1">
        <v>591</v>
      </c>
      <c r="H375" s="1">
        <f>(H378-H373)*0.6/4+H374</f>
        <v>629.92000000000007</v>
      </c>
    </row>
    <row r="376" spans="6:8" x14ac:dyDescent="0.15">
      <c r="F376" s="1" t="s">
        <v>140</v>
      </c>
      <c r="G376" s="1">
        <v>633</v>
      </c>
      <c r="H376" s="1">
        <f>(H378-H373)*0.6/4+H375</f>
        <v>690.88000000000011</v>
      </c>
    </row>
    <row r="377" spans="6:8" x14ac:dyDescent="0.15">
      <c r="F377" s="1" t="s">
        <v>141</v>
      </c>
      <c r="G377" s="1">
        <v>675</v>
      </c>
      <c r="H377" s="1">
        <f>(H378-H373)*0.6/4+H376</f>
        <v>751.84000000000015</v>
      </c>
    </row>
    <row r="378" spans="6:8" x14ac:dyDescent="0.15">
      <c r="F378" s="1" t="s">
        <v>60</v>
      </c>
      <c r="G378" s="6">
        <v>787</v>
      </c>
      <c r="H378" s="6">
        <f>H373*1.8</f>
        <v>914.4</v>
      </c>
    </row>
    <row r="379" spans="6:8" x14ac:dyDescent="0.15">
      <c r="F379" s="1" t="s">
        <v>142</v>
      </c>
      <c r="G379" s="1">
        <v>865</v>
      </c>
      <c r="H379" s="1">
        <f>(H383-H378)*0.6/4+H378</f>
        <v>996.69599999999991</v>
      </c>
    </row>
    <row r="380" spans="6:8" x14ac:dyDescent="0.15">
      <c r="F380" s="1" t="s">
        <v>143</v>
      </c>
      <c r="G380" s="1">
        <v>943</v>
      </c>
      <c r="H380" s="1">
        <f>(H383-H378)*0.6/4+H379</f>
        <v>1078.992</v>
      </c>
    </row>
    <row r="381" spans="6:8" x14ac:dyDescent="0.15">
      <c r="F381" s="1" t="s">
        <v>144</v>
      </c>
      <c r="G381" s="1">
        <v>1021</v>
      </c>
      <c r="H381" s="1">
        <f>(H383-H378)*0.6/4+H380</f>
        <v>1161.288</v>
      </c>
    </row>
    <row r="382" spans="6:8" x14ac:dyDescent="0.15">
      <c r="F382" s="1" t="s">
        <v>145</v>
      </c>
      <c r="G382" s="1">
        <v>1099</v>
      </c>
      <c r="H382" s="1">
        <f>(H383-H378)*0.6/4+H381</f>
        <v>1243.5840000000001</v>
      </c>
    </row>
    <row r="383" spans="6:8" x14ac:dyDescent="0.15">
      <c r="F383" s="1" t="s">
        <v>61</v>
      </c>
      <c r="G383" s="6">
        <v>1307</v>
      </c>
      <c r="H383" s="6">
        <f>H378*1.6</f>
        <v>1463.04</v>
      </c>
    </row>
    <row r="384" spans="6:8" x14ac:dyDescent="0.15">
      <c r="F384" s="20" t="s">
        <v>289</v>
      </c>
      <c r="H384" s="1">
        <f>(H388-H383)*0.6/4+H383</f>
        <v>1550.8224</v>
      </c>
    </row>
    <row r="385" spans="6:8" x14ac:dyDescent="0.15">
      <c r="F385" s="20" t="s">
        <v>290</v>
      </c>
      <c r="H385" s="1">
        <f>(H388-H383)*0.6/4+H384</f>
        <v>1638.6048000000001</v>
      </c>
    </row>
    <row r="386" spans="6:8" x14ac:dyDescent="0.15">
      <c r="F386" s="20" t="s">
        <v>291</v>
      </c>
      <c r="H386" s="1">
        <f>(H388-H383)*0.6/4+H385</f>
        <v>1726.3872000000001</v>
      </c>
    </row>
    <row r="387" spans="6:8" x14ac:dyDescent="0.15">
      <c r="F387" s="20" t="s">
        <v>292</v>
      </c>
      <c r="H387" s="1">
        <f>(H388-H383)*0.6/4+H386</f>
        <v>1814.1696000000002</v>
      </c>
    </row>
    <row r="388" spans="6:8" x14ac:dyDescent="0.15">
      <c r="F388" s="20" t="s">
        <v>293</v>
      </c>
      <c r="H388" s="6">
        <f>H383*1.4</f>
        <v>2048.2559999999999</v>
      </c>
    </row>
    <row r="389" spans="6:8" x14ac:dyDescent="0.15">
      <c r="F389" s="20" t="s">
        <v>294</v>
      </c>
      <c r="H389" s="1">
        <f>(H393-H388)*0.6/4+H388</f>
        <v>2109.7036799999996</v>
      </c>
    </row>
    <row r="390" spans="6:8" x14ac:dyDescent="0.15">
      <c r="F390" s="20" t="s">
        <v>295</v>
      </c>
      <c r="H390" s="1">
        <f>(H393-H388)*0.6/4+H389</f>
        <v>2171.1513599999994</v>
      </c>
    </row>
    <row r="391" spans="6:8" x14ac:dyDescent="0.15">
      <c r="F391" s="20" t="s">
        <v>296</v>
      </c>
      <c r="H391" s="1">
        <f>(H393-H388)*0.6/4+H390</f>
        <v>2232.5990399999991</v>
      </c>
    </row>
    <row r="392" spans="6:8" x14ac:dyDescent="0.15">
      <c r="F392" s="20" t="s">
        <v>297</v>
      </c>
      <c r="H392" s="1">
        <f>(H393-H388)*0.6/4+H391</f>
        <v>2294.0467199999989</v>
      </c>
    </row>
    <row r="393" spans="6:8" x14ac:dyDescent="0.15">
      <c r="F393" s="20" t="s">
        <v>298</v>
      </c>
      <c r="H393" s="6">
        <f>H388*1.2</f>
        <v>2457.9071999999996</v>
      </c>
    </row>
    <row r="394" spans="6:8" x14ac:dyDescent="0.15">
      <c r="F394" s="20" t="s">
        <v>299</v>
      </c>
      <c r="H394" s="1">
        <f>(H398-H393)*0.6/4+H393</f>
        <v>2531.6444159999996</v>
      </c>
    </row>
    <row r="395" spans="6:8" x14ac:dyDescent="0.15">
      <c r="F395" s="20" t="s">
        <v>300</v>
      </c>
      <c r="H395" s="1">
        <f>(H398-H393)*0.6/4+H394</f>
        <v>2605.3816319999996</v>
      </c>
    </row>
    <row r="396" spans="6:8" x14ac:dyDescent="0.15">
      <c r="F396" s="20" t="s">
        <v>301</v>
      </c>
      <c r="H396" s="1">
        <f>(H398-H393)*0.6/4+H395</f>
        <v>2679.1188479999996</v>
      </c>
    </row>
    <row r="397" spans="6:8" x14ac:dyDescent="0.15">
      <c r="F397" s="20" t="s">
        <v>302</v>
      </c>
      <c r="H397" s="1">
        <f>(H398-H393)*0.6/4+H396</f>
        <v>2752.8560639999996</v>
      </c>
    </row>
    <row r="398" spans="6:8" x14ac:dyDescent="0.15">
      <c r="F398" s="20" t="s">
        <v>303</v>
      </c>
      <c r="H398" s="6">
        <f>H393*1.2</f>
        <v>2949.4886399999996</v>
      </c>
    </row>
    <row r="399" spans="6:8" x14ac:dyDescent="0.15">
      <c r="F399" s="20" t="s">
        <v>304</v>
      </c>
      <c r="H399" s="1">
        <f>(H403-H398)*0.6/4+H398</f>
        <v>3037.9732991999995</v>
      </c>
    </row>
    <row r="400" spans="6:8" x14ac:dyDescent="0.15">
      <c r="F400" s="20" t="s">
        <v>305</v>
      </c>
      <c r="H400" s="1">
        <f>(H403-H398)*0.6/4+H399</f>
        <v>3126.4579583999994</v>
      </c>
    </row>
    <row r="401" spans="6:8" x14ac:dyDescent="0.15">
      <c r="F401" s="20" t="s">
        <v>306</v>
      </c>
      <c r="H401" s="1">
        <f>(H403-H398)*0.6/4+H400</f>
        <v>3214.9426175999993</v>
      </c>
    </row>
    <row r="402" spans="6:8" x14ac:dyDescent="0.15">
      <c r="F402" s="20" t="s">
        <v>307</v>
      </c>
      <c r="H402" s="1">
        <f>(H403-H398)*0.6/4+H401</f>
        <v>3303.4272767999992</v>
      </c>
    </row>
    <row r="403" spans="6:8" x14ac:dyDescent="0.15">
      <c r="F403" s="20" t="s">
        <v>308</v>
      </c>
      <c r="H403" s="6">
        <f>H398*1.2</f>
        <v>3539.3863679999995</v>
      </c>
    </row>
    <row r="404" spans="6:8" x14ac:dyDescent="0.15">
      <c r="F404" s="20" t="s">
        <v>309</v>
      </c>
      <c r="H404" s="1">
        <f>(H408-H403)*0.6/4+H403</f>
        <v>3645.5679590399996</v>
      </c>
    </row>
    <row r="405" spans="6:8" x14ac:dyDescent="0.15">
      <c r="F405" s="20" t="s">
        <v>310</v>
      </c>
      <c r="H405" s="1">
        <f>(H408-H403)*0.6/4+H404</f>
        <v>3751.7495500799996</v>
      </c>
    </row>
    <row r="406" spans="6:8" x14ac:dyDescent="0.15">
      <c r="F406" s="20" t="s">
        <v>311</v>
      </c>
      <c r="H406" s="1">
        <f>(H408-H403)*0.6/4+H405</f>
        <v>3857.9311411199997</v>
      </c>
    </row>
    <row r="407" spans="6:8" x14ac:dyDescent="0.15">
      <c r="F407" s="20" t="s">
        <v>312</v>
      </c>
      <c r="H407" s="1">
        <f>(H408-H403)*0.6/4+H406</f>
        <v>3964.1127321599997</v>
      </c>
    </row>
    <row r="408" spans="6:8" x14ac:dyDescent="0.15">
      <c r="F408" s="20" t="s">
        <v>313</v>
      </c>
      <c r="H408" s="6">
        <f>H403*1.2</f>
        <v>4247.2636415999996</v>
      </c>
    </row>
    <row r="409" spans="6:8" x14ac:dyDescent="0.15">
      <c r="F409" s="20" t="s">
        <v>314</v>
      </c>
      <c r="H409" s="1">
        <f>(H413-H408)*0.6/4+H408</f>
        <v>4374.6815508479995</v>
      </c>
    </row>
    <row r="410" spans="6:8" x14ac:dyDescent="0.15">
      <c r="F410" s="20" t="s">
        <v>315</v>
      </c>
      <c r="H410" s="1">
        <f>(H413-H408)*0.6/4+H409</f>
        <v>4502.0994600959993</v>
      </c>
    </row>
    <row r="411" spans="6:8" x14ac:dyDescent="0.15">
      <c r="F411" s="20" t="s">
        <v>316</v>
      </c>
      <c r="H411" s="1">
        <f>(H413-H408)*0.6/4+H410</f>
        <v>4629.5173693439992</v>
      </c>
    </row>
    <row r="412" spans="6:8" x14ac:dyDescent="0.15">
      <c r="F412" s="20" t="s">
        <v>317</v>
      </c>
      <c r="H412" s="1">
        <f>(H413-H408)*0.6/4+H411</f>
        <v>4756.9352785919991</v>
      </c>
    </row>
    <row r="413" spans="6:8" x14ac:dyDescent="0.15">
      <c r="F413" s="20" t="s">
        <v>318</v>
      </c>
      <c r="H413" s="6">
        <f>H408*1.2</f>
        <v>5096.7163699199991</v>
      </c>
    </row>
    <row r="414" spans="6:8" x14ac:dyDescent="0.15">
      <c r="F414" s="20" t="s">
        <v>319</v>
      </c>
      <c r="H414" s="1">
        <f>(H418-H413)*0.6/4+H413</f>
        <v>5249.6178610175994</v>
      </c>
    </row>
    <row r="415" spans="6:8" x14ac:dyDescent="0.15">
      <c r="F415" s="20" t="s">
        <v>320</v>
      </c>
      <c r="H415" s="1">
        <f>(H418-H413)*0.6/4+H414</f>
        <v>5402.5193521151996</v>
      </c>
    </row>
    <row r="416" spans="6:8" x14ac:dyDescent="0.15">
      <c r="F416" s="20" t="s">
        <v>321</v>
      </c>
      <c r="H416" s="1">
        <f>(H418-H413)*0.6/4+H415</f>
        <v>5555.4208432127998</v>
      </c>
    </row>
    <row r="417" spans="6:8" x14ac:dyDescent="0.15">
      <c r="F417" s="20" t="s">
        <v>322</v>
      </c>
      <c r="H417" s="1">
        <f>(H418-H413)*0.6/4+H416</f>
        <v>5708.3223343104</v>
      </c>
    </row>
    <row r="418" spans="6:8" x14ac:dyDescent="0.15">
      <c r="F418" s="20" t="s">
        <v>323</v>
      </c>
      <c r="H418" s="6">
        <f>H413*1.2</f>
        <v>6116.0596439039991</v>
      </c>
    </row>
  </sheetData>
  <phoneticPr fontId="1" type="noConversion"/>
  <conditionalFormatting sqref="L4">
    <cfRule type="expression" dxfId="60" priority="13">
      <formula>L4="Client"</formula>
    </cfRule>
  </conditionalFormatting>
  <conditionalFormatting sqref="J4:K4 M4:T4">
    <cfRule type="cellIs" dxfId="59" priority="39" operator="equal">
      <formula>"Server"</formula>
    </cfRule>
    <cfRule type="cellIs" dxfId="58" priority="40" operator="equal">
      <formula>"Client"</formula>
    </cfRule>
  </conditionalFormatting>
  <conditionalFormatting sqref="J4:K4 M4:T4">
    <cfRule type="expression" dxfId="57" priority="36">
      <formula>J4="Excluded"</formula>
    </cfRule>
    <cfRule type="expression" dxfId="56" priority="37">
      <formula>J4="Server"</formula>
    </cfRule>
    <cfRule type="expression" dxfId="55" priority="38">
      <formula>J4="Both"</formula>
    </cfRule>
  </conditionalFormatting>
  <conditionalFormatting sqref="J4:K4 M4:T4">
    <cfRule type="expression" dxfId="54" priority="35">
      <formula>J4="Client"</formula>
    </cfRule>
  </conditionalFormatting>
  <conditionalFormatting sqref="A4:B4 D4:E4">
    <cfRule type="expression" dxfId="53" priority="31">
      <formula>A4="Excluded"</formula>
    </cfRule>
    <cfRule type="expression" dxfId="52" priority="32">
      <formula>A4="Server"</formula>
    </cfRule>
    <cfRule type="expression" dxfId="51" priority="33">
      <formula>A4="Both"</formula>
    </cfRule>
  </conditionalFormatting>
  <conditionalFormatting sqref="A4:B4 D4:E4">
    <cfRule type="expression" dxfId="50" priority="34">
      <formula>A4="Client"</formula>
    </cfRule>
  </conditionalFormatting>
  <conditionalFormatting sqref="A5:B5 D5:E5">
    <cfRule type="duplicateValues" dxfId="49" priority="29"/>
    <cfRule type="duplicateValues" dxfId="48" priority="30"/>
  </conditionalFormatting>
  <conditionalFormatting sqref="C5">
    <cfRule type="duplicateValues" dxfId="47" priority="19"/>
    <cfRule type="duplicateValues" dxfId="46" priority="20"/>
  </conditionalFormatting>
  <conditionalFormatting sqref="F5:I5">
    <cfRule type="duplicateValues" dxfId="45" priority="41"/>
    <cfRule type="duplicateValues" dxfId="44" priority="42"/>
  </conditionalFormatting>
  <dataValidations count="1">
    <dataValidation type="list" allowBlank="1" showInputMessage="1" showErrorMessage="1" sqref="A4:T4 V4:AD4" xr:uid="{00000000-0002-0000-0300-000000000000}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:X397"/>
  <sheetViews>
    <sheetView workbookViewId="0">
      <selection activeCell="M22" sqref="M22"/>
    </sheetView>
  </sheetViews>
  <sheetFormatPr defaultRowHeight="13.5" x14ac:dyDescent="0.15"/>
  <sheetData>
    <row r="1" spans="4:24" x14ac:dyDescent="0.15">
      <c r="E1" t="s">
        <v>411</v>
      </c>
      <c r="F1" s="9"/>
      <c r="I1" s="9"/>
      <c r="L1" t="s">
        <v>399</v>
      </c>
    </row>
    <row r="2" spans="4:24" x14ac:dyDescent="0.15">
      <c r="D2" s="1" t="s">
        <v>412</v>
      </c>
      <c r="E2" s="5">
        <v>15135</v>
      </c>
      <c r="F2" s="6">
        <v>1834</v>
      </c>
      <c r="G2" s="7">
        <v>535</v>
      </c>
      <c r="H2" s="5">
        <v>223</v>
      </c>
      <c r="I2" s="6">
        <v>27</v>
      </c>
      <c r="J2" s="7">
        <v>8</v>
      </c>
      <c r="K2" s="1" t="s">
        <v>400</v>
      </c>
      <c r="L2" s="5">
        <v>15135</v>
      </c>
      <c r="M2" s="6">
        <v>1834</v>
      </c>
      <c r="N2" s="7">
        <v>535</v>
      </c>
      <c r="O2" s="5">
        <v>223</v>
      </c>
      <c r="P2" s="6">
        <v>27</v>
      </c>
      <c r="Q2" s="7">
        <v>8</v>
      </c>
      <c r="R2" s="1"/>
      <c r="S2" s="5"/>
      <c r="T2" s="6"/>
      <c r="U2" s="7"/>
      <c r="V2" s="5"/>
      <c r="W2" s="6"/>
      <c r="X2" s="7"/>
    </row>
    <row r="3" spans="4:24" x14ac:dyDescent="0.15">
      <c r="D3" s="1" t="s">
        <v>413</v>
      </c>
      <c r="E3" s="1">
        <v>16274</v>
      </c>
      <c r="F3" s="1">
        <v>1972</v>
      </c>
      <c r="G3" s="1">
        <v>575</v>
      </c>
      <c r="H3" s="1">
        <v>248</v>
      </c>
      <c r="I3" s="1">
        <v>30</v>
      </c>
      <c r="J3" s="1">
        <v>9</v>
      </c>
      <c r="K3" s="1" t="s">
        <v>401</v>
      </c>
      <c r="L3" s="1">
        <v>16274</v>
      </c>
      <c r="M3" s="1">
        <v>1972</v>
      </c>
      <c r="N3" s="1">
        <v>575</v>
      </c>
      <c r="O3" s="1">
        <v>248</v>
      </c>
      <c r="P3" s="1">
        <v>30</v>
      </c>
      <c r="Q3" s="1">
        <v>9</v>
      </c>
      <c r="R3" s="1"/>
      <c r="S3" s="1"/>
      <c r="T3" s="1"/>
      <c r="U3" s="1"/>
      <c r="V3" s="1"/>
      <c r="W3" s="1"/>
      <c r="X3" s="1"/>
    </row>
    <row r="4" spans="4:24" x14ac:dyDescent="0.15">
      <c r="D4" s="1" t="s">
        <v>95</v>
      </c>
      <c r="E4" s="1">
        <v>17413</v>
      </c>
      <c r="F4" s="1">
        <v>2110</v>
      </c>
      <c r="G4" s="1">
        <v>615</v>
      </c>
      <c r="H4" s="1">
        <v>273</v>
      </c>
      <c r="I4" s="1">
        <v>33</v>
      </c>
      <c r="J4" s="1">
        <v>10</v>
      </c>
      <c r="K4" s="1" t="s">
        <v>95</v>
      </c>
      <c r="L4" s="1">
        <v>17413</v>
      </c>
      <c r="M4" s="1">
        <v>2110</v>
      </c>
      <c r="N4" s="1">
        <v>615</v>
      </c>
      <c r="O4" s="1">
        <v>273</v>
      </c>
      <c r="P4" s="1">
        <v>33</v>
      </c>
      <c r="Q4" s="1">
        <v>10</v>
      </c>
      <c r="R4" s="1"/>
      <c r="S4" s="1"/>
      <c r="T4" s="1"/>
      <c r="U4" s="1"/>
      <c r="V4" s="1"/>
      <c r="W4" s="1"/>
      <c r="X4" s="1"/>
    </row>
    <row r="5" spans="4:24" x14ac:dyDescent="0.15">
      <c r="D5" s="1" t="s">
        <v>147</v>
      </c>
      <c r="E5" s="1">
        <v>18552</v>
      </c>
      <c r="F5" s="1">
        <v>2248</v>
      </c>
      <c r="G5" s="1">
        <v>655</v>
      </c>
      <c r="H5" s="1">
        <v>298</v>
      </c>
      <c r="I5" s="1">
        <v>36</v>
      </c>
      <c r="J5" s="1">
        <v>11</v>
      </c>
      <c r="K5" s="1" t="s">
        <v>147</v>
      </c>
      <c r="L5" s="1">
        <v>18552</v>
      </c>
      <c r="M5" s="1">
        <v>2248</v>
      </c>
      <c r="N5" s="1">
        <v>655</v>
      </c>
      <c r="O5" s="1">
        <v>298</v>
      </c>
      <c r="P5" s="1">
        <v>36</v>
      </c>
      <c r="Q5" s="1">
        <v>11</v>
      </c>
      <c r="R5" s="1"/>
      <c r="S5" s="1"/>
      <c r="T5" s="1"/>
      <c r="U5" s="1"/>
      <c r="V5" s="1"/>
      <c r="W5" s="1"/>
      <c r="X5" s="1"/>
    </row>
    <row r="6" spans="4:24" x14ac:dyDescent="0.15">
      <c r="D6" s="1" t="s">
        <v>148</v>
      </c>
      <c r="E6" s="1">
        <v>19691</v>
      </c>
      <c r="F6" s="1">
        <v>2386</v>
      </c>
      <c r="G6" s="1">
        <v>695</v>
      </c>
      <c r="H6" s="1">
        <v>322</v>
      </c>
      <c r="I6" s="1">
        <v>39</v>
      </c>
      <c r="J6" s="1">
        <v>12</v>
      </c>
      <c r="K6" s="1" t="s">
        <v>148</v>
      </c>
      <c r="L6" s="1">
        <v>19691</v>
      </c>
      <c r="M6" s="1">
        <v>2386</v>
      </c>
      <c r="N6" s="1">
        <v>695</v>
      </c>
      <c r="O6" s="1">
        <v>322</v>
      </c>
      <c r="P6" s="1">
        <v>39</v>
      </c>
      <c r="Q6" s="1">
        <v>12</v>
      </c>
      <c r="R6" s="1"/>
      <c r="S6" s="1"/>
      <c r="T6" s="1"/>
      <c r="U6" s="1"/>
      <c r="V6" s="1"/>
      <c r="W6" s="1"/>
      <c r="X6" s="1"/>
    </row>
    <row r="7" spans="4:24" x14ac:dyDescent="0.15">
      <c r="D7" s="1" t="s">
        <v>414</v>
      </c>
      <c r="E7" s="5">
        <v>22703</v>
      </c>
      <c r="F7" s="6">
        <v>2751</v>
      </c>
      <c r="G7" s="7">
        <v>802</v>
      </c>
      <c r="H7" s="5">
        <v>339</v>
      </c>
      <c r="I7" s="6">
        <v>41</v>
      </c>
      <c r="J7" s="7">
        <v>12</v>
      </c>
      <c r="K7" s="1" t="s">
        <v>402</v>
      </c>
      <c r="L7" s="5">
        <v>22703</v>
      </c>
      <c r="M7" s="6">
        <v>2751</v>
      </c>
      <c r="N7" s="7">
        <v>802</v>
      </c>
      <c r="O7" s="5">
        <v>339</v>
      </c>
      <c r="P7" s="6">
        <v>41</v>
      </c>
      <c r="Q7" s="7">
        <v>12</v>
      </c>
      <c r="R7" s="1"/>
      <c r="S7" s="5"/>
      <c r="T7" s="6"/>
      <c r="U7" s="7"/>
      <c r="V7" s="5"/>
      <c r="W7" s="6"/>
      <c r="X7" s="7"/>
    </row>
    <row r="8" spans="4:24" x14ac:dyDescent="0.15">
      <c r="D8" s="1" t="s">
        <v>415</v>
      </c>
      <c r="E8" s="1">
        <v>23974</v>
      </c>
      <c r="F8" s="1">
        <v>2905</v>
      </c>
      <c r="G8" s="1">
        <v>847</v>
      </c>
      <c r="H8" s="1">
        <v>364</v>
      </c>
      <c r="I8" s="1">
        <v>44</v>
      </c>
      <c r="J8" s="1">
        <v>13</v>
      </c>
      <c r="K8" s="1" t="s">
        <v>403</v>
      </c>
      <c r="L8" s="1">
        <v>23974</v>
      </c>
      <c r="M8" s="1">
        <v>2905</v>
      </c>
      <c r="N8" s="1">
        <v>847</v>
      </c>
      <c r="O8" s="1">
        <v>364</v>
      </c>
      <c r="P8" s="1">
        <v>44</v>
      </c>
      <c r="Q8" s="1">
        <v>13</v>
      </c>
      <c r="R8" s="1"/>
      <c r="S8" s="1"/>
      <c r="T8" s="1"/>
      <c r="U8" s="1"/>
      <c r="V8" s="1"/>
      <c r="W8" s="1"/>
      <c r="X8" s="1"/>
    </row>
    <row r="9" spans="4:24" x14ac:dyDescent="0.15">
      <c r="D9" s="1" t="s">
        <v>97</v>
      </c>
      <c r="E9" s="1">
        <v>25245</v>
      </c>
      <c r="F9" s="1">
        <v>3059</v>
      </c>
      <c r="G9" s="1">
        <v>891</v>
      </c>
      <c r="H9" s="1">
        <v>388</v>
      </c>
      <c r="I9" s="1">
        <v>47</v>
      </c>
      <c r="J9" s="1">
        <v>14</v>
      </c>
      <c r="K9" s="1" t="s">
        <v>97</v>
      </c>
      <c r="L9" s="1">
        <v>25245</v>
      </c>
      <c r="M9" s="1">
        <v>3059</v>
      </c>
      <c r="N9" s="1">
        <v>891</v>
      </c>
      <c r="O9" s="1">
        <v>388</v>
      </c>
      <c r="P9" s="1">
        <v>47</v>
      </c>
      <c r="Q9" s="1">
        <v>14</v>
      </c>
      <c r="R9" s="1"/>
      <c r="S9" s="1"/>
      <c r="T9" s="1"/>
      <c r="U9" s="1"/>
      <c r="V9" s="1"/>
      <c r="W9" s="1"/>
      <c r="X9" s="1"/>
    </row>
    <row r="10" spans="4:24" x14ac:dyDescent="0.15">
      <c r="D10" s="1" t="s">
        <v>98</v>
      </c>
      <c r="E10" s="1">
        <v>26516</v>
      </c>
      <c r="F10" s="1">
        <v>3213</v>
      </c>
      <c r="G10" s="1">
        <v>936</v>
      </c>
      <c r="H10" s="1">
        <v>413</v>
      </c>
      <c r="I10" s="1">
        <v>50</v>
      </c>
      <c r="J10" s="1">
        <v>15</v>
      </c>
      <c r="K10" s="1" t="s">
        <v>98</v>
      </c>
      <c r="L10" s="1">
        <v>26516</v>
      </c>
      <c r="M10" s="1">
        <v>3213</v>
      </c>
      <c r="N10" s="1">
        <v>936</v>
      </c>
      <c r="O10" s="1">
        <v>413</v>
      </c>
      <c r="P10" s="1">
        <v>50</v>
      </c>
      <c r="Q10" s="1">
        <v>15</v>
      </c>
      <c r="R10" s="1"/>
      <c r="S10" s="1"/>
      <c r="T10" s="1"/>
      <c r="U10" s="1"/>
      <c r="V10" s="1"/>
      <c r="W10" s="1"/>
      <c r="X10" s="1"/>
    </row>
    <row r="11" spans="4:24" x14ac:dyDescent="0.15">
      <c r="D11" s="1" t="s">
        <v>99</v>
      </c>
      <c r="E11" s="1">
        <v>27786</v>
      </c>
      <c r="F11" s="1">
        <v>3367</v>
      </c>
      <c r="G11" s="1">
        <v>981</v>
      </c>
      <c r="H11" s="1">
        <v>438</v>
      </c>
      <c r="I11" s="1">
        <v>53</v>
      </c>
      <c r="J11" s="1">
        <v>16</v>
      </c>
      <c r="K11" s="1" t="s">
        <v>99</v>
      </c>
      <c r="L11" s="1">
        <v>27786</v>
      </c>
      <c r="M11" s="1">
        <v>3367</v>
      </c>
      <c r="N11" s="1">
        <v>981</v>
      </c>
      <c r="O11" s="1">
        <v>438</v>
      </c>
      <c r="P11" s="1">
        <v>53</v>
      </c>
      <c r="Q11" s="1">
        <v>16</v>
      </c>
      <c r="R11" s="1"/>
      <c r="S11" s="1"/>
      <c r="T11" s="1"/>
      <c r="U11" s="1"/>
      <c r="V11" s="1"/>
      <c r="W11" s="1"/>
      <c r="X11" s="1"/>
    </row>
    <row r="12" spans="4:24" x14ac:dyDescent="0.15">
      <c r="D12" s="1" t="s">
        <v>42</v>
      </c>
      <c r="E12" s="5">
        <v>31153</v>
      </c>
      <c r="F12" s="6">
        <v>3775</v>
      </c>
      <c r="G12" s="7">
        <v>1100</v>
      </c>
      <c r="H12" s="5">
        <v>471</v>
      </c>
      <c r="I12" s="6">
        <v>57</v>
      </c>
      <c r="J12" s="7">
        <v>17</v>
      </c>
      <c r="K12" s="1" t="s">
        <v>42</v>
      </c>
      <c r="L12" s="5">
        <v>31153</v>
      </c>
      <c r="M12" s="6">
        <v>3775</v>
      </c>
      <c r="N12" s="7">
        <v>1100</v>
      </c>
      <c r="O12" s="5">
        <v>471</v>
      </c>
      <c r="P12" s="6">
        <v>57</v>
      </c>
      <c r="Q12" s="7">
        <v>17</v>
      </c>
      <c r="R12" s="1"/>
      <c r="S12" s="5"/>
      <c r="T12" s="6"/>
      <c r="U12" s="7"/>
      <c r="V12" s="5"/>
      <c r="W12" s="6"/>
      <c r="X12" s="7"/>
    </row>
    <row r="13" spans="4:24" x14ac:dyDescent="0.15">
      <c r="D13" s="1" t="s">
        <v>416</v>
      </c>
      <c r="E13" s="1">
        <v>34058</v>
      </c>
      <c r="F13" s="1">
        <v>4127</v>
      </c>
      <c r="G13" s="1">
        <v>1203</v>
      </c>
      <c r="H13" s="1">
        <v>520</v>
      </c>
      <c r="I13" s="1">
        <v>63</v>
      </c>
      <c r="J13" s="1">
        <v>19</v>
      </c>
      <c r="K13" s="1" t="s">
        <v>404</v>
      </c>
      <c r="L13" s="1">
        <v>34058</v>
      </c>
      <c r="M13" s="1">
        <v>4127</v>
      </c>
      <c r="N13" s="1">
        <v>1203</v>
      </c>
      <c r="O13" s="1">
        <v>520</v>
      </c>
      <c r="P13" s="1">
        <v>63</v>
      </c>
      <c r="Q13" s="1">
        <v>19</v>
      </c>
      <c r="R13" s="1"/>
      <c r="S13" s="1"/>
      <c r="T13" s="1"/>
      <c r="U13" s="1"/>
      <c r="V13" s="1"/>
      <c r="W13" s="1"/>
      <c r="X13" s="1"/>
    </row>
    <row r="14" spans="4:24" x14ac:dyDescent="0.15">
      <c r="D14" s="1" t="s">
        <v>101</v>
      </c>
      <c r="E14" s="1">
        <v>36963</v>
      </c>
      <c r="F14" s="1">
        <v>4479</v>
      </c>
      <c r="G14" s="1">
        <v>1305</v>
      </c>
      <c r="H14" s="1">
        <v>570</v>
      </c>
      <c r="I14" s="1">
        <v>69</v>
      </c>
      <c r="J14" s="1">
        <v>21</v>
      </c>
      <c r="K14" s="1" t="s">
        <v>101</v>
      </c>
      <c r="L14" s="1">
        <v>36963</v>
      </c>
      <c r="M14" s="1">
        <v>4479</v>
      </c>
      <c r="N14" s="1">
        <v>1305</v>
      </c>
      <c r="O14" s="1">
        <v>570</v>
      </c>
      <c r="P14" s="1">
        <v>69</v>
      </c>
      <c r="Q14" s="1">
        <v>21</v>
      </c>
      <c r="R14" s="1"/>
      <c r="S14" s="1"/>
      <c r="T14" s="1"/>
      <c r="U14" s="1"/>
      <c r="V14" s="1"/>
      <c r="W14" s="1"/>
      <c r="X14" s="1"/>
    </row>
    <row r="15" spans="4:24" x14ac:dyDescent="0.15">
      <c r="D15" s="1" t="s">
        <v>102</v>
      </c>
      <c r="E15" s="1">
        <v>39868</v>
      </c>
      <c r="F15" s="1">
        <v>4831</v>
      </c>
      <c r="G15" s="1">
        <v>1408</v>
      </c>
      <c r="H15" s="1">
        <v>619</v>
      </c>
      <c r="I15" s="1">
        <v>75</v>
      </c>
      <c r="J15" s="1">
        <v>22</v>
      </c>
      <c r="K15" s="1" t="s">
        <v>102</v>
      </c>
      <c r="L15" s="1">
        <v>39868</v>
      </c>
      <c r="M15" s="1">
        <v>4831</v>
      </c>
      <c r="N15" s="1">
        <v>1408</v>
      </c>
      <c r="O15" s="1">
        <v>619</v>
      </c>
      <c r="P15" s="1">
        <v>75</v>
      </c>
      <c r="Q15" s="1">
        <v>22</v>
      </c>
      <c r="R15" s="1"/>
      <c r="S15" s="1"/>
      <c r="T15" s="1"/>
      <c r="U15" s="1"/>
      <c r="V15" s="1"/>
      <c r="W15" s="1"/>
      <c r="X15" s="1"/>
    </row>
    <row r="16" spans="4:24" x14ac:dyDescent="0.15">
      <c r="D16" s="1" t="s">
        <v>103</v>
      </c>
      <c r="E16" s="1">
        <v>42773</v>
      </c>
      <c r="F16" s="1">
        <v>5183</v>
      </c>
      <c r="G16" s="1">
        <v>1510</v>
      </c>
      <c r="H16" s="1">
        <v>669</v>
      </c>
      <c r="I16" s="1">
        <v>81</v>
      </c>
      <c r="J16" s="1">
        <v>24</v>
      </c>
      <c r="K16" s="1" t="s">
        <v>103</v>
      </c>
      <c r="L16" s="1">
        <v>42773</v>
      </c>
      <c r="M16" s="1">
        <v>5183</v>
      </c>
      <c r="N16" s="1">
        <v>1510</v>
      </c>
      <c r="O16" s="1">
        <v>669</v>
      </c>
      <c r="P16" s="1">
        <v>81</v>
      </c>
      <c r="Q16" s="1">
        <v>24</v>
      </c>
      <c r="R16" s="1"/>
      <c r="S16" s="1"/>
      <c r="T16" s="1"/>
      <c r="U16" s="1"/>
      <c r="V16" s="1"/>
      <c r="W16" s="1"/>
      <c r="X16" s="1"/>
    </row>
    <row r="17" spans="4:24" x14ac:dyDescent="0.15">
      <c r="D17" s="1" t="s">
        <v>43</v>
      </c>
      <c r="E17" s="5">
        <v>50472</v>
      </c>
      <c r="F17" s="6">
        <v>6116</v>
      </c>
      <c r="G17" s="7">
        <v>1782</v>
      </c>
      <c r="H17" s="5">
        <v>768</v>
      </c>
      <c r="I17" s="6">
        <v>93</v>
      </c>
      <c r="J17" s="7">
        <v>28</v>
      </c>
      <c r="K17" s="1" t="s">
        <v>43</v>
      </c>
      <c r="L17" s="5">
        <v>50472</v>
      </c>
      <c r="M17" s="6">
        <v>6116</v>
      </c>
      <c r="N17" s="7">
        <v>1782</v>
      </c>
      <c r="O17" s="5">
        <v>768</v>
      </c>
      <c r="P17" s="6">
        <v>93</v>
      </c>
      <c r="Q17" s="7">
        <v>28</v>
      </c>
      <c r="R17" s="1"/>
      <c r="S17" s="5"/>
      <c r="T17" s="6"/>
      <c r="U17" s="7"/>
      <c r="V17" s="5"/>
      <c r="W17" s="6"/>
      <c r="X17" s="7"/>
    </row>
    <row r="18" spans="4:24" x14ac:dyDescent="0.15">
      <c r="D18" s="1" t="s">
        <v>417</v>
      </c>
      <c r="E18" s="1">
        <v>53154</v>
      </c>
      <c r="F18" s="1">
        <v>6441</v>
      </c>
      <c r="G18" s="1">
        <v>1877</v>
      </c>
      <c r="H18" s="1">
        <v>809</v>
      </c>
      <c r="I18" s="1">
        <v>98</v>
      </c>
      <c r="J18" s="1">
        <v>29</v>
      </c>
      <c r="K18" s="1" t="s">
        <v>405</v>
      </c>
      <c r="L18" s="1">
        <v>52643</v>
      </c>
      <c r="M18" s="1">
        <v>6379</v>
      </c>
      <c r="N18" s="1">
        <v>1858</v>
      </c>
      <c r="O18" s="1">
        <v>809</v>
      </c>
      <c r="P18" s="1">
        <v>98</v>
      </c>
      <c r="Q18" s="1">
        <v>29</v>
      </c>
      <c r="R18" s="1"/>
      <c r="S18" s="1"/>
      <c r="T18" s="1"/>
      <c r="U18" s="1"/>
      <c r="V18" s="1"/>
      <c r="W18" s="1"/>
      <c r="X18" s="1"/>
    </row>
    <row r="19" spans="4:24" x14ac:dyDescent="0.15">
      <c r="D19" s="1" t="s">
        <v>175</v>
      </c>
      <c r="E19" s="1">
        <v>55836</v>
      </c>
      <c r="F19" s="1">
        <v>6766</v>
      </c>
      <c r="G19" s="1">
        <v>1971</v>
      </c>
      <c r="H19" s="1">
        <v>850</v>
      </c>
      <c r="I19" s="1">
        <v>103</v>
      </c>
      <c r="J19" s="1">
        <v>30</v>
      </c>
      <c r="K19" s="1" t="s">
        <v>175</v>
      </c>
      <c r="L19" s="1">
        <v>54813</v>
      </c>
      <c r="M19" s="1">
        <v>6642</v>
      </c>
      <c r="N19" s="1">
        <v>1935</v>
      </c>
      <c r="O19" s="1">
        <v>850</v>
      </c>
      <c r="P19" s="1">
        <v>103</v>
      </c>
      <c r="Q19" s="1">
        <v>30</v>
      </c>
      <c r="R19" s="1"/>
      <c r="S19" s="1"/>
      <c r="T19" s="1"/>
      <c r="U19" s="1"/>
      <c r="V19" s="1"/>
      <c r="W19" s="1"/>
      <c r="X19" s="1"/>
    </row>
    <row r="20" spans="4:24" x14ac:dyDescent="0.15">
      <c r="D20" s="1" t="s">
        <v>176</v>
      </c>
      <c r="E20" s="1">
        <v>58518</v>
      </c>
      <c r="F20" s="1">
        <v>7091</v>
      </c>
      <c r="G20" s="1">
        <v>2066</v>
      </c>
      <c r="H20" s="1">
        <v>892</v>
      </c>
      <c r="I20" s="1">
        <v>108</v>
      </c>
      <c r="J20" s="1">
        <v>32</v>
      </c>
      <c r="K20" s="1" t="s">
        <v>176</v>
      </c>
      <c r="L20" s="1">
        <v>56984</v>
      </c>
      <c r="M20" s="1">
        <v>6905</v>
      </c>
      <c r="N20" s="1">
        <v>2012</v>
      </c>
      <c r="O20" s="1">
        <v>892</v>
      </c>
      <c r="P20" s="1">
        <v>108</v>
      </c>
      <c r="Q20" s="1">
        <v>32</v>
      </c>
      <c r="R20" s="1"/>
      <c r="S20" s="1"/>
      <c r="T20" s="1"/>
      <c r="U20" s="1"/>
      <c r="V20" s="1"/>
      <c r="W20" s="1"/>
      <c r="X20" s="1"/>
    </row>
    <row r="21" spans="4:24" x14ac:dyDescent="0.15">
      <c r="D21" s="1" t="s">
        <v>177</v>
      </c>
      <c r="E21" s="1">
        <v>61200</v>
      </c>
      <c r="F21" s="1">
        <v>7416</v>
      </c>
      <c r="G21" s="1">
        <v>2160</v>
      </c>
      <c r="H21" s="1">
        <v>933</v>
      </c>
      <c r="I21" s="1">
        <v>113</v>
      </c>
      <c r="J21" s="1">
        <v>33</v>
      </c>
      <c r="K21" s="1" t="s">
        <v>177</v>
      </c>
      <c r="L21" s="1">
        <v>59154</v>
      </c>
      <c r="M21" s="1">
        <v>7168</v>
      </c>
      <c r="N21" s="1">
        <v>2088</v>
      </c>
      <c r="O21" s="1">
        <v>933</v>
      </c>
      <c r="P21" s="1">
        <v>113</v>
      </c>
      <c r="Q21" s="1">
        <v>33</v>
      </c>
      <c r="R21" s="1"/>
      <c r="S21" s="1"/>
      <c r="T21" s="1"/>
      <c r="U21" s="1"/>
      <c r="V21" s="1"/>
      <c r="W21" s="1"/>
      <c r="X21" s="1"/>
    </row>
    <row r="22" spans="4:24" x14ac:dyDescent="0.15">
      <c r="D22" s="1" t="s">
        <v>418</v>
      </c>
      <c r="E22" s="5">
        <v>68347</v>
      </c>
      <c r="F22" s="6">
        <v>8282</v>
      </c>
      <c r="G22" s="7">
        <v>2413</v>
      </c>
      <c r="H22" s="5">
        <v>1040</v>
      </c>
      <c r="I22" s="6">
        <v>126</v>
      </c>
      <c r="J22" s="7">
        <v>37</v>
      </c>
      <c r="K22" s="1" t="s">
        <v>406</v>
      </c>
      <c r="L22" s="5">
        <v>64931</v>
      </c>
      <c r="M22" s="6">
        <v>7868</v>
      </c>
      <c r="N22" s="7">
        <v>2292</v>
      </c>
      <c r="O22" s="5">
        <v>991</v>
      </c>
      <c r="P22" s="6">
        <v>120</v>
      </c>
      <c r="Q22" s="7">
        <v>35</v>
      </c>
      <c r="R22" s="1"/>
      <c r="S22" s="5"/>
      <c r="T22" s="6"/>
      <c r="U22" s="7"/>
      <c r="V22" s="5"/>
      <c r="W22" s="6"/>
      <c r="X22" s="7"/>
    </row>
    <row r="23" spans="4:24" x14ac:dyDescent="0.15">
      <c r="D23" s="1" t="s">
        <v>419</v>
      </c>
      <c r="E23" s="1">
        <v>72680</v>
      </c>
      <c r="F23" s="1">
        <v>8807</v>
      </c>
      <c r="G23" s="1">
        <v>2566</v>
      </c>
      <c r="H23" s="1">
        <v>1115</v>
      </c>
      <c r="I23" s="1">
        <v>135</v>
      </c>
      <c r="J23" s="1">
        <v>40</v>
      </c>
      <c r="K23" s="1" t="s">
        <v>407</v>
      </c>
      <c r="L23" s="1">
        <v>68355</v>
      </c>
      <c r="M23" s="1">
        <v>8283</v>
      </c>
      <c r="N23" s="1">
        <v>2413</v>
      </c>
      <c r="O23" s="1">
        <v>1049</v>
      </c>
      <c r="P23" s="1">
        <v>127</v>
      </c>
      <c r="Q23" s="1">
        <v>37</v>
      </c>
      <c r="R23" s="1"/>
      <c r="S23" s="1"/>
      <c r="T23" s="1"/>
      <c r="U23" s="1"/>
      <c r="V23" s="1"/>
      <c r="W23" s="1"/>
      <c r="X23" s="1"/>
    </row>
    <row r="24" spans="4:24" x14ac:dyDescent="0.15">
      <c r="D24" s="1" t="s">
        <v>180</v>
      </c>
      <c r="E24" s="1">
        <v>77012</v>
      </c>
      <c r="F24" s="1">
        <v>9332</v>
      </c>
      <c r="G24" s="1">
        <v>2719</v>
      </c>
      <c r="H24" s="1">
        <v>1189</v>
      </c>
      <c r="I24" s="1">
        <v>144</v>
      </c>
      <c r="J24" s="1">
        <v>42</v>
      </c>
      <c r="K24" s="1" t="s">
        <v>180</v>
      </c>
      <c r="L24" s="1">
        <v>71780</v>
      </c>
      <c r="M24" s="1">
        <v>8698</v>
      </c>
      <c r="N24" s="1">
        <v>2534</v>
      </c>
      <c r="O24" s="1">
        <v>1106</v>
      </c>
      <c r="P24" s="1">
        <v>134</v>
      </c>
      <c r="Q24" s="1">
        <v>40</v>
      </c>
      <c r="R24" s="1"/>
      <c r="S24" s="1"/>
      <c r="T24" s="1"/>
      <c r="U24" s="1"/>
      <c r="V24" s="1"/>
      <c r="W24" s="1"/>
      <c r="X24" s="1"/>
    </row>
    <row r="25" spans="4:24" x14ac:dyDescent="0.15">
      <c r="D25" s="1" t="s">
        <v>181</v>
      </c>
      <c r="E25" s="1">
        <v>81345</v>
      </c>
      <c r="F25" s="1">
        <v>9857</v>
      </c>
      <c r="G25" s="1">
        <v>2871</v>
      </c>
      <c r="H25" s="1">
        <v>1263</v>
      </c>
      <c r="I25" s="1">
        <v>153</v>
      </c>
      <c r="J25" s="1">
        <v>45</v>
      </c>
      <c r="K25" s="1" t="s">
        <v>181</v>
      </c>
      <c r="L25" s="1">
        <v>75205</v>
      </c>
      <c r="M25" s="1">
        <v>9113</v>
      </c>
      <c r="N25" s="1">
        <v>2655</v>
      </c>
      <c r="O25" s="1">
        <v>1164</v>
      </c>
      <c r="P25" s="1">
        <v>141</v>
      </c>
      <c r="Q25" s="1">
        <v>42</v>
      </c>
      <c r="R25" s="1"/>
      <c r="S25" s="1"/>
      <c r="T25" s="1"/>
      <c r="U25" s="1"/>
      <c r="V25" s="1"/>
      <c r="W25" s="1"/>
      <c r="X25" s="1"/>
    </row>
    <row r="26" spans="4:24" x14ac:dyDescent="0.15">
      <c r="D26" s="1" t="s">
        <v>182</v>
      </c>
      <c r="E26" s="1">
        <v>85677</v>
      </c>
      <c r="F26" s="1">
        <v>10382</v>
      </c>
      <c r="G26" s="1">
        <v>3024</v>
      </c>
      <c r="H26" s="1">
        <v>1337</v>
      </c>
      <c r="I26" s="1">
        <v>162</v>
      </c>
      <c r="J26" s="1">
        <v>48</v>
      </c>
      <c r="K26" s="1" t="s">
        <v>182</v>
      </c>
      <c r="L26" s="1">
        <v>78630</v>
      </c>
      <c r="M26" s="1">
        <v>9528</v>
      </c>
      <c r="N26" s="1">
        <v>2776</v>
      </c>
      <c r="O26" s="1">
        <v>1222</v>
      </c>
      <c r="P26" s="1">
        <v>148</v>
      </c>
      <c r="Q26" s="1">
        <v>44</v>
      </c>
      <c r="R26" s="1"/>
      <c r="S26" s="1"/>
      <c r="T26" s="1"/>
      <c r="U26" s="1"/>
      <c r="V26" s="1"/>
      <c r="W26" s="1"/>
      <c r="X26" s="1"/>
    </row>
    <row r="27" spans="4:24" x14ac:dyDescent="0.15">
      <c r="D27" s="1" t="s">
        <v>420</v>
      </c>
      <c r="E27" s="5">
        <v>97198</v>
      </c>
      <c r="F27" s="6">
        <v>11778</v>
      </c>
      <c r="G27" s="7">
        <v>3431</v>
      </c>
      <c r="H27" s="5">
        <v>1486</v>
      </c>
      <c r="I27" s="6">
        <v>180</v>
      </c>
      <c r="J27" s="7">
        <v>53</v>
      </c>
      <c r="K27" s="1" t="s">
        <v>408</v>
      </c>
      <c r="L27" s="5">
        <v>87716</v>
      </c>
      <c r="M27" s="6">
        <v>10629</v>
      </c>
      <c r="N27" s="7">
        <v>3096</v>
      </c>
      <c r="O27" s="5">
        <v>1346</v>
      </c>
      <c r="P27" s="6">
        <v>163</v>
      </c>
      <c r="Q27" s="7">
        <v>48</v>
      </c>
      <c r="R27" s="1"/>
      <c r="S27" s="5"/>
      <c r="T27" s="6"/>
      <c r="U27" s="7"/>
      <c r="V27" s="5"/>
      <c r="W27" s="6"/>
      <c r="X27" s="7"/>
    </row>
    <row r="28" spans="4:24" x14ac:dyDescent="0.15">
      <c r="D28" s="1" t="s">
        <v>421</v>
      </c>
      <c r="E28" s="1">
        <v>104493</v>
      </c>
      <c r="F28" s="1">
        <v>12662</v>
      </c>
      <c r="G28" s="1">
        <v>3688</v>
      </c>
      <c r="H28" s="1">
        <v>1601</v>
      </c>
      <c r="I28" s="1">
        <v>194</v>
      </c>
      <c r="J28" s="1">
        <v>57</v>
      </c>
      <c r="K28" s="1" t="s">
        <v>409</v>
      </c>
      <c r="L28" s="1">
        <v>93311</v>
      </c>
      <c r="M28" s="1">
        <v>11307</v>
      </c>
      <c r="N28" s="1">
        <v>3294</v>
      </c>
      <c r="O28" s="1">
        <v>1436</v>
      </c>
      <c r="P28" s="1">
        <v>174</v>
      </c>
      <c r="Q28" s="1">
        <v>51</v>
      </c>
      <c r="R28" s="1"/>
      <c r="S28" s="1"/>
      <c r="T28" s="1"/>
      <c r="U28" s="1"/>
      <c r="V28" s="1"/>
      <c r="W28" s="1"/>
      <c r="X28" s="1"/>
    </row>
    <row r="29" spans="4:24" x14ac:dyDescent="0.15">
      <c r="D29" s="1" t="s">
        <v>185</v>
      </c>
      <c r="E29" s="1">
        <v>111788</v>
      </c>
      <c r="F29" s="1">
        <v>13546</v>
      </c>
      <c r="G29" s="1">
        <v>3946</v>
      </c>
      <c r="H29" s="1">
        <v>1717</v>
      </c>
      <c r="I29" s="1">
        <v>208</v>
      </c>
      <c r="J29" s="1">
        <v>61</v>
      </c>
      <c r="K29" s="1" t="s">
        <v>185</v>
      </c>
      <c r="L29" s="1">
        <v>98906</v>
      </c>
      <c r="M29" s="1">
        <v>11985</v>
      </c>
      <c r="N29" s="1">
        <v>3491</v>
      </c>
      <c r="O29" s="1">
        <v>1527</v>
      </c>
      <c r="P29" s="1">
        <v>185</v>
      </c>
      <c r="Q29" s="1">
        <v>54</v>
      </c>
      <c r="R29" s="1"/>
      <c r="S29" s="1"/>
      <c r="T29" s="1"/>
      <c r="U29" s="1"/>
      <c r="V29" s="1"/>
      <c r="W29" s="1"/>
      <c r="X29" s="1"/>
    </row>
    <row r="30" spans="4:24" x14ac:dyDescent="0.15">
      <c r="D30" s="1" t="s">
        <v>186</v>
      </c>
      <c r="E30" s="1">
        <v>119083</v>
      </c>
      <c r="F30" s="1">
        <v>14430</v>
      </c>
      <c r="G30" s="1">
        <v>4203</v>
      </c>
      <c r="H30" s="1">
        <v>1833</v>
      </c>
      <c r="I30" s="1">
        <v>222</v>
      </c>
      <c r="J30" s="1">
        <v>65</v>
      </c>
      <c r="K30" s="1" t="s">
        <v>186</v>
      </c>
      <c r="L30" s="1">
        <v>104501</v>
      </c>
      <c r="M30" s="1">
        <v>12663</v>
      </c>
      <c r="N30" s="1">
        <v>3689</v>
      </c>
      <c r="O30" s="1">
        <v>1618</v>
      </c>
      <c r="P30" s="1">
        <v>196</v>
      </c>
      <c r="Q30" s="1">
        <v>58</v>
      </c>
      <c r="R30" s="1"/>
      <c r="S30" s="1"/>
      <c r="T30" s="1"/>
      <c r="U30" s="1"/>
      <c r="V30" s="1"/>
      <c r="W30" s="1"/>
      <c r="X30" s="1"/>
    </row>
    <row r="31" spans="4:24" x14ac:dyDescent="0.15">
      <c r="D31" s="1" t="s">
        <v>187</v>
      </c>
      <c r="E31" s="1">
        <v>126378</v>
      </c>
      <c r="F31" s="1">
        <v>15314</v>
      </c>
      <c r="G31" s="1">
        <v>4461</v>
      </c>
      <c r="H31" s="1">
        <v>1948</v>
      </c>
      <c r="I31" s="1">
        <v>236</v>
      </c>
      <c r="J31" s="1">
        <v>69</v>
      </c>
      <c r="K31" s="1" t="s">
        <v>187</v>
      </c>
      <c r="L31" s="1">
        <v>110096</v>
      </c>
      <c r="M31" s="1">
        <v>13341</v>
      </c>
      <c r="N31" s="1">
        <v>3886</v>
      </c>
      <c r="O31" s="1">
        <v>1709</v>
      </c>
      <c r="P31" s="1">
        <v>207</v>
      </c>
      <c r="Q31" s="1">
        <v>61</v>
      </c>
      <c r="R31" s="1"/>
      <c r="S31" s="1"/>
      <c r="T31" s="1"/>
      <c r="U31" s="1"/>
      <c r="V31" s="1"/>
      <c r="W31" s="1"/>
      <c r="X31" s="1"/>
    </row>
    <row r="32" spans="4:24" x14ac:dyDescent="0.15">
      <c r="D32" s="1" t="s">
        <v>422</v>
      </c>
      <c r="E32" s="5">
        <v>145796</v>
      </c>
      <c r="F32" s="6">
        <v>17667</v>
      </c>
      <c r="G32" s="7">
        <v>5146</v>
      </c>
      <c r="H32" s="5">
        <v>2229</v>
      </c>
      <c r="I32" s="6">
        <v>270</v>
      </c>
      <c r="J32" s="7">
        <v>79</v>
      </c>
      <c r="K32" s="1" t="s">
        <v>410</v>
      </c>
      <c r="L32" s="5">
        <v>125000</v>
      </c>
      <c r="M32" s="6">
        <v>15147</v>
      </c>
      <c r="N32" s="7">
        <v>4412</v>
      </c>
      <c r="O32" s="5">
        <v>1923</v>
      </c>
      <c r="P32" s="6">
        <v>233</v>
      </c>
      <c r="Q32" s="7">
        <v>68</v>
      </c>
      <c r="R32" s="1"/>
      <c r="S32" s="5"/>
      <c r="T32" s="6"/>
      <c r="U32" s="7"/>
      <c r="V32" s="5"/>
      <c r="W32" s="6"/>
      <c r="X32" s="7"/>
    </row>
    <row r="33" spans="4:24" x14ac:dyDescent="0.15">
      <c r="D33" s="1" t="s">
        <v>358</v>
      </c>
      <c r="E33" s="5">
        <v>7287</v>
      </c>
      <c r="F33" s="6">
        <v>883</v>
      </c>
      <c r="G33" s="7">
        <v>258</v>
      </c>
      <c r="H33" s="5">
        <v>108</v>
      </c>
      <c r="I33" s="6">
        <v>13</v>
      </c>
      <c r="J33" s="7">
        <v>4</v>
      </c>
      <c r="K33" s="1" t="s">
        <v>358</v>
      </c>
      <c r="L33" s="5">
        <v>7287</v>
      </c>
      <c r="M33" s="6">
        <v>883</v>
      </c>
      <c r="N33" s="7">
        <v>258</v>
      </c>
      <c r="O33" s="5">
        <v>108</v>
      </c>
      <c r="P33" s="6">
        <v>13</v>
      </c>
      <c r="Q33" s="7">
        <v>4</v>
      </c>
      <c r="R33" s="1"/>
      <c r="S33" s="5"/>
      <c r="T33" s="6"/>
      <c r="U33" s="7"/>
      <c r="V33" s="5"/>
      <c r="W33" s="6"/>
      <c r="X33" s="7"/>
    </row>
    <row r="34" spans="4:24" x14ac:dyDescent="0.15">
      <c r="D34" s="1" t="s">
        <v>359</v>
      </c>
      <c r="E34" s="1">
        <v>8278</v>
      </c>
      <c r="F34" s="1">
        <v>1003</v>
      </c>
      <c r="G34" s="1">
        <v>293</v>
      </c>
      <c r="H34" s="1">
        <v>124</v>
      </c>
      <c r="I34" s="1">
        <v>15</v>
      </c>
      <c r="J34" s="1">
        <v>5</v>
      </c>
      <c r="K34" s="1" t="s">
        <v>359</v>
      </c>
      <c r="L34" s="1">
        <v>8278</v>
      </c>
      <c r="M34" s="1">
        <v>1003</v>
      </c>
      <c r="N34" s="1">
        <v>293</v>
      </c>
      <c r="O34" s="1">
        <v>124</v>
      </c>
      <c r="P34" s="1">
        <v>15</v>
      </c>
      <c r="Q34" s="1">
        <v>5</v>
      </c>
      <c r="R34" s="1"/>
      <c r="S34" s="1"/>
      <c r="T34" s="1"/>
      <c r="U34" s="1"/>
      <c r="V34" s="1"/>
      <c r="W34" s="1"/>
      <c r="X34" s="1"/>
    </row>
    <row r="35" spans="4:24" x14ac:dyDescent="0.15">
      <c r="D35" s="1" t="s">
        <v>104</v>
      </c>
      <c r="E35" s="1">
        <v>9268</v>
      </c>
      <c r="F35" s="1">
        <v>1123</v>
      </c>
      <c r="G35" s="1">
        <v>328</v>
      </c>
      <c r="H35" s="1">
        <v>141</v>
      </c>
      <c r="I35" s="1">
        <v>17</v>
      </c>
      <c r="J35" s="1">
        <v>5</v>
      </c>
      <c r="K35" s="1" t="s">
        <v>104</v>
      </c>
      <c r="L35" s="1">
        <v>9268</v>
      </c>
      <c r="M35" s="1">
        <v>1123</v>
      </c>
      <c r="N35" s="1">
        <v>328</v>
      </c>
      <c r="O35" s="1">
        <v>141</v>
      </c>
      <c r="P35" s="1">
        <v>17</v>
      </c>
      <c r="Q35" s="1">
        <v>5</v>
      </c>
      <c r="R35" s="1"/>
      <c r="S35" s="1"/>
      <c r="T35" s="1"/>
      <c r="U35" s="1"/>
      <c r="V35" s="1"/>
      <c r="W35" s="1"/>
      <c r="X35" s="1"/>
    </row>
    <row r="36" spans="4:24" x14ac:dyDescent="0.15">
      <c r="D36" s="1" t="s">
        <v>150</v>
      </c>
      <c r="E36" s="1">
        <v>10258</v>
      </c>
      <c r="F36" s="1">
        <v>1243</v>
      </c>
      <c r="G36" s="1">
        <v>363</v>
      </c>
      <c r="H36" s="1">
        <v>157</v>
      </c>
      <c r="I36" s="1">
        <v>19</v>
      </c>
      <c r="J36" s="1">
        <v>6</v>
      </c>
      <c r="K36" s="1" t="s">
        <v>150</v>
      </c>
      <c r="L36" s="1">
        <v>10258</v>
      </c>
      <c r="M36" s="1">
        <v>1243</v>
      </c>
      <c r="N36" s="1">
        <v>363</v>
      </c>
      <c r="O36" s="1">
        <v>157</v>
      </c>
      <c r="P36" s="1">
        <v>19</v>
      </c>
      <c r="Q36" s="1">
        <v>6</v>
      </c>
      <c r="R36" s="1"/>
      <c r="S36" s="1"/>
      <c r="T36" s="1"/>
      <c r="U36" s="1"/>
      <c r="V36" s="1"/>
      <c r="W36" s="1"/>
      <c r="X36" s="1"/>
    </row>
    <row r="37" spans="4:24" x14ac:dyDescent="0.15">
      <c r="D37" s="1" t="s">
        <v>151</v>
      </c>
      <c r="E37" s="1">
        <v>11249</v>
      </c>
      <c r="F37" s="1">
        <v>1363</v>
      </c>
      <c r="G37" s="1">
        <v>397</v>
      </c>
      <c r="H37" s="1">
        <v>174</v>
      </c>
      <c r="I37" s="1">
        <v>21</v>
      </c>
      <c r="J37" s="1">
        <v>7</v>
      </c>
      <c r="K37" s="1" t="s">
        <v>151</v>
      </c>
      <c r="L37" s="1">
        <v>11249</v>
      </c>
      <c r="M37" s="1">
        <v>1363</v>
      </c>
      <c r="N37" s="1">
        <v>397</v>
      </c>
      <c r="O37" s="1">
        <v>174</v>
      </c>
      <c r="P37" s="1">
        <v>21</v>
      </c>
      <c r="Q37" s="1">
        <v>7</v>
      </c>
      <c r="R37" s="1"/>
      <c r="S37" s="1"/>
      <c r="T37" s="1"/>
      <c r="U37" s="1"/>
      <c r="V37" s="1"/>
      <c r="W37" s="1"/>
      <c r="X37" s="1"/>
    </row>
    <row r="38" spans="4:24" x14ac:dyDescent="0.15">
      <c r="D38" s="1" t="s">
        <v>44</v>
      </c>
      <c r="E38" s="5">
        <v>13848</v>
      </c>
      <c r="F38" s="6">
        <v>1678</v>
      </c>
      <c r="G38" s="7">
        <v>489</v>
      </c>
      <c r="H38" s="5">
        <v>207</v>
      </c>
      <c r="I38" s="6">
        <v>25</v>
      </c>
      <c r="J38" s="7">
        <v>8</v>
      </c>
      <c r="K38" s="1" t="s">
        <v>44</v>
      </c>
      <c r="L38" s="5">
        <v>13848</v>
      </c>
      <c r="M38" s="6">
        <v>1678</v>
      </c>
      <c r="N38" s="7">
        <v>489</v>
      </c>
      <c r="O38" s="5">
        <v>207</v>
      </c>
      <c r="P38" s="6">
        <v>25</v>
      </c>
      <c r="Q38" s="7">
        <v>8</v>
      </c>
      <c r="R38" s="1"/>
      <c r="S38" s="5"/>
      <c r="T38" s="6"/>
      <c r="U38" s="7"/>
      <c r="V38" s="5"/>
      <c r="W38" s="6"/>
      <c r="X38" s="7"/>
    </row>
    <row r="39" spans="4:24" x14ac:dyDescent="0.15">
      <c r="D39" s="1" t="s">
        <v>360</v>
      </c>
      <c r="E39" s="1">
        <v>15309</v>
      </c>
      <c r="F39" s="1">
        <v>1855</v>
      </c>
      <c r="G39" s="1">
        <v>541</v>
      </c>
      <c r="H39" s="1">
        <v>232</v>
      </c>
      <c r="I39" s="1">
        <v>28</v>
      </c>
      <c r="J39" s="1">
        <v>9</v>
      </c>
      <c r="K39" s="1" t="s">
        <v>360</v>
      </c>
      <c r="L39" s="1">
        <v>15309</v>
      </c>
      <c r="M39" s="1">
        <v>1855</v>
      </c>
      <c r="N39" s="1">
        <v>541</v>
      </c>
      <c r="O39" s="1">
        <v>232</v>
      </c>
      <c r="P39" s="1">
        <v>28</v>
      </c>
      <c r="Q39" s="1">
        <v>9</v>
      </c>
      <c r="R39" s="1"/>
      <c r="S39" s="1"/>
      <c r="T39" s="1"/>
      <c r="U39" s="1"/>
      <c r="V39" s="1"/>
      <c r="W39" s="1"/>
      <c r="X39" s="1"/>
    </row>
    <row r="40" spans="4:24" x14ac:dyDescent="0.15">
      <c r="D40" s="1" t="s">
        <v>105</v>
      </c>
      <c r="E40" s="1">
        <v>16769</v>
      </c>
      <c r="F40" s="1">
        <v>2032</v>
      </c>
      <c r="G40" s="1">
        <v>592</v>
      </c>
      <c r="H40" s="1">
        <v>256</v>
      </c>
      <c r="I40" s="1">
        <v>31</v>
      </c>
      <c r="J40" s="1">
        <v>10</v>
      </c>
      <c r="K40" s="1" t="s">
        <v>105</v>
      </c>
      <c r="L40" s="1">
        <v>16769</v>
      </c>
      <c r="M40" s="1">
        <v>2032</v>
      </c>
      <c r="N40" s="1">
        <v>592</v>
      </c>
      <c r="O40" s="1">
        <v>256</v>
      </c>
      <c r="P40" s="1">
        <v>31</v>
      </c>
      <c r="Q40" s="1">
        <v>10</v>
      </c>
      <c r="R40" s="1"/>
      <c r="S40" s="1"/>
      <c r="T40" s="1"/>
      <c r="U40" s="1"/>
      <c r="V40" s="1"/>
      <c r="W40" s="1"/>
      <c r="X40" s="1"/>
    </row>
    <row r="41" spans="4:24" x14ac:dyDescent="0.15">
      <c r="D41" s="1" t="s">
        <v>106</v>
      </c>
      <c r="E41" s="1">
        <v>18230</v>
      </c>
      <c r="F41" s="1">
        <v>2209</v>
      </c>
      <c r="G41" s="1">
        <v>644</v>
      </c>
      <c r="H41" s="1">
        <v>281</v>
      </c>
      <c r="I41" s="1">
        <v>34</v>
      </c>
      <c r="J41" s="1">
        <v>10</v>
      </c>
      <c r="K41" s="1" t="s">
        <v>106</v>
      </c>
      <c r="L41" s="1">
        <v>18230</v>
      </c>
      <c r="M41" s="1">
        <v>2209</v>
      </c>
      <c r="N41" s="1">
        <v>644</v>
      </c>
      <c r="O41" s="1">
        <v>281</v>
      </c>
      <c r="P41" s="1">
        <v>34</v>
      </c>
      <c r="Q41" s="1">
        <v>10</v>
      </c>
      <c r="R41" s="1"/>
      <c r="S41" s="1"/>
      <c r="T41" s="1"/>
      <c r="U41" s="1"/>
      <c r="V41" s="1"/>
      <c r="W41" s="1"/>
      <c r="X41" s="1"/>
    </row>
    <row r="42" spans="4:24" x14ac:dyDescent="0.15">
      <c r="D42" s="1" t="s">
        <v>146</v>
      </c>
      <c r="E42" s="1">
        <v>19691</v>
      </c>
      <c r="F42" s="1">
        <v>2386</v>
      </c>
      <c r="G42" s="1">
        <v>695</v>
      </c>
      <c r="H42" s="1">
        <v>306</v>
      </c>
      <c r="I42" s="1">
        <v>37</v>
      </c>
      <c r="J42" s="1">
        <v>11</v>
      </c>
      <c r="K42" s="1" t="s">
        <v>146</v>
      </c>
      <c r="L42" s="1">
        <v>19691</v>
      </c>
      <c r="M42" s="1">
        <v>2386</v>
      </c>
      <c r="N42" s="1">
        <v>695</v>
      </c>
      <c r="O42" s="1">
        <v>306</v>
      </c>
      <c r="P42" s="1">
        <v>37</v>
      </c>
      <c r="Q42" s="1">
        <v>11</v>
      </c>
      <c r="R42" s="1"/>
      <c r="S42" s="1"/>
      <c r="T42" s="1"/>
      <c r="U42" s="1"/>
      <c r="V42" s="1"/>
      <c r="W42" s="1"/>
      <c r="X42" s="1"/>
    </row>
    <row r="43" spans="4:24" x14ac:dyDescent="0.15">
      <c r="D43" s="1" t="s">
        <v>45</v>
      </c>
      <c r="E43" s="5">
        <v>23545</v>
      </c>
      <c r="F43" s="6">
        <v>2853</v>
      </c>
      <c r="G43" s="7">
        <v>831</v>
      </c>
      <c r="H43" s="5">
        <v>355</v>
      </c>
      <c r="I43" s="6">
        <v>43</v>
      </c>
      <c r="J43" s="7">
        <v>13</v>
      </c>
      <c r="K43" s="1" t="s">
        <v>45</v>
      </c>
      <c r="L43" s="5">
        <v>23545</v>
      </c>
      <c r="M43" s="6">
        <v>2853</v>
      </c>
      <c r="N43" s="7">
        <v>831</v>
      </c>
      <c r="O43" s="5">
        <v>355</v>
      </c>
      <c r="P43" s="6">
        <v>43</v>
      </c>
      <c r="Q43" s="7">
        <v>13</v>
      </c>
      <c r="R43" s="1"/>
      <c r="S43" s="5"/>
      <c r="T43" s="6"/>
      <c r="U43" s="7"/>
      <c r="V43" s="5"/>
      <c r="W43" s="6"/>
      <c r="X43" s="7"/>
    </row>
    <row r="44" spans="4:24" x14ac:dyDescent="0.15">
      <c r="D44" s="1" t="s">
        <v>361</v>
      </c>
      <c r="E44" s="1">
        <v>25666</v>
      </c>
      <c r="F44" s="1">
        <v>3110</v>
      </c>
      <c r="G44" s="1">
        <v>906</v>
      </c>
      <c r="H44" s="1">
        <v>388</v>
      </c>
      <c r="I44" s="1">
        <v>47</v>
      </c>
      <c r="J44" s="1">
        <v>14</v>
      </c>
      <c r="K44" s="1" t="s">
        <v>361</v>
      </c>
      <c r="L44" s="1">
        <v>25666</v>
      </c>
      <c r="M44" s="1">
        <v>3110</v>
      </c>
      <c r="N44" s="1">
        <v>906</v>
      </c>
      <c r="O44" s="1">
        <v>388</v>
      </c>
      <c r="P44" s="1">
        <v>47</v>
      </c>
      <c r="Q44" s="1">
        <v>14</v>
      </c>
      <c r="R44" s="1"/>
      <c r="S44" s="1"/>
      <c r="T44" s="1"/>
      <c r="U44" s="1"/>
      <c r="V44" s="1"/>
      <c r="W44" s="1"/>
      <c r="X44" s="1"/>
    </row>
    <row r="45" spans="4:24" x14ac:dyDescent="0.15">
      <c r="D45" s="1" t="s">
        <v>107</v>
      </c>
      <c r="E45" s="1">
        <v>27786</v>
      </c>
      <c r="F45" s="1">
        <v>3367</v>
      </c>
      <c r="G45" s="1">
        <v>981</v>
      </c>
      <c r="H45" s="1">
        <v>421</v>
      </c>
      <c r="I45" s="1">
        <v>51</v>
      </c>
      <c r="J45" s="1">
        <v>15</v>
      </c>
      <c r="K45" s="1" t="s">
        <v>107</v>
      </c>
      <c r="L45" s="1">
        <v>27786</v>
      </c>
      <c r="M45" s="1">
        <v>3367</v>
      </c>
      <c r="N45" s="1">
        <v>981</v>
      </c>
      <c r="O45" s="1">
        <v>421</v>
      </c>
      <c r="P45" s="1">
        <v>51</v>
      </c>
      <c r="Q45" s="1">
        <v>15</v>
      </c>
      <c r="R45" s="1"/>
      <c r="S45" s="1"/>
      <c r="T45" s="1"/>
      <c r="U45" s="1"/>
      <c r="V45" s="1"/>
      <c r="W45" s="1"/>
      <c r="X45" s="1"/>
    </row>
    <row r="46" spans="4:24" x14ac:dyDescent="0.15">
      <c r="D46" s="1" t="s">
        <v>108</v>
      </c>
      <c r="E46" s="1">
        <v>29907</v>
      </c>
      <c r="F46" s="1">
        <v>3624</v>
      </c>
      <c r="G46" s="1">
        <v>1056</v>
      </c>
      <c r="H46" s="1">
        <v>454</v>
      </c>
      <c r="I46" s="1">
        <v>55</v>
      </c>
      <c r="J46" s="1">
        <v>17</v>
      </c>
      <c r="K46" s="1" t="s">
        <v>108</v>
      </c>
      <c r="L46" s="1">
        <v>29907</v>
      </c>
      <c r="M46" s="1">
        <v>3624</v>
      </c>
      <c r="N46" s="1">
        <v>1056</v>
      </c>
      <c r="O46" s="1">
        <v>454</v>
      </c>
      <c r="P46" s="1">
        <v>55</v>
      </c>
      <c r="Q46" s="1">
        <v>17</v>
      </c>
      <c r="R46" s="1"/>
      <c r="S46" s="1"/>
      <c r="T46" s="1"/>
      <c r="U46" s="1"/>
      <c r="V46" s="1"/>
      <c r="W46" s="1"/>
      <c r="X46" s="1"/>
    </row>
    <row r="47" spans="4:24" x14ac:dyDescent="0.15">
      <c r="D47" s="1" t="s">
        <v>109</v>
      </c>
      <c r="E47" s="1">
        <v>32028</v>
      </c>
      <c r="F47" s="1">
        <v>3881</v>
      </c>
      <c r="G47" s="1">
        <v>1131</v>
      </c>
      <c r="H47" s="1">
        <v>487</v>
      </c>
      <c r="I47" s="1">
        <v>59</v>
      </c>
      <c r="J47" s="1">
        <v>18</v>
      </c>
      <c r="K47" s="1" t="s">
        <v>109</v>
      </c>
      <c r="L47" s="1">
        <v>32028</v>
      </c>
      <c r="M47" s="1">
        <v>3881</v>
      </c>
      <c r="N47" s="1">
        <v>1131</v>
      </c>
      <c r="O47" s="1">
        <v>487</v>
      </c>
      <c r="P47" s="1">
        <v>59</v>
      </c>
      <c r="Q47" s="1">
        <v>18</v>
      </c>
      <c r="R47" s="1"/>
      <c r="S47" s="1"/>
      <c r="T47" s="1"/>
      <c r="U47" s="1"/>
      <c r="V47" s="1"/>
      <c r="W47" s="1"/>
      <c r="X47" s="1"/>
    </row>
    <row r="48" spans="4:24" x14ac:dyDescent="0.15">
      <c r="D48" s="1" t="s">
        <v>46</v>
      </c>
      <c r="E48" s="5">
        <v>37673</v>
      </c>
      <c r="F48" s="6">
        <v>4565</v>
      </c>
      <c r="G48" s="7">
        <v>1330</v>
      </c>
      <c r="H48" s="5">
        <v>570</v>
      </c>
      <c r="I48" s="6">
        <v>69</v>
      </c>
      <c r="J48" s="7">
        <v>21</v>
      </c>
      <c r="K48" s="1" t="s">
        <v>46</v>
      </c>
      <c r="L48" s="5">
        <v>37673</v>
      </c>
      <c r="M48" s="6">
        <v>4565</v>
      </c>
      <c r="N48" s="7">
        <v>1330</v>
      </c>
      <c r="O48" s="5">
        <v>570</v>
      </c>
      <c r="P48" s="6">
        <v>69</v>
      </c>
      <c r="Q48" s="7">
        <v>21</v>
      </c>
      <c r="R48" s="1"/>
      <c r="S48" s="5"/>
      <c r="T48" s="6"/>
      <c r="U48" s="7"/>
      <c r="V48" s="5"/>
      <c r="W48" s="6"/>
      <c r="X48" s="7"/>
    </row>
    <row r="49" spans="4:24" x14ac:dyDescent="0.15">
      <c r="D49" s="1" t="s">
        <v>189</v>
      </c>
      <c r="E49" s="1">
        <v>40223</v>
      </c>
      <c r="F49" s="1">
        <v>4874</v>
      </c>
      <c r="G49" s="1">
        <v>1420</v>
      </c>
      <c r="H49" s="1">
        <v>611</v>
      </c>
      <c r="I49" s="1">
        <v>74</v>
      </c>
      <c r="J49" s="1">
        <v>22</v>
      </c>
      <c r="K49" s="1" t="s">
        <v>189</v>
      </c>
      <c r="L49" s="1">
        <v>39810</v>
      </c>
      <c r="M49" s="1">
        <v>4824</v>
      </c>
      <c r="N49" s="1">
        <v>1406</v>
      </c>
      <c r="O49" s="1">
        <v>611</v>
      </c>
      <c r="P49" s="1">
        <v>74</v>
      </c>
      <c r="Q49" s="1">
        <v>22</v>
      </c>
      <c r="R49" s="1"/>
      <c r="S49" s="1"/>
      <c r="T49" s="1"/>
      <c r="U49" s="1"/>
      <c r="V49" s="1"/>
      <c r="W49" s="1"/>
      <c r="X49" s="1"/>
    </row>
    <row r="50" spans="4:24" x14ac:dyDescent="0.15">
      <c r="D50" s="1" t="s">
        <v>190</v>
      </c>
      <c r="E50" s="1">
        <v>42773</v>
      </c>
      <c r="F50" s="1">
        <v>5183</v>
      </c>
      <c r="G50" s="1">
        <v>1510</v>
      </c>
      <c r="H50" s="1">
        <v>652</v>
      </c>
      <c r="I50" s="1">
        <v>79</v>
      </c>
      <c r="J50" s="1">
        <v>24</v>
      </c>
      <c r="K50" s="1" t="s">
        <v>190</v>
      </c>
      <c r="L50" s="1">
        <v>41948</v>
      </c>
      <c r="M50" s="1">
        <v>5083</v>
      </c>
      <c r="N50" s="1">
        <v>1481</v>
      </c>
      <c r="O50" s="1">
        <v>652</v>
      </c>
      <c r="P50" s="1">
        <v>79</v>
      </c>
      <c r="Q50" s="1">
        <v>24</v>
      </c>
      <c r="R50" s="1"/>
      <c r="S50" s="1"/>
      <c r="T50" s="1"/>
      <c r="U50" s="1"/>
      <c r="V50" s="1"/>
      <c r="W50" s="1"/>
      <c r="X50" s="1"/>
    </row>
    <row r="51" spans="4:24" x14ac:dyDescent="0.15">
      <c r="D51" s="1" t="s">
        <v>191</v>
      </c>
      <c r="E51" s="1">
        <v>45323</v>
      </c>
      <c r="F51" s="1">
        <v>5492</v>
      </c>
      <c r="G51" s="1">
        <v>1600</v>
      </c>
      <c r="H51" s="1">
        <v>694</v>
      </c>
      <c r="I51" s="1">
        <v>84</v>
      </c>
      <c r="J51" s="1">
        <v>25</v>
      </c>
      <c r="K51" s="1" t="s">
        <v>191</v>
      </c>
      <c r="L51" s="1">
        <v>44085</v>
      </c>
      <c r="M51" s="1">
        <v>5342</v>
      </c>
      <c r="N51" s="1">
        <v>1556</v>
      </c>
      <c r="O51" s="1">
        <v>694</v>
      </c>
      <c r="P51" s="1">
        <v>84</v>
      </c>
      <c r="Q51" s="1">
        <v>25</v>
      </c>
      <c r="R51" s="1"/>
      <c r="S51" s="1"/>
      <c r="T51" s="1"/>
      <c r="U51" s="1"/>
      <c r="V51" s="1"/>
      <c r="W51" s="1"/>
      <c r="X51" s="1"/>
    </row>
    <row r="52" spans="4:24" x14ac:dyDescent="0.15">
      <c r="D52" s="1" t="s">
        <v>192</v>
      </c>
      <c r="E52" s="1">
        <v>47873</v>
      </c>
      <c r="F52" s="1">
        <v>5801</v>
      </c>
      <c r="G52" s="1">
        <v>1690</v>
      </c>
      <c r="H52" s="1">
        <v>735</v>
      </c>
      <c r="I52" s="1">
        <v>89</v>
      </c>
      <c r="J52" s="1">
        <v>26</v>
      </c>
      <c r="K52" s="1" t="s">
        <v>192</v>
      </c>
      <c r="L52" s="1">
        <v>46222</v>
      </c>
      <c r="M52" s="1">
        <v>5601</v>
      </c>
      <c r="N52" s="1">
        <v>1632</v>
      </c>
      <c r="O52" s="1">
        <v>735</v>
      </c>
      <c r="P52" s="1">
        <v>89</v>
      </c>
      <c r="Q52" s="1">
        <v>26</v>
      </c>
      <c r="R52" s="1"/>
      <c r="S52" s="1"/>
      <c r="T52" s="1"/>
      <c r="U52" s="1"/>
      <c r="V52" s="1"/>
      <c r="W52" s="1"/>
      <c r="X52" s="1"/>
    </row>
    <row r="53" spans="4:24" x14ac:dyDescent="0.15">
      <c r="D53" s="1" t="s">
        <v>193</v>
      </c>
      <c r="E53" s="5">
        <v>54632</v>
      </c>
      <c r="F53" s="6">
        <v>6620</v>
      </c>
      <c r="G53" s="7">
        <v>1929</v>
      </c>
      <c r="H53" s="5">
        <v>834</v>
      </c>
      <c r="I53" s="6">
        <v>101</v>
      </c>
      <c r="J53" s="7">
        <v>30</v>
      </c>
      <c r="K53" s="1" t="s">
        <v>193</v>
      </c>
      <c r="L53" s="5">
        <v>51900</v>
      </c>
      <c r="M53" s="6">
        <v>6289</v>
      </c>
      <c r="N53" s="7">
        <v>1832</v>
      </c>
      <c r="O53" s="5">
        <v>793</v>
      </c>
      <c r="P53" s="6">
        <v>96</v>
      </c>
      <c r="Q53" s="7">
        <v>28</v>
      </c>
      <c r="R53" s="1"/>
      <c r="S53" s="5"/>
      <c r="T53" s="6"/>
      <c r="U53" s="7"/>
      <c r="V53" s="5"/>
      <c r="W53" s="6"/>
      <c r="X53" s="7"/>
    </row>
    <row r="54" spans="4:24" x14ac:dyDescent="0.15">
      <c r="D54" s="1" t="s">
        <v>194</v>
      </c>
      <c r="E54" s="1">
        <v>57916</v>
      </c>
      <c r="F54" s="1">
        <v>7018</v>
      </c>
      <c r="G54" s="1">
        <v>2045</v>
      </c>
      <c r="H54" s="1">
        <v>892</v>
      </c>
      <c r="I54" s="1">
        <v>108</v>
      </c>
      <c r="J54" s="1">
        <v>32</v>
      </c>
      <c r="K54" s="1" t="s">
        <v>194</v>
      </c>
      <c r="L54" s="1">
        <v>54475</v>
      </c>
      <c r="M54" s="1">
        <v>6601</v>
      </c>
      <c r="N54" s="1">
        <v>1923</v>
      </c>
      <c r="O54" s="1">
        <v>834</v>
      </c>
      <c r="P54" s="1">
        <v>101</v>
      </c>
      <c r="Q54" s="1">
        <v>30</v>
      </c>
      <c r="R54" s="1"/>
      <c r="S54" s="1"/>
      <c r="T54" s="1"/>
      <c r="U54" s="1"/>
      <c r="V54" s="1"/>
      <c r="W54" s="1"/>
      <c r="X54" s="1"/>
    </row>
    <row r="55" spans="4:24" x14ac:dyDescent="0.15">
      <c r="D55" s="1" t="s">
        <v>195</v>
      </c>
      <c r="E55" s="1">
        <v>61200</v>
      </c>
      <c r="F55" s="1">
        <v>7416</v>
      </c>
      <c r="G55" s="1">
        <v>2160</v>
      </c>
      <c r="H55" s="1">
        <v>950</v>
      </c>
      <c r="I55" s="1">
        <v>115</v>
      </c>
      <c r="J55" s="1">
        <v>34</v>
      </c>
      <c r="K55" s="1" t="s">
        <v>195</v>
      </c>
      <c r="L55" s="1">
        <v>57050</v>
      </c>
      <c r="M55" s="1">
        <v>6913</v>
      </c>
      <c r="N55" s="1">
        <v>2014</v>
      </c>
      <c r="O55" s="1">
        <v>875</v>
      </c>
      <c r="P55" s="1">
        <v>106</v>
      </c>
      <c r="Q55" s="1">
        <v>31</v>
      </c>
      <c r="R55" s="1"/>
      <c r="S55" s="1"/>
      <c r="T55" s="1"/>
      <c r="U55" s="1"/>
      <c r="V55" s="1"/>
      <c r="W55" s="1"/>
      <c r="X55" s="1"/>
    </row>
    <row r="56" spans="4:24" x14ac:dyDescent="0.15">
      <c r="D56" s="1" t="s">
        <v>196</v>
      </c>
      <c r="E56" s="1">
        <v>64485</v>
      </c>
      <c r="F56" s="1">
        <v>7814</v>
      </c>
      <c r="G56" s="1">
        <v>2276</v>
      </c>
      <c r="H56" s="1">
        <v>1007</v>
      </c>
      <c r="I56" s="1">
        <v>122</v>
      </c>
      <c r="J56" s="1">
        <v>36</v>
      </c>
      <c r="K56" s="1" t="s">
        <v>196</v>
      </c>
      <c r="L56" s="1">
        <v>59624</v>
      </c>
      <c r="M56" s="1">
        <v>7225</v>
      </c>
      <c r="N56" s="1">
        <v>2105</v>
      </c>
      <c r="O56" s="1">
        <v>917</v>
      </c>
      <c r="P56" s="1">
        <v>111</v>
      </c>
      <c r="Q56" s="1">
        <v>33</v>
      </c>
      <c r="R56" s="1"/>
      <c r="S56" s="1"/>
      <c r="T56" s="1"/>
      <c r="U56" s="1"/>
      <c r="V56" s="1"/>
      <c r="W56" s="1"/>
      <c r="X56" s="1"/>
    </row>
    <row r="57" spans="4:24" x14ac:dyDescent="0.15">
      <c r="D57" s="1" t="s">
        <v>197</v>
      </c>
      <c r="E57" s="1">
        <v>67769</v>
      </c>
      <c r="F57" s="1">
        <v>8212</v>
      </c>
      <c r="G57" s="1">
        <v>2392</v>
      </c>
      <c r="H57" s="1">
        <v>1065</v>
      </c>
      <c r="I57" s="1">
        <v>129</v>
      </c>
      <c r="J57" s="1">
        <v>38</v>
      </c>
      <c r="K57" s="1" t="s">
        <v>197</v>
      </c>
      <c r="L57" s="1">
        <v>62199</v>
      </c>
      <c r="M57" s="1">
        <v>7537</v>
      </c>
      <c r="N57" s="1">
        <v>2196</v>
      </c>
      <c r="O57" s="1">
        <v>958</v>
      </c>
      <c r="P57" s="1">
        <v>116</v>
      </c>
      <c r="Q57" s="1">
        <v>34</v>
      </c>
      <c r="R57" s="1"/>
      <c r="S57" s="1"/>
      <c r="T57" s="1"/>
      <c r="U57" s="1"/>
      <c r="V57" s="1"/>
      <c r="W57" s="1"/>
      <c r="X57" s="1"/>
    </row>
    <row r="58" spans="4:24" x14ac:dyDescent="0.15">
      <c r="D58" s="1" t="s">
        <v>198</v>
      </c>
      <c r="E58" s="5">
        <v>76484</v>
      </c>
      <c r="F58" s="6">
        <v>9268</v>
      </c>
      <c r="G58" s="7">
        <v>2700</v>
      </c>
      <c r="H58" s="5">
        <v>1172</v>
      </c>
      <c r="I58" s="6">
        <v>142</v>
      </c>
      <c r="J58" s="7">
        <v>42</v>
      </c>
      <c r="K58" s="1" t="s">
        <v>198</v>
      </c>
      <c r="L58" s="5">
        <v>69032</v>
      </c>
      <c r="M58" s="6">
        <v>8365</v>
      </c>
      <c r="N58" s="7">
        <v>2437</v>
      </c>
      <c r="O58" s="5">
        <v>1057</v>
      </c>
      <c r="P58" s="6">
        <v>128</v>
      </c>
      <c r="Q58" s="7">
        <v>38</v>
      </c>
      <c r="R58" s="1"/>
      <c r="S58" s="5"/>
      <c r="T58" s="6"/>
      <c r="U58" s="7"/>
      <c r="V58" s="5"/>
      <c r="W58" s="6"/>
      <c r="X58" s="7"/>
    </row>
    <row r="59" spans="4:24" x14ac:dyDescent="0.15">
      <c r="D59" s="1" t="s">
        <v>199</v>
      </c>
      <c r="E59" s="1">
        <v>81081</v>
      </c>
      <c r="F59" s="1">
        <v>9825</v>
      </c>
      <c r="G59" s="1">
        <v>2862</v>
      </c>
      <c r="H59" s="1">
        <v>1247</v>
      </c>
      <c r="I59" s="1">
        <v>151</v>
      </c>
      <c r="J59" s="1">
        <v>44</v>
      </c>
      <c r="K59" s="1" t="s">
        <v>199</v>
      </c>
      <c r="L59" s="1">
        <v>72457</v>
      </c>
      <c r="M59" s="1">
        <v>8780</v>
      </c>
      <c r="N59" s="1">
        <v>2558</v>
      </c>
      <c r="O59" s="1">
        <v>1115</v>
      </c>
      <c r="P59" s="1">
        <v>135</v>
      </c>
      <c r="Q59" s="1">
        <v>40</v>
      </c>
      <c r="R59" s="1"/>
      <c r="S59" s="1"/>
      <c r="T59" s="1"/>
      <c r="U59" s="1"/>
      <c r="V59" s="1"/>
      <c r="W59" s="1"/>
      <c r="X59" s="1"/>
    </row>
    <row r="60" spans="4:24" x14ac:dyDescent="0.15">
      <c r="D60" s="1" t="s">
        <v>200</v>
      </c>
      <c r="E60" s="1">
        <v>85677</v>
      </c>
      <c r="F60" s="1">
        <v>10382</v>
      </c>
      <c r="G60" s="1">
        <v>3024</v>
      </c>
      <c r="H60" s="1">
        <v>1321</v>
      </c>
      <c r="I60" s="1">
        <v>160</v>
      </c>
      <c r="J60" s="1">
        <v>47</v>
      </c>
      <c r="K60" s="1" t="s">
        <v>200</v>
      </c>
      <c r="L60" s="1">
        <v>75882</v>
      </c>
      <c r="M60" s="1">
        <v>9195</v>
      </c>
      <c r="N60" s="1">
        <v>2679</v>
      </c>
      <c r="O60" s="1">
        <v>1172</v>
      </c>
      <c r="P60" s="1">
        <v>142</v>
      </c>
      <c r="Q60" s="1">
        <v>42</v>
      </c>
      <c r="R60" s="1"/>
      <c r="S60" s="1"/>
      <c r="T60" s="1"/>
      <c r="U60" s="1"/>
      <c r="V60" s="1"/>
      <c r="W60" s="1"/>
      <c r="X60" s="1"/>
    </row>
    <row r="61" spans="4:24" x14ac:dyDescent="0.15">
      <c r="D61" s="1" t="s">
        <v>201</v>
      </c>
      <c r="E61" s="1">
        <v>90274</v>
      </c>
      <c r="F61" s="1">
        <v>10939</v>
      </c>
      <c r="G61" s="1">
        <v>3187</v>
      </c>
      <c r="H61" s="1">
        <v>1395</v>
      </c>
      <c r="I61" s="1">
        <v>169</v>
      </c>
      <c r="J61" s="1">
        <v>50</v>
      </c>
      <c r="K61" s="1" t="s">
        <v>201</v>
      </c>
      <c r="L61" s="1">
        <v>79306</v>
      </c>
      <c r="M61" s="1">
        <v>9610</v>
      </c>
      <c r="N61" s="1">
        <v>2800</v>
      </c>
      <c r="O61" s="1">
        <v>1230</v>
      </c>
      <c r="P61" s="1">
        <v>149</v>
      </c>
      <c r="Q61" s="1">
        <v>44</v>
      </c>
      <c r="R61" s="1"/>
      <c r="S61" s="1"/>
      <c r="T61" s="1"/>
      <c r="U61" s="1"/>
      <c r="V61" s="1"/>
      <c r="W61" s="1"/>
      <c r="X61" s="1"/>
    </row>
    <row r="62" spans="4:24" x14ac:dyDescent="0.15">
      <c r="D62" s="1" t="s">
        <v>202</v>
      </c>
      <c r="E62" s="1">
        <v>94870</v>
      </c>
      <c r="F62" s="1">
        <v>11496</v>
      </c>
      <c r="G62" s="1">
        <v>3349</v>
      </c>
      <c r="H62" s="1">
        <v>1469</v>
      </c>
      <c r="I62" s="1">
        <v>178</v>
      </c>
      <c r="J62" s="1">
        <v>52</v>
      </c>
      <c r="K62" s="1" t="s">
        <v>202</v>
      </c>
      <c r="L62" s="1">
        <v>82731</v>
      </c>
      <c r="M62" s="1">
        <v>10025</v>
      </c>
      <c r="N62" s="1">
        <v>2920</v>
      </c>
      <c r="O62" s="1">
        <v>1288</v>
      </c>
      <c r="P62" s="1">
        <v>156</v>
      </c>
      <c r="Q62" s="1">
        <v>46</v>
      </c>
      <c r="R62" s="1"/>
      <c r="S62" s="1"/>
      <c r="T62" s="1"/>
      <c r="U62" s="1"/>
      <c r="V62" s="1"/>
      <c r="W62" s="1"/>
      <c r="X62" s="1"/>
    </row>
    <row r="63" spans="4:24" x14ac:dyDescent="0.15">
      <c r="D63" s="1" t="s">
        <v>423</v>
      </c>
      <c r="E63" s="5">
        <v>107084</v>
      </c>
      <c r="F63" s="6">
        <v>12976</v>
      </c>
      <c r="G63" s="7">
        <v>3780</v>
      </c>
      <c r="H63" s="5">
        <v>1643</v>
      </c>
      <c r="I63" s="6">
        <v>199</v>
      </c>
      <c r="J63" s="7">
        <v>58</v>
      </c>
      <c r="K63" s="1" t="s">
        <v>203</v>
      </c>
      <c r="L63" s="5">
        <v>91817</v>
      </c>
      <c r="M63" s="6">
        <v>11126</v>
      </c>
      <c r="N63" s="7">
        <v>3241</v>
      </c>
      <c r="O63" s="5">
        <v>1412</v>
      </c>
      <c r="P63" s="6">
        <v>171</v>
      </c>
      <c r="Q63" s="7">
        <v>50</v>
      </c>
      <c r="R63" s="1"/>
      <c r="S63" s="5"/>
      <c r="T63" s="6"/>
      <c r="U63" s="7"/>
      <c r="V63" s="5"/>
      <c r="W63" s="6"/>
      <c r="X63" s="7"/>
    </row>
    <row r="64" spans="4:24" x14ac:dyDescent="0.15">
      <c r="D64" s="1" t="s">
        <v>362</v>
      </c>
      <c r="E64" s="5">
        <v>6074</v>
      </c>
      <c r="F64" s="6">
        <v>736</v>
      </c>
      <c r="G64" s="7">
        <v>215</v>
      </c>
      <c r="H64" s="5">
        <v>91</v>
      </c>
      <c r="I64" s="6">
        <v>11</v>
      </c>
      <c r="J64" s="7">
        <v>4</v>
      </c>
      <c r="K64" s="1" t="s">
        <v>362</v>
      </c>
      <c r="L64" s="5">
        <v>6074</v>
      </c>
      <c r="M64" s="6">
        <v>736</v>
      </c>
      <c r="N64" s="7">
        <v>215</v>
      </c>
      <c r="O64" s="5">
        <v>91</v>
      </c>
      <c r="P64" s="6">
        <v>11</v>
      </c>
      <c r="Q64" s="7">
        <v>4</v>
      </c>
      <c r="R64" s="1"/>
      <c r="S64" s="5"/>
      <c r="T64" s="6"/>
      <c r="U64" s="7"/>
      <c r="V64" s="5"/>
      <c r="W64" s="6"/>
      <c r="X64" s="7"/>
    </row>
    <row r="65" spans="4:24" x14ac:dyDescent="0.15">
      <c r="D65" s="1" t="s">
        <v>363</v>
      </c>
      <c r="E65" s="1">
        <v>6990</v>
      </c>
      <c r="F65" s="1">
        <v>847</v>
      </c>
      <c r="G65" s="1">
        <v>247</v>
      </c>
      <c r="H65" s="1">
        <v>108</v>
      </c>
      <c r="I65" s="1">
        <v>13</v>
      </c>
      <c r="J65" s="1">
        <v>4</v>
      </c>
      <c r="K65" s="1" t="s">
        <v>363</v>
      </c>
      <c r="L65" s="1">
        <v>6990</v>
      </c>
      <c r="M65" s="1">
        <v>847</v>
      </c>
      <c r="N65" s="1">
        <v>247</v>
      </c>
      <c r="O65" s="1">
        <v>108</v>
      </c>
      <c r="P65" s="1">
        <v>13</v>
      </c>
      <c r="Q65" s="1">
        <v>4</v>
      </c>
      <c r="R65" s="1"/>
      <c r="S65" s="1"/>
      <c r="T65" s="1"/>
      <c r="U65" s="1"/>
      <c r="V65" s="1"/>
      <c r="W65" s="1"/>
      <c r="X65" s="1"/>
    </row>
    <row r="66" spans="4:24" x14ac:dyDescent="0.15">
      <c r="D66" s="1" t="s">
        <v>110</v>
      </c>
      <c r="E66" s="1">
        <v>7906</v>
      </c>
      <c r="F66" s="1">
        <v>958</v>
      </c>
      <c r="G66" s="1">
        <v>280</v>
      </c>
      <c r="H66" s="1">
        <v>124</v>
      </c>
      <c r="I66" s="1">
        <v>15</v>
      </c>
      <c r="J66" s="1">
        <v>5</v>
      </c>
      <c r="K66" s="1" t="s">
        <v>110</v>
      </c>
      <c r="L66" s="1">
        <v>7906</v>
      </c>
      <c r="M66" s="1">
        <v>958</v>
      </c>
      <c r="N66" s="1">
        <v>280</v>
      </c>
      <c r="O66" s="1">
        <v>124</v>
      </c>
      <c r="P66" s="1">
        <v>15</v>
      </c>
      <c r="Q66" s="1">
        <v>5</v>
      </c>
      <c r="R66" s="1"/>
      <c r="S66" s="1"/>
      <c r="T66" s="1"/>
      <c r="U66" s="1"/>
      <c r="V66" s="1"/>
      <c r="W66" s="1"/>
      <c r="X66" s="1"/>
    </row>
    <row r="67" spans="4:24" x14ac:dyDescent="0.15">
      <c r="D67" s="1" t="s">
        <v>152</v>
      </c>
      <c r="E67" s="1">
        <v>8822</v>
      </c>
      <c r="F67" s="1">
        <v>1069</v>
      </c>
      <c r="G67" s="1">
        <v>312</v>
      </c>
      <c r="H67" s="1">
        <v>141</v>
      </c>
      <c r="I67" s="1">
        <v>17</v>
      </c>
      <c r="J67" s="1">
        <v>5</v>
      </c>
      <c r="K67" s="1" t="s">
        <v>152</v>
      </c>
      <c r="L67" s="1">
        <v>8822</v>
      </c>
      <c r="M67" s="1">
        <v>1069</v>
      </c>
      <c r="N67" s="1">
        <v>312</v>
      </c>
      <c r="O67" s="1">
        <v>141</v>
      </c>
      <c r="P67" s="1">
        <v>17</v>
      </c>
      <c r="Q67" s="1">
        <v>5</v>
      </c>
      <c r="R67" s="1"/>
      <c r="S67" s="1"/>
      <c r="T67" s="1"/>
      <c r="U67" s="1"/>
      <c r="V67" s="1"/>
      <c r="W67" s="1"/>
      <c r="X67" s="1"/>
    </row>
    <row r="68" spans="4:24" x14ac:dyDescent="0.15">
      <c r="D68" s="1" t="s">
        <v>153</v>
      </c>
      <c r="E68" s="1">
        <v>9738</v>
      </c>
      <c r="F68" s="1">
        <v>1180</v>
      </c>
      <c r="G68" s="1">
        <v>344</v>
      </c>
      <c r="H68" s="1">
        <v>157</v>
      </c>
      <c r="I68" s="1">
        <v>19</v>
      </c>
      <c r="J68" s="1">
        <v>6</v>
      </c>
      <c r="K68" s="1" t="s">
        <v>153</v>
      </c>
      <c r="L68" s="1">
        <v>9738</v>
      </c>
      <c r="M68" s="1">
        <v>1180</v>
      </c>
      <c r="N68" s="1">
        <v>344</v>
      </c>
      <c r="O68" s="1">
        <v>157</v>
      </c>
      <c r="P68" s="1">
        <v>19</v>
      </c>
      <c r="Q68" s="1">
        <v>6</v>
      </c>
      <c r="R68" s="1"/>
      <c r="S68" s="1"/>
      <c r="T68" s="1"/>
      <c r="U68" s="1"/>
      <c r="V68" s="1"/>
      <c r="W68" s="1"/>
      <c r="X68" s="1"/>
    </row>
    <row r="69" spans="4:24" x14ac:dyDescent="0.15">
      <c r="D69" s="1" t="s">
        <v>47</v>
      </c>
      <c r="E69" s="5">
        <v>12148</v>
      </c>
      <c r="F69" s="6">
        <v>1472</v>
      </c>
      <c r="G69" s="7">
        <v>429</v>
      </c>
      <c r="H69" s="5">
        <v>182</v>
      </c>
      <c r="I69" s="6">
        <v>22</v>
      </c>
      <c r="J69" s="7">
        <v>7</v>
      </c>
      <c r="K69" s="1" t="s">
        <v>47</v>
      </c>
      <c r="L69" s="5">
        <v>12148</v>
      </c>
      <c r="M69" s="6">
        <v>1472</v>
      </c>
      <c r="N69" s="7">
        <v>429</v>
      </c>
      <c r="O69" s="5">
        <v>182</v>
      </c>
      <c r="P69" s="6">
        <v>22</v>
      </c>
      <c r="Q69" s="7">
        <v>7</v>
      </c>
      <c r="R69" s="1"/>
      <c r="S69" s="5"/>
      <c r="T69" s="6"/>
      <c r="U69" s="7"/>
      <c r="V69" s="5"/>
      <c r="W69" s="6"/>
      <c r="X69" s="7"/>
    </row>
    <row r="70" spans="4:24" x14ac:dyDescent="0.15">
      <c r="D70" s="1" t="s">
        <v>364</v>
      </c>
      <c r="E70" s="1">
        <v>13609</v>
      </c>
      <c r="F70" s="1">
        <v>1649</v>
      </c>
      <c r="G70" s="1">
        <v>481</v>
      </c>
      <c r="H70" s="1">
        <v>207</v>
      </c>
      <c r="I70" s="1">
        <v>25</v>
      </c>
      <c r="J70" s="1">
        <v>8</v>
      </c>
      <c r="K70" s="1" t="s">
        <v>364</v>
      </c>
      <c r="L70" s="1">
        <v>13609</v>
      </c>
      <c r="M70" s="1">
        <v>1649</v>
      </c>
      <c r="N70" s="1">
        <v>481</v>
      </c>
      <c r="O70" s="1">
        <v>207</v>
      </c>
      <c r="P70" s="1">
        <v>25</v>
      </c>
      <c r="Q70" s="1">
        <v>8</v>
      </c>
      <c r="R70" s="1"/>
      <c r="S70" s="1"/>
      <c r="T70" s="1"/>
      <c r="U70" s="1"/>
      <c r="V70" s="1"/>
      <c r="W70" s="1"/>
      <c r="X70" s="1"/>
    </row>
    <row r="71" spans="4:24" x14ac:dyDescent="0.15">
      <c r="D71" s="1" t="s">
        <v>111</v>
      </c>
      <c r="E71" s="1">
        <v>15069</v>
      </c>
      <c r="F71" s="1">
        <v>1826</v>
      </c>
      <c r="G71" s="1">
        <v>532</v>
      </c>
      <c r="H71" s="1">
        <v>232</v>
      </c>
      <c r="I71" s="1">
        <v>28</v>
      </c>
      <c r="J71" s="1">
        <v>9</v>
      </c>
      <c r="K71" s="1" t="s">
        <v>111</v>
      </c>
      <c r="L71" s="1">
        <v>15069</v>
      </c>
      <c r="M71" s="1">
        <v>1826</v>
      </c>
      <c r="N71" s="1">
        <v>532</v>
      </c>
      <c r="O71" s="1">
        <v>232</v>
      </c>
      <c r="P71" s="1">
        <v>28</v>
      </c>
      <c r="Q71" s="1">
        <v>9</v>
      </c>
      <c r="R71" s="1"/>
      <c r="S71" s="1"/>
      <c r="T71" s="1"/>
      <c r="U71" s="1"/>
      <c r="V71" s="1"/>
      <c r="W71" s="1"/>
      <c r="X71" s="1"/>
    </row>
    <row r="72" spans="4:24" x14ac:dyDescent="0.15">
      <c r="D72" s="1" t="s">
        <v>112</v>
      </c>
      <c r="E72" s="1">
        <v>16530</v>
      </c>
      <c r="F72" s="1">
        <v>2003</v>
      </c>
      <c r="G72" s="1">
        <v>584</v>
      </c>
      <c r="H72" s="1">
        <v>256</v>
      </c>
      <c r="I72" s="1">
        <v>31</v>
      </c>
      <c r="J72" s="1">
        <v>10</v>
      </c>
      <c r="K72" s="1" t="s">
        <v>112</v>
      </c>
      <c r="L72" s="1">
        <v>16530</v>
      </c>
      <c r="M72" s="1">
        <v>2003</v>
      </c>
      <c r="N72" s="1">
        <v>584</v>
      </c>
      <c r="O72" s="1">
        <v>256</v>
      </c>
      <c r="P72" s="1">
        <v>31</v>
      </c>
      <c r="Q72" s="1">
        <v>10</v>
      </c>
      <c r="R72" s="1"/>
      <c r="S72" s="1"/>
      <c r="T72" s="1"/>
      <c r="U72" s="1"/>
      <c r="V72" s="1"/>
      <c r="W72" s="1"/>
      <c r="X72" s="1"/>
    </row>
    <row r="73" spans="4:24" x14ac:dyDescent="0.15">
      <c r="D73" s="1" t="s">
        <v>113</v>
      </c>
      <c r="E73" s="1">
        <v>17991</v>
      </c>
      <c r="F73" s="1">
        <v>2180</v>
      </c>
      <c r="G73" s="1">
        <v>635</v>
      </c>
      <c r="H73" s="1">
        <v>281</v>
      </c>
      <c r="I73" s="1">
        <v>34</v>
      </c>
      <c r="J73" s="1">
        <v>10</v>
      </c>
      <c r="K73" s="1" t="s">
        <v>113</v>
      </c>
      <c r="L73" s="1">
        <v>17991</v>
      </c>
      <c r="M73" s="1">
        <v>2180</v>
      </c>
      <c r="N73" s="1">
        <v>635</v>
      </c>
      <c r="O73" s="1">
        <v>281</v>
      </c>
      <c r="P73" s="1">
        <v>34</v>
      </c>
      <c r="Q73" s="1">
        <v>10</v>
      </c>
      <c r="R73" s="1"/>
      <c r="S73" s="1"/>
      <c r="T73" s="1"/>
      <c r="U73" s="1"/>
      <c r="V73" s="1"/>
      <c r="W73" s="1"/>
      <c r="X73" s="1"/>
    </row>
    <row r="74" spans="4:24" x14ac:dyDescent="0.15">
      <c r="D74" s="1" t="s">
        <v>48</v>
      </c>
      <c r="E74" s="5">
        <v>21869</v>
      </c>
      <c r="F74" s="6">
        <v>2650</v>
      </c>
      <c r="G74" s="7">
        <v>772</v>
      </c>
      <c r="H74" s="5">
        <v>331</v>
      </c>
      <c r="I74" s="6">
        <v>40</v>
      </c>
      <c r="J74" s="7">
        <v>12</v>
      </c>
      <c r="K74" s="1" t="s">
        <v>48</v>
      </c>
      <c r="L74" s="5">
        <v>21869</v>
      </c>
      <c r="M74" s="6">
        <v>2650</v>
      </c>
      <c r="N74" s="7">
        <v>772</v>
      </c>
      <c r="O74" s="5">
        <v>331</v>
      </c>
      <c r="P74" s="6">
        <v>40</v>
      </c>
      <c r="Q74" s="7">
        <v>12</v>
      </c>
      <c r="R74" s="1"/>
      <c r="S74" s="5"/>
      <c r="T74" s="6"/>
      <c r="U74" s="7"/>
      <c r="V74" s="5"/>
      <c r="W74" s="6"/>
      <c r="X74" s="7"/>
    </row>
    <row r="75" spans="4:24" x14ac:dyDescent="0.15">
      <c r="D75" s="1" t="s">
        <v>365</v>
      </c>
      <c r="E75" s="1">
        <v>23842</v>
      </c>
      <c r="F75" s="1">
        <v>2889</v>
      </c>
      <c r="G75" s="1">
        <v>842</v>
      </c>
      <c r="H75" s="1">
        <v>364</v>
      </c>
      <c r="I75" s="1">
        <v>44</v>
      </c>
      <c r="J75" s="1">
        <v>13</v>
      </c>
      <c r="K75" s="1" t="s">
        <v>365</v>
      </c>
      <c r="L75" s="1">
        <v>23842</v>
      </c>
      <c r="M75" s="1">
        <v>2889</v>
      </c>
      <c r="N75" s="1">
        <v>842</v>
      </c>
      <c r="O75" s="1">
        <v>364</v>
      </c>
      <c r="P75" s="1">
        <v>44</v>
      </c>
      <c r="Q75" s="1">
        <v>13</v>
      </c>
      <c r="R75" s="1"/>
      <c r="S75" s="1"/>
      <c r="T75" s="1"/>
      <c r="U75" s="1"/>
      <c r="V75" s="1"/>
      <c r="W75" s="1"/>
      <c r="X75" s="1"/>
    </row>
    <row r="76" spans="4:24" x14ac:dyDescent="0.15">
      <c r="D76" s="1" t="s">
        <v>114</v>
      </c>
      <c r="E76" s="1">
        <v>25814</v>
      </c>
      <c r="F76" s="1">
        <v>3128</v>
      </c>
      <c r="G76" s="1">
        <v>912</v>
      </c>
      <c r="H76" s="1">
        <v>397</v>
      </c>
      <c r="I76" s="1">
        <v>48</v>
      </c>
      <c r="J76" s="1">
        <v>14</v>
      </c>
      <c r="K76" s="1" t="s">
        <v>114</v>
      </c>
      <c r="L76" s="1">
        <v>25814</v>
      </c>
      <c r="M76" s="1">
        <v>3128</v>
      </c>
      <c r="N76" s="1">
        <v>912</v>
      </c>
      <c r="O76" s="1">
        <v>397</v>
      </c>
      <c r="P76" s="1">
        <v>48</v>
      </c>
      <c r="Q76" s="1">
        <v>14</v>
      </c>
      <c r="R76" s="1"/>
      <c r="S76" s="1"/>
      <c r="T76" s="1"/>
      <c r="U76" s="1"/>
      <c r="V76" s="1"/>
      <c r="W76" s="1"/>
      <c r="X76" s="1"/>
    </row>
    <row r="77" spans="4:24" x14ac:dyDescent="0.15">
      <c r="D77" s="1" t="s">
        <v>115</v>
      </c>
      <c r="E77" s="1">
        <v>27786</v>
      </c>
      <c r="F77" s="1">
        <v>3367</v>
      </c>
      <c r="G77" s="1">
        <v>981</v>
      </c>
      <c r="H77" s="1">
        <v>430</v>
      </c>
      <c r="I77" s="1">
        <v>52</v>
      </c>
      <c r="J77" s="1">
        <v>16</v>
      </c>
      <c r="K77" s="1" t="s">
        <v>115</v>
      </c>
      <c r="L77" s="1">
        <v>27786</v>
      </c>
      <c r="M77" s="1">
        <v>3367</v>
      </c>
      <c r="N77" s="1">
        <v>981</v>
      </c>
      <c r="O77" s="1">
        <v>430</v>
      </c>
      <c r="P77" s="1">
        <v>52</v>
      </c>
      <c r="Q77" s="1">
        <v>16</v>
      </c>
      <c r="R77" s="1"/>
      <c r="S77" s="1"/>
      <c r="T77" s="1"/>
      <c r="U77" s="1"/>
      <c r="V77" s="1"/>
      <c r="W77" s="1"/>
      <c r="X77" s="1"/>
    </row>
    <row r="78" spans="4:24" x14ac:dyDescent="0.15">
      <c r="D78" s="1" t="s">
        <v>116</v>
      </c>
      <c r="E78" s="1">
        <v>29759</v>
      </c>
      <c r="F78" s="1">
        <v>3606</v>
      </c>
      <c r="G78" s="1">
        <v>1051</v>
      </c>
      <c r="H78" s="1">
        <v>463</v>
      </c>
      <c r="I78" s="1">
        <v>56</v>
      </c>
      <c r="J78" s="1">
        <v>17</v>
      </c>
      <c r="K78" s="1" t="s">
        <v>116</v>
      </c>
      <c r="L78" s="1">
        <v>29759</v>
      </c>
      <c r="M78" s="1">
        <v>3606</v>
      </c>
      <c r="N78" s="1">
        <v>1051</v>
      </c>
      <c r="O78" s="1">
        <v>463</v>
      </c>
      <c r="P78" s="1">
        <v>56</v>
      </c>
      <c r="Q78" s="1">
        <v>17</v>
      </c>
      <c r="R78" s="1"/>
      <c r="S78" s="1"/>
      <c r="T78" s="1"/>
      <c r="U78" s="1"/>
      <c r="V78" s="1"/>
      <c r="W78" s="1"/>
      <c r="X78" s="1"/>
    </row>
    <row r="79" spans="4:24" x14ac:dyDescent="0.15">
      <c r="D79" s="1" t="s">
        <v>49</v>
      </c>
      <c r="E79" s="5">
        <v>34991</v>
      </c>
      <c r="F79" s="6">
        <v>4240</v>
      </c>
      <c r="G79" s="7">
        <v>1235</v>
      </c>
      <c r="H79" s="5">
        <v>529</v>
      </c>
      <c r="I79" s="6">
        <v>64</v>
      </c>
      <c r="J79" s="7">
        <v>19</v>
      </c>
      <c r="K79" s="1" t="s">
        <v>49</v>
      </c>
      <c r="L79" s="5">
        <v>34991</v>
      </c>
      <c r="M79" s="6">
        <v>4240</v>
      </c>
      <c r="N79" s="7">
        <v>1235</v>
      </c>
      <c r="O79" s="5">
        <v>529</v>
      </c>
      <c r="P79" s="6">
        <v>64</v>
      </c>
      <c r="Q79" s="7">
        <v>19</v>
      </c>
      <c r="R79" s="1"/>
      <c r="S79" s="5"/>
      <c r="T79" s="6"/>
      <c r="U79" s="7"/>
      <c r="V79" s="5"/>
      <c r="W79" s="6"/>
      <c r="X79" s="7"/>
    </row>
    <row r="80" spans="4:24" x14ac:dyDescent="0.15">
      <c r="D80" s="1" t="s">
        <v>204</v>
      </c>
      <c r="E80" s="1">
        <v>36567</v>
      </c>
      <c r="F80" s="1">
        <v>4431</v>
      </c>
      <c r="G80" s="1">
        <v>1291</v>
      </c>
      <c r="H80" s="1">
        <v>553</v>
      </c>
      <c r="I80" s="1">
        <v>67</v>
      </c>
      <c r="J80" s="1">
        <v>20</v>
      </c>
      <c r="K80" s="1" t="s">
        <v>204</v>
      </c>
      <c r="L80" s="1">
        <v>36229</v>
      </c>
      <c r="M80" s="1">
        <v>4390</v>
      </c>
      <c r="N80" s="1">
        <v>1279</v>
      </c>
      <c r="O80" s="1">
        <v>553</v>
      </c>
      <c r="P80" s="1">
        <v>67</v>
      </c>
      <c r="Q80" s="1">
        <v>20</v>
      </c>
      <c r="R80" s="1"/>
      <c r="S80" s="1"/>
      <c r="T80" s="1"/>
      <c r="U80" s="1"/>
      <c r="V80" s="1"/>
      <c r="W80" s="1"/>
      <c r="X80" s="1"/>
    </row>
    <row r="81" spans="4:24" x14ac:dyDescent="0.15">
      <c r="D81" s="1" t="s">
        <v>205</v>
      </c>
      <c r="E81" s="1">
        <v>38143</v>
      </c>
      <c r="F81" s="1">
        <v>4622</v>
      </c>
      <c r="G81" s="1">
        <v>1347</v>
      </c>
      <c r="H81" s="1">
        <v>578</v>
      </c>
      <c r="I81" s="1">
        <v>70</v>
      </c>
      <c r="J81" s="1">
        <v>21</v>
      </c>
      <c r="K81" s="1" t="s">
        <v>205</v>
      </c>
      <c r="L81" s="1">
        <v>37467</v>
      </c>
      <c r="M81" s="1">
        <v>4540</v>
      </c>
      <c r="N81" s="1">
        <v>1323</v>
      </c>
      <c r="O81" s="1">
        <v>578</v>
      </c>
      <c r="P81" s="1">
        <v>70</v>
      </c>
      <c r="Q81" s="1">
        <v>21</v>
      </c>
      <c r="R81" s="1"/>
      <c r="S81" s="1"/>
      <c r="T81" s="1"/>
      <c r="U81" s="1"/>
      <c r="V81" s="1"/>
      <c r="W81" s="1"/>
      <c r="X81" s="1"/>
    </row>
    <row r="82" spans="4:24" x14ac:dyDescent="0.15">
      <c r="D82" s="1" t="s">
        <v>206</v>
      </c>
      <c r="E82" s="1">
        <v>39719</v>
      </c>
      <c r="F82" s="1">
        <v>4813</v>
      </c>
      <c r="G82" s="1">
        <v>1402</v>
      </c>
      <c r="H82" s="1">
        <v>603</v>
      </c>
      <c r="I82" s="1">
        <v>73</v>
      </c>
      <c r="J82" s="1">
        <v>22</v>
      </c>
      <c r="K82" s="1" t="s">
        <v>206</v>
      </c>
      <c r="L82" s="1">
        <v>38704</v>
      </c>
      <c r="M82" s="1">
        <v>4690</v>
      </c>
      <c r="N82" s="1">
        <v>1367</v>
      </c>
      <c r="O82" s="1">
        <v>603</v>
      </c>
      <c r="P82" s="1">
        <v>73</v>
      </c>
      <c r="Q82" s="1">
        <v>22</v>
      </c>
      <c r="R82" s="1"/>
      <c r="S82" s="1"/>
      <c r="T82" s="1"/>
      <c r="U82" s="1"/>
      <c r="V82" s="1"/>
      <c r="W82" s="1"/>
      <c r="X82" s="1"/>
    </row>
    <row r="83" spans="4:24" x14ac:dyDescent="0.15">
      <c r="D83" s="1" t="s">
        <v>207</v>
      </c>
      <c r="E83" s="1">
        <v>41296</v>
      </c>
      <c r="F83" s="1">
        <v>5004</v>
      </c>
      <c r="G83" s="1">
        <v>1458</v>
      </c>
      <c r="H83" s="1">
        <v>628</v>
      </c>
      <c r="I83" s="1">
        <v>76</v>
      </c>
      <c r="J83" s="1">
        <v>23</v>
      </c>
      <c r="K83" s="1" t="s">
        <v>207</v>
      </c>
      <c r="L83" s="1">
        <v>39942</v>
      </c>
      <c r="M83" s="1">
        <v>4840</v>
      </c>
      <c r="N83" s="1">
        <v>1410</v>
      </c>
      <c r="O83" s="1">
        <v>628</v>
      </c>
      <c r="P83" s="1">
        <v>76</v>
      </c>
      <c r="Q83" s="1">
        <v>23</v>
      </c>
      <c r="R83" s="1"/>
      <c r="S83" s="1"/>
      <c r="T83" s="1"/>
      <c r="U83" s="1"/>
      <c r="V83" s="1"/>
      <c r="W83" s="1"/>
      <c r="X83" s="1"/>
    </row>
    <row r="84" spans="4:24" x14ac:dyDescent="0.15">
      <c r="D84" s="1" t="s">
        <v>208</v>
      </c>
      <c r="E84" s="5">
        <v>45488</v>
      </c>
      <c r="F84" s="6">
        <v>5512</v>
      </c>
      <c r="G84" s="7">
        <v>1606</v>
      </c>
      <c r="H84" s="5">
        <v>694</v>
      </c>
      <c r="I84" s="6">
        <v>84</v>
      </c>
      <c r="J84" s="7">
        <v>25</v>
      </c>
      <c r="K84" s="1" t="s">
        <v>208</v>
      </c>
      <c r="L84" s="5">
        <v>43218</v>
      </c>
      <c r="M84" s="6">
        <v>5237</v>
      </c>
      <c r="N84" s="7">
        <v>1526</v>
      </c>
      <c r="O84" s="5">
        <v>661</v>
      </c>
      <c r="P84" s="6">
        <v>80</v>
      </c>
      <c r="Q84" s="7">
        <v>24</v>
      </c>
      <c r="R84" s="1"/>
      <c r="S84" s="5"/>
      <c r="T84" s="6"/>
      <c r="U84" s="7"/>
      <c r="V84" s="5"/>
      <c r="W84" s="6"/>
      <c r="X84" s="7"/>
    </row>
    <row r="85" spans="4:24" x14ac:dyDescent="0.15">
      <c r="D85" s="1" t="s">
        <v>209</v>
      </c>
      <c r="E85" s="1">
        <v>47543</v>
      </c>
      <c r="F85" s="1">
        <v>5761</v>
      </c>
      <c r="G85" s="1">
        <v>1678</v>
      </c>
      <c r="H85" s="1">
        <v>727</v>
      </c>
      <c r="I85" s="1">
        <v>88</v>
      </c>
      <c r="J85" s="1">
        <v>26</v>
      </c>
      <c r="K85" s="1" t="s">
        <v>209</v>
      </c>
      <c r="L85" s="1">
        <v>44745</v>
      </c>
      <c r="M85" s="1">
        <v>5422</v>
      </c>
      <c r="N85" s="1">
        <v>1580</v>
      </c>
      <c r="O85" s="1">
        <v>685</v>
      </c>
      <c r="P85" s="1">
        <v>83</v>
      </c>
      <c r="Q85" s="1">
        <v>25</v>
      </c>
      <c r="R85" s="1"/>
      <c r="S85" s="1"/>
      <c r="T85" s="1"/>
      <c r="U85" s="1"/>
      <c r="V85" s="1"/>
      <c r="W85" s="1"/>
      <c r="X85" s="1"/>
    </row>
    <row r="86" spans="4:24" x14ac:dyDescent="0.15">
      <c r="D86" s="1" t="s">
        <v>210</v>
      </c>
      <c r="E86" s="1">
        <v>49598</v>
      </c>
      <c r="F86" s="1">
        <v>6010</v>
      </c>
      <c r="G86" s="1">
        <v>1751</v>
      </c>
      <c r="H86" s="1">
        <v>760</v>
      </c>
      <c r="I86" s="1">
        <v>92</v>
      </c>
      <c r="J86" s="1">
        <v>27</v>
      </c>
      <c r="K86" s="1" t="s">
        <v>210</v>
      </c>
      <c r="L86" s="1">
        <v>46272</v>
      </c>
      <c r="M86" s="1">
        <v>5607</v>
      </c>
      <c r="N86" s="1">
        <v>1634</v>
      </c>
      <c r="O86" s="1">
        <v>710</v>
      </c>
      <c r="P86" s="1">
        <v>86</v>
      </c>
      <c r="Q86" s="1">
        <v>26</v>
      </c>
      <c r="R86" s="1"/>
      <c r="S86" s="1"/>
      <c r="T86" s="1"/>
      <c r="U86" s="1"/>
      <c r="V86" s="1"/>
      <c r="W86" s="1"/>
      <c r="X86" s="1"/>
    </row>
    <row r="87" spans="4:24" x14ac:dyDescent="0.15">
      <c r="D87" s="1" t="s">
        <v>211</v>
      </c>
      <c r="E87" s="1">
        <v>51652</v>
      </c>
      <c r="F87" s="1">
        <v>6259</v>
      </c>
      <c r="G87" s="1">
        <v>1824</v>
      </c>
      <c r="H87" s="1">
        <v>793</v>
      </c>
      <c r="I87" s="1">
        <v>96</v>
      </c>
      <c r="J87" s="1">
        <v>28</v>
      </c>
      <c r="K87" s="1" t="s">
        <v>211</v>
      </c>
      <c r="L87" s="1">
        <v>47799</v>
      </c>
      <c r="M87" s="1">
        <v>5792</v>
      </c>
      <c r="N87" s="1">
        <v>1687</v>
      </c>
      <c r="O87" s="1">
        <v>735</v>
      </c>
      <c r="P87" s="1">
        <v>89</v>
      </c>
      <c r="Q87" s="1">
        <v>26</v>
      </c>
      <c r="R87" s="1"/>
      <c r="S87" s="1"/>
      <c r="T87" s="1"/>
      <c r="U87" s="1"/>
      <c r="V87" s="1"/>
      <c r="W87" s="1"/>
      <c r="X87" s="1"/>
    </row>
    <row r="88" spans="4:24" x14ac:dyDescent="0.15">
      <c r="D88" s="1" t="s">
        <v>212</v>
      </c>
      <c r="E88" s="1">
        <v>53707</v>
      </c>
      <c r="F88" s="1">
        <v>6508</v>
      </c>
      <c r="G88" s="1">
        <v>1896</v>
      </c>
      <c r="H88" s="1">
        <v>826</v>
      </c>
      <c r="I88" s="1">
        <v>100</v>
      </c>
      <c r="J88" s="1">
        <v>30</v>
      </c>
      <c r="K88" s="1" t="s">
        <v>212</v>
      </c>
      <c r="L88" s="1">
        <v>49325</v>
      </c>
      <c r="M88" s="1">
        <v>5977</v>
      </c>
      <c r="N88" s="1">
        <v>1741</v>
      </c>
      <c r="O88" s="1">
        <v>760</v>
      </c>
      <c r="P88" s="1">
        <v>92</v>
      </c>
      <c r="Q88" s="1">
        <v>27</v>
      </c>
      <c r="R88" s="1"/>
      <c r="S88" s="1"/>
      <c r="T88" s="1"/>
      <c r="U88" s="1"/>
      <c r="V88" s="1"/>
      <c r="W88" s="1"/>
      <c r="X88" s="1"/>
    </row>
    <row r="89" spans="4:24" x14ac:dyDescent="0.15">
      <c r="D89" s="1" t="s">
        <v>213</v>
      </c>
      <c r="E89" s="5">
        <v>59137</v>
      </c>
      <c r="F89" s="6">
        <v>7166</v>
      </c>
      <c r="G89" s="7">
        <v>2088</v>
      </c>
      <c r="H89" s="5">
        <v>908</v>
      </c>
      <c r="I89" s="6">
        <v>110</v>
      </c>
      <c r="J89" s="7">
        <v>33</v>
      </c>
      <c r="K89" s="1" t="s">
        <v>213</v>
      </c>
      <c r="L89" s="5">
        <v>53377</v>
      </c>
      <c r="M89" s="6">
        <v>6468</v>
      </c>
      <c r="N89" s="7">
        <v>1884</v>
      </c>
      <c r="O89" s="5">
        <v>817</v>
      </c>
      <c r="P89" s="6">
        <v>99</v>
      </c>
      <c r="Q89" s="7">
        <v>29</v>
      </c>
      <c r="R89" s="1"/>
      <c r="S89" s="5"/>
      <c r="T89" s="6"/>
      <c r="U89" s="7"/>
      <c r="V89" s="5"/>
      <c r="W89" s="6"/>
      <c r="X89" s="7"/>
    </row>
    <row r="90" spans="4:24" x14ac:dyDescent="0.15">
      <c r="D90" s="1" t="s">
        <v>214</v>
      </c>
      <c r="E90" s="1">
        <v>61803</v>
      </c>
      <c r="F90" s="1">
        <v>7489</v>
      </c>
      <c r="G90" s="1">
        <v>2182</v>
      </c>
      <c r="H90" s="1">
        <v>950</v>
      </c>
      <c r="I90" s="1">
        <v>115</v>
      </c>
      <c r="J90" s="1">
        <v>34</v>
      </c>
      <c r="K90" s="1" t="s">
        <v>214</v>
      </c>
      <c r="L90" s="1">
        <v>55259</v>
      </c>
      <c r="M90" s="1">
        <v>6696</v>
      </c>
      <c r="N90" s="1">
        <v>1951</v>
      </c>
      <c r="O90" s="1">
        <v>850</v>
      </c>
      <c r="P90" s="1">
        <v>103</v>
      </c>
      <c r="Q90" s="1">
        <v>30</v>
      </c>
      <c r="R90" s="1"/>
      <c r="S90" s="1"/>
      <c r="T90" s="1"/>
      <c r="U90" s="1"/>
      <c r="V90" s="1"/>
      <c r="W90" s="1"/>
      <c r="X90" s="1"/>
    </row>
    <row r="91" spans="4:24" x14ac:dyDescent="0.15">
      <c r="D91" s="1" t="s">
        <v>215</v>
      </c>
      <c r="E91" s="1">
        <v>64468</v>
      </c>
      <c r="F91" s="1">
        <v>7812</v>
      </c>
      <c r="G91" s="1">
        <v>2276</v>
      </c>
      <c r="H91" s="1">
        <v>991</v>
      </c>
      <c r="I91" s="1">
        <v>120</v>
      </c>
      <c r="J91" s="1">
        <v>35</v>
      </c>
      <c r="K91" s="1" t="s">
        <v>215</v>
      </c>
      <c r="L91" s="1">
        <v>57140</v>
      </c>
      <c r="M91" s="1">
        <v>6924</v>
      </c>
      <c r="N91" s="1">
        <v>2017</v>
      </c>
      <c r="O91" s="1">
        <v>884</v>
      </c>
      <c r="P91" s="1">
        <v>107</v>
      </c>
      <c r="Q91" s="1">
        <v>32</v>
      </c>
      <c r="R91" s="1"/>
      <c r="S91" s="1"/>
      <c r="T91" s="1"/>
      <c r="U91" s="1"/>
      <c r="V91" s="1"/>
      <c r="W91" s="1"/>
      <c r="X91" s="1"/>
    </row>
    <row r="92" spans="4:24" x14ac:dyDescent="0.15">
      <c r="D92" s="1" t="s">
        <v>216</v>
      </c>
      <c r="E92" s="1">
        <v>67134</v>
      </c>
      <c r="F92" s="1">
        <v>8135</v>
      </c>
      <c r="G92" s="1">
        <v>2370</v>
      </c>
      <c r="H92" s="1">
        <v>1032</v>
      </c>
      <c r="I92" s="1">
        <v>125</v>
      </c>
      <c r="J92" s="1">
        <v>37</v>
      </c>
      <c r="K92" s="1" t="s">
        <v>216</v>
      </c>
      <c r="L92" s="1">
        <v>59022</v>
      </c>
      <c r="M92" s="1">
        <v>7152</v>
      </c>
      <c r="N92" s="1">
        <v>2084</v>
      </c>
      <c r="O92" s="1">
        <v>917</v>
      </c>
      <c r="P92" s="1">
        <v>111</v>
      </c>
      <c r="Q92" s="1">
        <v>33</v>
      </c>
      <c r="R92" s="1"/>
      <c r="S92" s="1"/>
      <c r="T92" s="1"/>
      <c r="U92" s="1"/>
      <c r="V92" s="1"/>
      <c r="W92" s="1"/>
      <c r="X92" s="1"/>
    </row>
    <row r="93" spans="4:24" x14ac:dyDescent="0.15">
      <c r="D93" s="1" t="s">
        <v>217</v>
      </c>
      <c r="E93" s="1">
        <v>69800</v>
      </c>
      <c r="F93" s="1">
        <v>8458</v>
      </c>
      <c r="G93" s="1">
        <v>2464</v>
      </c>
      <c r="H93" s="1">
        <v>1073</v>
      </c>
      <c r="I93" s="1">
        <v>130</v>
      </c>
      <c r="J93" s="1">
        <v>38</v>
      </c>
      <c r="K93" s="1" t="s">
        <v>217</v>
      </c>
      <c r="L93" s="1">
        <v>60903</v>
      </c>
      <c r="M93" s="1">
        <v>7380</v>
      </c>
      <c r="N93" s="1">
        <v>2150</v>
      </c>
      <c r="O93" s="1">
        <v>950</v>
      </c>
      <c r="P93" s="1">
        <v>115</v>
      </c>
      <c r="Q93" s="1">
        <v>34</v>
      </c>
      <c r="R93" s="1"/>
      <c r="S93" s="1"/>
      <c r="T93" s="1"/>
      <c r="U93" s="1"/>
      <c r="V93" s="1"/>
      <c r="W93" s="1"/>
      <c r="X93" s="1"/>
    </row>
    <row r="94" spans="4:24" x14ac:dyDescent="0.15">
      <c r="D94" s="1" t="s">
        <v>424</v>
      </c>
      <c r="E94" s="5">
        <v>76880</v>
      </c>
      <c r="F94" s="6">
        <v>9316</v>
      </c>
      <c r="G94" s="7">
        <v>2714</v>
      </c>
      <c r="H94" s="5">
        <v>1181</v>
      </c>
      <c r="I94" s="6">
        <v>143</v>
      </c>
      <c r="J94" s="7">
        <v>42</v>
      </c>
      <c r="K94" s="1" t="s">
        <v>218</v>
      </c>
      <c r="L94" s="5">
        <v>65921</v>
      </c>
      <c r="M94" s="6">
        <v>7988</v>
      </c>
      <c r="N94" s="7">
        <v>2327</v>
      </c>
      <c r="O94" s="5">
        <v>1016</v>
      </c>
      <c r="P94" s="6">
        <v>123</v>
      </c>
      <c r="Q94" s="7">
        <v>36</v>
      </c>
      <c r="R94" s="1"/>
      <c r="S94" s="5"/>
      <c r="T94" s="6"/>
      <c r="U94" s="7"/>
      <c r="V94" s="5"/>
      <c r="W94" s="6"/>
      <c r="X94" s="7"/>
    </row>
    <row r="95" spans="4:24" x14ac:dyDescent="0.15">
      <c r="D95" s="1" t="s">
        <v>366</v>
      </c>
      <c r="E95" s="5">
        <v>3376</v>
      </c>
      <c r="F95" s="6">
        <v>409</v>
      </c>
      <c r="G95" s="7">
        <v>120</v>
      </c>
      <c r="H95" s="5">
        <v>58</v>
      </c>
      <c r="I95" s="6">
        <v>7</v>
      </c>
      <c r="J95" s="7">
        <v>3</v>
      </c>
      <c r="K95" s="1" t="s">
        <v>366</v>
      </c>
      <c r="L95" s="5">
        <v>3376</v>
      </c>
      <c r="M95" s="6">
        <v>409</v>
      </c>
      <c r="N95" s="7">
        <v>120</v>
      </c>
      <c r="O95" s="5">
        <v>58</v>
      </c>
      <c r="P95" s="6">
        <v>7</v>
      </c>
      <c r="Q95" s="7">
        <v>3</v>
      </c>
      <c r="R95" s="1"/>
      <c r="S95" s="5"/>
      <c r="T95" s="6"/>
      <c r="U95" s="7"/>
      <c r="V95" s="5"/>
      <c r="W95" s="6"/>
      <c r="X95" s="7"/>
    </row>
    <row r="96" spans="4:24" x14ac:dyDescent="0.15">
      <c r="D96" s="22" t="s">
        <v>367</v>
      </c>
      <c r="E96" s="22">
        <v>3887</v>
      </c>
      <c r="F96" s="22">
        <v>471</v>
      </c>
      <c r="G96" s="22">
        <v>138</v>
      </c>
      <c r="H96" s="22">
        <v>75</v>
      </c>
      <c r="I96" s="22">
        <v>9</v>
      </c>
      <c r="J96" s="22">
        <v>3</v>
      </c>
      <c r="K96" s="22" t="s">
        <v>367</v>
      </c>
      <c r="L96" s="22">
        <v>3887</v>
      </c>
      <c r="M96" s="22">
        <v>471</v>
      </c>
      <c r="N96" s="22">
        <v>138</v>
      </c>
      <c r="O96" s="22">
        <v>75</v>
      </c>
      <c r="P96" s="22">
        <v>9</v>
      </c>
      <c r="Q96" s="22">
        <v>3</v>
      </c>
      <c r="R96" s="22"/>
      <c r="S96" s="22"/>
      <c r="T96" s="22"/>
      <c r="U96" s="22"/>
      <c r="V96" s="22"/>
      <c r="W96" s="22"/>
      <c r="X96" s="22"/>
    </row>
    <row r="97" spans="4:24" x14ac:dyDescent="0.15">
      <c r="D97" s="22" t="s">
        <v>117</v>
      </c>
      <c r="E97" s="22">
        <v>4399</v>
      </c>
      <c r="F97" s="22">
        <v>533</v>
      </c>
      <c r="G97" s="22">
        <v>156</v>
      </c>
      <c r="H97" s="22">
        <v>91</v>
      </c>
      <c r="I97" s="22">
        <v>11</v>
      </c>
      <c r="J97" s="22">
        <v>4</v>
      </c>
      <c r="K97" s="22" t="s">
        <v>117</v>
      </c>
      <c r="L97" s="22">
        <v>4399</v>
      </c>
      <c r="M97" s="22">
        <v>533</v>
      </c>
      <c r="N97" s="22">
        <v>156</v>
      </c>
      <c r="O97" s="22">
        <v>91</v>
      </c>
      <c r="P97" s="22">
        <v>11</v>
      </c>
      <c r="Q97" s="22">
        <v>4</v>
      </c>
      <c r="R97" s="22"/>
      <c r="S97" s="22"/>
      <c r="T97" s="22"/>
      <c r="U97" s="22"/>
      <c r="V97" s="22"/>
      <c r="W97" s="22"/>
      <c r="X97" s="22"/>
    </row>
    <row r="98" spans="4:24" x14ac:dyDescent="0.15">
      <c r="D98" s="22" t="s">
        <v>154</v>
      </c>
      <c r="E98" s="22">
        <v>4911</v>
      </c>
      <c r="F98" s="22">
        <v>595</v>
      </c>
      <c r="G98" s="22">
        <v>174</v>
      </c>
      <c r="H98" s="22">
        <v>108</v>
      </c>
      <c r="I98" s="22">
        <v>13</v>
      </c>
      <c r="J98" s="22">
        <v>4</v>
      </c>
      <c r="K98" s="22" t="s">
        <v>154</v>
      </c>
      <c r="L98" s="22">
        <v>4911</v>
      </c>
      <c r="M98" s="22">
        <v>595</v>
      </c>
      <c r="N98" s="22">
        <v>174</v>
      </c>
      <c r="O98" s="22">
        <v>108</v>
      </c>
      <c r="P98" s="22">
        <v>13</v>
      </c>
      <c r="Q98" s="22">
        <v>4</v>
      </c>
      <c r="R98" s="22"/>
      <c r="S98" s="22"/>
      <c r="T98" s="22"/>
      <c r="U98" s="22"/>
      <c r="V98" s="22"/>
      <c r="W98" s="22"/>
      <c r="X98" s="22"/>
    </row>
    <row r="99" spans="4:24" x14ac:dyDescent="0.15">
      <c r="D99" s="22" t="s">
        <v>155</v>
      </c>
      <c r="E99" s="22">
        <v>5422</v>
      </c>
      <c r="F99" s="22">
        <v>657</v>
      </c>
      <c r="G99" s="22">
        <v>192</v>
      </c>
      <c r="H99" s="22">
        <v>116</v>
      </c>
      <c r="I99" s="22">
        <v>14</v>
      </c>
      <c r="J99" s="22">
        <v>5</v>
      </c>
      <c r="K99" s="22" t="s">
        <v>155</v>
      </c>
      <c r="L99" s="22">
        <v>5422</v>
      </c>
      <c r="M99" s="22">
        <v>657</v>
      </c>
      <c r="N99" s="22">
        <v>192</v>
      </c>
      <c r="O99" s="22">
        <v>116</v>
      </c>
      <c r="P99" s="22">
        <v>14</v>
      </c>
      <c r="Q99" s="22">
        <v>5</v>
      </c>
      <c r="R99" s="22"/>
      <c r="S99" s="22"/>
      <c r="T99" s="22"/>
      <c r="U99" s="22"/>
      <c r="V99" s="22"/>
      <c r="W99" s="22"/>
      <c r="X99" s="22"/>
    </row>
    <row r="100" spans="4:24" x14ac:dyDescent="0.15">
      <c r="D100" s="1" t="s">
        <v>51</v>
      </c>
      <c r="E100" s="5">
        <v>6751</v>
      </c>
      <c r="F100" s="6">
        <v>818</v>
      </c>
      <c r="G100" s="7">
        <v>239</v>
      </c>
      <c r="H100" s="5">
        <v>124</v>
      </c>
      <c r="I100" s="6">
        <v>15</v>
      </c>
      <c r="J100" s="7">
        <v>5</v>
      </c>
      <c r="K100" s="1" t="s">
        <v>51</v>
      </c>
      <c r="L100" s="5">
        <v>6751</v>
      </c>
      <c r="M100" s="6">
        <v>818</v>
      </c>
      <c r="N100" s="7">
        <v>239</v>
      </c>
      <c r="O100" s="5">
        <v>124</v>
      </c>
      <c r="P100" s="6">
        <v>15</v>
      </c>
      <c r="Q100" s="7">
        <v>5</v>
      </c>
      <c r="R100" s="1"/>
      <c r="S100" s="5"/>
      <c r="T100" s="6"/>
      <c r="U100" s="7"/>
      <c r="V100" s="5"/>
      <c r="W100" s="6"/>
      <c r="X100" s="7"/>
    </row>
    <row r="101" spans="4:24" x14ac:dyDescent="0.15">
      <c r="D101" s="1" t="s">
        <v>368</v>
      </c>
      <c r="E101" s="1">
        <v>7568</v>
      </c>
      <c r="F101" s="1">
        <v>917</v>
      </c>
      <c r="G101" s="1">
        <v>268</v>
      </c>
      <c r="H101" s="1">
        <v>141</v>
      </c>
      <c r="I101" s="1">
        <v>17</v>
      </c>
      <c r="J101" s="1">
        <v>5</v>
      </c>
      <c r="K101" s="1" t="s">
        <v>368</v>
      </c>
      <c r="L101" s="1">
        <v>7568</v>
      </c>
      <c r="M101" s="1">
        <v>917</v>
      </c>
      <c r="N101" s="1">
        <v>268</v>
      </c>
      <c r="O101" s="1">
        <v>141</v>
      </c>
      <c r="P101" s="1">
        <v>17</v>
      </c>
      <c r="Q101" s="1">
        <v>5</v>
      </c>
      <c r="R101" s="1"/>
      <c r="S101" s="1"/>
      <c r="T101" s="1"/>
      <c r="U101" s="1"/>
      <c r="V101" s="1"/>
      <c r="W101" s="1"/>
      <c r="X101" s="1"/>
    </row>
    <row r="102" spans="4:24" x14ac:dyDescent="0.15">
      <c r="D102" s="1" t="s">
        <v>119</v>
      </c>
      <c r="E102" s="1">
        <v>8385</v>
      </c>
      <c r="F102" s="1">
        <v>1016</v>
      </c>
      <c r="G102" s="1">
        <v>296</v>
      </c>
      <c r="H102" s="1">
        <v>157</v>
      </c>
      <c r="I102" s="1">
        <v>19</v>
      </c>
      <c r="J102" s="1">
        <v>6</v>
      </c>
      <c r="K102" s="1" t="s">
        <v>119</v>
      </c>
      <c r="L102" s="1">
        <v>8385</v>
      </c>
      <c r="M102" s="1">
        <v>1016</v>
      </c>
      <c r="N102" s="1">
        <v>296</v>
      </c>
      <c r="O102" s="1">
        <v>157</v>
      </c>
      <c r="P102" s="1">
        <v>19</v>
      </c>
      <c r="Q102" s="1">
        <v>6</v>
      </c>
      <c r="R102" s="1"/>
      <c r="S102" s="1"/>
      <c r="T102" s="1"/>
      <c r="U102" s="1"/>
      <c r="V102" s="1"/>
      <c r="W102" s="1"/>
      <c r="X102" s="1"/>
    </row>
    <row r="103" spans="4:24" x14ac:dyDescent="0.15">
      <c r="D103" s="1" t="s">
        <v>120</v>
      </c>
      <c r="E103" s="1">
        <v>9202</v>
      </c>
      <c r="F103" s="1">
        <v>1115</v>
      </c>
      <c r="G103" s="1">
        <v>325</v>
      </c>
      <c r="H103" s="1">
        <v>174</v>
      </c>
      <c r="I103" s="1">
        <v>21</v>
      </c>
      <c r="J103" s="1">
        <v>7</v>
      </c>
      <c r="K103" s="1" t="s">
        <v>120</v>
      </c>
      <c r="L103" s="1">
        <v>9202</v>
      </c>
      <c r="M103" s="1">
        <v>1115</v>
      </c>
      <c r="N103" s="1">
        <v>325</v>
      </c>
      <c r="O103" s="1">
        <v>174</v>
      </c>
      <c r="P103" s="1">
        <v>21</v>
      </c>
      <c r="Q103" s="1">
        <v>7</v>
      </c>
      <c r="R103" s="1"/>
      <c r="S103" s="1"/>
      <c r="T103" s="1"/>
      <c r="U103" s="1"/>
      <c r="V103" s="1"/>
      <c r="W103" s="1"/>
      <c r="X103" s="1"/>
    </row>
    <row r="104" spans="4:24" x14ac:dyDescent="0.15">
      <c r="D104" s="1" t="s">
        <v>121</v>
      </c>
      <c r="E104" s="1">
        <v>10019</v>
      </c>
      <c r="F104" s="1">
        <v>1214</v>
      </c>
      <c r="G104" s="1">
        <v>354</v>
      </c>
      <c r="H104" s="1">
        <v>190</v>
      </c>
      <c r="I104" s="1">
        <v>23</v>
      </c>
      <c r="J104" s="1">
        <v>7</v>
      </c>
      <c r="K104" s="1" t="s">
        <v>121</v>
      </c>
      <c r="L104" s="1">
        <v>10019</v>
      </c>
      <c r="M104" s="1">
        <v>1214</v>
      </c>
      <c r="N104" s="1">
        <v>354</v>
      </c>
      <c r="O104" s="1">
        <v>190</v>
      </c>
      <c r="P104" s="1">
        <v>23</v>
      </c>
      <c r="Q104" s="1">
        <v>7</v>
      </c>
      <c r="R104" s="1"/>
      <c r="S104" s="1"/>
      <c r="T104" s="1"/>
      <c r="U104" s="1"/>
      <c r="V104" s="1"/>
      <c r="W104" s="1"/>
      <c r="X104" s="1"/>
    </row>
    <row r="105" spans="4:24" x14ac:dyDescent="0.15">
      <c r="D105" s="1" t="s">
        <v>52</v>
      </c>
      <c r="E105" s="5">
        <v>12156</v>
      </c>
      <c r="F105" s="6">
        <v>1473</v>
      </c>
      <c r="G105" s="7">
        <v>430</v>
      </c>
      <c r="H105" s="5">
        <v>223</v>
      </c>
      <c r="I105" s="6">
        <v>27</v>
      </c>
      <c r="J105" s="7">
        <v>8</v>
      </c>
      <c r="K105" s="1" t="s">
        <v>52</v>
      </c>
      <c r="L105" s="5">
        <v>12156</v>
      </c>
      <c r="M105" s="6">
        <v>1473</v>
      </c>
      <c r="N105" s="7">
        <v>430</v>
      </c>
      <c r="O105" s="5">
        <v>223</v>
      </c>
      <c r="P105" s="6">
        <v>27</v>
      </c>
      <c r="Q105" s="7">
        <v>8</v>
      </c>
      <c r="R105" s="1"/>
      <c r="S105" s="5"/>
      <c r="T105" s="6"/>
      <c r="U105" s="7"/>
      <c r="V105" s="5"/>
      <c r="W105" s="6"/>
      <c r="X105" s="7"/>
    </row>
    <row r="106" spans="4:24" x14ac:dyDescent="0.15">
      <c r="D106" s="1" t="s">
        <v>369</v>
      </c>
      <c r="E106" s="1">
        <v>13254</v>
      </c>
      <c r="F106" s="1">
        <v>1606</v>
      </c>
      <c r="G106" s="1">
        <v>468</v>
      </c>
      <c r="H106" s="1">
        <v>248</v>
      </c>
      <c r="I106" s="1">
        <v>30</v>
      </c>
      <c r="J106" s="1">
        <v>9</v>
      </c>
      <c r="K106" s="1" t="s">
        <v>369</v>
      </c>
      <c r="L106" s="1">
        <v>13254</v>
      </c>
      <c r="M106" s="1">
        <v>1606</v>
      </c>
      <c r="N106" s="1">
        <v>468</v>
      </c>
      <c r="O106" s="1">
        <v>248</v>
      </c>
      <c r="P106" s="1">
        <v>30</v>
      </c>
      <c r="Q106" s="1">
        <v>9</v>
      </c>
      <c r="R106" s="1"/>
      <c r="S106" s="1"/>
      <c r="T106" s="1"/>
      <c r="U106" s="1"/>
      <c r="V106" s="1"/>
      <c r="W106" s="1"/>
      <c r="X106" s="1"/>
    </row>
    <row r="107" spans="4:24" x14ac:dyDescent="0.15">
      <c r="D107" s="1" t="s">
        <v>123</v>
      </c>
      <c r="E107" s="1">
        <v>14351</v>
      </c>
      <c r="F107" s="1">
        <v>1739</v>
      </c>
      <c r="G107" s="1">
        <v>507</v>
      </c>
      <c r="H107" s="1">
        <v>273</v>
      </c>
      <c r="I107" s="1">
        <v>33</v>
      </c>
      <c r="J107" s="1">
        <v>10</v>
      </c>
      <c r="K107" s="1" t="s">
        <v>123</v>
      </c>
      <c r="L107" s="1">
        <v>14351</v>
      </c>
      <c r="M107" s="1">
        <v>1739</v>
      </c>
      <c r="N107" s="1">
        <v>507</v>
      </c>
      <c r="O107" s="1">
        <v>273</v>
      </c>
      <c r="P107" s="1">
        <v>33</v>
      </c>
      <c r="Q107" s="1">
        <v>10</v>
      </c>
      <c r="R107" s="1"/>
      <c r="S107" s="1"/>
      <c r="T107" s="1"/>
      <c r="U107" s="1"/>
      <c r="V107" s="1"/>
      <c r="W107" s="1"/>
      <c r="X107" s="1"/>
    </row>
    <row r="108" spans="4:24" x14ac:dyDescent="0.15">
      <c r="D108" s="1" t="s">
        <v>124</v>
      </c>
      <c r="E108" s="1">
        <v>15449</v>
      </c>
      <c r="F108" s="1">
        <v>1872</v>
      </c>
      <c r="G108" s="1">
        <v>546</v>
      </c>
      <c r="H108" s="1">
        <v>298</v>
      </c>
      <c r="I108" s="1">
        <v>36</v>
      </c>
      <c r="J108" s="1">
        <v>11</v>
      </c>
      <c r="K108" s="1" t="s">
        <v>124</v>
      </c>
      <c r="L108" s="1">
        <v>15449</v>
      </c>
      <c r="M108" s="1">
        <v>1872</v>
      </c>
      <c r="N108" s="1">
        <v>546</v>
      </c>
      <c r="O108" s="1">
        <v>298</v>
      </c>
      <c r="P108" s="1">
        <v>36</v>
      </c>
      <c r="Q108" s="1">
        <v>11</v>
      </c>
      <c r="R108" s="1"/>
      <c r="S108" s="1"/>
      <c r="T108" s="1"/>
      <c r="U108" s="1"/>
      <c r="V108" s="1"/>
      <c r="W108" s="1"/>
      <c r="X108" s="1"/>
    </row>
    <row r="109" spans="4:24" x14ac:dyDescent="0.15">
      <c r="D109" s="1" t="s">
        <v>125</v>
      </c>
      <c r="E109" s="1">
        <v>16547</v>
      </c>
      <c r="F109" s="1">
        <v>2005</v>
      </c>
      <c r="G109" s="1">
        <v>584</v>
      </c>
      <c r="H109" s="1">
        <v>322</v>
      </c>
      <c r="I109" s="1">
        <v>39</v>
      </c>
      <c r="J109" s="1">
        <v>12</v>
      </c>
      <c r="K109" s="1" t="s">
        <v>125</v>
      </c>
      <c r="L109" s="1">
        <v>16547</v>
      </c>
      <c r="M109" s="1">
        <v>2005</v>
      </c>
      <c r="N109" s="1">
        <v>584</v>
      </c>
      <c r="O109" s="1">
        <v>322</v>
      </c>
      <c r="P109" s="1">
        <v>39</v>
      </c>
      <c r="Q109" s="1">
        <v>12</v>
      </c>
      <c r="R109" s="1"/>
      <c r="S109" s="1"/>
      <c r="T109" s="1"/>
      <c r="U109" s="1"/>
      <c r="V109" s="1"/>
      <c r="W109" s="1"/>
      <c r="X109" s="1"/>
    </row>
    <row r="110" spans="4:24" x14ac:dyDescent="0.15">
      <c r="D110" s="1" t="s">
        <v>53</v>
      </c>
      <c r="E110" s="5">
        <v>19451</v>
      </c>
      <c r="F110" s="6">
        <v>2357</v>
      </c>
      <c r="G110" s="7">
        <v>687</v>
      </c>
      <c r="H110" s="5">
        <v>364</v>
      </c>
      <c r="I110" s="6">
        <v>44</v>
      </c>
      <c r="J110" s="7">
        <v>13</v>
      </c>
      <c r="K110" s="1" t="s">
        <v>53</v>
      </c>
      <c r="L110" s="5">
        <v>19451</v>
      </c>
      <c r="M110" s="6">
        <v>2357</v>
      </c>
      <c r="N110" s="7">
        <v>687</v>
      </c>
      <c r="O110" s="5">
        <v>364</v>
      </c>
      <c r="P110" s="6">
        <v>44</v>
      </c>
      <c r="Q110" s="7">
        <v>13</v>
      </c>
      <c r="R110" s="1"/>
      <c r="S110" s="5"/>
      <c r="T110" s="6"/>
      <c r="U110" s="7"/>
      <c r="V110" s="5"/>
      <c r="W110" s="6"/>
      <c r="X110" s="7"/>
    </row>
    <row r="111" spans="4:24" x14ac:dyDescent="0.15">
      <c r="D111" s="1" t="s">
        <v>219</v>
      </c>
      <c r="E111" s="1">
        <v>20334</v>
      </c>
      <c r="F111" s="1">
        <v>2464</v>
      </c>
      <c r="G111" s="1">
        <v>718</v>
      </c>
      <c r="H111" s="1">
        <v>388</v>
      </c>
      <c r="I111" s="1">
        <v>47</v>
      </c>
      <c r="J111" s="1">
        <v>14</v>
      </c>
      <c r="K111" s="1" t="s">
        <v>219</v>
      </c>
      <c r="L111" s="1">
        <v>20334</v>
      </c>
      <c r="M111" s="1">
        <v>2464</v>
      </c>
      <c r="N111" s="1">
        <v>718</v>
      </c>
      <c r="O111" s="1">
        <v>388</v>
      </c>
      <c r="P111" s="1">
        <v>47</v>
      </c>
      <c r="Q111" s="1">
        <v>14</v>
      </c>
      <c r="R111" s="1"/>
      <c r="S111" s="1"/>
      <c r="T111" s="1"/>
      <c r="U111" s="1"/>
      <c r="V111" s="1"/>
      <c r="W111" s="1"/>
      <c r="X111" s="1"/>
    </row>
    <row r="112" spans="4:24" x14ac:dyDescent="0.15">
      <c r="D112" s="1" t="s">
        <v>220</v>
      </c>
      <c r="E112" s="1">
        <v>21217</v>
      </c>
      <c r="F112" s="1">
        <v>2571</v>
      </c>
      <c r="G112" s="1">
        <v>749</v>
      </c>
      <c r="H112" s="1">
        <v>413</v>
      </c>
      <c r="I112" s="1">
        <v>50</v>
      </c>
      <c r="J112" s="1">
        <v>15</v>
      </c>
      <c r="K112" s="1" t="s">
        <v>220</v>
      </c>
      <c r="L112" s="1">
        <v>21217</v>
      </c>
      <c r="M112" s="1">
        <v>2571</v>
      </c>
      <c r="N112" s="1">
        <v>749</v>
      </c>
      <c r="O112" s="1">
        <v>413</v>
      </c>
      <c r="P112" s="1">
        <v>50</v>
      </c>
      <c r="Q112" s="1">
        <v>15</v>
      </c>
      <c r="R112" s="1"/>
      <c r="S112" s="1"/>
      <c r="T112" s="1"/>
      <c r="U112" s="1"/>
      <c r="V112" s="1"/>
      <c r="W112" s="1"/>
      <c r="X112" s="1"/>
    </row>
    <row r="113" spans="4:24" x14ac:dyDescent="0.15">
      <c r="D113" s="1" t="s">
        <v>221</v>
      </c>
      <c r="E113" s="1">
        <v>22100</v>
      </c>
      <c r="F113" s="1">
        <v>2678</v>
      </c>
      <c r="G113" s="1">
        <v>780</v>
      </c>
      <c r="H113" s="1">
        <v>438</v>
      </c>
      <c r="I113" s="1">
        <v>53</v>
      </c>
      <c r="J113" s="1">
        <v>16</v>
      </c>
      <c r="K113" s="1" t="s">
        <v>221</v>
      </c>
      <c r="L113" s="1">
        <v>22100</v>
      </c>
      <c r="M113" s="1">
        <v>2678</v>
      </c>
      <c r="N113" s="1">
        <v>780</v>
      </c>
      <c r="O113" s="1">
        <v>438</v>
      </c>
      <c r="P113" s="1">
        <v>53</v>
      </c>
      <c r="Q113" s="1">
        <v>16</v>
      </c>
      <c r="R113" s="1"/>
      <c r="S113" s="1"/>
      <c r="T113" s="1"/>
      <c r="U113" s="1"/>
      <c r="V113" s="1"/>
      <c r="W113" s="1"/>
      <c r="X113" s="1"/>
    </row>
    <row r="114" spans="4:24" x14ac:dyDescent="0.15">
      <c r="D114" s="1" t="s">
        <v>222</v>
      </c>
      <c r="E114" s="1">
        <v>22984</v>
      </c>
      <c r="F114" s="1">
        <v>2785</v>
      </c>
      <c r="G114" s="1">
        <v>812</v>
      </c>
      <c r="H114" s="1">
        <v>463</v>
      </c>
      <c r="I114" s="1">
        <v>56</v>
      </c>
      <c r="J114" s="1">
        <v>17</v>
      </c>
      <c r="K114" s="1" t="s">
        <v>222</v>
      </c>
      <c r="L114" s="1">
        <v>22984</v>
      </c>
      <c r="M114" s="1">
        <v>2785</v>
      </c>
      <c r="N114" s="1">
        <v>812</v>
      </c>
      <c r="O114" s="1">
        <v>463</v>
      </c>
      <c r="P114" s="1">
        <v>56</v>
      </c>
      <c r="Q114" s="1">
        <v>17</v>
      </c>
      <c r="R114" s="1"/>
      <c r="S114" s="1"/>
      <c r="T114" s="1"/>
      <c r="U114" s="1"/>
      <c r="V114" s="1"/>
      <c r="W114" s="1"/>
      <c r="X114" s="1"/>
    </row>
    <row r="115" spans="4:24" x14ac:dyDescent="0.15">
      <c r="D115" s="1" t="s">
        <v>223</v>
      </c>
      <c r="E115" s="5">
        <v>25294</v>
      </c>
      <c r="F115" s="6">
        <v>3065</v>
      </c>
      <c r="G115" s="7">
        <v>893</v>
      </c>
      <c r="H115" s="5">
        <v>479</v>
      </c>
      <c r="I115" s="6">
        <v>58</v>
      </c>
      <c r="J115" s="7">
        <v>17</v>
      </c>
      <c r="K115" s="1" t="s">
        <v>223</v>
      </c>
      <c r="L115" s="5">
        <v>25294</v>
      </c>
      <c r="M115" s="6">
        <v>3065</v>
      </c>
      <c r="N115" s="7">
        <v>893</v>
      </c>
      <c r="O115" s="5">
        <v>479</v>
      </c>
      <c r="P115" s="6">
        <v>58</v>
      </c>
      <c r="Q115" s="7">
        <v>17</v>
      </c>
      <c r="R115" s="1"/>
      <c r="S115" s="5"/>
      <c r="T115" s="6"/>
      <c r="U115" s="7"/>
      <c r="V115" s="5"/>
      <c r="W115" s="6"/>
      <c r="X115" s="7"/>
    </row>
    <row r="116" spans="4:24" x14ac:dyDescent="0.15">
      <c r="D116" s="1" t="s">
        <v>224</v>
      </c>
      <c r="E116" s="1">
        <v>26433</v>
      </c>
      <c r="F116" s="1">
        <v>3203</v>
      </c>
      <c r="G116" s="1">
        <v>933</v>
      </c>
      <c r="H116" s="1">
        <v>504</v>
      </c>
      <c r="I116" s="1">
        <v>61</v>
      </c>
      <c r="J116" s="1">
        <v>18</v>
      </c>
      <c r="K116" s="1" t="s">
        <v>224</v>
      </c>
      <c r="L116" s="1">
        <v>26433</v>
      </c>
      <c r="M116" s="1">
        <v>3203</v>
      </c>
      <c r="N116" s="1">
        <v>933</v>
      </c>
      <c r="O116" s="1">
        <v>504</v>
      </c>
      <c r="P116" s="1">
        <v>61</v>
      </c>
      <c r="Q116" s="1">
        <v>18</v>
      </c>
      <c r="R116" s="1"/>
      <c r="S116" s="1"/>
      <c r="T116" s="1"/>
      <c r="U116" s="1"/>
      <c r="V116" s="1"/>
      <c r="W116" s="1"/>
      <c r="X116" s="1"/>
    </row>
    <row r="117" spans="4:24" x14ac:dyDescent="0.15">
      <c r="D117" s="1" t="s">
        <v>225</v>
      </c>
      <c r="E117" s="1">
        <v>27572</v>
      </c>
      <c r="F117" s="1">
        <v>3341</v>
      </c>
      <c r="G117" s="1">
        <v>974</v>
      </c>
      <c r="H117" s="1">
        <v>529</v>
      </c>
      <c r="I117" s="1">
        <v>64</v>
      </c>
      <c r="J117" s="1">
        <v>19</v>
      </c>
      <c r="K117" s="1" t="s">
        <v>225</v>
      </c>
      <c r="L117" s="1">
        <v>27572</v>
      </c>
      <c r="M117" s="1">
        <v>3341</v>
      </c>
      <c r="N117" s="1">
        <v>974</v>
      </c>
      <c r="O117" s="1">
        <v>529</v>
      </c>
      <c r="P117" s="1">
        <v>64</v>
      </c>
      <c r="Q117" s="1">
        <v>19</v>
      </c>
      <c r="R117" s="1"/>
      <c r="S117" s="1"/>
      <c r="T117" s="1"/>
      <c r="U117" s="1"/>
      <c r="V117" s="1"/>
      <c r="W117" s="1"/>
      <c r="X117" s="1"/>
    </row>
    <row r="118" spans="4:24" x14ac:dyDescent="0.15">
      <c r="D118" s="1" t="s">
        <v>226</v>
      </c>
      <c r="E118" s="1">
        <v>28711</v>
      </c>
      <c r="F118" s="1">
        <v>3479</v>
      </c>
      <c r="G118" s="1">
        <v>1014</v>
      </c>
      <c r="H118" s="1">
        <v>553</v>
      </c>
      <c r="I118" s="1">
        <v>67</v>
      </c>
      <c r="J118" s="1">
        <v>20</v>
      </c>
      <c r="K118" s="1" t="s">
        <v>226</v>
      </c>
      <c r="L118" s="1">
        <v>28711</v>
      </c>
      <c r="M118" s="1">
        <v>3479</v>
      </c>
      <c r="N118" s="1">
        <v>1014</v>
      </c>
      <c r="O118" s="1">
        <v>553</v>
      </c>
      <c r="P118" s="1">
        <v>67</v>
      </c>
      <c r="Q118" s="1">
        <v>20</v>
      </c>
      <c r="R118" s="1"/>
      <c r="S118" s="1"/>
      <c r="T118" s="1"/>
      <c r="U118" s="1"/>
      <c r="V118" s="1"/>
      <c r="W118" s="1"/>
      <c r="X118" s="1"/>
    </row>
    <row r="119" spans="4:24" x14ac:dyDescent="0.15">
      <c r="D119" s="1" t="s">
        <v>227</v>
      </c>
      <c r="E119" s="1">
        <v>29850</v>
      </c>
      <c r="F119" s="1">
        <v>3617</v>
      </c>
      <c r="G119" s="1">
        <v>1054</v>
      </c>
      <c r="H119" s="1">
        <v>578</v>
      </c>
      <c r="I119" s="1">
        <v>70</v>
      </c>
      <c r="J119" s="1">
        <v>21</v>
      </c>
      <c r="K119" s="1" t="s">
        <v>227</v>
      </c>
      <c r="L119" s="1">
        <v>29850</v>
      </c>
      <c r="M119" s="1">
        <v>3617</v>
      </c>
      <c r="N119" s="1">
        <v>1054</v>
      </c>
      <c r="O119" s="1">
        <v>578</v>
      </c>
      <c r="P119" s="1">
        <v>70</v>
      </c>
      <c r="Q119" s="1">
        <v>21</v>
      </c>
      <c r="R119" s="1"/>
      <c r="S119" s="1"/>
      <c r="T119" s="1"/>
      <c r="U119" s="1"/>
      <c r="V119" s="1"/>
      <c r="W119" s="1"/>
      <c r="X119" s="1"/>
    </row>
    <row r="120" spans="4:24" x14ac:dyDescent="0.15">
      <c r="D120" s="1" t="s">
        <v>228</v>
      </c>
      <c r="E120" s="5">
        <v>32886</v>
      </c>
      <c r="F120" s="6">
        <v>3985</v>
      </c>
      <c r="G120" s="7">
        <v>1161</v>
      </c>
      <c r="H120" s="5">
        <v>628</v>
      </c>
      <c r="I120" s="6">
        <v>76</v>
      </c>
      <c r="J120" s="7">
        <v>23</v>
      </c>
      <c r="K120" s="1" t="s">
        <v>228</v>
      </c>
      <c r="L120" s="5">
        <v>32886</v>
      </c>
      <c r="M120" s="6">
        <v>3985</v>
      </c>
      <c r="N120" s="7">
        <v>1161</v>
      </c>
      <c r="O120" s="5">
        <v>628</v>
      </c>
      <c r="P120" s="6">
        <v>76</v>
      </c>
      <c r="Q120" s="7">
        <v>23</v>
      </c>
      <c r="R120" s="1"/>
      <c r="S120" s="5"/>
      <c r="T120" s="6"/>
      <c r="U120" s="7"/>
      <c r="V120" s="5"/>
      <c r="W120" s="6"/>
      <c r="X120" s="7"/>
    </row>
    <row r="121" spans="4:24" x14ac:dyDescent="0.15">
      <c r="D121" s="1" t="s">
        <v>229</v>
      </c>
      <c r="E121" s="1">
        <v>34372</v>
      </c>
      <c r="F121" s="1">
        <v>4165</v>
      </c>
      <c r="G121" s="1">
        <v>1214</v>
      </c>
      <c r="H121" s="1">
        <v>661</v>
      </c>
      <c r="I121" s="1">
        <v>80</v>
      </c>
      <c r="J121" s="1">
        <v>24</v>
      </c>
      <c r="K121" s="1" t="s">
        <v>229</v>
      </c>
      <c r="L121" s="1">
        <v>34372</v>
      </c>
      <c r="M121" s="1">
        <v>4165</v>
      </c>
      <c r="N121" s="1">
        <v>1214</v>
      </c>
      <c r="O121" s="1">
        <v>661</v>
      </c>
      <c r="P121" s="1">
        <v>80</v>
      </c>
      <c r="Q121" s="1">
        <v>24</v>
      </c>
      <c r="R121" s="1"/>
      <c r="S121" s="1"/>
      <c r="T121" s="1"/>
      <c r="U121" s="1"/>
      <c r="V121" s="1"/>
      <c r="W121" s="1"/>
      <c r="X121" s="1"/>
    </row>
    <row r="122" spans="4:24" x14ac:dyDescent="0.15">
      <c r="D122" s="1" t="s">
        <v>230</v>
      </c>
      <c r="E122" s="1">
        <v>35857</v>
      </c>
      <c r="F122" s="1">
        <v>4345</v>
      </c>
      <c r="G122" s="1">
        <v>1266</v>
      </c>
      <c r="H122" s="1">
        <v>694</v>
      </c>
      <c r="I122" s="1">
        <v>84</v>
      </c>
      <c r="J122" s="1">
        <v>25</v>
      </c>
      <c r="K122" s="1" t="s">
        <v>230</v>
      </c>
      <c r="L122" s="1">
        <v>35857</v>
      </c>
      <c r="M122" s="1">
        <v>4345</v>
      </c>
      <c r="N122" s="1">
        <v>1266</v>
      </c>
      <c r="O122" s="1">
        <v>694</v>
      </c>
      <c r="P122" s="1">
        <v>84</v>
      </c>
      <c r="Q122" s="1">
        <v>25</v>
      </c>
      <c r="R122" s="1"/>
      <c r="S122" s="1"/>
      <c r="T122" s="1"/>
      <c r="U122" s="1"/>
      <c r="V122" s="1"/>
      <c r="W122" s="1"/>
      <c r="X122" s="1"/>
    </row>
    <row r="123" spans="4:24" x14ac:dyDescent="0.15">
      <c r="D123" s="1" t="s">
        <v>231</v>
      </c>
      <c r="E123" s="1">
        <v>37343</v>
      </c>
      <c r="F123" s="1">
        <v>4525</v>
      </c>
      <c r="G123" s="1">
        <v>1318</v>
      </c>
      <c r="H123" s="1">
        <v>727</v>
      </c>
      <c r="I123" s="1">
        <v>88</v>
      </c>
      <c r="J123" s="1">
        <v>26</v>
      </c>
      <c r="K123" s="1" t="s">
        <v>231</v>
      </c>
      <c r="L123" s="1">
        <v>37343</v>
      </c>
      <c r="M123" s="1">
        <v>4525</v>
      </c>
      <c r="N123" s="1">
        <v>1318</v>
      </c>
      <c r="O123" s="1">
        <v>727</v>
      </c>
      <c r="P123" s="1">
        <v>88</v>
      </c>
      <c r="Q123" s="1">
        <v>26</v>
      </c>
      <c r="R123" s="1"/>
      <c r="S123" s="1"/>
      <c r="T123" s="1"/>
      <c r="U123" s="1"/>
      <c r="V123" s="1"/>
      <c r="W123" s="1"/>
      <c r="X123" s="1"/>
    </row>
    <row r="124" spans="4:24" x14ac:dyDescent="0.15">
      <c r="D124" s="1" t="s">
        <v>232</v>
      </c>
      <c r="E124" s="1">
        <v>38828</v>
      </c>
      <c r="F124" s="1">
        <v>4705</v>
      </c>
      <c r="G124" s="1">
        <v>1371</v>
      </c>
      <c r="H124" s="1">
        <v>760</v>
      </c>
      <c r="I124" s="1">
        <v>92</v>
      </c>
      <c r="J124" s="1">
        <v>27</v>
      </c>
      <c r="K124" s="1" t="s">
        <v>232</v>
      </c>
      <c r="L124" s="1">
        <v>38828</v>
      </c>
      <c r="M124" s="1">
        <v>4705</v>
      </c>
      <c r="N124" s="1">
        <v>1371</v>
      </c>
      <c r="O124" s="1">
        <v>760</v>
      </c>
      <c r="P124" s="1">
        <v>92</v>
      </c>
      <c r="Q124" s="1">
        <v>27</v>
      </c>
      <c r="R124" s="1"/>
      <c r="S124" s="1"/>
      <c r="T124" s="1"/>
      <c r="U124" s="1"/>
      <c r="V124" s="1"/>
      <c r="W124" s="1"/>
      <c r="X124" s="1"/>
    </row>
    <row r="125" spans="4:24" x14ac:dyDescent="0.15">
      <c r="D125" s="1" t="s">
        <v>425</v>
      </c>
      <c r="E125" s="5">
        <v>42756</v>
      </c>
      <c r="F125" s="6">
        <v>5181</v>
      </c>
      <c r="G125" s="7">
        <v>1510</v>
      </c>
      <c r="H125" s="5">
        <v>817</v>
      </c>
      <c r="I125" s="6">
        <v>99</v>
      </c>
      <c r="J125" s="7">
        <v>29</v>
      </c>
      <c r="K125" s="1" t="s">
        <v>233</v>
      </c>
      <c r="L125" s="5">
        <v>42756</v>
      </c>
      <c r="M125" s="6">
        <v>5181</v>
      </c>
      <c r="N125" s="7">
        <v>1510</v>
      </c>
      <c r="O125" s="5">
        <v>817</v>
      </c>
      <c r="P125" s="6">
        <v>99</v>
      </c>
      <c r="Q125" s="7">
        <v>29</v>
      </c>
      <c r="R125" s="1"/>
      <c r="S125" s="5"/>
      <c r="T125" s="6"/>
      <c r="U125" s="7"/>
      <c r="V125" s="5"/>
      <c r="W125" s="6"/>
      <c r="X125" s="7"/>
    </row>
    <row r="126" spans="4:24" x14ac:dyDescent="0.15">
      <c r="D126" s="1" t="s">
        <v>370</v>
      </c>
      <c r="E126" s="5">
        <v>2253</v>
      </c>
      <c r="F126" s="6">
        <v>273</v>
      </c>
      <c r="G126" s="7">
        <v>80</v>
      </c>
      <c r="H126" s="5">
        <v>42</v>
      </c>
      <c r="I126" s="6">
        <v>5</v>
      </c>
      <c r="J126" s="7">
        <v>2</v>
      </c>
      <c r="K126" s="1" t="s">
        <v>370</v>
      </c>
      <c r="L126" s="5">
        <v>2253</v>
      </c>
      <c r="M126" s="6">
        <v>273</v>
      </c>
      <c r="N126" s="7">
        <v>80</v>
      </c>
      <c r="O126" s="5">
        <v>42</v>
      </c>
      <c r="P126" s="6">
        <v>5</v>
      </c>
      <c r="Q126" s="7">
        <v>2</v>
      </c>
      <c r="R126" s="1"/>
      <c r="S126" s="5"/>
      <c r="T126" s="6"/>
      <c r="U126" s="7"/>
      <c r="V126" s="5"/>
      <c r="W126" s="6"/>
      <c r="X126" s="7"/>
    </row>
    <row r="127" spans="4:24" x14ac:dyDescent="0.15">
      <c r="D127" s="1" t="s">
        <v>371</v>
      </c>
      <c r="E127" s="1">
        <v>2592</v>
      </c>
      <c r="F127" s="1">
        <v>314</v>
      </c>
      <c r="G127" s="1">
        <v>92</v>
      </c>
      <c r="H127" s="1">
        <v>50</v>
      </c>
      <c r="I127" s="1">
        <v>6</v>
      </c>
      <c r="J127" s="1">
        <v>2</v>
      </c>
      <c r="K127" s="1" t="s">
        <v>371</v>
      </c>
      <c r="L127" s="1">
        <v>2592</v>
      </c>
      <c r="M127" s="1">
        <v>314</v>
      </c>
      <c r="N127" s="1">
        <v>92</v>
      </c>
      <c r="O127" s="1">
        <v>50</v>
      </c>
      <c r="P127" s="1">
        <v>6</v>
      </c>
      <c r="Q127" s="1">
        <v>2</v>
      </c>
      <c r="R127" s="1"/>
      <c r="S127" s="1"/>
      <c r="T127" s="1"/>
      <c r="U127" s="1"/>
      <c r="V127" s="1"/>
      <c r="W127" s="1"/>
      <c r="X127" s="1"/>
    </row>
    <row r="128" spans="4:24" x14ac:dyDescent="0.15">
      <c r="D128" s="1" t="s">
        <v>127</v>
      </c>
      <c r="E128" s="1">
        <v>2930</v>
      </c>
      <c r="F128" s="1">
        <v>355</v>
      </c>
      <c r="G128" s="1">
        <v>104</v>
      </c>
      <c r="H128" s="1">
        <v>58</v>
      </c>
      <c r="I128" s="1">
        <v>7</v>
      </c>
      <c r="J128" s="1">
        <v>3</v>
      </c>
      <c r="K128" s="1" t="s">
        <v>127</v>
      </c>
      <c r="L128" s="1">
        <v>2930</v>
      </c>
      <c r="M128" s="1">
        <v>355</v>
      </c>
      <c r="N128" s="1">
        <v>104</v>
      </c>
      <c r="O128" s="1">
        <v>58</v>
      </c>
      <c r="P128" s="1">
        <v>7</v>
      </c>
      <c r="Q128" s="1">
        <v>3</v>
      </c>
      <c r="R128" s="1"/>
      <c r="S128" s="1"/>
      <c r="T128" s="1"/>
      <c r="U128" s="1"/>
      <c r="V128" s="1"/>
      <c r="W128" s="1"/>
      <c r="X128" s="1"/>
    </row>
    <row r="129" spans="4:24" x14ac:dyDescent="0.15">
      <c r="D129" s="1" t="s">
        <v>156</v>
      </c>
      <c r="E129" s="1">
        <v>3268</v>
      </c>
      <c r="F129" s="1">
        <v>396</v>
      </c>
      <c r="G129" s="1">
        <v>116</v>
      </c>
      <c r="H129" s="1">
        <v>67</v>
      </c>
      <c r="I129" s="1">
        <v>8</v>
      </c>
      <c r="J129" s="1">
        <v>3</v>
      </c>
      <c r="K129" s="1" t="s">
        <v>156</v>
      </c>
      <c r="L129" s="1">
        <v>3268</v>
      </c>
      <c r="M129" s="1">
        <v>396</v>
      </c>
      <c r="N129" s="1">
        <v>116</v>
      </c>
      <c r="O129" s="1">
        <v>67</v>
      </c>
      <c r="P129" s="1">
        <v>8</v>
      </c>
      <c r="Q129" s="1">
        <v>3</v>
      </c>
      <c r="R129" s="1"/>
      <c r="S129" s="1"/>
      <c r="T129" s="1"/>
      <c r="U129" s="1"/>
      <c r="V129" s="1"/>
      <c r="W129" s="1"/>
      <c r="X129" s="1"/>
    </row>
    <row r="130" spans="4:24" x14ac:dyDescent="0.15">
      <c r="D130" s="1" t="s">
        <v>157</v>
      </c>
      <c r="E130" s="1">
        <v>3607</v>
      </c>
      <c r="F130" s="1">
        <v>437</v>
      </c>
      <c r="G130" s="1">
        <v>128</v>
      </c>
      <c r="H130" s="1">
        <v>75</v>
      </c>
      <c r="I130" s="1">
        <v>9</v>
      </c>
      <c r="J130" s="1">
        <v>3</v>
      </c>
      <c r="K130" s="1" t="s">
        <v>157</v>
      </c>
      <c r="L130" s="1">
        <v>3607</v>
      </c>
      <c r="M130" s="1">
        <v>437</v>
      </c>
      <c r="N130" s="1">
        <v>128</v>
      </c>
      <c r="O130" s="1">
        <v>75</v>
      </c>
      <c r="P130" s="1">
        <v>9</v>
      </c>
      <c r="Q130" s="1">
        <v>3</v>
      </c>
      <c r="R130" s="1"/>
      <c r="S130" s="1"/>
      <c r="T130" s="1"/>
      <c r="U130" s="1"/>
      <c r="V130" s="1"/>
      <c r="W130" s="1"/>
      <c r="X130" s="1"/>
    </row>
    <row r="131" spans="4:24" x14ac:dyDescent="0.15">
      <c r="D131" s="1" t="s">
        <v>55</v>
      </c>
      <c r="E131" s="5">
        <v>4506</v>
      </c>
      <c r="F131" s="6">
        <v>546</v>
      </c>
      <c r="G131" s="7">
        <v>160</v>
      </c>
      <c r="H131" s="5">
        <v>83</v>
      </c>
      <c r="I131" s="6">
        <v>10</v>
      </c>
      <c r="J131" s="7">
        <v>3</v>
      </c>
      <c r="K131" s="1" t="s">
        <v>55</v>
      </c>
      <c r="L131" s="5">
        <v>4506</v>
      </c>
      <c r="M131" s="6">
        <v>546</v>
      </c>
      <c r="N131" s="7">
        <v>160</v>
      </c>
      <c r="O131" s="5">
        <v>83</v>
      </c>
      <c r="P131" s="6">
        <v>10</v>
      </c>
      <c r="Q131" s="7">
        <v>3</v>
      </c>
      <c r="R131" s="1"/>
      <c r="S131" s="5"/>
      <c r="T131" s="6"/>
      <c r="U131" s="7"/>
      <c r="V131" s="5"/>
      <c r="W131" s="6"/>
      <c r="X131" s="7"/>
    </row>
    <row r="132" spans="4:24" x14ac:dyDescent="0.15">
      <c r="D132" s="1" t="s">
        <v>372</v>
      </c>
      <c r="E132" s="1">
        <v>5051</v>
      </c>
      <c r="F132" s="1">
        <v>612</v>
      </c>
      <c r="G132" s="1">
        <v>179</v>
      </c>
      <c r="H132" s="1">
        <v>100</v>
      </c>
      <c r="I132" s="1">
        <v>12</v>
      </c>
      <c r="J132" s="1">
        <v>4</v>
      </c>
      <c r="K132" s="1" t="s">
        <v>372</v>
      </c>
      <c r="L132" s="1">
        <v>5051</v>
      </c>
      <c r="M132" s="1">
        <v>612</v>
      </c>
      <c r="N132" s="1">
        <v>179</v>
      </c>
      <c r="O132" s="1">
        <v>100</v>
      </c>
      <c r="P132" s="1">
        <v>12</v>
      </c>
      <c r="Q132" s="1">
        <v>4</v>
      </c>
      <c r="R132" s="1"/>
      <c r="S132" s="1"/>
      <c r="T132" s="1"/>
      <c r="U132" s="1"/>
      <c r="V132" s="1"/>
      <c r="W132" s="1"/>
      <c r="X132" s="1"/>
    </row>
    <row r="133" spans="4:24" x14ac:dyDescent="0.15">
      <c r="D133" s="1" t="s">
        <v>129</v>
      </c>
      <c r="E133" s="1">
        <v>5596</v>
      </c>
      <c r="F133" s="1">
        <v>678</v>
      </c>
      <c r="G133" s="1">
        <v>198</v>
      </c>
      <c r="H133" s="1">
        <v>116</v>
      </c>
      <c r="I133" s="1">
        <v>14</v>
      </c>
      <c r="J133" s="1">
        <v>5</v>
      </c>
      <c r="K133" s="1" t="s">
        <v>129</v>
      </c>
      <c r="L133" s="1">
        <v>5596</v>
      </c>
      <c r="M133" s="1">
        <v>678</v>
      </c>
      <c r="N133" s="1">
        <v>198</v>
      </c>
      <c r="O133" s="1">
        <v>116</v>
      </c>
      <c r="P133" s="1">
        <v>14</v>
      </c>
      <c r="Q133" s="1">
        <v>5</v>
      </c>
      <c r="R133" s="1"/>
      <c r="S133" s="1"/>
      <c r="T133" s="1"/>
      <c r="U133" s="1"/>
      <c r="V133" s="1"/>
      <c r="W133" s="1"/>
      <c r="X133" s="1"/>
    </row>
    <row r="134" spans="4:24" x14ac:dyDescent="0.15">
      <c r="D134" s="1" t="s">
        <v>130</v>
      </c>
      <c r="E134" s="1">
        <v>6140</v>
      </c>
      <c r="F134" s="1">
        <v>744</v>
      </c>
      <c r="G134" s="1">
        <v>217</v>
      </c>
      <c r="H134" s="1">
        <v>133</v>
      </c>
      <c r="I134" s="1">
        <v>16</v>
      </c>
      <c r="J134" s="1">
        <v>5</v>
      </c>
      <c r="K134" s="1" t="s">
        <v>130</v>
      </c>
      <c r="L134" s="1">
        <v>6140</v>
      </c>
      <c r="M134" s="1">
        <v>744</v>
      </c>
      <c r="N134" s="1">
        <v>217</v>
      </c>
      <c r="O134" s="1">
        <v>133</v>
      </c>
      <c r="P134" s="1">
        <v>16</v>
      </c>
      <c r="Q134" s="1">
        <v>5</v>
      </c>
      <c r="R134" s="1"/>
      <c r="S134" s="1"/>
      <c r="T134" s="1"/>
      <c r="U134" s="1"/>
      <c r="V134" s="1"/>
      <c r="W134" s="1"/>
      <c r="X134" s="1"/>
    </row>
    <row r="135" spans="4:24" x14ac:dyDescent="0.15">
      <c r="D135" s="1" t="s">
        <v>131</v>
      </c>
      <c r="E135" s="1">
        <v>6685</v>
      </c>
      <c r="F135" s="1">
        <v>810</v>
      </c>
      <c r="G135" s="1">
        <v>236</v>
      </c>
      <c r="H135" s="1">
        <v>149</v>
      </c>
      <c r="I135" s="1">
        <v>18</v>
      </c>
      <c r="J135" s="1">
        <v>6</v>
      </c>
      <c r="K135" s="1" t="s">
        <v>131</v>
      </c>
      <c r="L135" s="1">
        <v>6685</v>
      </c>
      <c r="M135" s="1">
        <v>810</v>
      </c>
      <c r="N135" s="1">
        <v>236</v>
      </c>
      <c r="O135" s="1">
        <v>149</v>
      </c>
      <c r="P135" s="1">
        <v>18</v>
      </c>
      <c r="Q135" s="1">
        <v>6</v>
      </c>
      <c r="R135" s="1"/>
      <c r="S135" s="1"/>
      <c r="T135" s="1"/>
      <c r="U135" s="1"/>
      <c r="V135" s="1"/>
      <c r="W135" s="1"/>
      <c r="X135" s="1"/>
    </row>
    <row r="136" spans="4:24" x14ac:dyDescent="0.15">
      <c r="D136" s="1" t="s">
        <v>56</v>
      </c>
      <c r="E136" s="5">
        <v>8113</v>
      </c>
      <c r="F136" s="6">
        <v>983</v>
      </c>
      <c r="G136" s="7">
        <v>287</v>
      </c>
      <c r="H136" s="5">
        <v>149</v>
      </c>
      <c r="I136" s="6">
        <v>18</v>
      </c>
      <c r="J136" s="7">
        <v>6</v>
      </c>
      <c r="K136" s="1" t="s">
        <v>56</v>
      </c>
      <c r="L136" s="5">
        <v>8113</v>
      </c>
      <c r="M136" s="6">
        <v>983</v>
      </c>
      <c r="N136" s="7">
        <v>287</v>
      </c>
      <c r="O136" s="5">
        <v>149</v>
      </c>
      <c r="P136" s="6">
        <v>18</v>
      </c>
      <c r="Q136" s="7">
        <v>6</v>
      </c>
      <c r="R136" s="1"/>
      <c r="S136" s="5"/>
      <c r="T136" s="6"/>
      <c r="U136" s="7"/>
      <c r="V136" s="5"/>
      <c r="W136" s="6"/>
      <c r="X136" s="7"/>
    </row>
    <row r="137" spans="4:24" x14ac:dyDescent="0.15">
      <c r="D137" s="1" t="s">
        <v>373</v>
      </c>
      <c r="E137" s="1">
        <v>8847</v>
      </c>
      <c r="F137" s="1">
        <v>1072</v>
      </c>
      <c r="G137" s="1">
        <v>313</v>
      </c>
      <c r="H137" s="1">
        <v>166</v>
      </c>
      <c r="I137" s="1">
        <v>20</v>
      </c>
      <c r="J137" s="1">
        <v>6</v>
      </c>
      <c r="K137" s="1" t="s">
        <v>373</v>
      </c>
      <c r="L137" s="1">
        <v>8847</v>
      </c>
      <c r="M137" s="1">
        <v>1072</v>
      </c>
      <c r="N137" s="1">
        <v>313</v>
      </c>
      <c r="O137" s="1">
        <v>166</v>
      </c>
      <c r="P137" s="1">
        <v>20</v>
      </c>
      <c r="Q137" s="1">
        <v>6</v>
      </c>
      <c r="R137" s="1"/>
      <c r="S137" s="1"/>
      <c r="T137" s="1"/>
      <c r="U137" s="1"/>
      <c r="V137" s="1"/>
      <c r="W137" s="1"/>
      <c r="X137" s="1"/>
    </row>
    <row r="138" spans="4:24" x14ac:dyDescent="0.15">
      <c r="D138" s="1" t="s">
        <v>133</v>
      </c>
      <c r="E138" s="1">
        <v>9582</v>
      </c>
      <c r="F138" s="1">
        <v>1161</v>
      </c>
      <c r="G138" s="1">
        <v>339</v>
      </c>
      <c r="H138" s="1">
        <v>182</v>
      </c>
      <c r="I138" s="1">
        <v>22</v>
      </c>
      <c r="J138" s="1">
        <v>7</v>
      </c>
      <c r="K138" s="1" t="s">
        <v>133</v>
      </c>
      <c r="L138" s="1">
        <v>9582</v>
      </c>
      <c r="M138" s="1">
        <v>1161</v>
      </c>
      <c r="N138" s="1">
        <v>339</v>
      </c>
      <c r="O138" s="1">
        <v>182</v>
      </c>
      <c r="P138" s="1">
        <v>22</v>
      </c>
      <c r="Q138" s="1">
        <v>7</v>
      </c>
      <c r="R138" s="1"/>
      <c r="S138" s="1"/>
      <c r="T138" s="1"/>
      <c r="U138" s="1"/>
      <c r="V138" s="1"/>
      <c r="W138" s="1"/>
      <c r="X138" s="1"/>
    </row>
    <row r="139" spans="4:24" x14ac:dyDescent="0.15">
      <c r="D139" s="1" t="s">
        <v>134</v>
      </c>
      <c r="E139" s="1">
        <v>10316</v>
      </c>
      <c r="F139" s="1">
        <v>1250</v>
      </c>
      <c r="G139" s="1">
        <v>365</v>
      </c>
      <c r="H139" s="1">
        <v>199</v>
      </c>
      <c r="I139" s="1">
        <v>24</v>
      </c>
      <c r="J139" s="1">
        <v>7</v>
      </c>
      <c r="K139" s="1" t="s">
        <v>134</v>
      </c>
      <c r="L139" s="1">
        <v>10316</v>
      </c>
      <c r="M139" s="1">
        <v>1250</v>
      </c>
      <c r="N139" s="1">
        <v>365</v>
      </c>
      <c r="O139" s="1">
        <v>199</v>
      </c>
      <c r="P139" s="1">
        <v>24</v>
      </c>
      <c r="Q139" s="1">
        <v>7</v>
      </c>
      <c r="R139" s="1"/>
      <c r="S139" s="1"/>
      <c r="T139" s="1"/>
      <c r="U139" s="1"/>
      <c r="V139" s="1"/>
      <c r="W139" s="1"/>
      <c r="X139" s="1"/>
    </row>
    <row r="140" spans="4:24" x14ac:dyDescent="0.15">
      <c r="D140" s="1" t="s">
        <v>135</v>
      </c>
      <c r="E140" s="1">
        <v>11050</v>
      </c>
      <c r="F140" s="1">
        <v>1339</v>
      </c>
      <c r="G140" s="1">
        <v>390</v>
      </c>
      <c r="H140" s="1">
        <v>215</v>
      </c>
      <c r="I140" s="1">
        <v>26</v>
      </c>
      <c r="J140" s="1">
        <v>8</v>
      </c>
      <c r="K140" s="1" t="s">
        <v>135</v>
      </c>
      <c r="L140" s="1">
        <v>11050</v>
      </c>
      <c r="M140" s="1">
        <v>1339</v>
      </c>
      <c r="N140" s="1">
        <v>390</v>
      </c>
      <c r="O140" s="1">
        <v>215</v>
      </c>
      <c r="P140" s="1">
        <v>26</v>
      </c>
      <c r="Q140" s="1">
        <v>8</v>
      </c>
      <c r="R140" s="1"/>
      <c r="S140" s="1"/>
      <c r="T140" s="1"/>
      <c r="U140" s="1"/>
      <c r="V140" s="1"/>
      <c r="W140" s="1"/>
      <c r="X140" s="1"/>
    </row>
    <row r="141" spans="4:24" x14ac:dyDescent="0.15">
      <c r="D141" s="1" t="s">
        <v>57</v>
      </c>
      <c r="E141" s="5">
        <v>12982</v>
      </c>
      <c r="F141" s="6">
        <v>1573</v>
      </c>
      <c r="G141" s="7">
        <v>459</v>
      </c>
      <c r="H141" s="5">
        <v>240</v>
      </c>
      <c r="I141" s="6">
        <v>29</v>
      </c>
      <c r="J141" s="7">
        <v>9</v>
      </c>
      <c r="K141" s="1" t="s">
        <v>57</v>
      </c>
      <c r="L141" s="5">
        <v>12982</v>
      </c>
      <c r="M141" s="6">
        <v>1573</v>
      </c>
      <c r="N141" s="7">
        <v>459</v>
      </c>
      <c r="O141" s="5">
        <v>240</v>
      </c>
      <c r="P141" s="6">
        <v>29</v>
      </c>
      <c r="Q141" s="7">
        <v>9</v>
      </c>
      <c r="R141" s="1"/>
      <c r="S141" s="5"/>
      <c r="T141" s="6"/>
      <c r="U141" s="7"/>
      <c r="V141" s="5"/>
      <c r="W141" s="6"/>
      <c r="X141" s="7"/>
    </row>
    <row r="142" spans="4:24" x14ac:dyDescent="0.15">
      <c r="D142" s="1" t="s">
        <v>254</v>
      </c>
      <c r="E142" s="1">
        <v>13567</v>
      </c>
      <c r="F142" s="1">
        <v>1644</v>
      </c>
      <c r="G142" s="1">
        <v>479</v>
      </c>
      <c r="H142" s="1">
        <v>256</v>
      </c>
      <c r="I142" s="1">
        <v>31</v>
      </c>
      <c r="J142" s="1">
        <v>10</v>
      </c>
      <c r="K142" s="1" t="s">
        <v>254</v>
      </c>
      <c r="L142" s="1">
        <v>13567</v>
      </c>
      <c r="M142" s="1">
        <v>1644</v>
      </c>
      <c r="N142" s="1">
        <v>479</v>
      </c>
      <c r="O142" s="1">
        <v>256</v>
      </c>
      <c r="P142" s="1">
        <v>31</v>
      </c>
      <c r="Q142" s="1">
        <v>10</v>
      </c>
      <c r="R142" s="1"/>
      <c r="S142" s="1"/>
      <c r="T142" s="1"/>
      <c r="U142" s="1"/>
      <c r="V142" s="1"/>
      <c r="W142" s="1"/>
      <c r="X142" s="1"/>
    </row>
    <row r="143" spans="4:24" x14ac:dyDescent="0.15">
      <c r="D143" s="1" t="s">
        <v>255</v>
      </c>
      <c r="E143" s="1">
        <v>14153</v>
      </c>
      <c r="F143" s="1">
        <v>1715</v>
      </c>
      <c r="G143" s="1">
        <v>500</v>
      </c>
      <c r="H143" s="1">
        <v>273</v>
      </c>
      <c r="I143" s="1">
        <v>33</v>
      </c>
      <c r="J143" s="1">
        <v>10</v>
      </c>
      <c r="K143" s="1" t="s">
        <v>255</v>
      </c>
      <c r="L143" s="1">
        <v>14153</v>
      </c>
      <c r="M143" s="1">
        <v>1715</v>
      </c>
      <c r="N143" s="1">
        <v>500</v>
      </c>
      <c r="O143" s="1">
        <v>273</v>
      </c>
      <c r="P143" s="1">
        <v>33</v>
      </c>
      <c r="Q143" s="1">
        <v>10</v>
      </c>
      <c r="R143" s="1"/>
      <c r="S143" s="1"/>
      <c r="T143" s="1"/>
      <c r="U143" s="1"/>
      <c r="V143" s="1"/>
      <c r="W143" s="1"/>
      <c r="X143" s="1"/>
    </row>
    <row r="144" spans="4:24" x14ac:dyDescent="0.15">
      <c r="D144" s="1" t="s">
        <v>256</v>
      </c>
      <c r="E144" s="1">
        <v>14739</v>
      </c>
      <c r="F144" s="1">
        <v>1786</v>
      </c>
      <c r="G144" s="1">
        <v>521</v>
      </c>
      <c r="H144" s="1">
        <v>289</v>
      </c>
      <c r="I144" s="1">
        <v>35</v>
      </c>
      <c r="J144" s="1">
        <v>11</v>
      </c>
      <c r="K144" s="1" t="s">
        <v>256</v>
      </c>
      <c r="L144" s="1">
        <v>14739</v>
      </c>
      <c r="M144" s="1">
        <v>1786</v>
      </c>
      <c r="N144" s="1">
        <v>521</v>
      </c>
      <c r="O144" s="1">
        <v>289</v>
      </c>
      <c r="P144" s="1">
        <v>35</v>
      </c>
      <c r="Q144" s="1">
        <v>11</v>
      </c>
      <c r="R144" s="1"/>
      <c r="S144" s="1"/>
      <c r="T144" s="1"/>
      <c r="U144" s="1"/>
      <c r="V144" s="1"/>
      <c r="W144" s="1"/>
      <c r="X144" s="1"/>
    </row>
    <row r="145" spans="4:24" x14ac:dyDescent="0.15">
      <c r="D145" s="1" t="s">
        <v>257</v>
      </c>
      <c r="E145" s="1">
        <v>15325</v>
      </c>
      <c r="F145" s="1">
        <v>1857</v>
      </c>
      <c r="G145" s="1">
        <v>541</v>
      </c>
      <c r="H145" s="1">
        <v>306</v>
      </c>
      <c r="I145" s="1">
        <v>37</v>
      </c>
      <c r="J145" s="1">
        <v>11</v>
      </c>
      <c r="K145" s="1" t="s">
        <v>257</v>
      </c>
      <c r="L145" s="1">
        <v>15325</v>
      </c>
      <c r="M145" s="1">
        <v>1857</v>
      </c>
      <c r="N145" s="1">
        <v>541</v>
      </c>
      <c r="O145" s="1">
        <v>306</v>
      </c>
      <c r="P145" s="1">
        <v>37</v>
      </c>
      <c r="Q145" s="1">
        <v>11</v>
      </c>
      <c r="R145" s="1"/>
      <c r="S145" s="1"/>
      <c r="T145" s="1"/>
      <c r="U145" s="1"/>
      <c r="V145" s="1"/>
      <c r="W145" s="1"/>
      <c r="X145" s="1"/>
    </row>
    <row r="146" spans="4:24" x14ac:dyDescent="0.15">
      <c r="D146" s="1" t="s">
        <v>258</v>
      </c>
      <c r="E146" s="5">
        <v>16877</v>
      </c>
      <c r="F146" s="6">
        <v>2045</v>
      </c>
      <c r="G146" s="7">
        <v>596</v>
      </c>
      <c r="H146" s="5">
        <v>314</v>
      </c>
      <c r="I146" s="6">
        <v>38</v>
      </c>
      <c r="J146" s="7">
        <v>12</v>
      </c>
      <c r="K146" s="1" t="s">
        <v>258</v>
      </c>
      <c r="L146" s="5">
        <v>16877</v>
      </c>
      <c r="M146" s="6">
        <v>2045</v>
      </c>
      <c r="N146" s="7">
        <v>596</v>
      </c>
      <c r="O146" s="5">
        <v>314</v>
      </c>
      <c r="P146" s="6">
        <v>38</v>
      </c>
      <c r="Q146" s="7">
        <v>12</v>
      </c>
      <c r="R146" s="1"/>
      <c r="S146" s="5"/>
      <c r="T146" s="6"/>
      <c r="U146" s="7"/>
      <c r="V146" s="5"/>
      <c r="W146" s="6"/>
      <c r="X146" s="7"/>
    </row>
    <row r="147" spans="4:24" x14ac:dyDescent="0.15">
      <c r="D147" s="1" t="s">
        <v>259</v>
      </c>
      <c r="E147" s="1">
        <v>17644</v>
      </c>
      <c r="F147" s="1">
        <v>2138</v>
      </c>
      <c r="G147" s="1">
        <v>623</v>
      </c>
      <c r="H147" s="1">
        <v>331</v>
      </c>
      <c r="I147" s="1">
        <v>40</v>
      </c>
      <c r="J147" s="1">
        <v>12</v>
      </c>
      <c r="K147" s="1" t="s">
        <v>259</v>
      </c>
      <c r="L147" s="1">
        <v>17644</v>
      </c>
      <c r="M147" s="1">
        <v>2138</v>
      </c>
      <c r="N147" s="1">
        <v>623</v>
      </c>
      <c r="O147" s="1">
        <v>331</v>
      </c>
      <c r="P147" s="1">
        <v>40</v>
      </c>
      <c r="Q147" s="1">
        <v>12</v>
      </c>
      <c r="R147" s="1"/>
      <c r="S147" s="1"/>
      <c r="T147" s="1"/>
      <c r="U147" s="1"/>
      <c r="V147" s="1"/>
      <c r="W147" s="1"/>
      <c r="X147" s="1"/>
    </row>
    <row r="148" spans="4:24" x14ac:dyDescent="0.15">
      <c r="D148" s="1" t="s">
        <v>260</v>
      </c>
      <c r="E148" s="1">
        <v>18412</v>
      </c>
      <c r="F148" s="1">
        <v>2231</v>
      </c>
      <c r="G148" s="1">
        <v>650</v>
      </c>
      <c r="H148" s="1">
        <v>347</v>
      </c>
      <c r="I148" s="1">
        <v>42</v>
      </c>
      <c r="J148" s="1">
        <v>13</v>
      </c>
      <c r="K148" s="1" t="s">
        <v>260</v>
      </c>
      <c r="L148" s="1">
        <v>18412</v>
      </c>
      <c r="M148" s="1">
        <v>2231</v>
      </c>
      <c r="N148" s="1">
        <v>650</v>
      </c>
      <c r="O148" s="1">
        <v>347</v>
      </c>
      <c r="P148" s="1">
        <v>42</v>
      </c>
      <c r="Q148" s="1">
        <v>13</v>
      </c>
      <c r="R148" s="1"/>
      <c r="S148" s="1"/>
      <c r="T148" s="1"/>
      <c r="U148" s="1"/>
      <c r="V148" s="1"/>
      <c r="W148" s="1"/>
      <c r="X148" s="1"/>
    </row>
    <row r="149" spans="4:24" x14ac:dyDescent="0.15">
      <c r="D149" s="1" t="s">
        <v>261</v>
      </c>
      <c r="E149" s="1">
        <v>19179</v>
      </c>
      <c r="F149" s="1">
        <v>2324</v>
      </c>
      <c r="G149" s="1">
        <v>677</v>
      </c>
      <c r="H149" s="1">
        <v>364</v>
      </c>
      <c r="I149" s="1">
        <v>44</v>
      </c>
      <c r="J149" s="1">
        <v>13</v>
      </c>
      <c r="K149" s="1" t="s">
        <v>261</v>
      </c>
      <c r="L149" s="1">
        <v>19179</v>
      </c>
      <c r="M149" s="1">
        <v>2324</v>
      </c>
      <c r="N149" s="1">
        <v>677</v>
      </c>
      <c r="O149" s="1">
        <v>364</v>
      </c>
      <c r="P149" s="1">
        <v>44</v>
      </c>
      <c r="Q149" s="1">
        <v>13</v>
      </c>
      <c r="R149" s="1"/>
      <c r="S149" s="1"/>
      <c r="T149" s="1"/>
      <c r="U149" s="1"/>
      <c r="V149" s="1"/>
      <c r="W149" s="1"/>
      <c r="X149" s="1"/>
    </row>
    <row r="150" spans="4:24" x14ac:dyDescent="0.15">
      <c r="D150" s="1" t="s">
        <v>262</v>
      </c>
      <c r="E150" s="1">
        <v>19947</v>
      </c>
      <c r="F150" s="1">
        <v>2417</v>
      </c>
      <c r="G150" s="1">
        <v>704</v>
      </c>
      <c r="H150" s="1">
        <v>380</v>
      </c>
      <c r="I150" s="1">
        <v>46</v>
      </c>
      <c r="J150" s="1">
        <v>14</v>
      </c>
      <c r="K150" s="1" t="s">
        <v>262</v>
      </c>
      <c r="L150" s="1">
        <v>19947</v>
      </c>
      <c r="M150" s="1">
        <v>2417</v>
      </c>
      <c r="N150" s="1">
        <v>704</v>
      </c>
      <c r="O150" s="1">
        <v>380</v>
      </c>
      <c r="P150" s="1">
        <v>46</v>
      </c>
      <c r="Q150" s="1">
        <v>14</v>
      </c>
      <c r="R150" s="1"/>
      <c r="S150" s="1"/>
      <c r="T150" s="1"/>
      <c r="U150" s="1"/>
      <c r="V150" s="1"/>
      <c r="W150" s="1"/>
      <c r="X150" s="1"/>
    </row>
    <row r="151" spans="4:24" x14ac:dyDescent="0.15">
      <c r="D151" s="1" t="s">
        <v>263</v>
      </c>
      <c r="E151" s="5">
        <v>21944</v>
      </c>
      <c r="F151" s="6">
        <v>2659</v>
      </c>
      <c r="G151" s="7">
        <v>775</v>
      </c>
      <c r="H151" s="5">
        <v>413</v>
      </c>
      <c r="I151" s="6">
        <v>50</v>
      </c>
      <c r="J151" s="7">
        <v>15</v>
      </c>
      <c r="K151" s="1" t="s">
        <v>263</v>
      </c>
      <c r="L151" s="5">
        <v>21944</v>
      </c>
      <c r="M151" s="6">
        <v>2659</v>
      </c>
      <c r="N151" s="7">
        <v>775</v>
      </c>
      <c r="O151" s="5">
        <v>413</v>
      </c>
      <c r="P151" s="6">
        <v>50</v>
      </c>
      <c r="Q151" s="7">
        <v>15</v>
      </c>
      <c r="R151" s="1"/>
      <c r="S151" s="5"/>
      <c r="T151" s="6"/>
      <c r="U151" s="7"/>
      <c r="V151" s="5"/>
      <c r="W151" s="6"/>
      <c r="X151" s="7"/>
    </row>
    <row r="152" spans="4:24" x14ac:dyDescent="0.15">
      <c r="D152" s="1" t="s">
        <v>264</v>
      </c>
      <c r="E152" s="1">
        <v>22934</v>
      </c>
      <c r="F152" s="1">
        <v>2779</v>
      </c>
      <c r="G152" s="1">
        <v>810</v>
      </c>
      <c r="H152" s="1">
        <v>438</v>
      </c>
      <c r="I152" s="1">
        <v>53</v>
      </c>
      <c r="J152" s="1">
        <v>16</v>
      </c>
      <c r="K152" s="1" t="s">
        <v>264</v>
      </c>
      <c r="L152" s="1">
        <v>22934</v>
      </c>
      <c r="M152" s="1">
        <v>2779</v>
      </c>
      <c r="N152" s="1">
        <v>810</v>
      </c>
      <c r="O152" s="1">
        <v>438</v>
      </c>
      <c r="P152" s="1">
        <v>53</v>
      </c>
      <c r="Q152" s="1">
        <v>16</v>
      </c>
      <c r="R152" s="1"/>
      <c r="S152" s="1"/>
      <c r="T152" s="1"/>
      <c r="U152" s="1"/>
      <c r="V152" s="1"/>
      <c r="W152" s="1"/>
      <c r="X152" s="1"/>
    </row>
    <row r="153" spans="4:24" x14ac:dyDescent="0.15">
      <c r="D153" s="1" t="s">
        <v>265</v>
      </c>
      <c r="E153" s="1">
        <v>23924</v>
      </c>
      <c r="F153" s="1">
        <v>2899</v>
      </c>
      <c r="G153" s="1">
        <v>845</v>
      </c>
      <c r="H153" s="1">
        <v>463</v>
      </c>
      <c r="I153" s="1">
        <v>56</v>
      </c>
      <c r="J153" s="1">
        <v>17</v>
      </c>
      <c r="K153" s="1" t="s">
        <v>265</v>
      </c>
      <c r="L153" s="1">
        <v>23924</v>
      </c>
      <c r="M153" s="1">
        <v>2899</v>
      </c>
      <c r="N153" s="1">
        <v>845</v>
      </c>
      <c r="O153" s="1">
        <v>463</v>
      </c>
      <c r="P153" s="1">
        <v>56</v>
      </c>
      <c r="Q153" s="1">
        <v>17</v>
      </c>
      <c r="R153" s="1"/>
      <c r="S153" s="1"/>
      <c r="T153" s="1"/>
      <c r="U153" s="1"/>
      <c r="V153" s="1"/>
      <c r="W153" s="1"/>
      <c r="X153" s="1"/>
    </row>
    <row r="154" spans="4:24" x14ac:dyDescent="0.15">
      <c r="D154" s="1" t="s">
        <v>266</v>
      </c>
      <c r="E154" s="1">
        <v>24915</v>
      </c>
      <c r="F154" s="1">
        <v>3019</v>
      </c>
      <c r="G154" s="1">
        <v>880</v>
      </c>
      <c r="H154" s="1">
        <v>487</v>
      </c>
      <c r="I154" s="1">
        <v>59</v>
      </c>
      <c r="J154" s="1">
        <v>18</v>
      </c>
      <c r="K154" s="1" t="s">
        <v>266</v>
      </c>
      <c r="L154" s="1">
        <v>24915</v>
      </c>
      <c r="M154" s="1">
        <v>3019</v>
      </c>
      <c r="N154" s="1">
        <v>880</v>
      </c>
      <c r="O154" s="1">
        <v>487</v>
      </c>
      <c r="P154" s="1">
        <v>59</v>
      </c>
      <c r="Q154" s="1">
        <v>18</v>
      </c>
      <c r="R154" s="1"/>
      <c r="S154" s="1"/>
      <c r="T154" s="1"/>
      <c r="U154" s="1"/>
      <c r="V154" s="1"/>
      <c r="W154" s="1"/>
      <c r="X154" s="1"/>
    </row>
    <row r="155" spans="4:24" x14ac:dyDescent="0.15">
      <c r="D155" s="1" t="s">
        <v>267</v>
      </c>
      <c r="E155" s="1">
        <v>25905</v>
      </c>
      <c r="F155" s="1">
        <v>3139</v>
      </c>
      <c r="G155" s="1">
        <v>915</v>
      </c>
      <c r="H155" s="1">
        <v>512</v>
      </c>
      <c r="I155" s="1">
        <v>62</v>
      </c>
      <c r="J155" s="1">
        <v>19</v>
      </c>
      <c r="K155" s="1" t="s">
        <v>267</v>
      </c>
      <c r="L155" s="1">
        <v>25905</v>
      </c>
      <c r="M155" s="1">
        <v>3139</v>
      </c>
      <c r="N155" s="1">
        <v>915</v>
      </c>
      <c r="O155" s="1">
        <v>512</v>
      </c>
      <c r="P155" s="1">
        <v>62</v>
      </c>
      <c r="Q155" s="1">
        <v>19</v>
      </c>
      <c r="R155" s="1"/>
      <c r="S155" s="1"/>
      <c r="T155" s="1"/>
      <c r="U155" s="1"/>
      <c r="V155" s="1"/>
      <c r="W155" s="1"/>
      <c r="X155" s="1"/>
    </row>
    <row r="156" spans="4:24" x14ac:dyDescent="0.15">
      <c r="D156" s="1" t="s">
        <v>426</v>
      </c>
      <c r="E156" s="5">
        <v>28529</v>
      </c>
      <c r="F156" s="6">
        <v>3457</v>
      </c>
      <c r="G156" s="7">
        <v>1007</v>
      </c>
      <c r="H156" s="5">
        <v>537</v>
      </c>
      <c r="I156" s="6">
        <v>65</v>
      </c>
      <c r="J156" s="7">
        <v>19</v>
      </c>
      <c r="K156" s="1" t="s">
        <v>268</v>
      </c>
      <c r="L156" s="5">
        <v>28529</v>
      </c>
      <c r="M156" s="6">
        <v>3457</v>
      </c>
      <c r="N156" s="7">
        <v>1007</v>
      </c>
      <c r="O156" s="5">
        <v>537</v>
      </c>
      <c r="P156" s="6">
        <v>65</v>
      </c>
      <c r="Q156" s="7">
        <v>19</v>
      </c>
      <c r="R156" s="1"/>
      <c r="S156" s="5"/>
      <c r="T156" s="6"/>
      <c r="U156" s="7"/>
      <c r="V156" s="5"/>
      <c r="W156" s="6"/>
      <c r="X156" s="7"/>
    </row>
    <row r="157" spans="4:24" x14ac:dyDescent="0.15">
      <c r="D157" s="1" t="s">
        <v>374</v>
      </c>
      <c r="E157" s="5">
        <v>1882</v>
      </c>
      <c r="F157" s="6">
        <v>228</v>
      </c>
      <c r="G157" s="7">
        <v>67</v>
      </c>
      <c r="H157" s="5">
        <v>42</v>
      </c>
      <c r="I157" s="6">
        <v>5</v>
      </c>
      <c r="J157" s="7">
        <v>2</v>
      </c>
      <c r="K157" s="1" t="s">
        <v>374</v>
      </c>
      <c r="L157" s="5">
        <v>1882</v>
      </c>
      <c r="M157" s="6">
        <v>228</v>
      </c>
      <c r="N157" s="7">
        <v>67</v>
      </c>
      <c r="O157" s="5">
        <v>42</v>
      </c>
      <c r="P157" s="6">
        <v>5</v>
      </c>
      <c r="Q157" s="7">
        <v>2</v>
      </c>
      <c r="R157" s="1"/>
      <c r="S157" s="5"/>
      <c r="T157" s="6"/>
      <c r="U157" s="7"/>
      <c r="V157" s="5"/>
      <c r="W157" s="6"/>
      <c r="X157" s="7"/>
    </row>
    <row r="158" spans="4:24" x14ac:dyDescent="0.15">
      <c r="D158" s="1" t="s">
        <v>375</v>
      </c>
      <c r="E158" s="1">
        <v>2171</v>
      </c>
      <c r="F158" s="1">
        <v>263</v>
      </c>
      <c r="G158" s="1">
        <v>77</v>
      </c>
      <c r="H158" s="1">
        <v>50</v>
      </c>
      <c r="I158" s="1">
        <v>6</v>
      </c>
      <c r="J158" s="1">
        <v>2</v>
      </c>
      <c r="K158" s="1" t="s">
        <v>375</v>
      </c>
      <c r="L158" s="1">
        <v>2171</v>
      </c>
      <c r="M158" s="1">
        <v>263</v>
      </c>
      <c r="N158" s="1">
        <v>77</v>
      </c>
      <c r="O158" s="1">
        <v>50</v>
      </c>
      <c r="P158" s="1">
        <v>6</v>
      </c>
      <c r="Q158" s="1">
        <v>2</v>
      </c>
      <c r="R158" s="1"/>
      <c r="S158" s="1"/>
      <c r="T158" s="1"/>
      <c r="U158" s="1"/>
      <c r="V158" s="1"/>
      <c r="W158" s="1"/>
      <c r="X158" s="1"/>
    </row>
    <row r="159" spans="4:24" x14ac:dyDescent="0.15">
      <c r="D159" s="1" t="s">
        <v>137</v>
      </c>
      <c r="E159" s="1">
        <v>2460</v>
      </c>
      <c r="F159" s="1">
        <v>298</v>
      </c>
      <c r="G159" s="1">
        <v>87</v>
      </c>
      <c r="H159" s="1">
        <v>58</v>
      </c>
      <c r="I159" s="1">
        <v>7</v>
      </c>
      <c r="J159" s="1">
        <v>3</v>
      </c>
      <c r="K159" s="1" t="s">
        <v>137</v>
      </c>
      <c r="L159" s="1">
        <v>2460</v>
      </c>
      <c r="M159" s="1">
        <v>298</v>
      </c>
      <c r="N159" s="1">
        <v>87</v>
      </c>
      <c r="O159" s="1">
        <v>58</v>
      </c>
      <c r="P159" s="1">
        <v>7</v>
      </c>
      <c r="Q159" s="1">
        <v>3</v>
      </c>
      <c r="R159" s="1"/>
      <c r="S159" s="1"/>
      <c r="T159" s="1"/>
      <c r="U159" s="1"/>
      <c r="V159" s="1"/>
      <c r="W159" s="1"/>
      <c r="X159" s="1"/>
    </row>
    <row r="160" spans="4:24" x14ac:dyDescent="0.15">
      <c r="D160" s="1" t="s">
        <v>158</v>
      </c>
      <c r="E160" s="1">
        <v>2749</v>
      </c>
      <c r="F160" s="1">
        <v>333</v>
      </c>
      <c r="G160" s="1">
        <v>97</v>
      </c>
      <c r="H160" s="1">
        <v>67</v>
      </c>
      <c r="I160" s="1">
        <v>8</v>
      </c>
      <c r="J160" s="1">
        <v>3</v>
      </c>
      <c r="K160" s="1" t="s">
        <v>158</v>
      </c>
      <c r="L160" s="1">
        <v>2749</v>
      </c>
      <c r="M160" s="1">
        <v>333</v>
      </c>
      <c r="N160" s="1">
        <v>97</v>
      </c>
      <c r="O160" s="1">
        <v>67</v>
      </c>
      <c r="P160" s="1">
        <v>8</v>
      </c>
      <c r="Q160" s="1">
        <v>3</v>
      </c>
      <c r="R160" s="1"/>
      <c r="S160" s="1"/>
      <c r="T160" s="1"/>
      <c r="U160" s="1"/>
      <c r="V160" s="1"/>
      <c r="W160" s="1"/>
      <c r="X160" s="1"/>
    </row>
    <row r="161" spans="4:24" x14ac:dyDescent="0.15">
      <c r="D161" s="1" t="s">
        <v>159</v>
      </c>
      <c r="E161" s="1">
        <v>3037</v>
      </c>
      <c r="F161" s="1">
        <v>368</v>
      </c>
      <c r="G161" s="1">
        <v>108</v>
      </c>
      <c r="H161" s="1">
        <v>75</v>
      </c>
      <c r="I161" s="1">
        <v>9</v>
      </c>
      <c r="J161" s="1">
        <v>3</v>
      </c>
      <c r="K161" s="1" t="s">
        <v>159</v>
      </c>
      <c r="L161" s="1">
        <v>3037</v>
      </c>
      <c r="M161" s="1">
        <v>368</v>
      </c>
      <c r="N161" s="1">
        <v>108</v>
      </c>
      <c r="O161" s="1">
        <v>75</v>
      </c>
      <c r="P161" s="1">
        <v>9</v>
      </c>
      <c r="Q161" s="1">
        <v>3</v>
      </c>
      <c r="R161" s="1"/>
      <c r="S161" s="1"/>
      <c r="T161" s="1"/>
      <c r="U161" s="1"/>
      <c r="V161" s="1"/>
      <c r="W161" s="1"/>
      <c r="X161" s="1"/>
    </row>
    <row r="162" spans="4:24" x14ac:dyDescent="0.15">
      <c r="D162" s="1" t="s">
        <v>59</v>
      </c>
      <c r="E162" s="5">
        <v>3764</v>
      </c>
      <c r="F162" s="6">
        <v>456</v>
      </c>
      <c r="G162" s="7">
        <v>133</v>
      </c>
      <c r="H162" s="5">
        <v>83</v>
      </c>
      <c r="I162" s="6">
        <v>10</v>
      </c>
      <c r="J162" s="7">
        <v>3</v>
      </c>
      <c r="K162" s="1" t="s">
        <v>59</v>
      </c>
      <c r="L162" s="5">
        <v>3764</v>
      </c>
      <c r="M162" s="6">
        <v>456</v>
      </c>
      <c r="N162" s="7">
        <v>133</v>
      </c>
      <c r="O162" s="5">
        <v>83</v>
      </c>
      <c r="P162" s="6">
        <v>10</v>
      </c>
      <c r="Q162" s="7">
        <v>3</v>
      </c>
      <c r="R162" s="1"/>
      <c r="S162" s="5"/>
      <c r="T162" s="6"/>
      <c r="U162" s="7"/>
      <c r="V162" s="5"/>
      <c r="W162" s="6"/>
      <c r="X162" s="7"/>
    </row>
    <row r="163" spans="4:24" x14ac:dyDescent="0.15">
      <c r="D163" s="1" t="s">
        <v>376</v>
      </c>
      <c r="E163" s="1">
        <v>4217</v>
      </c>
      <c r="F163" s="1">
        <v>511</v>
      </c>
      <c r="G163" s="1">
        <v>149</v>
      </c>
      <c r="H163" s="1">
        <v>100</v>
      </c>
      <c r="I163" s="1">
        <v>12</v>
      </c>
      <c r="J163" s="1">
        <v>4</v>
      </c>
      <c r="K163" s="1" t="s">
        <v>376</v>
      </c>
      <c r="L163" s="1">
        <v>4217</v>
      </c>
      <c r="M163" s="1">
        <v>511</v>
      </c>
      <c r="N163" s="1">
        <v>149</v>
      </c>
      <c r="O163" s="1">
        <v>100</v>
      </c>
      <c r="P163" s="1">
        <v>12</v>
      </c>
      <c r="Q163" s="1">
        <v>4</v>
      </c>
      <c r="R163" s="1"/>
      <c r="S163" s="1"/>
      <c r="T163" s="1"/>
      <c r="U163" s="1"/>
      <c r="V163" s="1"/>
      <c r="W163" s="1"/>
      <c r="X163" s="1"/>
    </row>
    <row r="164" spans="4:24" x14ac:dyDescent="0.15">
      <c r="D164" s="1" t="s">
        <v>139</v>
      </c>
      <c r="E164" s="1">
        <v>4671</v>
      </c>
      <c r="F164" s="1">
        <v>566</v>
      </c>
      <c r="G164" s="1">
        <v>165</v>
      </c>
      <c r="H164" s="1">
        <v>116</v>
      </c>
      <c r="I164" s="1">
        <v>14</v>
      </c>
      <c r="J164" s="1">
        <v>5</v>
      </c>
      <c r="K164" s="1" t="s">
        <v>139</v>
      </c>
      <c r="L164" s="1">
        <v>4671</v>
      </c>
      <c r="M164" s="1">
        <v>566</v>
      </c>
      <c r="N164" s="1">
        <v>165</v>
      </c>
      <c r="O164" s="1">
        <v>116</v>
      </c>
      <c r="P164" s="1">
        <v>14</v>
      </c>
      <c r="Q164" s="1">
        <v>5</v>
      </c>
      <c r="R164" s="1"/>
      <c r="S164" s="1"/>
      <c r="T164" s="1"/>
      <c r="U164" s="1"/>
      <c r="V164" s="1"/>
      <c r="W164" s="1"/>
      <c r="X164" s="1"/>
    </row>
    <row r="165" spans="4:24" x14ac:dyDescent="0.15">
      <c r="D165" s="1" t="s">
        <v>140</v>
      </c>
      <c r="E165" s="1">
        <v>5125</v>
      </c>
      <c r="F165" s="1">
        <v>621</v>
      </c>
      <c r="G165" s="1">
        <v>181</v>
      </c>
      <c r="H165" s="1">
        <v>133</v>
      </c>
      <c r="I165" s="1">
        <v>16</v>
      </c>
      <c r="J165" s="1">
        <v>5</v>
      </c>
      <c r="K165" s="1" t="s">
        <v>140</v>
      </c>
      <c r="L165" s="1">
        <v>5125</v>
      </c>
      <c r="M165" s="1">
        <v>621</v>
      </c>
      <c r="N165" s="1">
        <v>181</v>
      </c>
      <c r="O165" s="1">
        <v>133</v>
      </c>
      <c r="P165" s="1">
        <v>16</v>
      </c>
      <c r="Q165" s="1">
        <v>5</v>
      </c>
      <c r="R165" s="1"/>
      <c r="S165" s="1"/>
      <c r="T165" s="1"/>
      <c r="U165" s="1"/>
      <c r="V165" s="1"/>
      <c r="W165" s="1"/>
      <c r="X165" s="1"/>
    </row>
    <row r="166" spans="4:24" x14ac:dyDescent="0.15">
      <c r="D166" s="1" t="s">
        <v>141</v>
      </c>
      <c r="E166" s="1">
        <v>5579</v>
      </c>
      <c r="F166" s="1">
        <v>676</v>
      </c>
      <c r="G166" s="1">
        <v>197</v>
      </c>
      <c r="H166" s="1">
        <v>149</v>
      </c>
      <c r="I166" s="1">
        <v>18</v>
      </c>
      <c r="J166" s="1">
        <v>6</v>
      </c>
      <c r="K166" s="1" t="s">
        <v>141</v>
      </c>
      <c r="L166" s="1">
        <v>5579</v>
      </c>
      <c r="M166" s="1">
        <v>676</v>
      </c>
      <c r="N166" s="1">
        <v>197</v>
      </c>
      <c r="O166" s="1">
        <v>149</v>
      </c>
      <c r="P166" s="1">
        <v>18</v>
      </c>
      <c r="Q166" s="1">
        <v>6</v>
      </c>
      <c r="R166" s="1"/>
      <c r="S166" s="1"/>
      <c r="T166" s="1"/>
      <c r="U166" s="1"/>
      <c r="V166" s="1"/>
      <c r="W166" s="1"/>
      <c r="X166" s="1"/>
    </row>
    <row r="167" spans="4:24" x14ac:dyDescent="0.15">
      <c r="D167" s="1" t="s">
        <v>60</v>
      </c>
      <c r="E167" s="5">
        <v>6776</v>
      </c>
      <c r="F167" s="6">
        <v>821</v>
      </c>
      <c r="G167" s="7">
        <v>240</v>
      </c>
      <c r="H167" s="5">
        <v>149</v>
      </c>
      <c r="I167" s="6">
        <v>18</v>
      </c>
      <c r="J167" s="7">
        <v>6</v>
      </c>
      <c r="K167" s="1" t="s">
        <v>60</v>
      </c>
      <c r="L167" s="5">
        <v>6776</v>
      </c>
      <c r="M167" s="6">
        <v>821</v>
      </c>
      <c r="N167" s="7">
        <v>240</v>
      </c>
      <c r="O167" s="5">
        <v>149</v>
      </c>
      <c r="P167" s="6">
        <v>18</v>
      </c>
      <c r="Q167" s="7">
        <v>6</v>
      </c>
      <c r="R167" s="1"/>
      <c r="S167" s="5"/>
      <c r="T167" s="6"/>
      <c r="U167" s="7"/>
      <c r="V167" s="5"/>
      <c r="W167" s="6"/>
      <c r="X167" s="7"/>
    </row>
    <row r="168" spans="4:24" x14ac:dyDescent="0.15">
      <c r="D168" s="1" t="s">
        <v>377</v>
      </c>
      <c r="E168" s="1">
        <v>7386</v>
      </c>
      <c r="F168" s="1">
        <v>895</v>
      </c>
      <c r="G168" s="1">
        <v>261</v>
      </c>
      <c r="H168" s="1">
        <v>166</v>
      </c>
      <c r="I168" s="1">
        <v>20</v>
      </c>
      <c r="J168" s="1">
        <v>6</v>
      </c>
      <c r="K168" s="1" t="s">
        <v>377</v>
      </c>
      <c r="L168" s="1">
        <v>7386</v>
      </c>
      <c r="M168" s="1">
        <v>895</v>
      </c>
      <c r="N168" s="1">
        <v>261</v>
      </c>
      <c r="O168" s="1">
        <v>166</v>
      </c>
      <c r="P168" s="1">
        <v>20</v>
      </c>
      <c r="Q168" s="1">
        <v>6</v>
      </c>
      <c r="R168" s="1"/>
      <c r="S168" s="1"/>
      <c r="T168" s="1"/>
      <c r="U168" s="1"/>
      <c r="V168" s="1"/>
      <c r="W168" s="1"/>
      <c r="X168" s="1"/>
    </row>
    <row r="169" spans="4:24" x14ac:dyDescent="0.15">
      <c r="D169" s="1" t="s">
        <v>143</v>
      </c>
      <c r="E169" s="1">
        <v>7997</v>
      </c>
      <c r="F169" s="1">
        <v>969</v>
      </c>
      <c r="G169" s="1">
        <v>283</v>
      </c>
      <c r="H169" s="1">
        <v>182</v>
      </c>
      <c r="I169" s="1">
        <v>22</v>
      </c>
      <c r="J169" s="1">
        <v>7</v>
      </c>
      <c r="K169" s="1" t="s">
        <v>143</v>
      </c>
      <c r="L169" s="1">
        <v>7997</v>
      </c>
      <c r="M169" s="1">
        <v>969</v>
      </c>
      <c r="N169" s="1">
        <v>283</v>
      </c>
      <c r="O169" s="1">
        <v>182</v>
      </c>
      <c r="P169" s="1">
        <v>22</v>
      </c>
      <c r="Q169" s="1">
        <v>7</v>
      </c>
      <c r="R169" s="1"/>
      <c r="S169" s="1"/>
      <c r="T169" s="1"/>
      <c r="U169" s="1"/>
      <c r="V169" s="1"/>
      <c r="W169" s="1"/>
      <c r="X169" s="1"/>
    </row>
    <row r="170" spans="4:24" x14ac:dyDescent="0.15">
      <c r="D170" s="1" t="s">
        <v>144</v>
      </c>
      <c r="E170" s="1">
        <v>8608</v>
      </c>
      <c r="F170" s="1">
        <v>1043</v>
      </c>
      <c r="G170" s="1">
        <v>304</v>
      </c>
      <c r="H170" s="1">
        <v>199</v>
      </c>
      <c r="I170" s="1">
        <v>24</v>
      </c>
      <c r="J170" s="1">
        <v>7</v>
      </c>
      <c r="K170" s="1" t="s">
        <v>144</v>
      </c>
      <c r="L170" s="1">
        <v>8608</v>
      </c>
      <c r="M170" s="1">
        <v>1043</v>
      </c>
      <c r="N170" s="1">
        <v>304</v>
      </c>
      <c r="O170" s="1">
        <v>199</v>
      </c>
      <c r="P170" s="1">
        <v>24</v>
      </c>
      <c r="Q170" s="1">
        <v>7</v>
      </c>
      <c r="R170" s="1"/>
      <c r="S170" s="1"/>
      <c r="T170" s="1"/>
      <c r="U170" s="1"/>
      <c r="V170" s="1"/>
      <c r="W170" s="1"/>
      <c r="X170" s="1"/>
    </row>
    <row r="171" spans="4:24" x14ac:dyDescent="0.15">
      <c r="D171" s="1" t="s">
        <v>145</v>
      </c>
      <c r="E171" s="1">
        <v>9218</v>
      </c>
      <c r="F171" s="1">
        <v>1117</v>
      </c>
      <c r="G171" s="1">
        <v>326</v>
      </c>
      <c r="H171" s="1">
        <v>215</v>
      </c>
      <c r="I171" s="1">
        <v>26</v>
      </c>
      <c r="J171" s="1">
        <v>8</v>
      </c>
      <c r="K171" s="1" t="s">
        <v>145</v>
      </c>
      <c r="L171" s="1">
        <v>9218</v>
      </c>
      <c r="M171" s="1">
        <v>1117</v>
      </c>
      <c r="N171" s="1">
        <v>326</v>
      </c>
      <c r="O171" s="1">
        <v>215</v>
      </c>
      <c r="P171" s="1">
        <v>26</v>
      </c>
      <c r="Q171" s="1">
        <v>8</v>
      </c>
      <c r="R171" s="1"/>
      <c r="S171" s="1"/>
      <c r="T171" s="1"/>
      <c r="U171" s="1"/>
      <c r="V171" s="1"/>
      <c r="W171" s="1"/>
      <c r="X171" s="1"/>
    </row>
    <row r="172" spans="4:24" x14ac:dyDescent="0.15">
      <c r="D172" s="1" t="s">
        <v>61</v>
      </c>
      <c r="E172" s="5">
        <v>10844</v>
      </c>
      <c r="F172" s="6">
        <v>1314</v>
      </c>
      <c r="G172" s="7">
        <v>383</v>
      </c>
      <c r="H172" s="5">
        <v>240</v>
      </c>
      <c r="I172" s="6">
        <v>29</v>
      </c>
      <c r="J172" s="7">
        <v>9</v>
      </c>
      <c r="K172" s="1" t="s">
        <v>61</v>
      </c>
      <c r="L172" s="5">
        <v>10844</v>
      </c>
      <c r="M172" s="6">
        <v>1314</v>
      </c>
      <c r="N172" s="7">
        <v>383</v>
      </c>
      <c r="O172" s="5">
        <v>240</v>
      </c>
      <c r="P172" s="6">
        <v>29</v>
      </c>
      <c r="Q172" s="7">
        <v>9</v>
      </c>
      <c r="R172" s="1"/>
      <c r="S172" s="5"/>
      <c r="T172" s="6"/>
      <c r="U172" s="7"/>
      <c r="V172" s="5"/>
      <c r="W172" s="6"/>
      <c r="X172" s="7"/>
    </row>
    <row r="173" spans="4:24" x14ac:dyDescent="0.15">
      <c r="D173" s="1" t="s">
        <v>289</v>
      </c>
      <c r="E173" s="1">
        <v>11339</v>
      </c>
      <c r="F173" s="1">
        <v>1374</v>
      </c>
      <c r="G173" s="1">
        <v>401</v>
      </c>
      <c r="H173" s="1">
        <v>256</v>
      </c>
      <c r="I173" s="1">
        <v>31</v>
      </c>
      <c r="J173" s="1">
        <v>10</v>
      </c>
      <c r="K173" s="1" t="s">
        <v>289</v>
      </c>
      <c r="L173" s="1">
        <v>11339</v>
      </c>
      <c r="M173" s="1">
        <v>1374</v>
      </c>
      <c r="N173" s="1">
        <v>401</v>
      </c>
      <c r="O173" s="1">
        <v>256</v>
      </c>
      <c r="P173" s="1">
        <v>31</v>
      </c>
      <c r="Q173" s="1">
        <v>10</v>
      </c>
      <c r="R173" s="1"/>
      <c r="S173" s="1"/>
      <c r="T173" s="1"/>
      <c r="U173" s="1"/>
      <c r="V173" s="1"/>
      <c r="W173" s="1"/>
      <c r="X173" s="1"/>
    </row>
    <row r="174" spans="4:24" x14ac:dyDescent="0.15">
      <c r="D174" s="1" t="s">
        <v>290</v>
      </c>
      <c r="E174" s="1">
        <v>11834</v>
      </c>
      <c r="F174" s="1">
        <v>1434</v>
      </c>
      <c r="G174" s="1">
        <v>418</v>
      </c>
      <c r="H174" s="1">
        <v>273</v>
      </c>
      <c r="I174" s="1">
        <v>33</v>
      </c>
      <c r="J174" s="1">
        <v>10</v>
      </c>
      <c r="K174" s="1" t="s">
        <v>290</v>
      </c>
      <c r="L174" s="1">
        <v>11834</v>
      </c>
      <c r="M174" s="1">
        <v>1434</v>
      </c>
      <c r="N174" s="1">
        <v>418</v>
      </c>
      <c r="O174" s="1">
        <v>273</v>
      </c>
      <c r="P174" s="1">
        <v>33</v>
      </c>
      <c r="Q174" s="1">
        <v>10</v>
      </c>
      <c r="R174" s="1"/>
      <c r="S174" s="1"/>
      <c r="T174" s="1"/>
      <c r="U174" s="1"/>
      <c r="V174" s="1"/>
      <c r="W174" s="1"/>
      <c r="X174" s="1"/>
    </row>
    <row r="175" spans="4:24" x14ac:dyDescent="0.15">
      <c r="D175" s="1" t="s">
        <v>291</v>
      </c>
      <c r="E175" s="1">
        <v>12330</v>
      </c>
      <c r="F175" s="1">
        <v>1494</v>
      </c>
      <c r="G175" s="1">
        <v>436</v>
      </c>
      <c r="H175" s="1">
        <v>289</v>
      </c>
      <c r="I175" s="1">
        <v>35</v>
      </c>
      <c r="J175" s="1">
        <v>11</v>
      </c>
      <c r="K175" s="1" t="s">
        <v>291</v>
      </c>
      <c r="L175" s="1">
        <v>12330</v>
      </c>
      <c r="M175" s="1">
        <v>1494</v>
      </c>
      <c r="N175" s="1">
        <v>436</v>
      </c>
      <c r="O175" s="1">
        <v>289</v>
      </c>
      <c r="P175" s="1">
        <v>35</v>
      </c>
      <c r="Q175" s="1">
        <v>11</v>
      </c>
      <c r="R175" s="1"/>
      <c r="S175" s="1"/>
      <c r="T175" s="1"/>
      <c r="U175" s="1"/>
      <c r="V175" s="1"/>
      <c r="W175" s="1"/>
      <c r="X175" s="1"/>
    </row>
    <row r="176" spans="4:24" x14ac:dyDescent="0.15">
      <c r="D176" s="1" t="s">
        <v>292</v>
      </c>
      <c r="E176" s="1">
        <v>12825</v>
      </c>
      <c r="F176" s="1">
        <v>1554</v>
      </c>
      <c r="G176" s="1">
        <v>453</v>
      </c>
      <c r="H176" s="1">
        <v>306</v>
      </c>
      <c r="I176" s="1">
        <v>37</v>
      </c>
      <c r="J176" s="1">
        <v>11</v>
      </c>
      <c r="K176" s="1" t="s">
        <v>292</v>
      </c>
      <c r="L176" s="1">
        <v>12825</v>
      </c>
      <c r="M176" s="1">
        <v>1554</v>
      </c>
      <c r="N176" s="1">
        <v>453</v>
      </c>
      <c r="O176" s="1">
        <v>306</v>
      </c>
      <c r="P176" s="1">
        <v>37</v>
      </c>
      <c r="Q176" s="1">
        <v>11</v>
      </c>
      <c r="R176" s="1"/>
      <c r="S176" s="1"/>
      <c r="T176" s="1"/>
      <c r="U176" s="1"/>
      <c r="V176" s="1"/>
      <c r="W176" s="1"/>
      <c r="X176" s="1"/>
    </row>
    <row r="177" spans="4:24" x14ac:dyDescent="0.15">
      <c r="D177" s="1" t="s">
        <v>293</v>
      </c>
      <c r="E177" s="5">
        <v>14104</v>
      </c>
      <c r="F177" s="6">
        <v>1709</v>
      </c>
      <c r="G177" s="7">
        <v>498</v>
      </c>
      <c r="H177" s="5">
        <v>314</v>
      </c>
      <c r="I177" s="6">
        <v>38</v>
      </c>
      <c r="J177" s="7">
        <v>12</v>
      </c>
      <c r="K177" s="1" t="s">
        <v>293</v>
      </c>
      <c r="L177" s="5">
        <v>14104</v>
      </c>
      <c r="M177" s="6">
        <v>1709</v>
      </c>
      <c r="N177" s="7">
        <v>498</v>
      </c>
      <c r="O177" s="5">
        <v>314</v>
      </c>
      <c r="P177" s="6">
        <v>38</v>
      </c>
      <c r="Q177" s="7">
        <v>12</v>
      </c>
      <c r="R177" s="1"/>
      <c r="S177" s="5"/>
      <c r="T177" s="6"/>
      <c r="U177" s="7"/>
      <c r="V177" s="5"/>
      <c r="W177" s="6"/>
      <c r="X177" s="7"/>
    </row>
    <row r="178" spans="4:24" x14ac:dyDescent="0.15">
      <c r="D178" s="1" t="s">
        <v>294</v>
      </c>
      <c r="E178" s="1">
        <v>14739</v>
      </c>
      <c r="F178" s="1">
        <v>1786</v>
      </c>
      <c r="G178" s="1">
        <v>521</v>
      </c>
      <c r="H178" s="1">
        <v>331</v>
      </c>
      <c r="I178" s="1">
        <v>40</v>
      </c>
      <c r="J178" s="1">
        <v>12</v>
      </c>
      <c r="K178" s="1" t="s">
        <v>294</v>
      </c>
      <c r="L178" s="1">
        <v>14739</v>
      </c>
      <c r="M178" s="1">
        <v>1786</v>
      </c>
      <c r="N178" s="1">
        <v>521</v>
      </c>
      <c r="O178" s="1">
        <v>331</v>
      </c>
      <c r="P178" s="1">
        <v>40</v>
      </c>
      <c r="Q178" s="1">
        <v>12</v>
      </c>
      <c r="R178" s="1"/>
      <c r="S178" s="1"/>
      <c r="T178" s="1"/>
      <c r="U178" s="1"/>
      <c r="V178" s="1"/>
      <c r="W178" s="1"/>
      <c r="X178" s="1"/>
    </row>
    <row r="179" spans="4:24" x14ac:dyDescent="0.15">
      <c r="D179" s="1" t="s">
        <v>295</v>
      </c>
      <c r="E179" s="1">
        <v>15375</v>
      </c>
      <c r="F179" s="1">
        <v>1863</v>
      </c>
      <c r="G179" s="1">
        <v>543</v>
      </c>
      <c r="H179" s="1">
        <v>347</v>
      </c>
      <c r="I179" s="1">
        <v>42</v>
      </c>
      <c r="J179" s="1">
        <v>13</v>
      </c>
      <c r="K179" s="1" t="s">
        <v>295</v>
      </c>
      <c r="L179" s="1">
        <v>15375</v>
      </c>
      <c r="M179" s="1">
        <v>1863</v>
      </c>
      <c r="N179" s="1">
        <v>543</v>
      </c>
      <c r="O179" s="1">
        <v>347</v>
      </c>
      <c r="P179" s="1">
        <v>42</v>
      </c>
      <c r="Q179" s="1">
        <v>13</v>
      </c>
      <c r="R179" s="1"/>
      <c r="S179" s="1"/>
      <c r="T179" s="1"/>
      <c r="U179" s="1"/>
      <c r="V179" s="1"/>
      <c r="W179" s="1"/>
      <c r="X179" s="1"/>
    </row>
    <row r="180" spans="4:24" x14ac:dyDescent="0.15">
      <c r="D180" s="1" t="s">
        <v>296</v>
      </c>
      <c r="E180" s="1">
        <v>16010</v>
      </c>
      <c r="F180" s="1">
        <v>1940</v>
      </c>
      <c r="G180" s="1">
        <v>566</v>
      </c>
      <c r="H180" s="1">
        <v>364</v>
      </c>
      <c r="I180" s="1">
        <v>44</v>
      </c>
      <c r="J180" s="1">
        <v>13</v>
      </c>
      <c r="K180" s="1" t="s">
        <v>296</v>
      </c>
      <c r="L180" s="1">
        <v>16010</v>
      </c>
      <c r="M180" s="1">
        <v>1940</v>
      </c>
      <c r="N180" s="1">
        <v>566</v>
      </c>
      <c r="O180" s="1">
        <v>364</v>
      </c>
      <c r="P180" s="1">
        <v>44</v>
      </c>
      <c r="Q180" s="1">
        <v>13</v>
      </c>
      <c r="R180" s="1"/>
      <c r="S180" s="1"/>
      <c r="T180" s="1"/>
      <c r="U180" s="1"/>
      <c r="V180" s="1"/>
      <c r="W180" s="1"/>
      <c r="X180" s="1"/>
    </row>
    <row r="181" spans="4:24" x14ac:dyDescent="0.15">
      <c r="D181" s="1" t="s">
        <v>297</v>
      </c>
      <c r="E181" s="1">
        <v>16646</v>
      </c>
      <c r="F181" s="1">
        <v>2017</v>
      </c>
      <c r="G181" s="1">
        <v>588</v>
      </c>
      <c r="H181" s="1">
        <v>380</v>
      </c>
      <c r="I181" s="1">
        <v>46</v>
      </c>
      <c r="J181" s="1">
        <v>14</v>
      </c>
      <c r="K181" s="1" t="s">
        <v>297</v>
      </c>
      <c r="L181" s="1">
        <v>16646</v>
      </c>
      <c r="M181" s="1">
        <v>2017</v>
      </c>
      <c r="N181" s="1">
        <v>588</v>
      </c>
      <c r="O181" s="1">
        <v>380</v>
      </c>
      <c r="P181" s="1">
        <v>46</v>
      </c>
      <c r="Q181" s="1">
        <v>14</v>
      </c>
      <c r="R181" s="1"/>
      <c r="S181" s="1"/>
      <c r="T181" s="1"/>
      <c r="U181" s="1"/>
      <c r="V181" s="1"/>
      <c r="W181" s="1"/>
      <c r="X181" s="1"/>
    </row>
    <row r="182" spans="4:24" x14ac:dyDescent="0.15">
      <c r="D182" s="1" t="s">
        <v>298</v>
      </c>
      <c r="E182" s="5">
        <v>18337</v>
      </c>
      <c r="F182" s="6">
        <v>2222</v>
      </c>
      <c r="G182" s="7">
        <v>648</v>
      </c>
      <c r="H182" s="5">
        <v>413</v>
      </c>
      <c r="I182" s="6">
        <v>50</v>
      </c>
      <c r="J182" s="7">
        <v>15</v>
      </c>
      <c r="K182" s="1" t="s">
        <v>298</v>
      </c>
      <c r="L182" s="5">
        <v>18337</v>
      </c>
      <c r="M182" s="6">
        <v>2222</v>
      </c>
      <c r="N182" s="7">
        <v>648</v>
      </c>
      <c r="O182" s="5">
        <v>413</v>
      </c>
      <c r="P182" s="6">
        <v>50</v>
      </c>
      <c r="Q182" s="7">
        <v>15</v>
      </c>
      <c r="R182" s="1"/>
      <c r="S182" s="5"/>
      <c r="T182" s="6"/>
      <c r="U182" s="7"/>
      <c r="V182" s="5"/>
      <c r="W182" s="6"/>
      <c r="X182" s="7"/>
    </row>
    <row r="183" spans="4:24" x14ac:dyDescent="0.15">
      <c r="D183" s="1" t="s">
        <v>299</v>
      </c>
      <c r="E183" s="1">
        <v>19171</v>
      </c>
      <c r="F183" s="1">
        <v>2323</v>
      </c>
      <c r="G183" s="1">
        <v>677</v>
      </c>
      <c r="H183" s="1">
        <v>438</v>
      </c>
      <c r="I183" s="1">
        <v>53</v>
      </c>
      <c r="J183" s="1">
        <v>16</v>
      </c>
      <c r="K183" s="1" t="s">
        <v>299</v>
      </c>
      <c r="L183" s="1">
        <v>19171</v>
      </c>
      <c r="M183" s="1">
        <v>2323</v>
      </c>
      <c r="N183" s="1">
        <v>677</v>
      </c>
      <c r="O183" s="1">
        <v>438</v>
      </c>
      <c r="P183" s="1">
        <v>53</v>
      </c>
      <c r="Q183" s="1">
        <v>16</v>
      </c>
      <c r="R183" s="1"/>
      <c r="S183" s="1"/>
      <c r="T183" s="1"/>
      <c r="U183" s="1"/>
      <c r="V183" s="1"/>
      <c r="W183" s="1"/>
      <c r="X183" s="1"/>
    </row>
    <row r="184" spans="4:24" x14ac:dyDescent="0.15">
      <c r="D184" s="1" t="s">
        <v>300</v>
      </c>
      <c r="E184" s="1">
        <v>20004</v>
      </c>
      <c r="F184" s="1">
        <v>2424</v>
      </c>
      <c r="G184" s="1">
        <v>707</v>
      </c>
      <c r="H184" s="1">
        <v>463</v>
      </c>
      <c r="I184" s="1">
        <v>56</v>
      </c>
      <c r="J184" s="1">
        <v>17</v>
      </c>
      <c r="K184" s="1" t="s">
        <v>300</v>
      </c>
      <c r="L184" s="1">
        <v>20004</v>
      </c>
      <c r="M184" s="1">
        <v>2424</v>
      </c>
      <c r="N184" s="1">
        <v>707</v>
      </c>
      <c r="O184" s="1">
        <v>463</v>
      </c>
      <c r="P184" s="1">
        <v>56</v>
      </c>
      <c r="Q184" s="1">
        <v>17</v>
      </c>
      <c r="R184" s="1"/>
      <c r="S184" s="1"/>
      <c r="T184" s="1"/>
      <c r="U184" s="1"/>
      <c r="V184" s="1"/>
      <c r="W184" s="1"/>
      <c r="X184" s="1"/>
    </row>
    <row r="185" spans="4:24" x14ac:dyDescent="0.15">
      <c r="D185" s="1" t="s">
        <v>301</v>
      </c>
      <c r="E185" s="1">
        <v>20838</v>
      </c>
      <c r="F185" s="1">
        <v>2525</v>
      </c>
      <c r="G185" s="1">
        <v>736</v>
      </c>
      <c r="H185" s="1">
        <v>487</v>
      </c>
      <c r="I185" s="1">
        <v>59</v>
      </c>
      <c r="J185" s="1">
        <v>18</v>
      </c>
      <c r="K185" s="1" t="s">
        <v>301</v>
      </c>
      <c r="L185" s="1">
        <v>20838</v>
      </c>
      <c r="M185" s="1">
        <v>2525</v>
      </c>
      <c r="N185" s="1">
        <v>736</v>
      </c>
      <c r="O185" s="1">
        <v>487</v>
      </c>
      <c r="P185" s="1">
        <v>59</v>
      </c>
      <c r="Q185" s="1">
        <v>18</v>
      </c>
      <c r="R185" s="1"/>
      <c r="S185" s="1"/>
      <c r="T185" s="1"/>
      <c r="U185" s="1"/>
      <c r="V185" s="1"/>
      <c r="W185" s="1"/>
      <c r="X185" s="1"/>
    </row>
    <row r="186" spans="4:24" x14ac:dyDescent="0.15">
      <c r="D186" s="1" t="s">
        <v>302</v>
      </c>
      <c r="E186" s="1">
        <v>21671</v>
      </c>
      <c r="F186" s="1">
        <v>2626</v>
      </c>
      <c r="G186" s="1">
        <v>765</v>
      </c>
      <c r="H186" s="1">
        <v>512</v>
      </c>
      <c r="I186" s="1">
        <v>62</v>
      </c>
      <c r="J186" s="1">
        <v>19</v>
      </c>
      <c r="K186" s="1" t="s">
        <v>302</v>
      </c>
      <c r="L186" s="1">
        <v>21671</v>
      </c>
      <c r="M186" s="1">
        <v>2626</v>
      </c>
      <c r="N186" s="1">
        <v>765</v>
      </c>
      <c r="O186" s="1">
        <v>512</v>
      </c>
      <c r="P186" s="1">
        <v>62</v>
      </c>
      <c r="Q186" s="1">
        <v>19</v>
      </c>
      <c r="R186" s="1"/>
      <c r="S186" s="1"/>
      <c r="T186" s="1"/>
      <c r="U186" s="1"/>
      <c r="V186" s="1"/>
      <c r="W186" s="1"/>
      <c r="X186" s="1"/>
    </row>
    <row r="187" spans="4:24" x14ac:dyDescent="0.15">
      <c r="D187" s="20" t="s">
        <v>427</v>
      </c>
      <c r="E187" s="5">
        <v>23842</v>
      </c>
      <c r="F187" s="6">
        <v>2889</v>
      </c>
      <c r="G187" s="7">
        <v>842</v>
      </c>
      <c r="H187" s="5">
        <v>537</v>
      </c>
      <c r="I187" s="6">
        <v>65</v>
      </c>
      <c r="J187" s="7">
        <v>19</v>
      </c>
      <c r="K187" s="20" t="s">
        <v>303</v>
      </c>
      <c r="L187" s="5">
        <v>23842</v>
      </c>
      <c r="M187" s="6">
        <v>2889</v>
      </c>
      <c r="N187" s="7">
        <v>842</v>
      </c>
      <c r="O187" s="5">
        <v>537</v>
      </c>
      <c r="P187" s="6">
        <v>65</v>
      </c>
      <c r="Q187" s="7">
        <v>19</v>
      </c>
      <c r="R187" s="20"/>
      <c r="S187" s="5"/>
      <c r="T187" s="6"/>
      <c r="U187" s="7"/>
      <c r="V187" s="5"/>
      <c r="W187" s="6"/>
      <c r="X187" s="7"/>
    </row>
    <row r="189" spans="4:24" x14ac:dyDescent="0.15">
      <c r="J189" s="21"/>
    </row>
    <row r="190" spans="4:24" x14ac:dyDescent="0.15">
      <c r="J190" s="21"/>
    </row>
    <row r="191" spans="4:24" x14ac:dyDescent="0.15">
      <c r="J191" s="21"/>
    </row>
    <row r="192" spans="4:24" x14ac:dyDescent="0.15">
      <c r="J192" s="21"/>
    </row>
    <row r="193" spans="10:10" x14ac:dyDescent="0.15">
      <c r="J193" s="21"/>
    </row>
    <row r="194" spans="10:10" x14ac:dyDescent="0.15">
      <c r="J194" s="21"/>
    </row>
    <row r="195" spans="10:10" x14ac:dyDescent="0.15">
      <c r="J195" s="21"/>
    </row>
    <row r="196" spans="10:10" x14ac:dyDescent="0.15">
      <c r="J196" s="21"/>
    </row>
    <row r="197" spans="10:10" x14ac:dyDescent="0.15">
      <c r="J197" s="21"/>
    </row>
    <row r="198" spans="10:10" x14ac:dyDescent="0.15">
      <c r="J198" s="21"/>
    </row>
    <row r="199" spans="10:10" x14ac:dyDescent="0.15">
      <c r="J199" s="21"/>
    </row>
    <row r="200" spans="10:10" x14ac:dyDescent="0.15">
      <c r="J200" s="21"/>
    </row>
    <row r="201" spans="10:10" x14ac:dyDescent="0.15">
      <c r="J201" s="21"/>
    </row>
    <row r="202" spans="10:10" x14ac:dyDescent="0.15">
      <c r="J202" s="21"/>
    </row>
    <row r="203" spans="10:10" x14ac:dyDescent="0.15">
      <c r="J203" s="21"/>
    </row>
    <row r="204" spans="10:10" x14ac:dyDescent="0.15">
      <c r="J204" s="21"/>
    </row>
    <row r="205" spans="10:10" x14ac:dyDescent="0.15">
      <c r="J205" s="21"/>
    </row>
    <row r="206" spans="10:10" x14ac:dyDescent="0.15">
      <c r="J206" s="21"/>
    </row>
    <row r="207" spans="10:10" x14ac:dyDescent="0.15">
      <c r="J207" s="21"/>
    </row>
    <row r="208" spans="10:10" x14ac:dyDescent="0.15">
      <c r="J208" s="21"/>
    </row>
    <row r="209" spans="10:10" x14ac:dyDescent="0.15">
      <c r="J209" s="21"/>
    </row>
    <row r="210" spans="10:10" x14ac:dyDescent="0.15">
      <c r="J210" s="21"/>
    </row>
    <row r="211" spans="10:10" x14ac:dyDescent="0.15">
      <c r="J211" s="21"/>
    </row>
    <row r="212" spans="10:10" x14ac:dyDescent="0.15">
      <c r="J212" s="21"/>
    </row>
    <row r="213" spans="10:10" x14ac:dyDescent="0.15">
      <c r="J213" s="21"/>
    </row>
    <row r="214" spans="10:10" x14ac:dyDescent="0.15">
      <c r="J214" s="21"/>
    </row>
    <row r="215" spans="10:10" x14ac:dyDescent="0.15">
      <c r="J215" s="21"/>
    </row>
    <row r="216" spans="10:10" x14ac:dyDescent="0.15">
      <c r="J216" s="21"/>
    </row>
    <row r="217" spans="10:10" x14ac:dyDescent="0.15">
      <c r="J217" s="21"/>
    </row>
    <row r="218" spans="10:10" x14ac:dyDescent="0.15">
      <c r="J218" s="21"/>
    </row>
    <row r="219" spans="10:10" x14ac:dyDescent="0.15">
      <c r="J219" s="21"/>
    </row>
    <row r="220" spans="10:10" x14ac:dyDescent="0.15">
      <c r="J220" s="21"/>
    </row>
    <row r="221" spans="10:10" x14ac:dyDescent="0.15">
      <c r="J221" s="21"/>
    </row>
    <row r="222" spans="10:10" x14ac:dyDescent="0.15">
      <c r="J222" s="21"/>
    </row>
    <row r="223" spans="10:10" x14ac:dyDescent="0.15">
      <c r="J223" s="21"/>
    </row>
    <row r="224" spans="10:10" x14ac:dyDescent="0.15">
      <c r="J224" s="21"/>
    </row>
    <row r="225" spans="10:10" x14ac:dyDescent="0.15">
      <c r="J225" s="21"/>
    </row>
    <row r="226" spans="10:10" x14ac:dyDescent="0.15">
      <c r="J226" s="21"/>
    </row>
    <row r="227" spans="10:10" x14ac:dyDescent="0.15">
      <c r="J227" s="21"/>
    </row>
    <row r="228" spans="10:10" x14ac:dyDescent="0.15">
      <c r="J228" s="21"/>
    </row>
    <row r="229" spans="10:10" x14ac:dyDescent="0.15">
      <c r="J229" s="21"/>
    </row>
    <row r="230" spans="10:10" x14ac:dyDescent="0.15">
      <c r="J230" s="21"/>
    </row>
    <row r="231" spans="10:10" x14ac:dyDescent="0.15">
      <c r="J231" s="21"/>
    </row>
    <row r="232" spans="10:10" x14ac:dyDescent="0.15">
      <c r="J232" s="21"/>
    </row>
    <row r="233" spans="10:10" x14ac:dyDescent="0.15">
      <c r="J233" s="21"/>
    </row>
    <row r="234" spans="10:10" x14ac:dyDescent="0.15">
      <c r="J234" s="21"/>
    </row>
    <row r="235" spans="10:10" x14ac:dyDescent="0.15">
      <c r="J235" s="21"/>
    </row>
    <row r="236" spans="10:10" x14ac:dyDescent="0.15">
      <c r="J236" s="21"/>
    </row>
    <row r="237" spans="10:10" x14ac:dyDescent="0.15">
      <c r="J237" s="21"/>
    </row>
    <row r="238" spans="10:10" x14ac:dyDescent="0.15">
      <c r="J238" s="21"/>
    </row>
    <row r="239" spans="10:10" x14ac:dyDescent="0.15">
      <c r="J239" s="21"/>
    </row>
    <row r="240" spans="10:10" x14ac:dyDescent="0.15">
      <c r="J240" s="21"/>
    </row>
    <row r="241" spans="10:10" x14ac:dyDescent="0.15">
      <c r="J241" s="21"/>
    </row>
    <row r="242" spans="10:10" x14ac:dyDescent="0.15">
      <c r="J242" s="21"/>
    </row>
    <row r="243" spans="10:10" x14ac:dyDescent="0.15">
      <c r="J243" s="21"/>
    </row>
    <row r="244" spans="10:10" x14ac:dyDescent="0.15">
      <c r="J244" s="21"/>
    </row>
    <row r="245" spans="10:10" x14ac:dyDescent="0.15">
      <c r="J245" s="21"/>
    </row>
    <row r="246" spans="10:10" x14ac:dyDescent="0.15">
      <c r="J246" s="21"/>
    </row>
    <row r="247" spans="10:10" x14ac:dyDescent="0.15">
      <c r="J247" s="21"/>
    </row>
    <row r="248" spans="10:10" x14ac:dyDescent="0.15">
      <c r="J248" s="21"/>
    </row>
    <row r="249" spans="10:10" x14ac:dyDescent="0.15">
      <c r="J249" s="21"/>
    </row>
    <row r="250" spans="10:10" x14ac:dyDescent="0.15">
      <c r="J250" s="21"/>
    </row>
    <row r="251" spans="10:10" x14ac:dyDescent="0.15">
      <c r="J251" s="21"/>
    </row>
    <row r="252" spans="10:10" x14ac:dyDescent="0.15">
      <c r="J252" s="21"/>
    </row>
    <row r="253" spans="10:10" x14ac:dyDescent="0.15">
      <c r="J253" s="21"/>
    </row>
    <row r="254" spans="10:10" x14ac:dyDescent="0.15">
      <c r="J254" s="21"/>
    </row>
    <row r="255" spans="10:10" x14ac:dyDescent="0.15">
      <c r="J255" s="21"/>
    </row>
    <row r="256" spans="10:10" x14ac:dyDescent="0.15">
      <c r="J256" s="21"/>
    </row>
    <row r="257" spans="10:10" x14ac:dyDescent="0.15">
      <c r="J257" s="21"/>
    </row>
    <row r="258" spans="10:10" x14ac:dyDescent="0.15">
      <c r="J258" s="21"/>
    </row>
    <row r="259" spans="10:10" x14ac:dyDescent="0.15">
      <c r="J259" s="21"/>
    </row>
    <row r="260" spans="10:10" x14ac:dyDescent="0.15">
      <c r="J260" s="21"/>
    </row>
    <row r="261" spans="10:10" x14ac:dyDescent="0.15">
      <c r="J261" s="21"/>
    </row>
    <row r="262" spans="10:10" x14ac:dyDescent="0.15">
      <c r="J262" s="21"/>
    </row>
    <row r="263" spans="10:10" x14ac:dyDescent="0.15">
      <c r="J263" s="21"/>
    </row>
    <row r="264" spans="10:10" x14ac:dyDescent="0.15">
      <c r="J264" s="21"/>
    </row>
    <row r="265" spans="10:10" x14ac:dyDescent="0.15">
      <c r="J265" s="21"/>
    </row>
    <row r="266" spans="10:10" x14ac:dyDescent="0.15">
      <c r="J266" s="21"/>
    </row>
    <row r="267" spans="10:10" x14ac:dyDescent="0.15">
      <c r="J267" s="21"/>
    </row>
    <row r="268" spans="10:10" x14ac:dyDescent="0.15">
      <c r="J268" s="21"/>
    </row>
    <row r="269" spans="10:10" x14ac:dyDescent="0.15">
      <c r="J269" s="21"/>
    </row>
    <row r="270" spans="10:10" x14ac:dyDescent="0.15">
      <c r="J270" s="21"/>
    </row>
    <row r="271" spans="10:10" x14ac:dyDescent="0.15">
      <c r="J271" s="21"/>
    </row>
    <row r="272" spans="10:10" x14ac:dyDescent="0.15">
      <c r="J272" s="21"/>
    </row>
    <row r="273" spans="10:10" x14ac:dyDescent="0.15">
      <c r="J273" s="21"/>
    </row>
    <row r="274" spans="10:10" x14ac:dyDescent="0.15">
      <c r="J274" s="21"/>
    </row>
    <row r="275" spans="10:10" x14ac:dyDescent="0.15">
      <c r="J275" s="21"/>
    </row>
    <row r="276" spans="10:10" x14ac:dyDescent="0.15">
      <c r="J276" s="21"/>
    </row>
    <row r="277" spans="10:10" x14ac:dyDescent="0.15">
      <c r="J277" s="21"/>
    </row>
    <row r="278" spans="10:10" x14ac:dyDescent="0.15">
      <c r="J278" s="21"/>
    </row>
    <row r="279" spans="10:10" x14ac:dyDescent="0.15">
      <c r="J279" s="21"/>
    </row>
    <row r="280" spans="10:10" x14ac:dyDescent="0.15">
      <c r="J280" s="21"/>
    </row>
    <row r="281" spans="10:10" x14ac:dyDescent="0.15">
      <c r="J281" s="21"/>
    </row>
    <row r="282" spans="10:10" x14ac:dyDescent="0.15">
      <c r="J282" s="21"/>
    </row>
    <row r="283" spans="10:10" x14ac:dyDescent="0.15">
      <c r="J283" s="21"/>
    </row>
    <row r="284" spans="10:10" x14ac:dyDescent="0.15">
      <c r="J284" s="21"/>
    </row>
    <row r="285" spans="10:10" x14ac:dyDescent="0.15">
      <c r="J285" s="21"/>
    </row>
    <row r="286" spans="10:10" x14ac:dyDescent="0.15">
      <c r="J286" s="21"/>
    </row>
    <row r="287" spans="10:10" x14ac:dyDescent="0.15">
      <c r="J287" s="21"/>
    </row>
    <row r="288" spans="10:10" x14ac:dyDescent="0.15">
      <c r="J288" s="21"/>
    </row>
    <row r="289" spans="10:10" x14ac:dyDescent="0.15">
      <c r="J289" s="21"/>
    </row>
    <row r="290" spans="10:10" x14ac:dyDescent="0.15">
      <c r="J290" s="21"/>
    </row>
    <row r="291" spans="10:10" x14ac:dyDescent="0.15">
      <c r="J291" s="21"/>
    </row>
    <row r="292" spans="10:10" x14ac:dyDescent="0.15">
      <c r="J292" s="21"/>
    </row>
    <row r="293" spans="10:10" x14ac:dyDescent="0.15">
      <c r="J293" s="21"/>
    </row>
    <row r="294" spans="10:10" x14ac:dyDescent="0.15">
      <c r="J294" s="21"/>
    </row>
    <row r="295" spans="10:10" x14ac:dyDescent="0.15">
      <c r="J295" s="21"/>
    </row>
    <row r="296" spans="10:10" x14ac:dyDescent="0.15">
      <c r="J296" s="21"/>
    </row>
    <row r="297" spans="10:10" x14ac:dyDescent="0.15">
      <c r="J297" s="21"/>
    </row>
    <row r="298" spans="10:10" x14ac:dyDescent="0.15">
      <c r="J298" s="21"/>
    </row>
    <row r="299" spans="10:10" x14ac:dyDescent="0.15">
      <c r="J299" s="21"/>
    </row>
    <row r="300" spans="10:10" x14ac:dyDescent="0.15">
      <c r="J300" s="21"/>
    </row>
    <row r="301" spans="10:10" x14ac:dyDescent="0.15">
      <c r="J301" s="21"/>
    </row>
    <row r="302" spans="10:10" x14ac:dyDescent="0.15">
      <c r="J302" s="21"/>
    </row>
    <row r="303" spans="10:10" x14ac:dyDescent="0.15">
      <c r="J303" s="21"/>
    </row>
    <row r="304" spans="10:10" x14ac:dyDescent="0.15">
      <c r="J304" s="21"/>
    </row>
    <row r="305" spans="10:10" x14ac:dyDescent="0.15">
      <c r="J305" s="21"/>
    </row>
    <row r="306" spans="10:10" x14ac:dyDescent="0.15">
      <c r="J306" s="21"/>
    </row>
    <row r="307" spans="10:10" x14ac:dyDescent="0.15">
      <c r="J307" s="21"/>
    </row>
    <row r="308" spans="10:10" x14ac:dyDescent="0.15">
      <c r="J308" s="21"/>
    </row>
    <row r="309" spans="10:10" x14ac:dyDescent="0.15">
      <c r="J309" s="21"/>
    </row>
    <row r="310" spans="10:10" x14ac:dyDescent="0.15">
      <c r="J310" s="21"/>
    </row>
    <row r="311" spans="10:10" x14ac:dyDescent="0.15">
      <c r="J311" s="21"/>
    </row>
    <row r="312" spans="10:10" x14ac:dyDescent="0.15">
      <c r="J312" s="21"/>
    </row>
    <row r="313" spans="10:10" x14ac:dyDescent="0.15">
      <c r="J313" s="21"/>
    </row>
    <row r="314" spans="10:10" x14ac:dyDescent="0.15">
      <c r="J314" s="21"/>
    </row>
    <row r="315" spans="10:10" x14ac:dyDescent="0.15">
      <c r="J315" s="21"/>
    </row>
    <row r="316" spans="10:10" x14ac:dyDescent="0.15">
      <c r="J316" s="21"/>
    </row>
    <row r="317" spans="10:10" x14ac:dyDescent="0.15">
      <c r="J317" s="21"/>
    </row>
    <row r="318" spans="10:10" x14ac:dyDescent="0.15">
      <c r="J318" s="21"/>
    </row>
    <row r="319" spans="10:10" x14ac:dyDescent="0.15">
      <c r="J319" s="21"/>
    </row>
    <row r="320" spans="10:10" x14ac:dyDescent="0.15">
      <c r="J320" s="21"/>
    </row>
    <row r="321" spans="10:10" x14ac:dyDescent="0.15">
      <c r="J321" s="21"/>
    </row>
    <row r="322" spans="10:10" x14ac:dyDescent="0.15">
      <c r="J322" s="21"/>
    </row>
    <row r="323" spans="10:10" x14ac:dyDescent="0.15">
      <c r="J323" s="21"/>
    </row>
    <row r="324" spans="10:10" x14ac:dyDescent="0.15">
      <c r="J324" s="21"/>
    </row>
    <row r="325" spans="10:10" x14ac:dyDescent="0.15">
      <c r="J325" s="21"/>
    </row>
    <row r="326" spans="10:10" x14ac:dyDescent="0.15">
      <c r="J326" s="21"/>
    </row>
    <row r="327" spans="10:10" x14ac:dyDescent="0.15">
      <c r="J327" s="21"/>
    </row>
    <row r="328" spans="10:10" x14ac:dyDescent="0.15">
      <c r="J328" s="21"/>
    </row>
    <row r="329" spans="10:10" x14ac:dyDescent="0.15">
      <c r="J329" s="21"/>
    </row>
    <row r="330" spans="10:10" x14ac:dyDescent="0.15">
      <c r="J330" s="21"/>
    </row>
    <row r="331" spans="10:10" x14ac:dyDescent="0.15">
      <c r="J331" s="21"/>
    </row>
    <row r="332" spans="10:10" x14ac:dyDescent="0.15">
      <c r="J332" s="21"/>
    </row>
    <row r="333" spans="10:10" x14ac:dyDescent="0.15">
      <c r="J333" s="21"/>
    </row>
    <row r="334" spans="10:10" x14ac:dyDescent="0.15">
      <c r="J334" s="21"/>
    </row>
    <row r="335" spans="10:10" x14ac:dyDescent="0.15">
      <c r="J335" s="21"/>
    </row>
    <row r="336" spans="10:10" x14ac:dyDescent="0.15">
      <c r="J336" s="21"/>
    </row>
    <row r="337" spans="10:10" x14ac:dyDescent="0.15">
      <c r="J337" s="21"/>
    </row>
    <row r="338" spans="10:10" x14ac:dyDescent="0.15">
      <c r="J338" s="21"/>
    </row>
    <row r="339" spans="10:10" x14ac:dyDescent="0.15">
      <c r="J339" s="21"/>
    </row>
    <row r="340" spans="10:10" x14ac:dyDescent="0.15">
      <c r="J340" s="21"/>
    </row>
    <row r="341" spans="10:10" x14ac:dyDescent="0.15">
      <c r="J341" s="21"/>
    </row>
    <row r="342" spans="10:10" x14ac:dyDescent="0.15">
      <c r="J342" s="21"/>
    </row>
    <row r="343" spans="10:10" x14ac:dyDescent="0.15">
      <c r="J343" s="21"/>
    </row>
    <row r="344" spans="10:10" x14ac:dyDescent="0.15">
      <c r="J344" s="21"/>
    </row>
    <row r="345" spans="10:10" x14ac:dyDescent="0.15">
      <c r="J345" s="21"/>
    </row>
    <row r="346" spans="10:10" x14ac:dyDescent="0.15">
      <c r="J346" s="21"/>
    </row>
    <row r="347" spans="10:10" x14ac:dyDescent="0.15">
      <c r="J347" s="21"/>
    </row>
    <row r="348" spans="10:10" x14ac:dyDescent="0.15">
      <c r="J348" s="21"/>
    </row>
    <row r="349" spans="10:10" x14ac:dyDescent="0.15">
      <c r="J349" s="21"/>
    </row>
    <row r="350" spans="10:10" x14ac:dyDescent="0.15">
      <c r="J350" s="21"/>
    </row>
    <row r="351" spans="10:10" x14ac:dyDescent="0.15">
      <c r="J351" s="21"/>
    </row>
    <row r="352" spans="10:10" x14ac:dyDescent="0.15">
      <c r="J352" s="21"/>
    </row>
    <row r="353" spans="10:10" x14ac:dyDescent="0.15">
      <c r="J353" s="21"/>
    </row>
    <row r="354" spans="10:10" x14ac:dyDescent="0.15">
      <c r="J354" s="21"/>
    </row>
    <row r="355" spans="10:10" x14ac:dyDescent="0.15">
      <c r="J355" s="21"/>
    </row>
    <row r="356" spans="10:10" x14ac:dyDescent="0.15">
      <c r="J356" s="21"/>
    </row>
    <row r="357" spans="10:10" x14ac:dyDescent="0.15">
      <c r="J357" s="21"/>
    </row>
    <row r="358" spans="10:10" x14ac:dyDescent="0.15">
      <c r="J358" s="21"/>
    </row>
    <row r="359" spans="10:10" x14ac:dyDescent="0.15">
      <c r="J359" s="21"/>
    </row>
    <row r="360" spans="10:10" x14ac:dyDescent="0.15">
      <c r="J360" s="21"/>
    </row>
    <row r="361" spans="10:10" x14ac:dyDescent="0.15">
      <c r="J361" s="21"/>
    </row>
    <row r="362" spans="10:10" x14ac:dyDescent="0.15">
      <c r="J362" s="21"/>
    </row>
    <row r="363" spans="10:10" x14ac:dyDescent="0.15">
      <c r="J363" s="21"/>
    </row>
    <row r="364" spans="10:10" x14ac:dyDescent="0.15">
      <c r="J364" s="21"/>
    </row>
    <row r="365" spans="10:10" x14ac:dyDescent="0.15">
      <c r="J365" s="21"/>
    </row>
    <row r="366" spans="10:10" x14ac:dyDescent="0.15">
      <c r="J366" s="21"/>
    </row>
    <row r="367" spans="10:10" x14ac:dyDescent="0.15">
      <c r="J367" s="21"/>
    </row>
    <row r="368" spans="10:10" x14ac:dyDescent="0.15">
      <c r="J368" s="21"/>
    </row>
    <row r="369" spans="10:10" x14ac:dyDescent="0.15">
      <c r="J369" s="21"/>
    </row>
    <row r="370" spans="10:10" x14ac:dyDescent="0.15">
      <c r="J370" s="21"/>
    </row>
    <row r="371" spans="10:10" x14ac:dyDescent="0.15">
      <c r="J371" s="21"/>
    </row>
    <row r="372" spans="10:10" x14ac:dyDescent="0.15">
      <c r="J372" s="21"/>
    </row>
    <row r="373" spans="10:10" x14ac:dyDescent="0.15">
      <c r="J373" s="21"/>
    </row>
    <row r="374" spans="10:10" x14ac:dyDescent="0.15">
      <c r="J374" s="21"/>
    </row>
    <row r="375" spans="10:10" x14ac:dyDescent="0.15">
      <c r="J375" s="21"/>
    </row>
    <row r="376" spans="10:10" x14ac:dyDescent="0.15">
      <c r="J376" s="21"/>
    </row>
    <row r="377" spans="10:10" x14ac:dyDescent="0.15">
      <c r="J377" s="21"/>
    </row>
    <row r="378" spans="10:10" x14ac:dyDescent="0.15">
      <c r="J378" s="21"/>
    </row>
    <row r="379" spans="10:10" x14ac:dyDescent="0.15">
      <c r="J379" s="21"/>
    </row>
    <row r="380" spans="10:10" x14ac:dyDescent="0.15">
      <c r="J380" s="21"/>
    </row>
    <row r="381" spans="10:10" x14ac:dyDescent="0.15">
      <c r="J381" s="21"/>
    </row>
    <row r="382" spans="10:10" x14ac:dyDescent="0.15">
      <c r="J382" s="21"/>
    </row>
    <row r="383" spans="10:10" x14ac:dyDescent="0.15">
      <c r="J383" s="21"/>
    </row>
    <row r="384" spans="10:10" x14ac:dyDescent="0.15">
      <c r="J384" s="21"/>
    </row>
    <row r="385" spans="10:10" x14ac:dyDescent="0.15">
      <c r="J385" s="21"/>
    </row>
    <row r="386" spans="10:10" x14ac:dyDescent="0.15">
      <c r="J386" s="21"/>
    </row>
    <row r="387" spans="10:10" x14ac:dyDescent="0.15">
      <c r="J387" s="21"/>
    </row>
    <row r="388" spans="10:10" x14ac:dyDescent="0.15">
      <c r="J388" s="21"/>
    </row>
    <row r="389" spans="10:10" x14ac:dyDescent="0.15">
      <c r="J389" s="21"/>
    </row>
    <row r="390" spans="10:10" x14ac:dyDescent="0.15">
      <c r="J390" s="21"/>
    </row>
    <row r="391" spans="10:10" x14ac:dyDescent="0.15">
      <c r="J391" s="21"/>
    </row>
    <row r="392" spans="10:10" x14ac:dyDescent="0.15">
      <c r="J392" s="21"/>
    </row>
    <row r="393" spans="10:10" x14ac:dyDescent="0.15">
      <c r="J393" s="21"/>
    </row>
    <row r="394" spans="10:10" x14ac:dyDescent="0.15">
      <c r="J394" s="21"/>
    </row>
    <row r="395" spans="10:10" x14ac:dyDescent="0.15">
      <c r="J395" s="21"/>
    </row>
    <row r="396" spans="10:10" x14ac:dyDescent="0.15">
      <c r="J396" s="21"/>
    </row>
    <row r="397" spans="10:10" x14ac:dyDescent="0.15">
      <c r="J397" s="2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1"/>
  <sheetViews>
    <sheetView workbookViewId="0">
      <selection activeCell="T23" sqref="T23"/>
    </sheetView>
  </sheetViews>
  <sheetFormatPr defaultColWidth="9" defaultRowHeight="13.5" x14ac:dyDescent="0.15"/>
  <cols>
    <col min="1" max="16384" width="9" style="8"/>
  </cols>
  <sheetData>
    <row r="1" spans="1:22" s="1" customFormat="1" x14ac:dyDescent="0.15">
      <c r="A1" s="1" t="s">
        <v>26</v>
      </c>
      <c r="K1" s="23" t="s">
        <v>149</v>
      </c>
      <c r="L1" s="23"/>
      <c r="Q1" s="23"/>
      <c r="R1" s="23"/>
    </row>
    <row r="2" spans="1:22" s="1" customFormat="1" x14ac:dyDescent="0.15">
      <c r="A2" s="1" t="s">
        <v>0</v>
      </c>
      <c r="B2" s="1" t="s">
        <v>0</v>
      </c>
      <c r="C2" s="1" t="s">
        <v>37</v>
      </c>
      <c r="D2" s="1" t="s">
        <v>0</v>
      </c>
      <c r="E2" s="1" t="s">
        <v>37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32</v>
      </c>
      <c r="Q2" s="1" t="s">
        <v>32</v>
      </c>
      <c r="R2" s="1" t="s">
        <v>32</v>
      </c>
      <c r="S2" s="1" t="s">
        <v>0</v>
      </c>
      <c r="T2" s="1" t="s">
        <v>0</v>
      </c>
      <c r="U2" s="1" t="s">
        <v>0</v>
      </c>
    </row>
    <row r="3" spans="1:22" s="1" customFormat="1" x14ac:dyDescent="0.15">
      <c r="A3" s="2" t="s">
        <v>18</v>
      </c>
      <c r="B3" s="2" t="s">
        <v>24</v>
      </c>
      <c r="C3" s="2" t="s">
        <v>62</v>
      </c>
      <c r="D3" s="2" t="s">
        <v>19</v>
      </c>
      <c r="E3" s="2" t="s">
        <v>38</v>
      </c>
      <c r="F3" s="2" t="s">
        <v>165</v>
      </c>
      <c r="G3" s="2" t="s">
        <v>164</v>
      </c>
      <c r="H3" s="2" t="s">
        <v>162</v>
      </c>
      <c r="I3" s="2" t="s">
        <v>27</v>
      </c>
      <c r="J3" s="2" t="s">
        <v>1</v>
      </c>
      <c r="K3" s="2" t="s">
        <v>2</v>
      </c>
      <c r="L3" s="2" t="s">
        <v>3</v>
      </c>
      <c r="M3" s="2" t="s">
        <v>4</v>
      </c>
      <c r="N3" s="2" t="s">
        <v>5</v>
      </c>
      <c r="O3" s="2" t="s">
        <v>6</v>
      </c>
      <c r="P3" s="2" t="s">
        <v>33</v>
      </c>
      <c r="Q3" s="2" t="s">
        <v>34</v>
      </c>
      <c r="R3" s="2" t="s">
        <v>35</v>
      </c>
      <c r="S3" s="2" t="s">
        <v>63</v>
      </c>
      <c r="T3" s="2" t="s">
        <v>7</v>
      </c>
      <c r="U3" s="2" t="s">
        <v>8</v>
      </c>
    </row>
    <row r="4" spans="1:22" s="1" customFormat="1" x14ac:dyDescent="0.15">
      <c r="A4" s="1" t="s">
        <v>20</v>
      </c>
      <c r="B4" s="1" t="s">
        <v>9</v>
      </c>
      <c r="C4" s="1" t="s">
        <v>36</v>
      </c>
      <c r="D4" s="1" t="s">
        <v>9</v>
      </c>
      <c r="E4" s="1" t="s">
        <v>36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9</v>
      </c>
      <c r="K4" s="1" t="s">
        <v>9</v>
      </c>
      <c r="L4" s="1" t="s">
        <v>9</v>
      </c>
      <c r="M4" s="1" t="s">
        <v>9</v>
      </c>
      <c r="N4" s="1" t="s">
        <v>9</v>
      </c>
      <c r="O4" s="1" t="s">
        <v>9</v>
      </c>
      <c r="P4" s="1" t="s">
        <v>36</v>
      </c>
      <c r="Q4" s="1" t="s">
        <v>36</v>
      </c>
      <c r="R4" s="1" t="s">
        <v>36</v>
      </c>
      <c r="S4" s="1" t="s">
        <v>9</v>
      </c>
      <c r="T4" s="1" t="s">
        <v>9</v>
      </c>
      <c r="U4" s="1" t="s">
        <v>9</v>
      </c>
    </row>
    <row r="5" spans="1:22" s="1" customFormat="1" ht="40.5" customHeight="1" x14ac:dyDescent="0.15">
      <c r="A5" s="3" t="s">
        <v>25</v>
      </c>
      <c r="B5" s="3" t="s">
        <v>21</v>
      </c>
      <c r="C5" s="3" t="s">
        <v>39</v>
      </c>
      <c r="D5" s="3" t="s">
        <v>22</v>
      </c>
      <c r="E5" s="3" t="s">
        <v>39</v>
      </c>
      <c r="F5" s="3" t="s">
        <v>23</v>
      </c>
      <c r="G5" s="3" t="s">
        <v>166</v>
      </c>
      <c r="H5" s="3" t="s">
        <v>163</v>
      </c>
      <c r="I5" s="3" t="s">
        <v>28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15</v>
      </c>
      <c r="P5" s="3" t="s">
        <v>65</v>
      </c>
      <c r="Q5" s="3" t="s">
        <v>66</v>
      </c>
      <c r="R5" s="3" t="s">
        <v>67</v>
      </c>
      <c r="S5" s="3" t="s">
        <v>64</v>
      </c>
      <c r="T5" s="3" t="s">
        <v>16</v>
      </c>
      <c r="U5" s="3" t="s">
        <v>17</v>
      </c>
    </row>
    <row r="6" spans="1:22" x14ac:dyDescent="0.15">
      <c r="A6" s="8">
        <v>11061</v>
      </c>
      <c r="B6" s="8">
        <v>1</v>
      </c>
      <c r="C6" s="8" t="s">
        <v>514</v>
      </c>
      <c r="D6" s="8">
        <v>18</v>
      </c>
      <c r="E6" s="8" t="s">
        <v>408</v>
      </c>
      <c r="F6" s="8">
        <v>25</v>
      </c>
      <c r="G6" s="8">
        <v>5</v>
      </c>
      <c r="H6" s="8">
        <v>0</v>
      </c>
      <c r="I6" s="8">
        <v>70</v>
      </c>
      <c r="J6" s="24">
        <v>78436</v>
      </c>
      <c r="K6" s="25">
        <v>6853</v>
      </c>
      <c r="L6" s="26">
        <v>3138</v>
      </c>
      <c r="M6" s="8">
        <v>1209</v>
      </c>
      <c r="N6" s="8">
        <v>106</v>
      </c>
      <c r="O6" s="8">
        <v>49</v>
      </c>
      <c r="P6" s="8">
        <v>173947</v>
      </c>
      <c r="Q6" s="8">
        <v>15227</v>
      </c>
      <c r="R6" s="8">
        <v>7009</v>
      </c>
      <c r="S6" s="8">
        <v>36000</v>
      </c>
      <c r="T6" s="8">
        <v>0</v>
      </c>
      <c r="U6" s="8">
        <v>4800000</v>
      </c>
      <c r="V6" s="8">
        <v>21600</v>
      </c>
    </row>
    <row r="7" spans="1:22" x14ac:dyDescent="0.15">
      <c r="A7" s="8">
        <v>11162</v>
      </c>
      <c r="B7" s="8">
        <v>1</v>
      </c>
      <c r="C7" s="8" t="s">
        <v>514</v>
      </c>
      <c r="D7" s="8">
        <v>15</v>
      </c>
      <c r="E7" s="8" t="s">
        <v>198</v>
      </c>
      <c r="F7" s="8">
        <v>25</v>
      </c>
      <c r="G7" s="8">
        <v>5</v>
      </c>
      <c r="H7" s="8">
        <v>0</v>
      </c>
      <c r="I7" s="8">
        <v>70</v>
      </c>
      <c r="J7" s="24">
        <v>61726</v>
      </c>
      <c r="K7" s="25">
        <v>5393</v>
      </c>
      <c r="L7" s="26">
        <v>2470</v>
      </c>
      <c r="M7" s="8">
        <v>953</v>
      </c>
      <c r="N7" s="8">
        <v>84</v>
      </c>
      <c r="O7" s="8">
        <v>39</v>
      </c>
      <c r="P7" s="8">
        <v>137013</v>
      </c>
      <c r="Q7" s="8">
        <v>12029</v>
      </c>
      <c r="R7" s="8">
        <v>5551</v>
      </c>
      <c r="S7" s="8">
        <v>36000</v>
      </c>
      <c r="T7" s="8">
        <v>0</v>
      </c>
      <c r="U7" s="8">
        <v>4800000</v>
      </c>
    </row>
    <row r="8" spans="1:22" ht="12" customHeight="1" x14ac:dyDescent="0.15">
      <c r="A8" s="8">
        <v>21061</v>
      </c>
      <c r="B8" s="8">
        <v>2</v>
      </c>
      <c r="C8" s="8" t="s">
        <v>515</v>
      </c>
      <c r="D8" s="8">
        <v>18</v>
      </c>
      <c r="E8" s="8" t="s">
        <v>408</v>
      </c>
      <c r="F8" s="8">
        <v>25</v>
      </c>
      <c r="G8" s="8">
        <v>5</v>
      </c>
      <c r="H8" s="8">
        <v>0</v>
      </c>
      <c r="I8" s="8">
        <v>70</v>
      </c>
      <c r="J8" s="24">
        <v>115589</v>
      </c>
      <c r="K8" s="25">
        <v>9598</v>
      </c>
      <c r="L8" s="26">
        <v>2581</v>
      </c>
      <c r="M8" s="8">
        <v>1783</v>
      </c>
      <c r="N8" s="8">
        <v>148</v>
      </c>
      <c r="O8" s="8">
        <v>40</v>
      </c>
      <c r="P8" s="8">
        <v>256446</v>
      </c>
      <c r="Q8" s="8">
        <v>21290</v>
      </c>
      <c r="R8" s="8">
        <v>5741</v>
      </c>
      <c r="S8" s="8">
        <v>21600</v>
      </c>
      <c r="T8" s="8">
        <v>0</v>
      </c>
      <c r="U8" s="8">
        <v>4800000</v>
      </c>
    </row>
    <row r="9" spans="1:22" x14ac:dyDescent="0.15">
      <c r="A9" s="8">
        <v>21162</v>
      </c>
      <c r="B9" s="8">
        <v>2</v>
      </c>
      <c r="C9" s="8" t="s">
        <v>515</v>
      </c>
      <c r="D9" s="8">
        <v>15</v>
      </c>
      <c r="E9" s="8" t="s">
        <v>198</v>
      </c>
      <c r="F9" s="8">
        <v>25</v>
      </c>
      <c r="G9" s="8">
        <v>5</v>
      </c>
      <c r="H9" s="8">
        <v>0</v>
      </c>
      <c r="I9" s="8">
        <v>70</v>
      </c>
      <c r="J9" s="24">
        <v>90974</v>
      </c>
      <c r="K9" s="25">
        <v>6092</v>
      </c>
      <c r="L9" s="26">
        <v>3493</v>
      </c>
      <c r="M9" s="8">
        <v>1404</v>
      </c>
      <c r="N9" s="8">
        <v>94</v>
      </c>
      <c r="O9" s="8">
        <v>54</v>
      </c>
      <c r="P9" s="8">
        <v>201890</v>
      </c>
      <c r="Q9" s="8">
        <v>13518</v>
      </c>
      <c r="R9" s="8">
        <v>7759</v>
      </c>
      <c r="S9" s="8">
        <v>21600</v>
      </c>
      <c r="T9" s="8">
        <v>0</v>
      </c>
      <c r="U9" s="8">
        <v>4800000</v>
      </c>
    </row>
    <row r="10" spans="1:22" x14ac:dyDescent="0.15">
      <c r="A10" s="8">
        <v>51061</v>
      </c>
      <c r="B10" s="8">
        <v>5</v>
      </c>
      <c r="C10" s="8" t="s">
        <v>516</v>
      </c>
      <c r="D10" s="8">
        <v>18</v>
      </c>
      <c r="E10" s="8" t="s">
        <v>408</v>
      </c>
      <c r="F10" s="8">
        <v>25</v>
      </c>
      <c r="G10" s="8">
        <v>5</v>
      </c>
      <c r="H10" s="8">
        <v>0</v>
      </c>
      <c r="I10" s="8">
        <v>70</v>
      </c>
      <c r="J10" s="24">
        <v>105081</v>
      </c>
      <c r="K10" s="25">
        <v>8726</v>
      </c>
      <c r="L10" s="26">
        <v>2347</v>
      </c>
      <c r="M10" s="8">
        <v>1621</v>
      </c>
      <c r="N10" s="8">
        <v>135</v>
      </c>
      <c r="O10" s="8">
        <v>37</v>
      </c>
      <c r="P10" s="8">
        <v>233140</v>
      </c>
      <c r="Q10" s="8">
        <v>19391</v>
      </c>
      <c r="R10" s="8">
        <v>5270</v>
      </c>
      <c r="S10" s="8">
        <v>36000</v>
      </c>
      <c r="T10" s="8">
        <v>0</v>
      </c>
      <c r="U10" s="8">
        <v>4800000</v>
      </c>
    </row>
    <row r="11" spans="1:22" x14ac:dyDescent="0.15">
      <c r="A11" s="8">
        <v>51162</v>
      </c>
      <c r="B11" s="8">
        <v>5</v>
      </c>
      <c r="C11" s="8" t="s">
        <v>516</v>
      </c>
      <c r="D11" s="8">
        <v>15</v>
      </c>
      <c r="E11" s="8" t="s">
        <v>198</v>
      </c>
      <c r="F11" s="8">
        <v>25</v>
      </c>
      <c r="G11" s="8">
        <v>5</v>
      </c>
      <c r="H11" s="8">
        <v>0</v>
      </c>
      <c r="I11" s="8">
        <v>70</v>
      </c>
      <c r="J11" s="24">
        <v>82704</v>
      </c>
      <c r="K11" s="25">
        <v>5539</v>
      </c>
      <c r="L11" s="26">
        <v>3176</v>
      </c>
      <c r="M11" s="8">
        <v>1277</v>
      </c>
      <c r="N11" s="8">
        <v>86</v>
      </c>
      <c r="O11" s="8">
        <v>50</v>
      </c>
      <c r="P11" s="8">
        <v>183587</v>
      </c>
      <c r="Q11" s="8">
        <v>12333</v>
      </c>
      <c r="R11" s="8">
        <v>7126</v>
      </c>
      <c r="S11" s="8">
        <v>36000</v>
      </c>
      <c r="T11" s="8">
        <v>0</v>
      </c>
      <c r="U11" s="8">
        <v>4800000</v>
      </c>
    </row>
  </sheetData>
  <phoneticPr fontId="1" type="noConversion"/>
  <conditionalFormatting sqref="J4:K4 M4:O4">
    <cfRule type="cellIs" dxfId="43" priority="49" operator="equal">
      <formula>"Server"</formula>
    </cfRule>
    <cfRule type="cellIs" dxfId="42" priority="50" operator="equal">
      <formula>"Client"</formula>
    </cfRule>
  </conditionalFormatting>
  <conditionalFormatting sqref="A5:B5 D5:E5">
    <cfRule type="duplicateValues" dxfId="41" priority="39"/>
    <cfRule type="duplicateValues" dxfId="40" priority="40"/>
  </conditionalFormatting>
  <conditionalFormatting sqref="C5">
    <cfRule type="duplicateValues" dxfId="39" priority="37"/>
    <cfRule type="duplicateValues" dxfId="38" priority="38"/>
  </conditionalFormatting>
  <conditionalFormatting sqref="F5:I5">
    <cfRule type="duplicateValues" dxfId="37" priority="51"/>
    <cfRule type="duplicateValues" dxfId="36" priority="52"/>
  </conditionalFormatting>
  <conditionalFormatting sqref="P4:U4">
    <cfRule type="cellIs" dxfId="35" priority="35" operator="equal">
      <formula>"Server"</formula>
    </cfRule>
    <cfRule type="cellIs" dxfId="34" priority="36" operator="equal">
      <formula>"Client"</formula>
    </cfRule>
  </conditionalFormatting>
  <conditionalFormatting sqref="H4">
    <cfRule type="cellIs" dxfId="33" priority="29" operator="equal">
      <formula>"Server"</formula>
    </cfRule>
    <cfRule type="cellIs" dxfId="32" priority="30" operator="equal">
      <formula>"Client"</formula>
    </cfRule>
  </conditionalFormatting>
  <conditionalFormatting sqref="I4">
    <cfRule type="cellIs" dxfId="31" priority="23" operator="equal">
      <formula>"Server"</formula>
    </cfRule>
    <cfRule type="cellIs" dxfId="30" priority="24" operator="equal">
      <formula>"Client"</formula>
    </cfRule>
  </conditionalFormatting>
  <conditionalFormatting sqref="L4">
    <cfRule type="cellIs" dxfId="29" priority="17" operator="equal">
      <formula>"Server"</formula>
    </cfRule>
    <cfRule type="cellIs" dxfId="28" priority="18" operator="equal">
      <formula>"Client"</formula>
    </cfRule>
  </conditionalFormatting>
  <conditionalFormatting sqref="F4">
    <cfRule type="cellIs" dxfId="27" priority="11" operator="equal">
      <formula>"Server"</formula>
    </cfRule>
    <cfRule type="cellIs" dxfId="26" priority="12" operator="equal">
      <formula>"Client"</formula>
    </cfRule>
  </conditionalFormatting>
  <conditionalFormatting sqref="G4">
    <cfRule type="cellIs" dxfId="25" priority="5" operator="equal">
      <formula>"Server"</formula>
    </cfRule>
    <cfRule type="cellIs" dxfId="24" priority="6" operator="equal">
      <formula>"Client"</formula>
    </cfRule>
  </conditionalFormatting>
  <dataValidations count="1">
    <dataValidation type="list" allowBlank="1" showInputMessage="1" showErrorMessage="1" sqref="A4:U4" xr:uid="{00000000-0002-0000-05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id="{7B5B5993-F97D-4B85-B6A5-FC64EE008D75}">
            <xm:f>Sheet1!E4="Excluded"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47" id="{7DA819C9-D61B-4ABF-90FE-4BBBC7597EA5}">
            <xm:f>Sheet1!E4="Server"</xm:f>
            <x14:dxf>
              <fill>
                <patternFill>
                  <bgColor theme="9" tint="-0.499984740745262"/>
                </patternFill>
              </fill>
            </x14:dxf>
          </x14:cfRule>
          <x14:cfRule type="expression" priority="48" id="{7CE7BA04-C486-43A2-AD2A-320D6C1B7B32}">
            <xm:f>Sheet1!E4="Both"</xm:f>
            <x14:dxf>
              <fill>
                <patternFill>
                  <bgColor rgb="FFFF000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45" id="{1BD1EF3C-B3A4-4380-9849-19F598850BDA}">
            <xm:f>Sheet1!E4="Client"</xm:f>
            <x14:dxf>
              <fill>
                <patternFill>
                  <bgColor rgb="FF00B0F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425" id="{7B5B5993-F97D-4B85-B6A5-FC64EE008D75}">
            <xm:f>Sheet1!F4="Excluded"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426" id="{7DA819C9-D61B-4ABF-90FE-4BBBC7597EA5}">
            <xm:f>Sheet1!F4="Server"</xm:f>
            <x14:dxf>
              <fill>
                <patternFill>
                  <bgColor theme="9" tint="-0.499984740745262"/>
                </patternFill>
              </fill>
            </x14:dxf>
          </x14:cfRule>
          <x14:cfRule type="expression" priority="427" id="{7CE7BA04-C486-43A2-AD2A-320D6C1B7B32}">
            <xm:f>Sheet1!F4="Both"</xm:f>
            <x14:dxf>
              <fill>
                <patternFill>
                  <bgColor rgb="FFFF0000"/>
                </patternFill>
              </fill>
            </x14:dxf>
          </x14:cfRule>
          <xm:sqref>H4:U4</xm:sqref>
        </x14:conditionalFormatting>
        <x14:conditionalFormatting xmlns:xm="http://schemas.microsoft.com/office/excel/2006/main">
          <x14:cfRule type="expression" priority="430" id="{1BD1EF3C-B3A4-4380-9849-19F598850BDA}">
            <xm:f>Sheet1!F4="Client"</xm:f>
            <x14:dxf>
              <fill>
                <patternFill>
                  <bgColor rgb="FF00B0F0"/>
                </patternFill>
              </fill>
            </x14:dxf>
          </x14:cfRule>
          <xm:sqref>H4:U4</xm:sqref>
        </x14:conditionalFormatting>
        <x14:conditionalFormatting xmlns:xm="http://schemas.microsoft.com/office/excel/2006/main">
          <x14:cfRule type="expression" priority="442" id="{7B5B5993-F97D-4B85-B6A5-FC64EE008D75}">
            <xm:f>Sheet1!#REF!="Excluded"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443" id="{7DA819C9-D61B-4ABF-90FE-4BBBC7597EA5}">
            <xm:f>Sheet1!#REF!="Server"</xm:f>
            <x14:dxf>
              <fill>
                <patternFill>
                  <bgColor theme="9" tint="-0.499984740745262"/>
                </patternFill>
              </fill>
            </x14:dxf>
          </x14:cfRule>
          <x14:cfRule type="expression" priority="444" id="{7CE7BA04-C486-43A2-AD2A-320D6C1B7B32}">
            <xm:f>Sheet1!#REF!="Both"</xm:f>
            <x14:dxf>
              <fill>
                <patternFill>
                  <bgColor rgb="FFFF0000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expression" priority="448" id="{1BD1EF3C-B3A4-4380-9849-19F598850BDA}">
            <xm:f>Sheet1!#REF!="Client"</xm:f>
            <x14:dxf>
              <fill>
                <patternFill>
                  <bgColor rgb="FF00B0F0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expression" priority="470" id="{7B5B5993-F97D-4B85-B6A5-FC64EE008D75}">
            <xm:f>Sheet1!C4="Excluded"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471" id="{7DA819C9-D61B-4ABF-90FE-4BBBC7597EA5}">
            <xm:f>Sheet1!C4="Server"</xm:f>
            <x14:dxf>
              <fill>
                <patternFill>
                  <bgColor theme="9" tint="-0.499984740745262"/>
                </patternFill>
              </fill>
            </x14:dxf>
          </x14:cfRule>
          <x14:cfRule type="expression" priority="472" id="{7CE7BA04-C486-43A2-AD2A-320D6C1B7B32}">
            <xm:f>Sheet1!C4="Both"</xm:f>
            <x14:dxf>
              <fill>
                <patternFill>
                  <bgColor rgb="FFFF00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expression" priority="477" id="{1BD1EF3C-B3A4-4380-9849-19F598850BDA}">
            <xm:f>Sheet1!C4="Client"</xm:f>
            <x14:dxf>
              <fill>
                <patternFill>
                  <bgColor rgb="FF00B0F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expression" priority="484" id="{7B5B5993-F97D-4B85-B6A5-FC64EE008D75}">
            <xm:f>Sheet1!A4="Excluded"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485" id="{7DA819C9-D61B-4ABF-90FE-4BBBC7597EA5}">
            <xm:f>Sheet1!A4="Server"</xm:f>
            <x14:dxf>
              <fill>
                <patternFill>
                  <bgColor theme="9" tint="-0.499984740745262"/>
                </patternFill>
              </fill>
            </x14:dxf>
          </x14:cfRule>
          <x14:cfRule type="expression" priority="486" id="{7CE7BA04-C486-43A2-AD2A-320D6C1B7B32}">
            <xm:f>Sheet1!A4="Both"</xm:f>
            <x14:dxf>
              <fill>
                <patternFill>
                  <bgColor rgb="FFFF0000"/>
                </patternFill>
              </fill>
            </x14:dxf>
          </x14:cfRule>
          <xm:sqref>A4:B4</xm:sqref>
        </x14:conditionalFormatting>
        <x14:conditionalFormatting xmlns:xm="http://schemas.microsoft.com/office/excel/2006/main">
          <x14:cfRule type="expression" priority="487" id="{1BD1EF3C-B3A4-4380-9849-19F598850BDA}">
            <xm:f>Sheet1!A4="Client"</xm:f>
            <x14:dxf>
              <fill>
                <patternFill>
                  <bgColor rgb="FF00B0F0"/>
                </patternFill>
              </fill>
            </x14:dxf>
          </x14:cfRule>
          <xm:sqref>A4:B4</xm:sqref>
        </x14:conditionalFormatting>
        <x14:conditionalFormatting xmlns:xm="http://schemas.microsoft.com/office/excel/2006/main">
          <x14:cfRule type="expression" priority="497" id="{7B5B5993-F97D-4B85-B6A5-FC64EE008D75}">
            <xm:f>Sheet1!#REF!="Excluded"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498" id="{7DA819C9-D61B-4ABF-90FE-4BBBC7597EA5}">
            <xm:f>Sheet1!#REF!="Server"</xm:f>
            <x14:dxf>
              <fill>
                <patternFill>
                  <bgColor theme="9" tint="-0.499984740745262"/>
                </patternFill>
              </fill>
            </x14:dxf>
          </x14:cfRule>
          <x14:cfRule type="expression" priority="499" id="{7CE7BA04-C486-43A2-AD2A-320D6C1B7B32}">
            <xm:f>Sheet1!#REF!="Both"</xm:f>
            <x14:dxf>
              <fill>
                <patternFill>
                  <bgColor rgb="FFFF000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501" id="{1BD1EF3C-B3A4-4380-9849-19F598850BDA}">
            <xm:f>Sheet1!#REF!="Client"</xm:f>
            <x14:dxf>
              <fill>
                <patternFill>
                  <bgColor rgb="FF00B0F0"/>
                </patternFill>
              </fill>
            </x14:dxf>
          </x14:cfRule>
          <xm:sqref>E4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Sheet4</vt:lpstr>
      <vt:lpstr>最重要的表</vt:lpstr>
      <vt:lpstr>Sheet8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2019-02-23T08:25:21Z</dcterms:modified>
</cp:coreProperties>
</file>