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limit_activity_inf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3" i="2"/>
  <c r="T24"/>
  <c r="C32"/>
  <c r="J18"/>
  <c r="J19"/>
  <c r="J20"/>
  <c r="J21"/>
  <c r="J17"/>
  <c r="M18" l="1"/>
  <c r="M17"/>
  <c r="S18"/>
  <c r="S19"/>
  <c r="S20"/>
  <c r="S21"/>
  <c r="S17"/>
  <c r="P18"/>
  <c r="P19"/>
  <c r="P20"/>
  <c r="P21"/>
  <c r="P17"/>
  <c r="M19"/>
  <c r="M20"/>
  <c r="M21"/>
  <c r="W21"/>
  <c r="X20"/>
  <c r="X21"/>
  <c r="W20"/>
  <c r="X17"/>
  <c r="W17"/>
  <c r="S27"/>
  <c r="K17"/>
  <c r="N17"/>
  <c r="Q17"/>
  <c r="T17"/>
  <c r="U17"/>
  <c r="K18"/>
  <c r="N18"/>
  <c r="Q18"/>
  <c r="T18"/>
  <c r="U18"/>
  <c r="X18"/>
  <c r="K19"/>
  <c r="N19"/>
  <c r="Q19"/>
  <c r="T19"/>
  <c r="U19"/>
  <c r="X19"/>
  <c r="K20"/>
  <c r="N20"/>
  <c r="Q20"/>
  <c r="T20"/>
  <c r="U20"/>
  <c r="K21"/>
  <c r="N21"/>
  <c r="Q21"/>
  <c r="T21"/>
  <c r="U21"/>
  <c r="W18"/>
  <c r="W19"/>
  <c r="F21"/>
  <c r="F20"/>
  <c r="F19"/>
  <c r="F18"/>
  <c r="F17"/>
  <c r="G23"/>
  <c r="R21"/>
  <c r="O21"/>
  <c r="L21"/>
  <c r="R20"/>
  <c r="O20"/>
  <c r="L20"/>
  <c r="R19"/>
  <c r="O19"/>
  <c r="L19"/>
  <c r="R18"/>
  <c r="O18"/>
  <c r="L18"/>
  <c r="R17"/>
  <c r="O17"/>
  <c r="L17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 xml:space="preserve">/1000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</t>
        </r>
        <r>
          <rPr>
            <sz val="9"/>
            <color indexed="81"/>
            <rFont val="Tahoma"/>
            <family val="2"/>
          </rPr>
          <t>/1000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值/1000</t>
        </r>
      </text>
    </comment>
  </commentList>
</comments>
</file>

<file path=xl/sharedStrings.xml><?xml version="1.0" encoding="utf-8"?>
<sst xmlns="http://schemas.openxmlformats.org/spreadsheetml/2006/main" count="154" uniqueCount="111">
  <si>
    <t>id</t>
    <phoneticPr fontId="1" type="noConversion"/>
  </si>
  <si>
    <t>int</t>
    <phoneticPr fontId="1" type="noConversion"/>
  </si>
  <si>
    <t>编号</t>
    <phoneticPr fontId="1" type="noConversion"/>
  </si>
  <si>
    <t>货物类型</t>
    <phoneticPr fontId="1" type="noConversion"/>
  </si>
  <si>
    <t>货物ID</t>
    <phoneticPr fontId="1" type="noConversion"/>
  </si>
  <si>
    <t>货物数量</t>
    <phoneticPr fontId="1" type="noConversion"/>
  </si>
  <si>
    <t>初始价格</t>
    <phoneticPr fontId="1" type="noConversion"/>
  </si>
  <si>
    <t>初始折扣</t>
    <phoneticPr fontId="1" type="noConversion"/>
  </si>
  <si>
    <t>可使用团购券%</t>
    <phoneticPr fontId="1" type="noConversion"/>
  </si>
  <si>
    <t>购买玩家数1</t>
    <phoneticPr fontId="1" type="noConversion"/>
  </si>
  <si>
    <t>折扣价格1</t>
    <phoneticPr fontId="1" type="noConversion"/>
  </si>
  <si>
    <t>购买玩家数2</t>
  </si>
  <si>
    <t>折扣价格2</t>
  </si>
  <si>
    <t>购买玩家数3</t>
  </si>
  <si>
    <t>折扣价格3</t>
  </si>
  <si>
    <t>购买玩家数4</t>
  </si>
  <si>
    <t>折扣价格4</t>
  </si>
  <si>
    <t>玩家单日购买上限</t>
    <phoneticPr fontId="1" type="noConversion"/>
  </si>
  <si>
    <t>团购券返还比例</t>
    <phoneticPr fontId="1" type="noConversion"/>
  </si>
  <si>
    <t>玩家可购买/可见等级限制</t>
    <phoneticPr fontId="1" type="noConversion"/>
  </si>
  <si>
    <t>玩家可购买/可见VIP限制</t>
    <phoneticPr fontId="1" type="noConversion"/>
  </si>
  <si>
    <t>Both</t>
  </si>
  <si>
    <t>type</t>
    <phoneticPr fontId="1" type="noConversion"/>
  </si>
  <si>
    <t>value</t>
    <phoneticPr fontId="1" type="noConversion"/>
  </si>
  <si>
    <t>size</t>
    <phoneticPr fontId="1" type="noConversion"/>
  </si>
  <si>
    <t>initial_price</t>
    <phoneticPr fontId="1" type="noConversion"/>
  </si>
  <si>
    <t>initial_off</t>
    <phoneticPr fontId="1" type="noConversion"/>
  </si>
  <si>
    <t>coupon_use_percent</t>
    <phoneticPr fontId="1" type="noConversion"/>
  </si>
  <si>
    <t>buyer_num_1</t>
    <phoneticPr fontId="1" type="noConversion"/>
  </si>
  <si>
    <t>off_price_1</t>
    <phoneticPr fontId="1" type="noConversion"/>
  </si>
  <si>
    <t>buyer_num_2</t>
  </si>
  <si>
    <t>off_price_2</t>
  </si>
  <si>
    <t>buyer_num_3</t>
  </si>
  <si>
    <t>off_price_3</t>
  </si>
  <si>
    <t>buyer_num_4</t>
  </si>
  <si>
    <t>off_price_4</t>
  </si>
  <si>
    <t>buy_max_day</t>
    <phoneticPr fontId="1" type="noConversion"/>
  </si>
  <si>
    <t>coupon_give_percent</t>
    <phoneticPr fontId="1" type="noConversion"/>
  </si>
  <si>
    <t>level</t>
    <phoneticPr fontId="1" type="noConversion"/>
  </si>
  <si>
    <t>vip_level</t>
    <phoneticPr fontId="1" type="noConversion"/>
  </si>
  <si>
    <t>增加红装贩售</t>
    <phoneticPr fontId="1" type="noConversion"/>
  </si>
  <si>
    <t>红装</t>
  </si>
  <si>
    <t>初始8折 12000</t>
  </si>
  <si>
    <t>100人 75折</t>
  </si>
  <si>
    <t>200人 7折</t>
  </si>
  <si>
    <t>300人 65折</t>
  </si>
  <si>
    <t>400人 6折</t>
  </si>
  <si>
    <t>增加宠物专题</t>
    <phoneticPr fontId="1" type="noConversion"/>
  </si>
  <si>
    <t>狐狸碎片*10</t>
    <phoneticPr fontId="1" type="noConversion"/>
  </si>
  <si>
    <t>乌龟碎片*10</t>
    <phoneticPr fontId="1" type="noConversion"/>
  </si>
  <si>
    <t>老虎碎片*10</t>
    <phoneticPr fontId="1" type="noConversion"/>
  </si>
  <si>
    <t>高级口粮*5</t>
    <phoneticPr fontId="1" type="noConversion"/>
  </si>
  <si>
    <t>高级神练石*30</t>
    <phoneticPr fontId="1" type="noConversion"/>
  </si>
  <si>
    <t>原价</t>
    <phoneticPr fontId="1" type="noConversion"/>
  </si>
  <si>
    <t>初始折扣</t>
    <phoneticPr fontId="1" type="noConversion"/>
  </si>
  <si>
    <t>定价（YB）</t>
    <phoneticPr fontId="1" type="noConversion"/>
  </si>
  <si>
    <t>起始折扣</t>
    <phoneticPr fontId="1" type="noConversion"/>
  </si>
  <si>
    <t>起始价</t>
    <phoneticPr fontId="1" type="noConversion"/>
  </si>
  <si>
    <t>每日限制份数</t>
    <phoneticPr fontId="1" type="noConversion"/>
  </si>
  <si>
    <t>可使用团购卷</t>
    <phoneticPr fontId="1" type="noConversion"/>
  </si>
  <si>
    <t>返还团购卷</t>
    <phoneticPr fontId="1" type="noConversion"/>
  </si>
  <si>
    <t>段1份数</t>
    <phoneticPr fontId="1" type="noConversion"/>
  </si>
  <si>
    <t>段1折扣</t>
    <phoneticPr fontId="1" type="noConversion"/>
  </si>
  <si>
    <t>段1价格</t>
    <phoneticPr fontId="1" type="noConversion"/>
  </si>
  <si>
    <t>段2份数</t>
  </si>
  <si>
    <t>段2折扣</t>
  </si>
  <si>
    <t>段2价格</t>
  </si>
  <si>
    <t>段3份数</t>
  </si>
  <si>
    <t>段3折扣</t>
  </si>
  <si>
    <t>段3价格</t>
  </si>
  <si>
    <t>段4份数</t>
  </si>
  <si>
    <t>段4折扣</t>
  </si>
  <si>
    <t>段4价格</t>
  </si>
  <si>
    <t>产出团购卷</t>
    <phoneticPr fontId="1" type="noConversion"/>
  </si>
  <si>
    <t>消耗团购券</t>
    <phoneticPr fontId="1" type="noConversion"/>
  </si>
  <si>
    <t>每日消耗</t>
    <phoneticPr fontId="1" type="noConversion"/>
  </si>
  <si>
    <t>参与度相关</t>
    <phoneticPr fontId="1" type="noConversion"/>
  </si>
  <si>
    <t>必要消耗</t>
    <phoneticPr fontId="1" type="noConversion"/>
  </si>
  <si>
    <t>60级以上每个服平均人数</t>
    <phoneticPr fontId="1" type="noConversion"/>
  </si>
  <si>
    <t>红色武将任选-礼包-需要item重新配置，打开后获得红色武将礼包与红色武将礼包2选一个。</t>
    <phoneticPr fontId="1" type="noConversion"/>
  </si>
  <si>
    <t>每日团购券最大空缺</t>
    <phoneticPr fontId="1" type="noConversion"/>
  </si>
  <si>
    <t>活动3日渗透率</t>
    <phoneticPr fontId="1" type="noConversion"/>
  </si>
  <si>
    <t>红色宝物礼包-礼包-需要item配置，打开后红色宝物四选一。</t>
    <phoneticPr fontId="1" type="noConversion"/>
  </si>
  <si>
    <t>红色武将礼包2-打开后荀彧，诸葛亮，孙坚，吕布四选一。</t>
    <phoneticPr fontId="1" type="noConversion"/>
  </si>
  <si>
    <t>活动3日参与深度</t>
    <phoneticPr fontId="1" type="noConversion"/>
  </si>
  <si>
    <t>平均份数系数</t>
    <phoneticPr fontId="1" type="noConversion"/>
  </si>
  <si>
    <t>这个值乘以服务器数量再乘以每种货物的每日显示份数，就是段2的份数</t>
    <phoneticPr fontId="1" type="noConversion"/>
  </si>
  <si>
    <t>设置服务器数量</t>
    <phoneticPr fontId="1" type="noConversion"/>
  </si>
  <si>
    <t>段1</t>
    <phoneticPr fontId="1" type="noConversion"/>
  </si>
  <si>
    <t>段2</t>
    <phoneticPr fontId="1" type="noConversion"/>
  </si>
  <si>
    <t>段3</t>
    <phoneticPr fontId="1" type="noConversion"/>
  </si>
  <si>
    <t>段4</t>
    <phoneticPr fontId="1" type="noConversion"/>
  </si>
  <si>
    <t>Excluded</t>
  </si>
  <si>
    <t>货物名称</t>
    <phoneticPr fontId="1" type="noConversion"/>
  </si>
  <si>
    <t>name</t>
    <phoneticPr fontId="1" type="noConversion"/>
  </si>
  <si>
    <t>银子</t>
    <phoneticPr fontId="1" type="noConversion"/>
  </si>
  <si>
    <t>飞电狐碎片</t>
    <phoneticPr fontId="1" type="noConversion"/>
  </si>
  <si>
    <t>铜甲龟碎片</t>
    <phoneticPr fontId="1" type="noConversion"/>
  </si>
  <si>
    <t>燎原虎碎片</t>
    <phoneticPr fontId="1" type="noConversion"/>
  </si>
  <si>
    <t>红色武将礼包</t>
    <phoneticPr fontId="1" type="noConversion"/>
  </si>
  <si>
    <t>血狱断魂刃碎片</t>
  </si>
  <si>
    <t>血狱魔腾甲碎片</t>
  </si>
  <si>
    <t>血狱头盔碎片</t>
    <phoneticPr fontId="1" type="noConversion"/>
  </si>
  <si>
    <t>血狱腰带碎片</t>
    <phoneticPr fontId="1" type="noConversion"/>
  </si>
  <si>
    <t>红色宝物礼包</t>
    <phoneticPr fontId="1" type="noConversion"/>
  </si>
  <si>
    <t>天命石礼盒</t>
    <phoneticPr fontId="1" type="noConversion"/>
  </si>
  <si>
    <t>极品精炼石礼盒</t>
    <phoneticPr fontId="1" type="noConversion"/>
  </si>
  <si>
    <t>诸葛木牛碎片</t>
    <phoneticPr fontId="1" type="noConversion"/>
  </si>
  <si>
    <t>利爪熊猫碎片</t>
    <phoneticPr fontId="1" type="noConversion"/>
  </si>
  <si>
    <t>橙色将灵密匣</t>
  </si>
  <si>
    <t>红色将灵密匣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</si>
</sst>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>
      <alignment vertical="center"/>
    </xf>
    <xf numFmtId="9" fontId="9" fillId="0" borderId="0" xfId="0" applyNumberFormat="1" applyFont="1" applyAlignment="1">
      <alignment vertical="center" wrapText="1"/>
    </xf>
    <xf numFmtId="9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workbookViewId="0">
      <selection activeCell="H8" sqref="H8"/>
    </sheetView>
  </sheetViews>
  <sheetFormatPr defaultRowHeight="13.5"/>
  <cols>
    <col min="1" max="3" width="13.25" customWidth="1"/>
    <col min="4" max="16" width="14" customWidth="1"/>
    <col min="17" max="17" width="20.375" bestFit="1" customWidth="1"/>
    <col min="18" max="18" width="13.125" bestFit="1" customWidth="1"/>
    <col min="19" max="19" width="21.375" bestFit="1" customWidth="1"/>
    <col min="20" max="20" width="20.625" bestFit="1" customWidth="1"/>
  </cols>
  <sheetData>
    <row r="1" spans="1:20" s="1" customFormat="1">
      <c r="A1" t="s">
        <v>0</v>
      </c>
      <c r="B1"/>
    </row>
    <row r="2" spans="1:20" s="1" customFormat="1">
      <c r="A2" t="s">
        <v>1</v>
      </c>
      <c r="B2"/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spans="1:20" s="1" customFormat="1">
      <c r="A3" s="2" t="s">
        <v>2</v>
      </c>
      <c r="B3" s="2" t="s">
        <v>93</v>
      </c>
      <c r="C3" s="3" t="s">
        <v>3</v>
      </c>
      <c r="D3" s="3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</row>
    <row r="4" spans="1:20" s="1" customFormat="1">
      <c r="A4" s="4" t="s">
        <v>21</v>
      </c>
      <c r="B4" s="4" t="s">
        <v>92</v>
      </c>
      <c r="C4" s="4" t="s">
        <v>21</v>
      </c>
      <c r="D4" s="4" t="s">
        <v>21</v>
      </c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21</v>
      </c>
      <c r="M4" s="4" t="s">
        <v>21</v>
      </c>
      <c r="N4" s="4" t="s">
        <v>21</v>
      </c>
      <c r="O4" s="4" t="s">
        <v>21</v>
      </c>
      <c r="P4" s="4" t="s">
        <v>21</v>
      </c>
      <c r="Q4" s="4" t="s">
        <v>21</v>
      </c>
      <c r="R4" s="4" t="s">
        <v>21</v>
      </c>
      <c r="S4" s="4" t="s">
        <v>21</v>
      </c>
      <c r="T4" s="4" t="s">
        <v>21</v>
      </c>
    </row>
    <row r="5" spans="1:20" s="1" customFormat="1">
      <c r="A5" s="5" t="s">
        <v>0</v>
      </c>
      <c r="B5" s="5" t="s">
        <v>94</v>
      </c>
      <c r="C5" s="6" t="s">
        <v>22</v>
      </c>
      <c r="D5" s="6" t="s">
        <v>23</v>
      </c>
      <c r="E5" s="6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</row>
    <row r="6" spans="1:20">
      <c r="A6">
        <v>1</v>
      </c>
      <c r="B6" t="s">
        <v>95</v>
      </c>
      <c r="C6">
        <v>1</v>
      </c>
      <c r="D6">
        <v>0</v>
      </c>
      <c r="E6">
        <v>5000000</v>
      </c>
      <c r="F6">
        <v>5000</v>
      </c>
      <c r="G6">
        <v>500</v>
      </c>
      <c r="H6">
        <v>50</v>
      </c>
      <c r="I6">
        <v>40</v>
      </c>
      <c r="J6">
        <v>450</v>
      </c>
      <c r="K6">
        <v>80</v>
      </c>
      <c r="L6">
        <v>400</v>
      </c>
      <c r="M6">
        <v>120</v>
      </c>
      <c r="N6">
        <v>350</v>
      </c>
      <c r="O6">
        <v>160</v>
      </c>
      <c r="P6">
        <v>300</v>
      </c>
      <c r="Q6">
        <v>2</v>
      </c>
      <c r="R6">
        <v>50</v>
      </c>
      <c r="S6">
        <v>0</v>
      </c>
      <c r="T6">
        <v>0</v>
      </c>
    </row>
    <row r="7" spans="1:20">
      <c r="A7">
        <v>2</v>
      </c>
      <c r="B7" t="s">
        <v>109</v>
      </c>
      <c r="C7">
        <v>3</v>
      </c>
      <c r="D7">
        <v>298</v>
      </c>
      <c r="E7">
        <v>1</v>
      </c>
      <c r="F7">
        <v>600</v>
      </c>
      <c r="G7">
        <v>800</v>
      </c>
      <c r="H7">
        <v>50</v>
      </c>
      <c r="I7">
        <v>100</v>
      </c>
      <c r="J7">
        <v>750</v>
      </c>
      <c r="K7">
        <v>200</v>
      </c>
      <c r="L7">
        <v>700</v>
      </c>
      <c r="M7">
        <v>300</v>
      </c>
      <c r="N7">
        <v>650</v>
      </c>
      <c r="O7">
        <v>400</v>
      </c>
      <c r="P7">
        <v>600</v>
      </c>
      <c r="Q7">
        <v>2</v>
      </c>
      <c r="R7">
        <v>50</v>
      </c>
      <c r="S7">
        <v>0</v>
      </c>
      <c r="T7">
        <v>0</v>
      </c>
    </row>
    <row r="8" spans="1:20">
      <c r="A8">
        <v>3</v>
      </c>
      <c r="B8" t="s">
        <v>110</v>
      </c>
      <c r="C8">
        <v>3</v>
      </c>
      <c r="D8">
        <v>299</v>
      </c>
      <c r="E8">
        <v>1</v>
      </c>
      <c r="F8">
        <v>4000</v>
      </c>
      <c r="G8">
        <v>800</v>
      </c>
      <c r="H8">
        <v>50</v>
      </c>
      <c r="I8">
        <v>100</v>
      </c>
      <c r="J8">
        <v>750</v>
      </c>
      <c r="K8">
        <v>200</v>
      </c>
      <c r="L8">
        <v>700</v>
      </c>
      <c r="M8">
        <v>300</v>
      </c>
      <c r="N8">
        <v>650</v>
      </c>
      <c r="O8">
        <v>400</v>
      </c>
      <c r="P8">
        <v>600</v>
      </c>
      <c r="Q8">
        <v>1</v>
      </c>
      <c r="R8">
        <v>50</v>
      </c>
      <c r="S8">
        <v>0</v>
      </c>
      <c r="T8">
        <v>0</v>
      </c>
    </row>
    <row r="9" spans="1:20">
      <c r="A9">
        <v>4</v>
      </c>
      <c r="B9" t="s">
        <v>107</v>
      </c>
      <c r="C9">
        <v>6</v>
      </c>
      <c r="D9">
        <v>50006</v>
      </c>
      <c r="E9">
        <v>10</v>
      </c>
      <c r="F9">
        <v>2000</v>
      </c>
      <c r="G9">
        <v>800</v>
      </c>
      <c r="H9">
        <v>50</v>
      </c>
      <c r="I9">
        <v>100</v>
      </c>
      <c r="J9">
        <v>750</v>
      </c>
      <c r="K9">
        <v>200</v>
      </c>
      <c r="L9">
        <v>700</v>
      </c>
      <c r="M9">
        <v>300</v>
      </c>
      <c r="N9">
        <v>650</v>
      </c>
      <c r="O9">
        <v>400</v>
      </c>
      <c r="P9">
        <v>600</v>
      </c>
      <c r="Q9">
        <v>2</v>
      </c>
      <c r="R9">
        <v>50</v>
      </c>
      <c r="S9">
        <v>0</v>
      </c>
      <c r="T9">
        <v>0</v>
      </c>
    </row>
    <row r="10" spans="1:20">
      <c r="A10">
        <v>5</v>
      </c>
      <c r="B10" s="13" t="s">
        <v>108</v>
      </c>
      <c r="C10">
        <v>6</v>
      </c>
      <c r="D10" s="13">
        <v>50008</v>
      </c>
      <c r="E10" s="13">
        <v>10</v>
      </c>
      <c r="F10">
        <v>2000</v>
      </c>
      <c r="G10">
        <v>800</v>
      </c>
      <c r="H10">
        <v>50</v>
      </c>
      <c r="I10">
        <v>100</v>
      </c>
      <c r="J10">
        <v>750</v>
      </c>
      <c r="K10">
        <v>200</v>
      </c>
      <c r="L10">
        <v>700</v>
      </c>
      <c r="M10">
        <v>300</v>
      </c>
      <c r="N10">
        <v>650</v>
      </c>
      <c r="O10">
        <v>400</v>
      </c>
      <c r="P10">
        <v>600</v>
      </c>
      <c r="Q10">
        <v>2</v>
      </c>
      <c r="R10">
        <v>50</v>
      </c>
      <c r="S10">
        <v>0</v>
      </c>
      <c r="T10">
        <v>0</v>
      </c>
    </row>
    <row r="11" spans="1:20">
      <c r="A11">
        <v>6</v>
      </c>
      <c r="B11" t="s">
        <v>96</v>
      </c>
      <c r="C11">
        <v>6</v>
      </c>
      <c r="D11">
        <v>50004</v>
      </c>
      <c r="E11">
        <v>10</v>
      </c>
      <c r="F11">
        <v>2000</v>
      </c>
      <c r="G11">
        <v>800</v>
      </c>
      <c r="H11">
        <v>50</v>
      </c>
      <c r="I11">
        <v>100</v>
      </c>
      <c r="J11">
        <v>750</v>
      </c>
      <c r="K11">
        <v>200</v>
      </c>
      <c r="L11">
        <v>700</v>
      </c>
      <c r="M11">
        <v>300</v>
      </c>
      <c r="N11">
        <v>650</v>
      </c>
      <c r="O11">
        <v>400</v>
      </c>
      <c r="P11">
        <v>600</v>
      </c>
      <c r="Q11">
        <v>2</v>
      </c>
      <c r="R11">
        <v>50</v>
      </c>
      <c r="S11">
        <v>0</v>
      </c>
      <c r="T11">
        <v>0</v>
      </c>
    </row>
    <row r="12" spans="1:20">
      <c r="A12">
        <v>7</v>
      </c>
      <c r="B12" t="s">
        <v>97</v>
      </c>
      <c r="C12">
        <v>6</v>
      </c>
      <c r="D12">
        <v>50002</v>
      </c>
      <c r="E12">
        <v>10</v>
      </c>
      <c r="F12">
        <v>1500</v>
      </c>
      <c r="G12">
        <v>800</v>
      </c>
      <c r="H12">
        <v>50</v>
      </c>
      <c r="I12">
        <v>100</v>
      </c>
      <c r="J12">
        <v>750</v>
      </c>
      <c r="K12">
        <v>200</v>
      </c>
      <c r="L12">
        <v>700</v>
      </c>
      <c r="M12">
        <v>300</v>
      </c>
      <c r="N12">
        <v>650</v>
      </c>
      <c r="O12">
        <v>400</v>
      </c>
      <c r="P12">
        <v>600</v>
      </c>
      <c r="Q12">
        <v>3</v>
      </c>
      <c r="R12">
        <v>50</v>
      </c>
      <c r="S12">
        <v>0</v>
      </c>
      <c r="T12">
        <v>0</v>
      </c>
    </row>
    <row r="13" spans="1:20">
      <c r="A13">
        <v>8</v>
      </c>
      <c r="B13" t="s">
        <v>98</v>
      </c>
      <c r="C13">
        <v>6</v>
      </c>
      <c r="D13">
        <v>50003</v>
      </c>
      <c r="E13">
        <v>10</v>
      </c>
      <c r="F13">
        <v>1500</v>
      </c>
      <c r="G13">
        <v>800</v>
      </c>
      <c r="H13">
        <v>50</v>
      </c>
      <c r="I13">
        <v>100</v>
      </c>
      <c r="J13">
        <v>750</v>
      </c>
      <c r="K13">
        <v>200</v>
      </c>
      <c r="L13">
        <v>700</v>
      </c>
      <c r="M13">
        <v>300</v>
      </c>
      <c r="N13">
        <v>650</v>
      </c>
      <c r="O13">
        <v>400</v>
      </c>
      <c r="P13">
        <v>600</v>
      </c>
      <c r="Q13">
        <v>3</v>
      </c>
      <c r="R13">
        <v>50</v>
      </c>
      <c r="S13">
        <v>0</v>
      </c>
      <c r="T13">
        <v>0</v>
      </c>
    </row>
    <row r="14" spans="1:20">
      <c r="A14">
        <v>9</v>
      </c>
      <c r="B14" s="12" t="s">
        <v>99</v>
      </c>
      <c r="C14">
        <v>3</v>
      </c>
      <c r="D14">
        <v>186</v>
      </c>
      <c r="E14">
        <v>1</v>
      </c>
      <c r="F14">
        <v>5000</v>
      </c>
      <c r="G14">
        <v>800</v>
      </c>
      <c r="H14">
        <v>50</v>
      </c>
      <c r="I14">
        <v>40</v>
      </c>
      <c r="J14">
        <v>750</v>
      </c>
      <c r="K14">
        <v>80</v>
      </c>
      <c r="L14">
        <v>700</v>
      </c>
      <c r="M14">
        <v>120</v>
      </c>
      <c r="N14">
        <v>649.99999999999989</v>
      </c>
      <c r="O14">
        <v>160</v>
      </c>
      <c r="P14">
        <v>599.99999999999989</v>
      </c>
      <c r="Q14">
        <v>2</v>
      </c>
      <c r="R14">
        <v>50</v>
      </c>
      <c r="S14">
        <v>0</v>
      </c>
      <c r="T14">
        <v>0</v>
      </c>
    </row>
    <row r="15" spans="1:20">
      <c r="A15">
        <v>10</v>
      </c>
      <c r="B15" t="s">
        <v>100</v>
      </c>
      <c r="C15">
        <v>6</v>
      </c>
      <c r="D15">
        <v>5001</v>
      </c>
      <c r="E15">
        <v>6</v>
      </c>
      <c r="F15">
        <v>1500</v>
      </c>
      <c r="G15">
        <v>800</v>
      </c>
      <c r="H15">
        <v>50</v>
      </c>
      <c r="I15">
        <v>100</v>
      </c>
      <c r="J15">
        <v>750</v>
      </c>
      <c r="K15">
        <v>200</v>
      </c>
      <c r="L15">
        <v>700</v>
      </c>
      <c r="M15">
        <v>300</v>
      </c>
      <c r="N15">
        <v>649.99999999999989</v>
      </c>
      <c r="O15">
        <v>400</v>
      </c>
      <c r="P15">
        <v>599.99999999999989</v>
      </c>
      <c r="Q15">
        <v>10</v>
      </c>
      <c r="R15">
        <v>50</v>
      </c>
      <c r="S15">
        <v>0</v>
      </c>
      <c r="T15">
        <v>0</v>
      </c>
    </row>
    <row r="16" spans="1:20">
      <c r="A16">
        <v>11</v>
      </c>
      <c r="B16" t="s">
        <v>101</v>
      </c>
      <c r="C16">
        <v>6</v>
      </c>
      <c r="D16">
        <v>5002</v>
      </c>
      <c r="E16">
        <v>6</v>
      </c>
      <c r="F16">
        <v>1500</v>
      </c>
      <c r="G16">
        <v>800</v>
      </c>
      <c r="H16">
        <v>50</v>
      </c>
      <c r="I16">
        <v>100</v>
      </c>
      <c r="J16">
        <v>750</v>
      </c>
      <c r="K16">
        <v>200</v>
      </c>
      <c r="L16">
        <v>700</v>
      </c>
      <c r="M16">
        <v>300</v>
      </c>
      <c r="N16">
        <v>649.99999999999989</v>
      </c>
      <c r="O16">
        <v>400</v>
      </c>
      <c r="P16">
        <v>599.99999999999989</v>
      </c>
      <c r="Q16">
        <v>10</v>
      </c>
      <c r="R16">
        <v>50</v>
      </c>
      <c r="S16">
        <v>0</v>
      </c>
      <c r="T16">
        <v>0</v>
      </c>
    </row>
    <row r="17" spans="1:20">
      <c r="A17">
        <v>12</v>
      </c>
      <c r="B17" t="s">
        <v>102</v>
      </c>
      <c r="C17">
        <v>6</v>
      </c>
      <c r="D17">
        <v>5003</v>
      </c>
      <c r="E17">
        <v>6</v>
      </c>
      <c r="F17">
        <v>1500</v>
      </c>
      <c r="G17">
        <v>800</v>
      </c>
      <c r="H17">
        <v>50</v>
      </c>
      <c r="I17">
        <v>100</v>
      </c>
      <c r="J17">
        <v>750</v>
      </c>
      <c r="K17">
        <v>200</v>
      </c>
      <c r="L17">
        <v>700</v>
      </c>
      <c r="M17">
        <v>300</v>
      </c>
      <c r="N17">
        <v>649.99999999999989</v>
      </c>
      <c r="O17">
        <v>400</v>
      </c>
      <c r="P17">
        <v>599.99999999999989</v>
      </c>
      <c r="Q17">
        <v>10</v>
      </c>
      <c r="R17">
        <v>50</v>
      </c>
      <c r="S17">
        <v>0</v>
      </c>
      <c r="T17">
        <v>0</v>
      </c>
    </row>
    <row r="18" spans="1:20">
      <c r="A18">
        <v>13</v>
      </c>
      <c r="B18" t="s">
        <v>103</v>
      </c>
      <c r="C18">
        <v>6</v>
      </c>
      <c r="D18">
        <v>5004</v>
      </c>
      <c r="E18">
        <v>6</v>
      </c>
      <c r="F18">
        <v>1500</v>
      </c>
      <c r="G18">
        <v>800</v>
      </c>
      <c r="H18">
        <v>50</v>
      </c>
      <c r="I18">
        <v>100</v>
      </c>
      <c r="J18">
        <v>750</v>
      </c>
      <c r="K18">
        <v>200</v>
      </c>
      <c r="L18">
        <v>700</v>
      </c>
      <c r="M18">
        <v>300</v>
      </c>
      <c r="N18">
        <v>649.99999999999989</v>
      </c>
      <c r="O18">
        <v>400</v>
      </c>
      <c r="P18">
        <v>599.99999999999989</v>
      </c>
      <c r="Q18">
        <v>10</v>
      </c>
      <c r="R18">
        <v>50</v>
      </c>
      <c r="S18">
        <v>0</v>
      </c>
      <c r="T18">
        <v>0</v>
      </c>
    </row>
    <row r="19" spans="1:20">
      <c r="A19">
        <v>14</v>
      </c>
      <c r="B19" s="13" t="s">
        <v>104</v>
      </c>
      <c r="C19">
        <v>3</v>
      </c>
      <c r="D19">
        <v>189</v>
      </c>
      <c r="E19">
        <v>1</v>
      </c>
      <c r="F19">
        <v>1750</v>
      </c>
      <c r="G19">
        <v>800</v>
      </c>
      <c r="H19">
        <v>50</v>
      </c>
      <c r="I19">
        <v>100</v>
      </c>
      <c r="J19">
        <v>750</v>
      </c>
      <c r="K19">
        <v>200</v>
      </c>
      <c r="L19">
        <v>700</v>
      </c>
      <c r="M19">
        <v>300</v>
      </c>
      <c r="N19">
        <v>650</v>
      </c>
      <c r="O19">
        <v>400</v>
      </c>
      <c r="P19">
        <v>600</v>
      </c>
      <c r="Q19">
        <v>10</v>
      </c>
      <c r="R19">
        <v>50</v>
      </c>
      <c r="S19">
        <v>0</v>
      </c>
      <c r="T19">
        <v>0</v>
      </c>
    </row>
    <row r="20" spans="1:20">
      <c r="A20">
        <v>15</v>
      </c>
      <c r="B20" s="13" t="s">
        <v>105</v>
      </c>
      <c r="C20">
        <v>3</v>
      </c>
      <c r="D20">
        <v>116</v>
      </c>
      <c r="E20">
        <v>1</v>
      </c>
      <c r="F20">
        <v>2250</v>
      </c>
      <c r="G20">
        <v>350</v>
      </c>
      <c r="H20">
        <v>50</v>
      </c>
      <c r="I20">
        <v>100</v>
      </c>
      <c r="J20">
        <v>300</v>
      </c>
      <c r="K20">
        <v>200</v>
      </c>
      <c r="L20">
        <v>250</v>
      </c>
      <c r="M20">
        <v>300</v>
      </c>
      <c r="N20">
        <v>200</v>
      </c>
      <c r="O20">
        <v>400</v>
      </c>
      <c r="P20">
        <v>150.00000000000003</v>
      </c>
      <c r="Q20">
        <v>10</v>
      </c>
      <c r="R20">
        <v>50</v>
      </c>
      <c r="S20">
        <v>0</v>
      </c>
      <c r="T20">
        <v>0</v>
      </c>
    </row>
    <row r="21" spans="1:20">
      <c r="A21">
        <v>16</v>
      </c>
      <c r="B21" s="12" t="s">
        <v>106</v>
      </c>
      <c r="C21">
        <v>3</v>
      </c>
      <c r="D21">
        <v>184</v>
      </c>
      <c r="E21">
        <v>1</v>
      </c>
      <c r="F21">
        <v>2500</v>
      </c>
      <c r="G21">
        <v>750</v>
      </c>
      <c r="H21">
        <v>100</v>
      </c>
      <c r="I21">
        <v>60</v>
      </c>
      <c r="J21">
        <v>700</v>
      </c>
      <c r="K21">
        <v>120</v>
      </c>
      <c r="L21">
        <v>649.99999999999989</v>
      </c>
      <c r="M21">
        <v>180</v>
      </c>
      <c r="N21">
        <v>599.99999999999989</v>
      </c>
      <c r="O21">
        <v>240</v>
      </c>
      <c r="P21">
        <v>549.99999999999977</v>
      </c>
      <c r="Q21">
        <v>3</v>
      </c>
      <c r="R21">
        <v>50</v>
      </c>
      <c r="S21">
        <v>0</v>
      </c>
      <c r="T21">
        <v>0</v>
      </c>
    </row>
  </sheetData>
  <phoneticPr fontId="1" type="noConversion"/>
  <conditionalFormatting sqref="A4:T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T4">
    <cfRule type="expression" dxfId="0" priority="21">
      <formula>A4="Client"</formula>
    </cfRule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4"/>
  <sheetViews>
    <sheetView workbookViewId="0">
      <selection activeCell="P17" sqref="P17"/>
    </sheetView>
  </sheetViews>
  <sheetFormatPr defaultRowHeight="13.5"/>
  <cols>
    <col min="3" max="3" width="15.125" customWidth="1"/>
  </cols>
  <sheetData>
    <row r="1" spans="1:24">
      <c r="A1" t="s">
        <v>40</v>
      </c>
    </row>
    <row r="2" spans="1:24">
      <c r="B2" t="s">
        <v>41</v>
      </c>
    </row>
    <row r="3" spans="1:24">
      <c r="B3" t="s">
        <v>42</v>
      </c>
    </row>
    <row r="4" spans="1:24">
      <c r="B4" t="s">
        <v>43</v>
      </c>
    </row>
    <row r="5" spans="1:24">
      <c r="B5" t="s">
        <v>44</v>
      </c>
    </row>
    <row r="6" spans="1:24">
      <c r="B6" t="s">
        <v>45</v>
      </c>
    </row>
    <row r="7" spans="1:24">
      <c r="B7" t="s">
        <v>46</v>
      </c>
    </row>
    <row r="9" spans="1:24">
      <c r="A9" t="s">
        <v>47</v>
      </c>
      <c r="D9" t="s">
        <v>53</v>
      </c>
      <c r="E9" t="s">
        <v>54</v>
      </c>
    </row>
    <row r="10" spans="1:24">
      <c r="B10" t="s">
        <v>48</v>
      </c>
      <c r="D10">
        <v>2000</v>
      </c>
    </row>
    <row r="11" spans="1:24">
      <c r="B11" t="s">
        <v>49</v>
      </c>
      <c r="D11">
        <v>1500</v>
      </c>
    </row>
    <row r="12" spans="1:24">
      <c r="B12" t="s">
        <v>50</v>
      </c>
      <c r="D12">
        <v>1500</v>
      </c>
    </row>
    <row r="13" spans="1:24">
      <c r="B13" t="s">
        <v>51</v>
      </c>
      <c r="D13">
        <v>500</v>
      </c>
    </row>
    <row r="14" spans="1:24">
      <c r="B14" t="s">
        <v>52</v>
      </c>
      <c r="D14">
        <v>600</v>
      </c>
      <c r="L14">
        <v>0.05</v>
      </c>
    </row>
    <row r="16" spans="1:24" ht="27">
      <c r="D16" t="s">
        <v>55</v>
      </c>
      <c r="E16" t="s">
        <v>56</v>
      </c>
      <c r="F16" t="s">
        <v>57</v>
      </c>
      <c r="G16" t="s">
        <v>58</v>
      </c>
      <c r="H16" s="7" t="s">
        <v>59</v>
      </c>
      <c r="I16" t="s">
        <v>60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68</v>
      </c>
      <c r="R16" t="s">
        <v>69</v>
      </c>
      <c r="S16" t="s">
        <v>70</v>
      </c>
      <c r="T16" t="s">
        <v>71</v>
      </c>
      <c r="U16" t="s">
        <v>72</v>
      </c>
      <c r="W16" t="s">
        <v>73</v>
      </c>
      <c r="X16" t="s">
        <v>74</v>
      </c>
    </row>
    <row r="17" spans="3:24" s="8" customFormat="1">
      <c r="C17" t="s">
        <v>48</v>
      </c>
      <c r="D17">
        <v>2000</v>
      </c>
      <c r="E17" s="8">
        <v>0.8</v>
      </c>
      <c r="F17" s="8">
        <f>INT(E17*D17)</f>
        <v>1600</v>
      </c>
      <c r="G17" s="8">
        <v>2</v>
      </c>
      <c r="H17" s="9">
        <v>0.05</v>
      </c>
      <c r="I17" s="10">
        <v>0.05</v>
      </c>
      <c r="J17" s="8">
        <f>INT(G17*$C$32*$C$34*$D$34)</f>
        <v>500</v>
      </c>
      <c r="K17" s="8">
        <f>E17-$L$14</f>
        <v>0.75</v>
      </c>
      <c r="L17" s="8">
        <f>INT(K17*D17)</f>
        <v>1500</v>
      </c>
      <c r="M17" s="8">
        <f>INT(G17*$C$32*$C$34*$E$34)</f>
        <v>1000</v>
      </c>
      <c r="N17" s="8">
        <f>K17-$L$14</f>
        <v>0.7</v>
      </c>
      <c r="O17" s="8">
        <f>INT(N17*D17)</f>
        <v>1400</v>
      </c>
      <c r="P17" s="8">
        <f>INT(G17*$C$32*$C$34*$F$34)</f>
        <v>1500</v>
      </c>
      <c r="Q17" s="8">
        <f>N17-$L$14</f>
        <v>0.64999999999999991</v>
      </c>
      <c r="R17" s="8">
        <f>INT(Q17*D17)</f>
        <v>1300</v>
      </c>
      <c r="S17" s="8">
        <f>INT(G17*$C$32*$C$34*$G$34)</f>
        <v>2000</v>
      </c>
      <c r="T17" s="8">
        <f>Q17-$L$14</f>
        <v>0.59999999999999987</v>
      </c>
      <c r="U17" s="8">
        <f>INT(T17*D17)</f>
        <v>1200</v>
      </c>
      <c r="W17" s="8">
        <f>I17*G17*U17</f>
        <v>120</v>
      </c>
      <c r="X17" s="8">
        <f>H17*U17*G17</f>
        <v>120</v>
      </c>
    </row>
    <row r="18" spans="3:24" s="8" customFormat="1">
      <c r="C18" t="s">
        <v>49</v>
      </c>
      <c r="D18">
        <v>1500</v>
      </c>
      <c r="E18" s="8">
        <v>0.8</v>
      </c>
      <c r="F18" s="8">
        <f t="shared" ref="F18:F21" si="0">INT(E18*D18)</f>
        <v>1200</v>
      </c>
      <c r="G18" s="8">
        <v>3</v>
      </c>
      <c r="H18" s="9">
        <v>0.05</v>
      </c>
      <c r="I18" s="10">
        <v>0.05</v>
      </c>
      <c r="J18" s="8">
        <f t="shared" ref="J18:J21" si="1">INT(G18*$C$32*$C$34*$D$34)</f>
        <v>750</v>
      </c>
      <c r="K18" s="8">
        <f t="shared" ref="K18:K21" si="2">E18-$L$14</f>
        <v>0.75</v>
      </c>
      <c r="L18" s="8">
        <f t="shared" ref="L18:L21" si="3">INT(K18*D18)</f>
        <v>1125</v>
      </c>
      <c r="M18" s="8">
        <f>INT(G18*$C$32*$C$34*$E$34)</f>
        <v>1500</v>
      </c>
      <c r="N18" s="8">
        <f t="shared" ref="N18:N21" si="4">K18-$L$14</f>
        <v>0.7</v>
      </c>
      <c r="O18" s="8">
        <f t="shared" ref="O18:O21" si="5">INT(N18*D18)</f>
        <v>1050</v>
      </c>
      <c r="P18" s="8">
        <f t="shared" ref="P18:P21" si="6">INT(G18*$C$32*$C$34*$F$34)</f>
        <v>2250</v>
      </c>
      <c r="Q18" s="8">
        <f t="shared" ref="Q18:Q21" si="7">N18-$L$14</f>
        <v>0.64999999999999991</v>
      </c>
      <c r="R18" s="8">
        <f t="shared" ref="R18:R21" si="8">INT(Q18*D18)</f>
        <v>975</v>
      </c>
      <c r="S18" s="8">
        <f t="shared" ref="S18:S21" si="9">INT(G18*$C$32*$C$34*$G$34)</f>
        <v>3000</v>
      </c>
      <c r="T18" s="8">
        <f t="shared" ref="T18:T21" si="10">Q18-$L$14</f>
        <v>0.59999999999999987</v>
      </c>
      <c r="U18" s="8">
        <f t="shared" ref="U18:U21" si="11">INT(T18*D18)</f>
        <v>900</v>
      </c>
      <c r="W18" s="8">
        <f t="shared" ref="W18:W20" si="12">I18*G18*U18</f>
        <v>135.00000000000003</v>
      </c>
      <c r="X18" s="8">
        <f t="shared" ref="X18:X21" si="13">H18*U18*G18</f>
        <v>135</v>
      </c>
    </row>
    <row r="19" spans="3:24" s="8" customFormat="1">
      <c r="C19" t="s">
        <v>50</v>
      </c>
      <c r="D19">
        <v>1500</v>
      </c>
      <c r="E19" s="8">
        <v>0.8</v>
      </c>
      <c r="F19" s="8">
        <f t="shared" si="0"/>
        <v>1200</v>
      </c>
      <c r="G19" s="8">
        <v>3</v>
      </c>
      <c r="H19" s="9">
        <v>0.05</v>
      </c>
      <c r="I19" s="10">
        <v>0.05</v>
      </c>
      <c r="J19" s="8">
        <f t="shared" si="1"/>
        <v>750</v>
      </c>
      <c r="K19" s="8">
        <f t="shared" si="2"/>
        <v>0.75</v>
      </c>
      <c r="L19" s="8">
        <f t="shared" si="3"/>
        <v>1125</v>
      </c>
      <c r="M19" s="8">
        <f t="shared" ref="M19:M21" si="14">INT(G19*$C$32*$C$34*$E$34)</f>
        <v>1500</v>
      </c>
      <c r="N19" s="8">
        <f t="shared" si="4"/>
        <v>0.7</v>
      </c>
      <c r="O19" s="8">
        <f t="shared" si="5"/>
        <v>1050</v>
      </c>
      <c r="P19" s="8">
        <f t="shared" si="6"/>
        <v>2250</v>
      </c>
      <c r="Q19" s="8">
        <f t="shared" si="7"/>
        <v>0.64999999999999991</v>
      </c>
      <c r="R19" s="8">
        <f t="shared" si="8"/>
        <v>975</v>
      </c>
      <c r="S19" s="8">
        <f t="shared" si="9"/>
        <v>3000</v>
      </c>
      <c r="T19" s="8">
        <f t="shared" si="10"/>
        <v>0.59999999999999987</v>
      </c>
      <c r="U19" s="8">
        <f t="shared" si="11"/>
        <v>900</v>
      </c>
      <c r="W19" s="8">
        <f t="shared" si="12"/>
        <v>135.00000000000003</v>
      </c>
      <c r="X19" s="8">
        <f t="shared" si="13"/>
        <v>135</v>
      </c>
    </row>
    <row r="20" spans="3:24" s="8" customFormat="1">
      <c r="C20" t="s">
        <v>51</v>
      </c>
      <c r="D20">
        <v>500</v>
      </c>
      <c r="E20" s="8">
        <v>0.8</v>
      </c>
      <c r="F20" s="8">
        <f t="shared" si="0"/>
        <v>400</v>
      </c>
      <c r="G20" s="8">
        <v>20</v>
      </c>
      <c r="H20" s="9">
        <v>0.1</v>
      </c>
      <c r="I20" s="10">
        <v>0.05</v>
      </c>
      <c r="J20" s="8">
        <f t="shared" si="1"/>
        <v>5000</v>
      </c>
      <c r="K20" s="8">
        <f t="shared" si="2"/>
        <v>0.75</v>
      </c>
      <c r="L20" s="8">
        <f t="shared" si="3"/>
        <v>375</v>
      </c>
      <c r="M20" s="8">
        <f t="shared" si="14"/>
        <v>10000</v>
      </c>
      <c r="N20" s="8">
        <f t="shared" si="4"/>
        <v>0.7</v>
      </c>
      <c r="O20" s="8">
        <f t="shared" si="5"/>
        <v>350</v>
      </c>
      <c r="P20" s="8">
        <f t="shared" si="6"/>
        <v>15000</v>
      </c>
      <c r="Q20" s="8">
        <f t="shared" si="7"/>
        <v>0.64999999999999991</v>
      </c>
      <c r="R20" s="8">
        <f t="shared" si="8"/>
        <v>325</v>
      </c>
      <c r="S20" s="8">
        <f t="shared" si="9"/>
        <v>20000</v>
      </c>
      <c r="T20" s="8">
        <f t="shared" si="10"/>
        <v>0.59999999999999987</v>
      </c>
      <c r="U20" s="8">
        <f t="shared" si="11"/>
        <v>300</v>
      </c>
      <c r="W20" s="8">
        <f t="shared" si="12"/>
        <v>300</v>
      </c>
      <c r="X20" s="8">
        <f t="shared" si="13"/>
        <v>600</v>
      </c>
    </row>
    <row r="21" spans="3:24" s="8" customFormat="1">
      <c r="C21" t="s">
        <v>52</v>
      </c>
      <c r="D21">
        <v>600</v>
      </c>
      <c r="E21" s="8">
        <v>0.8</v>
      </c>
      <c r="F21" s="8">
        <f t="shared" si="0"/>
        <v>480</v>
      </c>
      <c r="G21" s="8">
        <v>20</v>
      </c>
      <c r="H21" s="9">
        <v>0.1</v>
      </c>
      <c r="I21" s="10">
        <v>0.05</v>
      </c>
      <c r="J21" s="8">
        <f t="shared" si="1"/>
        <v>5000</v>
      </c>
      <c r="K21" s="8">
        <f t="shared" si="2"/>
        <v>0.75</v>
      </c>
      <c r="L21" s="8">
        <f t="shared" si="3"/>
        <v>450</v>
      </c>
      <c r="M21" s="8">
        <f t="shared" si="14"/>
        <v>10000</v>
      </c>
      <c r="N21" s="8">
        <f t="shared" si="4"/>
        <v>0.7</v>
      </c>
      <c r="O21" s="8">
        <f t="shared" si="5"/>
        <v>420</v>
      </c>
      <c r="P21" s="8">
        <f t="shared" si="6"/>
        <v>15000</v>
      </c>
      <c r="Q21" s="8">
        <f t="shared" si="7"/>
        <v>0.64999999999999991</v>
      </c>
      <c r="R21" s="8">
        <f t="shared" si="8"/>
        <v>390</v>
      </c>
      <c r="S21" s="8">
        <f t="shared" si="9"/>
        <v>20000</v>
      </c>
      <c r="T21" s="8">
        <f t="shared" si="10"/>
        <v>0.59999999999999987</v>
      </c>
      <c r="U21" s="8">
        <f t="shared" si="11"/>
        <v>360</v>
      </c>
      <c r="W21" s="8">
        <f>I21*G21*U21</f>
        <v>360</v>
      </c>
      <c r="X21" s="8">
        <f t="shared" si="13"/>
        <v>720</v>
      </c>
    </row>
    <row r="22" spans="3:24">
      <c r="H22" s="7"/>
    </row>
    <row r="23" spans="3:24">
      <c r="F23" t="s">
        <v>75</v>
      </c>
      <c r="G23">
        <f>G21*F21+G20*F20+G19*F19+G18*F18+G17*F17</f>
        <v>28000</v>
      </c>
      <c r="H23" s="7"/>
      <c r="S23" t="s">
        <v>75</v>
      </c>
      <c r="T23">
        <f>SUMPRODUCT(U17:U21,G17:G21)</f>
        <v>21000</v>
      </c>
    </row>
    <row r="24" spans="3:24">
      <c r="C24" s="11" t="s">
        <v>76</v>
      </c>
      <c r="H24" s="7"/>
      <c r="S24" t="s">
        <v>77</v>
      </c>
      <c r="T24">
        <f>T23</f>
        <v>21000</v>
      </c>
    </row>
    <row r="25" spans="3:24">
      <c r="C25" t="s">
        <v>78</v>
      </c>
      <c r="H25" s="7"/>
      <c r="L25" s="11"/>
      <c r="M25" s="11"/>
    </row>
    <row r="26" spans="3:24">
      <c r="C26">
        <v>500</v>
      </c>
      <c r="E26" t="s">
        <v>79</v>
      </c>
      <c r="H26" s="7"/>
      <c r="L26" s="11"/>
      <c r="M26" s="11"/>
      <c r="S26" t="s">
        <v>80</v>
      </c>
    </row>
    <row r="27" spans="3:24">
      <c r="C27" t="s">
        <v>81</v>
      </c>
      <c r="E27" t="s">
        <v>82</v>
      </c>
      <c r="H27" s="7"/>
      <c r="L27" s="11"/>
      <c r="M27" s="11"/>
      <c r="S27">
        <f>SUM(X17:X21)-SUM(W17:W21)</f>
        <v>660</v>
      </c>
    </row>
    <row r="28" spans="3:24">
      <c r="C28">
        <v>0.8</v>
      </c>
      <c r="E28" t="s">
        <v>83</v>
      </c>
      <c r="H28" s="7"/>
    </row>
    <row r="29" spans="3:24">
      <c r="C29" t="s">
        <v>84</v>
      </c>
      <c r="H29" s="7"/>
    </row>
    <row r="30" spans="3:24">
      <c r="C30">
        <v>0.05</v>
      </c>
      <c r="H30" s="7"/>
    </row>
    <row r="31" spans="3:24">
      <c r="C31" t="s">
        <v>85</v>
      </c>
      <c r="H31" s="7"/>
    </row>
    <row r="32" spans="3:24">
      <c r="C32" s="11">
        <f>C30*C28*C26</f>
        <v>20.000000000000004</v>
      </c>
      <c r="D32" t="s">
        <v>86</v>
      </c>
      <c r="H32" s="7"/>
    </row>
    <row r="33" spans="3:8">
      <c r="C33" t="s">
        <v>87</v>
      </c>
      <c r="D33" t="s">
        <v>88</v>
      </c>
      <c r="E33" t="s">
        <v>89</v>
      </c>
      <c r="F33" t="s">
        <v>90</v>
      </c>
      <c r="G33" t="s">
        <v>91</v>
      </c>
      <c r="H33" s="7"/>
    </row>
    <row r="34" spans="3:8">
      <c r="C34" s="11">
        <v>50</v>
      </c>
      <c r="D34">
        <v>0.25</v>
      </c>
      <c r="E34">
        <v>0.5</v>
      </c>
      <c r="F34">
        <v>0.75</v>
      </c>
      <c r="G34">
        <v>1</v>
      </c>
      <c r="H34" s="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limit_activity_info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2015-12-07T01:47:20Z</dcterms:modified>
</cp:coreProperties>
</file>