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95" windowWidth="14805" windowHeight="7620"/>
  </bookViews>
  <sheets>
    <sheet name="技能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R66" i="1"/>
  <c r="S66" s="1"/>
  <c r="R65"/>
  <c r="S65" s="1"/>
  <c r="R64"/>
  <c r="S64" s="1"/>
  <c r="R63"/>
  <c r="S63" s="1"/>
  <c r="R62"/>
  <c r="S62" s="1"/>
  <c r="R72"/>
  <c r="S72" s="1"/>
  <c r="R71"/>
  <c r="S71" s="1"/>
  <c r="R70"/>
  <c r="S70" s="1"/>
  <c r="R69"/>
  <c r="S69" s="1"/>
  <c r="R68"/>
  <c r="S68" s="1"/>
  <c r="R78"/>
  <c r="S78" s="1"/>
  <c r="R77"/>
  <c r="S77" s="1"/>
  <c r="R76"/>
  <c r="S76" s="1"/>
  <c r="R75"/>
  <c r="S75" s="1"/>
  <c r="R74"/>
  <c r="S74" s="1"/>
  <c r="P36" l="1"/>
  <c r="P35"/>
  <c r="P34"/>
  <c r="P33"/>
  <c r="P54"/>
  <c r="P52"/>
  <c r="P53"/>
  <c r="P51"/>
  <c r="P30"/>
  <c r="P29"/>
  <c r="P28"/>
  <c r="P27"/>
  <c r="P41"/>
  <c r="P11"/>
  <c r="P12"/>
  <c r="P10"/>
  <c r="P9"/>
  <c r="P6"/>
  <c r="P5"/>
  <c r="P4"/>
  <c r="R3" l="1"/>
  <c r="S3" s="1"/>
  <c r="R4"/>
  <c r="S4" s="1"/>
  <c r="R5"/>
  <c r="S5" s="1"/>
  <c r="R6"/>
  <c r="S6" s="1"/>
  <c r="R8"/>
  <c r="S8" s="1"/>
  <c r="R9"/>
  <c r="S9" s="1"/>
  <c r="R10"/>
  <c r="S10" s="1"/>
  <c r="R11"/>
  <c r="S11" s="1"/>
  <c r="R12"/>
  <c r="S12" s="1"/>
  <c r="R14"/>
  <c r="S14" s="1"/>
  <c r="R15"/>
  <c r="S15" s="1"/>
  <c r="R16"/>
  <c r="S16" s="1"/>
  <c r="R17"/>
  <c r="S17" s="1"/>
  <c r="R18"/>
  <c r="S18" s="1"/>
  <c r="R20"/>
  <c r="S20" s="1"/>
  <c r="R21"/>
  <c r="S21" s="1"/>
  <c r="R22"/>
  <c r="S22" s="1"/>
  <c r="R23"/>
  <c r="S23" s="1"/>
  <c r="R24"/>
  <c r="S24" s="1"/>
  <c r="R26"/>
  <c r="S26" s="1"/>
  <c r="R27"/>
  <c r="S27" s="1"/>
  <c r="R28"/>
  <c r="S28" s="1"/>
  <c r="R29"/>
  <c r="S29" s="1"/>
  <c r="R30"/>
  <c r="S30" s="1"/>
  <c r="R32"/>
  <c r="S32" s="1"/>
  <c r="R33"/>
  <c r="S33" s="1"/>
  <c r="R34"/>
  <c r="S34" s="1"/>
  <c r="R35"/>
  <c r="S35" s="1"/>
  <c r="R36"/>
  <c r="S36" s="1"/>
  <c r="R38"/>
  <c r="S38" s="1"/>
  <c r="R39"/>
  <c r="S39" s="1"/>
  <c r="R40"/>
  <c r="S40" s="1"/>
  <c r="R41"/>
  <c r="S41" s="1"/>
  <c r="R42"/>
  <c r="S42" s="1"/>
  <c r="R44"/>
  <c r="S44" s="1"/>
  <c r="R45"/>
  <c r="S45" s="1"/>
  <c r="R46"/>
  <c r="S46" s="1"/>
  <c r="R47"/>
  <c r="S47" s="1"/>
  <c r="R48"/>
  <c r="S48" s="1"/>
  <c r="R50"/>
  <c r="S50" s="1"/>
  <c r="R51"/>
  <c r="S51" s="1"/>
  <c r="R52"/>
  <c r="S52" s="1"/>
  <c r="R53"/>
  <c r="S53" s="1"/>
  <c r="R54"/>
  <c r="S54" s="1"/>
  <c r="R56"/>
  <c r="S56" s="1"/>
  <c r="R57"/>
  <c r="S57" s="1"/>
  <c r="R58"/>
  <c r="S58" s="1"/>
  <c r="R59"/>
  <c r="S59" s="1"/>
  <c r="R60"/>
  <c r="S60" s="1"/>
  <c r="R80"/>
  <c r="S80" s="1"/>
  <c r="M2" i="2"/>
  <c r="M3"/>
  <c r="M4"/>
  <c r="M5"/>
  <c r="M1"/>
  <c r="L1"/>
  <c r="R2" i="1"/>
  <c r="S2" s="1"/>
  <c r="L3" i="2"/>
  <c r="L4"/>
  <c r="L5"/>
  <c r="L2"/>
</calcChain>
</file>

<file path=xl/sharedStrings.xml><?xml version="1.0" encoding="utf-8"?>
<sst xmlns="http://schemas.openxmlformats.org/spreadsheetml/2006/main" count="931" uniqueCount="349">
  <si>
    <t>id</t>
    <phoneticPr fontId="1" type="noConversion"/>
  </si>
  <si>
    <t>配置</t>
    <phoneticPr fontId="1" type="noConversion"/>
  </si>
  <si>
    <t>类型</t>
    <phoneticPr fontId="1" type="noConversion"/>
  </si>
  <si>
    <t>技能名</t>
    <phoneticPr fontId="1" type="noConversion"/>
  </si>
  <si>
    <t>cd</t>
    <phoneticPr fontId="1" type="noConversion"/>
  </si>
  <si>
    <t>skill_101_dog</t>
    <phoneticPr fontId="1" type="noConversion"/>
  </si>
  <si>
    <t>fire</t>
    <phoneticPr fontId="1" type="noConversion"/>
  </si>
  <si>
    <t>自己HP变化</t>
    <phoneticPr fontId="1" type="noConversion"/>
  </si>
  <si>
    <t>自然抗</t>
    <phoneticPr fontId="1" type="noConversion"/>
  </si>
  <si>
    <t>冰抗</t>
    <phoneticPr fontId="1" type="noConversion"/>
  </si>
  <si>
    <t>1*s.lv+1</t>
    <phoneticPr fontId="1" type="noConversion"/>
  </si>
  <si>
    <t>107蘑菇</t>
    <phoneticPr fontId="1" type="noConversion"/>
  </si>
  <si>
    <t>skill_107_mogu</t>
    <phoneticPr fontId="1" type="noConversion"/>
  </si>
  <si>
    <t>ice</t>
    <phoneticPr fontId="1" type="noConversion"/>
  </si>
  <si>
    <t>bullet</t>
    <phoneticPr fontId="1" type="noConversion"/>
  </si>
  <si>
    <t>子弹</t>
    <phoneticPr fontId="1" type="noConversion"/>
  </si>
  <si>
    <t>冰伤</t>
    <phoneticPr fontId="1" type="noConversion"/>
  </si>
  <si>
    <t>是否导表</t>
    <phoneticPr fontId="1" type="noConversion"/>
  </si>
  <si>
    <t>星级</t>
    <phoneticPr fontId="1" type="noConversion"/>
  </si>
  <si>
    <t>备注</t>
    <phoneticPr fontId="1" type="noConversion"/>
  </si>
  <si>
    <t>图标</t>
    <phoneticPr fontId="1" type="noConversion"/>
  </si>
  <si>
    <t>属性分类</t>
    <phoneticPr fontId="1" type="noConversion"/>
  </si>
  <si>
    <t>自己MP变化</t>
    <phoneticPr fontId="1" type="noConversion"/>
  </si>
  <si>
    <t>MP消耗</t>
    <phoneticPr fontId="1" type="noConversion"/>
  </si>
  <si>
    <t>伤害公式</t>
    <phoneticPr fontId="1" type="noConversion"/>
  </si>
  <si>
    <t>火伤</t>
    <phoneticPr fontId="1" type="noConversion"/>
  </si>
  <si>
    <t>自然伤</t>
    <phoneticPr fontId="1" type="noConversion"/>
  </si>
  <si>
    <t>火抗</t>
    <phoneticPr fontId="1" type="noConversion"/>
  </si>
  <si>
    <t>tips</t>
    <phoneticPr fontId="1" type="noConversion"/>
  </si>
  <si>
    <t>108仙子</t>
    <phoneticPr fontId="1" type="noConversion"/>
  </si>
  <si>
    <t>nature</t>
    <phoneticPr fontId="1" type="noConversion"/>
  </si>
  <si>
    <t>skill_108_fairy</t>
    <phoneticPr fontId="1" type="noConversion"/>
  </si>
  <si>
    <t>自己获得buff</t>
    <phoneticPr fontId="1" type="noConversion"/>
  </si>
  <si>
    <t>敌人获得buff</t>
    <phoneticPr fontId="1" type="noConversion"/>
  </si>
  <si>
    <t>106雷</t>
  </si>
  <si>
    <t>106雷</t>
    <phoneticPr fontId="1" type="noConversion"/>
  </si>
  <si>
    <t>skill_106_storm</t>
  </si>
  <si>
    <t>skill_106_storm</t>
    <phoneticPr fontId="1" type="noConversion"/>
  </si>
  <si>
    <t>宠物模型</t>
    <phoneticPr fontId="1" type="noConversion"/>
  </si>
  <si>
    <t>monster_101_dog</t>
  </si>
  <si>
    <t>boss_106_storm</t>
  </si>
  <si>
    <t>monster_107_mogu</t>
  </si>
  <si>
    <t>变身</t>
    <phoneticPr fontId="1" type="noConversion"/>
  </si>
  <si>
    <t>对应的动画</t>
    <phoneticPr fontId="1" type="noConversion"/>
  </si>
  <si>
    <t>spirit_horse</t>
    <phoneticPr fontId="1" type="noConversion"/>
  </si>
  <si>
    <t>15*s.lv+30</t>
    <phoneticPr fontId="1" type="noConversion"/>
  </si>
  <si>
    <t>trans_ma01</t>
  </si>
  <si>
    <t>pet_108_fairy</t>
    <phoneticPr fontId="1" type="noConversion"/>
  </si>
  <si>
    <t>204枭兽</t>
    <phoneticPr fontId="1" type="noConversion"/>
  </si>
  <si>
    <t>skill_204_moonkin</t>
    <phoneticPr fontId="1" type="noConversion"/>
  </si>
  <si>
    <t>monster_204_moonkin</t>
    <phoneticPr fontId="1" type="noConversion"/>
  </si>
  <si>
    <t>星级描述</t>
    <phoneticPr fontId="1" type="noConversion"/>
  </si>
  <si>
    <t>20*s.lv+35</t>
    <phoneticPr fontId="1" type="noConversion"/>
  </si>
  <si>
    <t>206火女</t>
    <phoneticPr fontId="1" type="noConversion"/>
  </si>
  <si>
    <t>skill_206_lina</t>
    <phoneticPr fontId="1" type="noConversion"/>
  </si>
  <si>
    <t>boss_206_lina</t>
  </si>
  <si>
    <t>boss_206_lina</t>
    <phoneticPr fontId="1" type="noConversion"/>
  </si>
  <si>
    <t>207冰女</t>
  </si>
  <si>
    <t>skill_207_elsa</t>
  </si>
  <si>
    <t>boss_207_elsa</t>
  </si>
  <si>
    <t>变身:变成骑士,骑马冲击敌人</t>
    <phoneticPr fontId="1" type="noConversion"/>
  </si>
  <si>
    <t>101狗</t>
    <phoneticPr fontId="1" type="noConversion"/>
  </si>
  <si>
    <t>高亮字符</t>
    <phoneticPr fontId="1" type="noConversion"/>
  </si>
  <si>
    <t>6秒</t>
    <phoneticPr fontId="1" type="noConversion"/>
  </si>
  <si>
    <t>10%%</t>
    <phoneticPr fontId="1" type="noConversion"/>
  </si>
  <si>
    <t>2星:伤害增加/&lt;num&gt;。</t>
    <phoneticPr fontId="1" type="noConversion"/>
  </si>
  <si>
    <t>50%%</t>
    <phoneticPr fontId="1" type="noConversion"/>
  </si>
  <si>
    <t>3星:冷却时间缩短为/&lt;num&gt;。</t>
    <phoneticPr fontId="1" type="noConversion"/>
  </si>
  <si>
    <t>凶猛的森林战狼，擅长撕咬及利爪攻击</t>
    <phoneticPr fontId="1" type="noConversion"/>
  </si>
  <si>
    <t>1星:召唤雷云释放三道闪电。</t>
    <phoneticPr fontId="1" type="noConversion"/>
  </si>
  <si>
    <t>元素战士，掌握自然界中雷电的力量。</t>
    <phoneticPr fontId="1" type="noConversion"/>
  </si>
  <si>
    <t>4星:伤害增加/&lt;num&gt;。</t>
    <phoneticPr fontId="1" type="noConversion"/>
  </si>
  <si>
    <t>5星:将释放出/&lt;num&gt;雷云。</t>
    <phoneticPr fontId="1" type="noConversion"/>
  </si>
  <si>
    <t>掌握寒冰力量的蘑菇怪，天生胆小怕别人靠近。</t>
    <phoneticPr fontId="1" type="noConversion"/>
  </si>
  <si>
    <t>1星:发射寒冰弹对敌人造成伤害并且短时间减缓移动速度。</t>
    <phoneticPr fontId="1" type="noConversion"/>
  </si>
  <si>
    <t>2星:冷却时间缩短为/&lt;num&gt;。</t>
    <phoneticPr fontId="1" type="noConversion"/>
  </si>
  <si>
    <t>8秒</t>
    <phoneticPr fontId="1" type="noConversion"/>
  </si>
  <si>
    <t>3星:减速时间延长/&lt;num&gt;。</t>
    <phoneticPr fontId="1" type="noConversion"/>
  </si>
  <si>
    <t>1秒</t>
    <phoneticPr fontId="1" type="noConversion"/>
  </si>
  <si>
    <t>4星:减速时间延长/&lt;num&gt;。</t>
    <phoneticPr fontId="1" type="noConversion"/>
  </si>
  <si>
    <t>5星:冷却时间缩短为/&lt;num&gt;。</t>
    <phoneticPr fontId="1" type="noConversion"/>
  </si>
  <si>
    <t>1星:释放治疗之露，一小段时间内持续恢复少量生命。</t>
    <phoneticPr fontId="1" type="noConversion"/>
  </si>
  <si>
    <t>2星:治疗量增加/&lt;num&gt;。</t>
    <phoneticPr fontId="1" type="noConversion"/>
  </si>
  <si>
    <t>4星:治疗量增加/&lt;num&gt;。</t>
    <phoneticPr fontId="1" type="noConversion"/>
  </si>
  <si>
    <t>7秒</t>
    <phoneticPr fontId="1" type="noConversion"/>
  </si>
  <si>
    <t>9秒</t>
    <phoneticPr fontId="1" type="noConversion"/>
  </si>
  <si>
    <t>聪明的枭兽，在月光林地生活。并且自学了初级小旋风法术。</t>
    <phoneticPr fontId="1" type="noConversion"/>
  </si>
  <si>
    <t>延长</t>
    <phoneticPr fontId="1" type="noConversion"/>
  </si>
  <si>
    <t>5星:/&lt;num&gt;旋风行进路径。</t>
    <phoneticPr fontId="1" type="noConversion"/>
  </si>
  <si>
    <t>月光林地的精灵莉娜，和艾莎是两姐妹，擅长火系法术。</t>
    <phoneticPr fontId="1" type="noConversion"/>
  </si>
  <si>
    <t>善良的小仙子，常常帮助受伤的小动物。</t>
    <phoneticPr fontId="1" type="noConversion"/>
  </si>
  <si>
    <t>1星:环绕自身的护身火焰，会对靠近的敌人造成多次攻击。</t>
    <phoneticPr fontId="1" type="noConversion"/>
  </si>
  <si>
    <t>4星:能量消耗减为/&lt;num&gt;。</t>
    <phoneticPr fontId="1" type="noConversion"/>
  </si>
  <si>
    <t>5星:技能暴击率增加/&lt;num&gt;。</t>
    <phoneticPr fontId="1" type="noConversion"/>
  </si>
  <si>
    <t>2星:能量消耗减为/&lt;num&gt;。</t>
    <phoneticPr fontId="1" type="noConversion"/>
  </si>
  <si>
    <t>5星:攻击旋转速率/&lt;num&gt;，但是单次伤害会/&lt;num&gt;。</t>
    <phoneticPr fontId="1" type="noConversion"/>
  </si>
  <si>
    <t>月光林地的精灵艾莎，和莉娜是两姐妹，擅长冰系法术。</t>
    <phoneticPr fontId="1" type="noConversion"/>
  </si>
  <si>
    <t>4星:冻结时间延长/&lt;num&gt;。</t>
    <phoneticPr fontId="1" type="noConversion"/>
  </si>
  <si>
    <t>205雷鸟</t>
    <phoneticPr fontId="1" type="noConversion"/>
  </si>
  <si>
    <t>skill_205_thunderbird</t>
    <phoneticPr fontId="1" type="noConversion"/>
  </si>
  <si>
    <t>它就是曾经住在大树头上的那只小小小小鸟。</t>
    <phoneticPr fontId="1" type="noConversion"/>
  </si>
  <si>
    <t>boss_205_thunderbird</t>
  </si>
  <si>
    <t>2星:伤害增加/&lt;num&gt;。</t>
  </si>
  <si>
    <t>3星:能量消耗减为/&lt;num&gt;。</t>
    <phoneticPr fontId="1" type="noConversion"/>
  </si>
  <si>
    <t>ai得分公式</t>
    <phoneticPr fontId="1" type="noConversion"/>
  </si>
  <si>
    <t>200*(1-a.hp/a.max_hp)</t>
    <phoneticPr fontId="1" type="noConversion"/>
  </si>
  <si>
    <t>-218 0 208 600</t>
    <phoneticPr fontId="1" type="noConversion"/>
  </si>
  <si>
    <t>80 10 445 150</t>
    <phoneticPr fontId="1" type="noConversion"/>
  </si>
  <si>
    <t>183 0 340 392</t>
    <phoneticPr fontId="1" type="noConversion"/>
  </si>
  <si>
    <t>183 0 540 392</t>
    <phoneticPr fontId="1" type="noConversion"/>
  </si>
  <si>
    <t>85 0 2000 300</t>
    <phoneticPr fontId="1" type="noConversion"/>
  </si>
  <si>
    <t>0 0 600 300</t>
    <phoneticPr fontId="1" type="noConversion"/>
  </si>
  <si>
    <t>0 0 900 300</t>
    <phoneticPr fontId="1" type="noConversion"/>
  </si>
  <si>
    <t>0 0 600 600</t>
    <phoneticPr fontId="1" type="noConversion"/>
  </si>
  <si>
    <t>-218 0 208 600</t>
    <phoneticPr fontId="1" type="noConversion"/>
  </si>
  <si>
    <t>ai范围</t>
    <phoneticPr fontId="1" type="noConversion"/>
  </si>
  <si>
    <t>100 0 380 300</t>
    <phoneticPr fontId="1" type="noConversion"/>
  </si>
  <si>
    <t>1星:狼啸冲击小范围敌人。</t>
    <phoneticPr fontId="1" type="noConversion"/>
  </si>
  <si>
    <t>30%%</t>
    <phoneticPr fontId="1" type="noConversion"/>
  </si>
  <si>
    <t>额外1朵</t>
    <phoneticPr fontId="1" type="noConversion"/>
  </si>
  <si>
    <t>20%%</t>
    <phoneticPr fontId="1" type="noConversion"/>
  </si>
  <si>
    <t>4秒</t>
    <phoneticPr fontId="1" type="noConversion"/>
  </si>
  <si>
    <t>20点</t>
    <phoneticPr fontId="1" type="noConversion"/>
  </si>
  <si>
    <t>提高1倍 下降40%%</t>
    <phoneticPr fontId="1" type="noConversion"/>
  </si>
  <si>
    <t>308剑圣</t>
    <phoneticPr fontId="1" type="noConversion"/>
  </si>
  <si>
    <t>skill_308_blademaster</t>
  </si>
  <si>
    <t>fire</t>
    <phoneticPr fontId="1" type="noConversion"/>
  </si>
  <si>
    <t>剑术精湛的剑士，为追求剑术的最高境界一直四处寻求。</t>
    <phoneticPr fontId="1" type="noConversion"/>
  </si>
  <si>
    <t>4星:冷却时间缩短为/&lt;num&gt;。</t>
    <phoneticPr fontId="1" type="noConversion"/>
  </si>
  <si>
    <t>12秒</t>
    <phoneticPr fontId="1" type="noConversion"/>
  </si>
  <si>
    <t>boss_308_blademaster</t>
    <phoneticPr fontId="1" type="noConversion"/>
  </si>
  <si>
    <t>-200 0 200 300</t>
    <phoneticPr fontId="1" type="noConversion"/>
  </si>
  <si>
    <t>1秒</t>
    <phoneticPr fontId="1" type="noConversion"/>
  </si>
  <si>
    <t>3星:技能持续时间延长/&lt;num&gt;。</t>
    <phoneticPr fontId="1" type="noConversion"/>
  </si>
  <si>
    <t>5星:技能持续时间延长/&lt;num&gt;。</t>
    <phoneticPr fontId="1" type="noConversion"/>
  </si>
  <si>
    <t>307地精机器人</t>
    <phoneticPr fontId="1" type="noConversion"/>
  </si>
  <si>
    <t>skill_307_robot</t>
    <phoneticPr fontId="1" type="noConversion"/>
  </si>
  <si>
    <t>操作机器人的地精工头，机械本没有善恶，而看操作者。</t>
    <phoneticPr fontId="1" type="noConversion"/>
  </si>
  <si>
    <t>20%%</t>
    <phoneticPr fontId="1" type="noConversion"/>
  </si>
  <si>
    <t>16秒</t>
    <phoneticPr fontId="1" type="noConversion"/>
  </si>
  <si>
    <t>boss_307_robot</t>
    <phoneticPr fontId="1" type="noConversion"/>
  </si>
  <si>
    <t>150 0 620 300</t>
    <phoneticPr fontId="1" type="noConversion"/>
  </si>
  <si>
    <t>5星:飞锯持续时间延长/&lt;num&gt;，但是单次伤害会/&lt;num&gt;。</t>
    <phoneticPr fontId="1" type="noConversion"/>
  </si>
  <si>
    <t>1倍 下降40%%</t>
    <phoneticPr fontId="1" type="noConversion"/>
  </si>
  <si>
    <t>sicon/lang-h.png</t>
    <phoneticPr fontId="1" type="noConversion"/>
  </si>
  <si>
    <t>sicon/lang-h.png</t>
    <phoneticPr fontId="1" type="noConversion"/>
  </si>
  <si>
    <t>sicon/lighting-h.png</t>
    <phoneticPr fontId="1" type="noConversion"/>
  </si>
  <si>
    <t>sicon/binmog-h.png</t>
    <phoneticPr fontId="1" type="noConversion"/>
  </si>
  <si>
    <t>sicon/binmog-h.png</t>
    <phoneticPr fontId="1" type="noConversion"/>
  </si>
  <si>
    <t>sicon/xiaojl-h.png</t>
    <phoneticPr fontId="1" type="noConversion"/>
  </si>
  <si>
    <t>sicon/xiaojl-h.png</t>
    <phoneticPr fontId="1" type="noConversion"/>
  </si>
  <si>
    <t>sicon/xiaosou-h.png</t>
    <phoneticPr fontId="1" type="noConversion"/>
  </si>
  <si>
    <t>sicon/leiniao-h.png</t>
    <phoneticPr fontId="1" type="noConversion"/>
  </si>
  <si>
    <t>sicon/lina-h.png</t>
    <phoneticPr fontId="1" type="noConversion"/>
  </si>
  <si>
    <t>sicon/lina-h.png</t>
    <phoneticPr fontId="1" type="noConversion"/>
  </si>
  <si>
    <t>sicon/elsa-h.png</t>
    <phoneticPr fontId="1" type="noConversion"/>
  </si>
  <si>
    <t>sicon/elsa-h.png</t>
    <phoneticPr fontId="1" type="noConversion"/>
  </si>
  <si>
    <t>sicon/dijin-h.png</t>
    <phoneticPr fontId="1" type="noConversion"/>
  </si>
  <si>
    <t>sicon/js-h.png</t>
    <phoneticPr fontId="1" type="noConversion"/>
  </si>
  <si>
    <t>sicon/js-h.png</t>
    <phoneticPr fontId="1" type="noConversion"/>
  </si>
  <si>
    <t>sicon/laoniu-h.png</t>
    <phoneticPr fontId="1" type="noConversion"/>
  </si>
  <si>
    <t>3星:伤害增加/&lt;num&gt;。</t>
    <phoneticPr fontId="1" type="noConversion"/>
  </si>
  <si>
    <t>普攻平均2秒回复12能量</t>
    <phoneticPr fontId="1" type="noConversion"/>
  </si>
  <si>
    <t>技能cd=6s，技能消耗=12能量时，3个技能刚好可以轮着放</t>
    <phoneticPr fontId="1" type="noConversion"/>
  </si>
  <si>
    <t>5秒</t>
    <phoneticPr fontId="1" type="noConversion"/>
  </si>
  <si>
    <t>技能战斗力=（攻击盒-0.1*(攻击盒-1)）*伤害*控制系数*范围*施法时间/key值</t>
    <phoneticPr fontId="1" type="noConversion"/>
  </si>
  <si>
    <t>即当消耗/cd&gt;2时，则按能量计算技能key值，key=消耗</t>
    <phoneticPr fontId="1" type="noConversion"/>
  </si>
  <si>
    <t>反之key=2*cd</t>
    <phoneticPr fontId="1" type="noConversion"/>
  </si>
  <si>
    <t>30*s.lv+60</t>
    <phoneticPr fontId="1" type="noConversion"/>
  </si>
  <si>
    <t>攻击盒</t>
    <phoneticPr fontId="1" type="noConversion"/>
  </si>
  <si>
    <t>控制</t>
    <phoneticPr fontId="1" type="noConversion"/>
  </si>
  <si>
    <t>范围</t>
    <phoneticPr fontId="1" type="noConversion"/>
  </si>
  <si>
    <t>伤害</t>
    <phoneticPr fontId="1" type="noConversion"/>
  </si>
  <si>
    <t>综合</t>
    <phoneticPr fontId="1" type="noConversion"/>
  </si>
  <si>
    <t>25*s.lv+50</t>
    <phoneticPr fontId="1" type="noConversion"/>
  </si>
  <si>
    <t>12点</t>
    <phoneticPr fontId="1" type="noConversion"/>
  </si>
  <si>
    <t>45*s.lv+90</t>
    <phoneticPr fontId="1" type="noConversion"/>
  </si>
  <si>
    <t>12*s.lv+24</t>
    <phoneticPr fontId="1" type="noConversion"/>
  </si>
  <si>
    <t>9秒</t>
    <phoneticPr fontId="1" type="noConversion"/>
  </si>
  <si>
    <t>10秒</t>
    <phoneticPr fontId="1" type="noConversion"/>
  </si>
  <si>
    <t>20*s.lv+40</t>
    <phoneticPr fontId="1" type="noConversion"/>
  </si>
  <si>
    <t>战斗力</t>
    <phoneticPr fontId="1" type="noConversion"/>
  </si>
  <si>
    <t>key值</t>
    <phoneticPr fontId="1" type="noConversion"/>
  </si>
  <si>
    <t>15点</t>
    <phoneticPr fontId="1" type="noConversion"/>
  </si>
  <si>
    <t>初始星级</t>
    <phoneticPr fontId="1" type="noConversion"/>
  </si>
  <si>
    <t>剑圣</t>
  </si>
  <si>
    <t>地精</t>
  </si>
  <si>
    <t>雷翔</t>
  </si>
  <si>
    <t>艾莎</t>
  </si>
  <si>
    <t>莉娜</t>
  </si>
  <si>
    <t>枭兽</t>
  </si>
  <si>
    <t>仙子</t>
  </si>
  <si>
    <t>冰蘑菇</t>
  </si>
  <si>
    <t>雷元素</t>
  </si>
  <si>
    <t>地狱之犬</t>
  </si>
  <si>
    <t>灵驹</t>
  </si>
  <si>
    <t>雷元素</t>
    <phoneticPr fontId="1" type="noConversion"/>
  </si>
  <si>
    <t>深渊领主</t>
  </si>
  <si>
    <t>601深渊领主</t>
    <phoneticPr fontId="1" type="noConversion"/>
  </si>
  <si>
    <t>sicon/em-h.png</t>
    <phoneticPr fontId="1" type="noConversion"/>
  </si>
  <si>
    <t>skill_601_pitlord</t>
    <phoneticPr fontId="1" type="noConversion"/>
  </si>
  <si>
    <t>bullet bullet_creator</t>
    <phoneticPr fontId="1" type="noConversion"/>
  </si>
  <si>
    <t>fire</t>
    <phoneticPr fontId="1" type="noConversion"/>
  </si>
  <si>
    <t>20*s.lv+40</t>
    <phoneticPr fontId="1" type="noConversion"/>
  </si>
  <si>
    <t>20*s.lv+35</t>
    <phoneticPr fontId="1" type="noConversion"/>
  </si>
  <si>
    <t>烈焰之王深渊领主，无法战胜的存在。</t>
    <phoneticPr fontId="1" type="noConversion"/>
  </si>
  <si>
    <t>1星:大地龟裂，地狱之焰喷射而出。</t>
    <phoneticPr fontId="1" type="noConversion"/>
  </si>
  <si>
    <t>boss_601_pitlord</t>
  </si>
  <si>
    <t>2星:冷却时间缩短为/&lt;num&gt;。</t>
    <phoneticPr fontId="1" type="noConversion"/>
  </si>
  <si>
    <t>20秒</t>
    <phoneticPr fontId="1" type="noConversion"/>
  </si>
  <si>
    <t>3星:能量消耗减为/&lt;num&gt;。</t>
    <phoneticPr fontId="1" type="noConversion"/>
  </si>
  <si>
    <t>25点</t>
    <phoneticPr fontId="1" type="noConversion"/>
  </si>
  <si>
    <t>4星:伤害增加/&lt;num&gt;。</t>
    <phoneticPr fontId="1" type="noConversion"/>
  </si>
  <si>
    <t>5星:喷射出的地狱之焰/&lt;num&gt;。</t>
    <phoneticPr fontId="1" type="noConversion"/>
  </si>
  <si>
    <t>增加2根</t>
    <phoneticPr fontId="1" type="noConversion"/>
  </si>
  <si>
    <t>剑圣</t>
    <phoneticPr fontId="1" type="noConversion"/>
  </si>
  <si>
    <t>308剑圣</t>
    <phoneticPr fontId="1" type="noConversion"/>
  </si>
  <si>
    <t>sicon/js-h.png</t>
    <phoneticPr fontId="1" type="noConversion"/>
  </si>
  <si>
    <t>skill_308_blademaster</t>
    <phoneticPr fontId="1" type="noConversion"/>
  </si>
  <si>
    <t>剑术精湛的剑士，为追求剑术的最高境界一直四处寻求。</t>
    <phoneticPr fontId="1" type="noConversion"/>
  </si>
  <si>
    <t>1星:快速旋转将剑化为旋风。</t>
    <phoneticPr fontId="1" type="noConversion"/>
  </si>
  <si>
    <t>-200 0 200 300</t>
    <phoneticPr fontId="1" type="noConversion"/>
  </si>
  <si>
    <t>13秒</t>
    <phoneticPr fontId="1" type="noConversion"/>
  </si>
  <si>
    <t>地精</t>
    <phoneticPr fontId="1" type="noConversion"/>
  </si>
  <si>
    <t>307地精机器人</t>
    <phoneticPr fontId="1" type="noConversion"/>
  </si>
  <si>
    <t>sicon/dijin-h.png</t>
    <phoneticPr fontId="1" type="noConversion"/>
  </si>
  <si>
    <t>skill_307_robot</t>
    <phoneticPr fontId="1" type="noConversion"/>
  </si>
  <si>
    <t>nature</t>
    <phoneticPr fontId="1" type="noConversion"/>
  </si>
  <si>
    <t>操作机器人的地精工头，机械本没有善恶，而看操作者。</t>
    <phoneticPr fontId="1" type="noConversion"/>
  </si>
  <si>
    <t>1星:向前方发射飞锯，高速旋转切割碰到的所有敌方单位。</t>
    <phoneticPr fontId="1" type="noConversion"/>
  </si>
  <si>
    <t>boss_307_robot</t>
    <phoneticPr fontId="1" type="noConversion"/>
  </si>
  <si>
    <t>150 0 620 300</t>
    <phoneticPr fontId="1" type="noConversion"/>
  </si>
  <si>
    <t>艾莎</t>
    <phoneticPr fontId="1" type="noConversion"/>
  </si>
  <si>
    <t>207冰女</t>
    <phoneticPr fontId="1" type="noConversion"/>
  </si>
  <si>
    <t>sicon/elsa-h.png</t>
    <phoneticPr fontId="1" type="noConversion"/>
  </si>
  <si>
    <t>skill_207_elsa</t>
    <phoneticPr fontId="1" type="noConversion"/>
  </si>
  <si>
    <t>bullet</t>
    <phoneticPr fontId="1" type="noConversion"/>
  </si>
  <si>
    <t>ice</t>
    <phoneticPr fontId="1" type="noConversion"/>
  </si>
  <si>
    <t>月光林地的精灵艾莎，和莉娜是两姐妹，擅长冰系法术。</t>
    <phoneticPr fontId="1" type="noConversion"/>
  </si>
  <si>
    <t>1星:霜冻之风将冻结敌人一段时间。</t>
    <phoneticPr fontId="1" type="noConversion"/>
  </si>
  <si>
    <t>boss_207_elsa</t>
    <phoneticPr fontId="1" type="noConversion"/>
  </si>
  <si>
    <t>100 0 380 300</t>
    <phoneticPr fontId="1" type="noConversion"/>
  </si>
  <si>
    <t>2星:冻结时间延长/&lt;num&gt;。</t>
    <phoneticPr fontId="1" type="noConversion"/>
  </si>
  <si>
    <t>雷翔</t>
    <phoneticPr fontId="1" type="noConversion"/>
  </si>
  <si>
    <t>205雷鸟</t>
    <phoneticPr fontId="1" type="noConversion"/>
  </si>
  <si>
    <t>sicon/leiniao-h.png</t>
    <phoneticPr fontId="1" type="noConversion"/>
  </si>
  <si>
    <t>skill_205_thunderbird</t>
    <phoneticPr fontId="1" type="noConversion"/>
  </si>
  <si>
    <t>bullet</t>
    <phoneticPr fontId="1" type="noConversion"/>
  </si>
  <si>
    <t>nature</t>
    <phoneticPr fontId="1" type="noConversion"/>
  </si>
  <si>
    <t>它就是曾经住在大树头上的那只小小小小鸟。</t>
    <phoneticPr fontId="1" type="noConversion"/>
  </si>
  <si>
    <t>1星:雷鸟从空中俯冲攻击。</t>
    <phoneticPr fontId="1" type="noConversion"/>
  </si>
  <si>
    <t>boss_205_thunderbird</t>
    <phoneticPr fontId="1" type="noConversion"/>
  </si>
  <si>
    <t>0 0 600 600</t>
    <phoneticPr fontId="1" type="noConversion"/>
  </si>
  <si>
    <t>2星:伤害增加/&lt;num&gt;。</t>
    <phoneticPr fontId="1" type="noConversion"/>
  </si>
  <si>
    <t>30%%</t>
    <phoneticPr fontId="1" type="noConversion"/>
  </si>
  <si>
    <t>枭兽</t>
    <phoneticPr fontId="1" type="noConversion"/>
  </si>
  <si>
    <t>204枭兽</t>
    <phoneticPr fontId="1" type="noConversion"/>
  </si>
  <si>
    <t>sicon/xiaosou-h.png</t>
    <phoneticPr fontId="1" type="noConversion"/>
  </si>
  <si>
    <t>skill_204_moonkin</t>
    <phoneticPr fontId="1" type="noConversion"/>
  </si>
  <si>
    <t>bullet</t>
    <phoneticPr fontId="1" type="noConversion"/>
  </si>
  <si>
    <t>fire</t>
    <phoneticPr fontId="1" type="noConversion"/>
  </si>
  <si>
    <t>聪明的枭兽，在月光林地生活。并且自学了初级小旋风法术。</t>
    <phoneticPr fontId="1" type="noConversion"/>
  </si>
  <si>
    <t>1星:释放小旋风攻击行进路径上的所有敌人。</t>
    <phoneticPr fontId="1" type="noConversion"/>
  </si>
  <si>
    <t>monster_204_moonkin</t>
    <phoneticPr fontId="1" type="noConversion"/>
  </si>
  <si>
    <t>0 0 600 300</t>
    <phoneticPr fontId="1" type="noConversion"/>
  </si>
  <si>
    <t>雷元素</t>
    <phoneticPr fontId="1" type="noConversion"/>
  </si>
  <si>
    <t>boss_106_storm</t>
    <phoneticPr fontId="1" type="noConversion"/>
  </si>
  <si>
    <t>深渊领主</t>
    <phoneticPr fontId="1" type="noConversion"/>
  </si>
  <si>
    <t>30%%</t>
    <phoneticPr fontId="1" type="noConversion"/>
  </si>
  <si>
    <t>150 0 565 550</t>
  </si>
  <si>
    <t>150 0 565 550</t>
    <phoneticPr fontId="1" type="noConversion"/>
  </si>
  <si>
    <t>亚兹拉尔</t>
  </si>
  <si>
    <t>亚兹拉尔</t>
    <phoneticPr fontId="1" type="noConversion"/>
  </si>
  <si>
    <t>401死神</t>
  </si>
  <si>
    <t>401死神</t>
    <phoneticPr fontId="1" type="noConversion"/>
  </si>
  <si>
    <t>sicon/sishen-h.png</t>
  </si>
  <si>
    <t>sicon/sishen-h.png</t>
    <phoneticPr fontId="1" type="noConversion"/>
  </si>
  <si>
    <t>skill_401_azrael</t>
    <phoneticPr fontId="1" type="noConversion"/>
  </si>
  <si>
    <t>skill_401_azrael</t>
    <phoneticPr fontId="1" type="noConversion"/>
  </si>
  <si>
    <t>亚兹拉尔将世间所有人的名字都写在神座后生命之树的叶子上，当一个人将死时，写着名字的叶片即枯落，当亚兹拉尔拾起念出名字后，这个人在四十天后就会死亡。</t>
  </si>
  <si>
    <t>亚兹拉尔将世间所有人的名字都写在神座后生命之树的叶子上，当一个人将死时，写着名字的叶片即枯落，当亚兹拉尔拾起念出名字后，这个人在四十天后就会死亡。</t>
    <phoneticPr fontId="1" type="noConversion"/>
  </si>
  <si>
    <t>boss_401_azrael</t>
    <phoneticPr fontId="1" type="noConversion"/>
  </si>
  <si>
    <t>boss_401_azrael</t>
    <phoneticPr fontId="1" type="noConversion"/>
  </si>
  <si>
    <t>ice</t>
    <phoneticPr fontId="1" type="noConversion"/>
  </si>
  <si>
    <t>35*s.lv+70</t>
  </si>
  <si>
    <t>35*s.lv+70</t>
    <phoneticPr fontId="1" type="noConversion"/>
  </si>
  <si>
    <t>2星:如果敌人的生命值低于50%则必定造成/&lt;num&gt;。</t>
    <phoneticPr fontId="1" type="noConversion"/>
  </si>
  <si>
    <t>暴击</t>
    <phoneticPr fontId="1" type="noConversion"/>
  </si>
  <si>
    <t>200 0 478 350</t>
  </si>
  <si>
    <t>200 0 478 350</t>
    <phoneticPr fontId="1" type="noConversion"/>
  </si>
  <si>
    <t>50%%</t>
    <phoneticPr fontId="1" type="noConversion"/>
  </si>
  <si>
    <t>4星:必定暴击时，暴击伤害提高/&lt;num&gt;。</t>
    <phoneticPr fontId="1" type="noConversion"/>
  </si>
  <si>
    <t>3星:伤害提高/&lt;num&gt;。</t>
    <phoneticPr fontId="1" type="noConversion"/>
  </si>
  <si>
    <t>1星:用死神之镰审判敌人。</t>
    <phoneticPr fontId="1" type="noConversion"/>
  </si>
  <si>
    <t>60*s.lv+120</t>
  </si>
  <si>
    <t>60*s.lv+120</t>
    <phoneticPr fontId="1" type="noConversion"/>
  </si>
  <si>
    <t>5星:每杀死一个敌人则恢复能量/&lt;num&gt;，并且/&lt;num&gt;技能冷却时间。</t>
    <phoneticPr fontId="1" type="noConversion"/>
  </si>
  <si>
    <t>10点 立刻重置</t>
    <phoneticPr fontId="1" type="noConversion"/>
  </si>
  <si>
    <t>9*s.lv+30</t>
  </si>
  <si>
    <t>9*s.lv+30</t>
    <phoneticPr fontId="1" type="noConversion"/>
  </si>
  <si>
    <t>bullet</t>
    <phoneticPr fontId="1" type="noConversion"/>
  </si>
  <si>
    <t>20*s.lv+35</t>
    <phoneticPr fontId="1" type="noConversion"/>
  </si>
  <si>
    <t>2星:冷却时间缩短为/&lt;num&gt;。</t>
    <phoneticPr fontId="1" type="noConversion"/>
  </si>
  <si>
    <t>309熊猫滚滚</t>
  </si>
  <si>
    <t>309熊猫滚滚</t>
    <phoneticPr fontId="1" type="noConversion"/>
  </si>
  <si>
    <t>sicon/panda-h.png</t>
  </si>
  <si>
    <t>sicon/panda-h.png</t>
    <phoneticPr fontId="1" type="noConversion"/>
  </si>
  <si>
    <t>skill_309_panda</t>
  </si>
  <si>
    <t>skill_309_panda</t>
    <phoneticPr fontId="1" type="noConversion"/>
  </si>
  <si>
    <t>boss_309_panda</t>
  </si>
  <si>
    <t>boss_309_panda</t>
    <phoneticPr fontId="1" type="noConversion"/>
  </si>
  <si>
    <t>0 0 500 350</t>
  </si>
  <si>
    <t>0 0 500 350</t>
    <phoneticPr fontId="1" type="noConversion"/>
  </si>
  <si>
    <t>1星:滚滚跳起来用屁股坐向敌人。</t>
    <phoneticPr fontId="1" type="noConversion"/>
  </si>
  <si>
    <t>5星:伤害增加/&lt;num&gt;。</t>
    <phoneticPr fontId="1" type="noConversion"/>
  </si>
  <si>
    <t>震荡</t>
    <phoneticPr fontId="1" type="noConversion"/>
  </si>
  <si>
    <t>胖达</t>
    <phoneticPr fontId="1" type="noConversion"/>
  </si>
  <si>
    <t>4星:有概率对敌人造成/&lt;num&gt;。</t>
    <phoneticPr fontId="1" type="noConversion"/>
  </si>
  <si>
    <t>每天滚来滚去的熊猫胖达，最喜欢看灰机。</t>
  </si>
  <si>
    <t>20*s.lv+40</t>
  </si>
  <si>
    <t>d=1*((a.attack+s.f_att+a.f_att)*(1-b.f_rate))*(1+0.5*crit())</t>
  </si>
  <si>
    <t>d=1*(a.attack+s.f_att+a.f_att)*(1-b.f_rate)*(1+0.5*crit())</t>
  </si>
  <si>
    <t>d=1.3*(a.attack+s.f_att+a.f_att)*(1-b.f_rate)*(1+0.5*crit())</t>
  </si>
  <si>
    <t>d=1.3*(a.attack+s.f_att+a.f_att)*(1-b.f_rate)*(1+0.5*crit(0.5))</t>
  </si>
  <si>
    <t>d=1.2*(a.attack+s.f_att+a.f_att)*(1-b.f_rate)*(1+0.5*crit())</t>
  </si>
  <si>
    <t>d=1.5*(a.attack+s.f_att+a.f_att)*(1-b.f_rate)*(1+0.5*crit())</t>
  </si>
  <si>
    <t>d=0.8*(0.2*a.attack+s.f_att+a.f_att)*(1-b.f_rate)*(1+0.5*crit())</t>
  </si>
  <si>
    <t>d=1.1*(0.2*a.attack+s.f_att+a.f_att)*(1-b.f_rate)*(1+0.5*crit())</t>
  </si>
  <si>
    <t>d=0.6*(0.2*a.attack+s.f_att+a.f_att)*(1-b.f_rate)*(1+0.5*crit())</t>
  </si>
  <si>
    <t>d=1*(0.2*a.attack+s.f_att+a.f_att)*(1-b.f_rate)*(1+0.5*crit())</t>
  </si>
  <si>
    <t>d=1*(0.3*a.attack+s.f_att+a.f_att)*(1-b.f_rate)*(1+0.5*crit())</t>
  </si>
  <si>
    <t>d=1.3*(0.3*a.attack+s.f_att+a.f_att)*(1-b.f_rate)*(1+0.5*crit())</t>
  </si>
  <si>
    <t>d=1*(a.attack+s.i_att+a.i_att)*(1-b.i_rate)*(1+0.5*crit())</t>
  </si>
  <si>
    <t>if b.hp/b.max_hp&lt;0.5 then d=1*(a.attack+s.i_att+a.i_att)*(1-b.i_rate)*(1+0.5*crit(1)) else d=1*(a.attack+s.i_att+a.i_att)*(1-b.i_rate)*(1+0.5*crit()) end</t>
  </si>
  <si>
    <t>if b.hp/b.max_hp&lt;0.5 then d=1.2*(a.attack+s.i_att+a.i_att)*(1-b.i_rate)*(1+0.5*crit(1)) else d=1.2*(a.attack+s.i_att+a.i_att)*(1-b.i_rate)*(1+0.5*crit()) end</t>
  </si>
  <si>
    <t>if b.hp/b.max_hp&lt;0.5 then d=1.2*(a.attack+s.i_att+a.i_att)*(1-b.i_rate)*(1+1.0*crit(1)) else d=1.2*(a.attack+s.i_att+a.i_att)*(1-b.i_rate)*(1+0.5*crit()) end</t>
  </si>
  <si>
    <t>d=1*(a.attack+s.n_att+a.n_att)*(1-b.n_rate)*(1+0.5*crit())</t>
  </si>
  <si>
    <t>d=1.3*(a.attack+s.n_att+a.n_att)*(1-b.n_rate)*(1+0.5*crit())</t>
  </si>
  <si>
    <t>d=0.8*(0.2*a.attack+s.n_att+a.n_att)*(1-b.n_rate)*(1+0.5*crit())</t>
  </si>
  <si>
    <t>d=1.1*(0.2*a.attack+s.n_att+a.n_att)*(1-b.n_rate)*(1+0.5*crit())</t>
  </si>
  <si>
    <t>d=1*(0.167*a.attack+s.n_att+a.n_att)*(1-b.n_rate)*(1+0.5*crit())</t>
  </si>
  <si>
    <t>d=1.2*(0.167*a.attack+s.n_att+a.n_att)*(1-b.n_rate)*(1+0.5*crit())</t>
  </si>
  <si>
    <t>d=0.8*(0.167*a.attack+s.n_att+a.n_att)*(1-b.n_rate)*(1+0.5*crit())</t>
  </si>
  <si>
    <t>d=1*(0.2*a.attack+s.n_att+a.n_att)*(1-b.n_rate)*(1+0.2*crit())</t>
  </si>
  <si>
    <t>d=1*(0.2*a.attack+s.n_att+a.n_att)*(1-b.n_rate)*(1+0.3*crit())</t>
  </si>
  <si>
    <t>d=1*(0.2*a.attack+s.n_att+a.n_att)*(1-b.n_rate)*(1+0.4*crit())</t>
  </si>
  <si>
    <t>d=1*(0.2*a.attack+s.n_att+a.n_att)*(1-b.n_rate)*(1+0.5*crit())</t>
  </si>
  <si>
    <t>d=1.2*(0.2*a.attack+s.n_att+a.n_att)*(1-b.n_rate)*(1+0.5*crit())</t>
  </si>
  <si>
    <t>d=(a.attack+s.n_att+a.n_att)*(1-b.n_rate))*(1+0.5*crit())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</si>
</sst>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color rgb="FF006100"/>
      <name val="微软雅黑"/>
      <family val="2"/>
      <charset val="134"/>
    </font>
    <font>
      <sz val="9"/>
      <color rgb="FF9C0006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4" fillId="2" borderId="1" xfId="1" applyFont="1" applyBorder="1" applyAlignment="1"/>
    <xf numFmtId="0" fontId="5" fillId="3" borderId="1" xfId="2" applyFont="1" applyBorder="1" applyAlignment="1"/>
    <xf numFmtId="49" fontId="4" fillId="2" borderId="1" xfId="1" applyNumberFormat="1" applyFont="1" applyBorder="1" applyAlignment="1"/>
    <xf numFmtId="0" fontId="6" fillId="0" borderId="0" xfId="0" applyFont="1"/>
    <xf numFmtId="49" fontId="6" fillId="0" borderId="0" xfId="0" applyNumberFormat="1" applyFont="1"/>
    <xf numFmtId="0" fontId="6" fillId="0" borderId="0" xfId="0" applyNumberFormat="1" applyFont="1"/>
    <xf numFmtId="0" fontId="6" fillId="0" borderId="0" xfId="0" quotePrefix="1" applyFont="1"/>
    <xf numFmtId="9" fontId="6" fillId="0" borderId="0" xfId="0" applyNumberFormat="1" applyFont="1"/>
    <xf numFmtId="9" fontId="6" fillId="0" borderId="0" xfId="0" quotePrefix="1" applyNumberFormat="1" applyFont="1"/>
    <xf numFmtId="0" fontId="6" fillId="0" borderId="0" xfId="0" applyFont="1" applyFill="1"/>
    <xf numFmtId="0" fontId="6" fillId="0" borderId="0" xfId="0" applyNumberFormat="1" applyFont="1" applyFill="1"/>
    <xf numFmtId="49" fontId="6" fillId="0" borderId="0" xfId="0" applyNumberFormat="1" applyFont="1" applyFill="1"/>
    <xf numFmtId="0" fontId="7" fillId="0" borderId="0" xfId="0" applyFont="1"/>
    <xf numFmtId="0" fontId="6" fillId="4" borderId="0" xfId="0" applyFont="1" applyFill="1"/>
    <xf numFmtId="0" fontId="6" fillId="4" borderId="0" xfId="0" applyNumberFormat="1" applyFont="1" applyFill="1"/>
    <xf numFmtId="49" fontId="6" fillId="4" borderId="0" xfId="0" applyNumberFormat="1" applyFont="1" applyFill="1"/>
    <xf numFmtId="9" fontId="6" fillId="0" borderId="0" xfId="0" applyNumberFormat="1" applyFont="1" applyFill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0"/>
  <sheetViews>
    <sheetView tabSelected="1" workbookViewId="0">
      <pane xSplit="6" ySplit="1" topLeftCell="I2" activePane="bottomRight" state="frozen"/>
      <selection pane="topRight" activeCell="F1" sqref="F1"/>
      <selection pane="bottomLeft" activeCell="A2" sqref="A2"/>
      <selection pane="bottomRight" activeCell="V4" sqref="V4"/>
    </sheetView>
  </sheetViews>
  <sheetFormatPr defaultRowHeight="14.25"/>
  <cols>
    <col min="1" max="1" width="7.5" style="4" bestFit="1" customWidth="1"/>
    <col min="2" max="2" width="4.125" style="4" bestFit="1" customWidth="1"/>
    <col min="3" max="3" width="4.5" style="4" bestFit="1" customWidth="1"/>
    <col min="4" max="4" width="6.625" style="4" customWidth="1"/>
    <col min="5" max="5" width="13.875" style="4" bestFit="1" customWidth="1"/>
    <col min="6" max="6" width="7.125" style="4" bestFit="1" customWidth="1"/>
    <col min="7" max="7" width="4.5" style="4" bestFit="1" customWidth="1"/>
    <col min="8" max="8" width="16.125" style="4" bestFit="1" customWidth="1"/>
    <col min="9" max="9" width="17.5" style="4" bestFit="1" customWidth="1"/>
    <col min="10" max="10" width="5.5" style="4" bestFit="1" customWidth="1"/>
    <col min="11" max="12" width="7.5" style="4" bestFit="1" customWidth="1"/>
    <col min="13" max="18" width="7.5" style="4" customWidth="1"/>
    <col min="19" max="19" width="7.375" style="4" customWidth="1"/>
    <col min="20" max="20" width="3.25" style="4" bestFit="1" customWidth="1"/>
    <col min="21" max="21" width="9.875" style="5" customWidth="1"/>
    <col min="22" max="22" width="9.5" style="5" customWidth="1"/>
    <col min="23" max="23" width="6.875" style="5" bestFit="1" customWidth="1"/>
    <col min="24" max="24" width="55.75" style="5" customWidth="1"/>
    <col min="25" max="25" width="9.875" style="5" customWidth="1"/>
    <col min="26" max="26" width="10.875" style="5" customWidth="1"/>
    <col min="27" max="30" width="9" style="5" customWidth="1"/>
    <col min="31" max="31" width="45.5" style="4" customWidth="1"/>
    <col min="32" max="32" width="43.5" style="4" bestFit="1" customWidth="1"/>
    <col min="33" max="33" width="15.375" style="4" bestFit="1" customWidth="1"/>
    <col min="34" max="35" width="10.375" style="4" bestFit="1" customWidth="1"/>
    <col min="36" max="36" width="18.625" style="4" bestFit="1" customWidth="1"/>
    <col min="37" max="37" width="17.125" style="4" customWidth="1"/>
    <col min="38" max="38" width="11.875" style="5" bestFit="1" customWidth="1"/>
    <col min="39" max="16384" width="9" style="4"/>
  </cols>
  <sheetData>
    <row r="1" spans="1:38">
      <c r="A1" s="1" t="s">
        <v>17</v>
      </c>
      <c r="B1" s="1" t="s">
        <v>0</v>
      </c>
      <c r="C1" s="1" t="s">
        <v>18</v>
      </c>
      <c r="D1" s="1" t="s">
        <v>184</v>
      </c>
      <c r="E1" s="1" t="s">
        <v>3</v>
      </c>
      <c r="F1" s="2" t="s">
        <v>19</v>
      </c>
      <c r="G1" s="1" t="s">
        <v>2</v>
      </c>
      <c r="H1" s="1" t="s">
        <v>20</v>
      </c>
      <c r="I1" s="1" t="s">
        <v>1</v>
      </c>
      <c r="J1" s="1" t="s">
        <v>15</v>
      </c>
      <c r="K1" s="1" t="s">
        <v>38</v>
      </c>
      <c r="L1" s="1" t="s">
        <v>21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182</v>
      </c>
      <c r="S1" s="1" t="s">
        <v>181</v>
      </c>
      <c r="T1" s="1" t="s">
        <v>4</v>
      </c>
      <c r="U1" s="3" t="s">
        <v>22</v>
      </c>
      <c r="V1" s="3" t="s">
        <v>7</v>
      </c>
      <c r="W1" s="3" t="s">
        <v>23</v>
      </c>
      <c r="X1" s="3" t="s">
        <v>24</v>
      </c>
      <c r="Y1" s="3" t="s">
        <v>25</v>
      </c>
      <c r="Z1" s="3" t="s">
        <v>16</v>
      </c>
      <c r="AA1" s="3" t="s">
        <v>26</v>
      </c>
      <c r="AB1" s="3" t="s">
        <v>27</v>
      </c>
      <c r="AC1" s="3" t="s">
        <v>9</v>
      </c>
      <c r="AD1" s="3" t="s">
        <v>8</v>
      </c>
      <c r="AE1" s="1" t="s">
        <v>28</v>
      </c>
      <c r="AF1" s="1" t="s">
        <v>51</v>
      </c>
      <c r="AG1" s="1" t="s">
        <v>62</v>
      </c>
      <c r="AH1" s="1" t="s">
        <v>32</v>
      </c>
      <c r="AI1" s="1" t="s">
        <v>33</v>
      </c>
      <c r="AJ1" s="1" t="s">
        <v>43</v>
      </c>
      <c r="AK1" s="1" t="s">
        <v>104</v>
      </c>
      <c r="AL1" s="1" t="s">
        <v>115</v>
      </c>
    </row>
    <row r="2" spans="1:38">
      <c r="A2" s="4">
        <v>1</v>
      </c>
      <c r="B2" s="4">
        <v>101</v>
      </c>
      <c r="C2" s="4">
        <v>1</v>
      </c>
      <c r="D2" s="4">
        <v>1</v>
      </c>
      <c r="E2" s="4" t="s">
        <v>194</v>
      </c>
      <c r="F2" s="4" t="s">
        <v>61</v>
      </c>
      <c r="G2" s="4">
        <v>1</v>
      </c>
      <c r="H2" s="4" t="s">
        <v>144</v>
      </c>
      <c r="I2" s="4" t="s">
        <v>5</v>
      </c>
      <c r="J2" s="4" t="s">
        <v>14</v>
      </c>
      <c r="L2" s="4" t="s">
        <v>6</v>
      </c>
      <c r="M2" s="4">
        <v>1</v>
      </c>
      <c r="N2" s="4">
        <v>1</v>
      </c>
      <c r="O2" s="4">
        <v>1</v>
      </c>
      <c r="P2" s="4">
        <v>30</v>
      </c>
      <c r="Q2" s="4">
        <v>1</v>
      </c>
      <c r="R2" s="4">
        <f>IF(W2/T2&gt;2,W2,T2*2)</f>
        <v>15</v>
      </c>
      <c r="S2" s="4">
        <f>(0.9*M2+0.1)*N2*O2*P2*Q2/R2</f>
        <v>2</v>
      </c>
      <c r="T2" s="4">
        <v>6</v>
      </c>
      <c r="W2" s="6">
        <v>15</v>
      </c>
      <c r="X2" s="5" t="s">
        <v>320</v>
      </c>
      <c r="Y2" s="5" t="s">
        <v>168</v>
      </c>
      <c r="AD2" s="5" t="s">
        <v>52</v>
      </c>
      <c r="AE2" s="4" t="s">
        <v>68</v>
      </c>
      <c r="AF2" s="4" t="s">
        <v>117</v>
      </c>
      <c r="AG2" s="8"/>
      <c r="AJ2" s="4" t="s">
        <v>39</v>
      </c>
      <c r="AK2" s="4">
        <v>50</v>
      </c>
      <c r="AL2" s="5" t="s">
        <v>107</v>
      </c>
    </row>
    <row r="3" spans="1:38">
      <c r="A3" s="4">
        <v>1</v>
      </c>
      <c r="B3" s="4">
        <v>101</v>
      </c>
      <c r="C3" s="4">
        <v>2</v>
      </c>
      <c r="D3" s="4">
        <v>0</v>
      </c>
      <c r="E3" s="4" t="s">
        <v>194</v>
      </c>
      <c r="F3" s="4" t="s">
        <v>61</v>
      </c>
      <c r="G3" s="4">
        <v>1</v>
      </c>
      <c r="H3" s="4" t="s">
        <v>145</v>
      </c>
      <c r="I3" s="4" t="s">
        <v>5</v>
      </c>
      <c r="J3" s="4" t="s">
        <v>14</v>
      </c>
      <c r="L3" s="4" t="s">
        <v>6</v>
      </c>
      <c r="M3" s="4">
        <v>1</v>
      </c>
      <c r="N3" s="4">
        <v>1</v>
      </c>
      <c r="O3" s="4">
        <v>1</v>
      </c>
      <c r="P3" s="4">
        <v>30</v>
      </c>
      <c r="Q3" s="4">
        <v>1.2</v>
      </c>
      <c r="R3" s="4">
        <f t="shared" ref="R3:R80" si="0">IF(W3/T3&gt;2,W3,T3*2)</f>
        <v>15</v>
      </c>
      <c r="S3" s="4">
        <f t="shared" ref="S3:S80" si="1">(0.9*M3+0.1)*N3*O3*P3*Q3/R3</f>
        <v>2.4</v>
      </c>
      <c r="T3" s="4">
        <v>5</v>
      </c>
      <c r="W3" s="6">
        <v>15</v>
      </c>
      <c r="X3" s="5" t="s">
        <v>321</v>
      </c>
      <c r="Y3" s="5" t="s">
        <v>168</v>
      </c>
      <c r="AD3" s="5" t="s">
        <v>52</v>
      </c>
      <c r="AE3" s="4" t="s">
        <v>68</v>
      </c>
      <c r="AF3" s="4" t="s">
        <v>75</v>
      </c>
      <c r="AG3" s="4" t="s">
        <v>164</v>
      </c>
      <c r="AJ3" s="4" t="s">
        <v>39</v>
      </c>
      <c r="AK3" s="4">
        <v>55</v>
      </c>
      <c r="AL3" s="5" t="s">
        <v>107</v>
      </c>
    </row>
    <row r="4" spans="1:38">
      <c r="A4" s="4">
        <v>1</v>
      </c>
      <c r="B4" s="4">
        <v>101</v>
      </c>
      <c r="C4" s="4">
        <v>3</v>
      </c>
      <c r="D4" s="4">
        <v>0</v>
      </c>
      <c r="E4" s="4" t="s">
        <v>194</v>
      </c>
      <c r="F4" s="4" t="s">
        <v>61</v>
      </c>
      <c r="G4" s="4">
        <v>1</v>
      </c>
      <c r="H4" s="4" t="s">
        <v>145</v>
      </c>
      <c r="I4" s="4" t="s">
        <v>5</v>
      </c>
      <c r="J4" s="4" t="s">
        <v>14</v>
      </c>
      <c r="L4" s="4" t="s">
        <v>6</v>
      </c>
      <c r="M4" s="4">
        <v>1</v>
      </c>
      <c r="N4" s="4">
        <v>1</v>
      </c>
      <c r="O4" s="4">
        <v>1</v>
      </c>
      <c r="P4" s="4">
        <f>30*1.3</f>
        <v>39</v>
      </c>
      <c r="Q4" s="4">
        <v>1.2</v>
      </c>
      <c r="R4" s="4">
        <f t="shared" si="0"/>
        <v>15</v>
      </c>
      <c r="S4" s="4">
        <f t="shared" si="1"/>
        <v>3.1199999999999997</v>
      </c>
      <c r="T4" s="4">
        <v>5</v>
      </c>
      <c r="W4" s="6">
        <v>15</v>
      </c>
      <c r="X4" s="5" t="s">
        <v>322</v>
      </c>
      <c r="Y4" s="5" t="s">
        <v>168</v>
      </c>
      <c r="AD4" s="5" t="s">
        <v>52</v>
      </c>
      <c r="AE4" s="4" t="s">
        <v>68</v>
      </c>
      <c r="AF4" s="4" t="s">
        <v>161</v>
      </c>
      <c r="AG4" s="8" t="s">
        <v>118</v>
      </c>
      <c r="AJ4" s="4" t="s">
        <v>39</v>
      </c>
      <c r="AK4" s="4">
        <v>60</v>
      </c>
      <c r="AL4" s="5" t="s">
        <v>107</v>
      </c>
    </row>
    <row r="5" spans="1:38">
      <c r="A5" s="4">
        <v>1</v>
      </c>
      <c r="B5" s="4">
        <v>101</v>
      </c>
      <c r="C5" s="4">
        <v>4</v>
      </c>
      <c r="D5" s="4">
        <v>0</v>
      </c>
      <c r="E5" s="4" t="s">
        <v>194</v>
      </c>
      <c r="F5" s="4" t="s">
        <v>61</v>
      </c>
      <c r="G5" s="4">
        <v>1</v>
      </c>
      <c r="H5" s="4" t="s">
        <v>144</v>
      </c>
      <c r="I5" s="4" t="s">
        <v>5</v>
      </c>
      <c r="J5" s="4" t="s">
        <v>14</v>
      </c>
      <c r="L5" s="4" t="s">
        <v>6</v>
      </c>
      <c r="M5" s="4">
        <v>1</v>
      </c>
      <c r="N5" s="4">
        <v>1</v>
      </c>
      <c r="O5" s="4">
        <v>1</v>
      </c>
      <c r="P5" s="4">
        <f t="shared" ref="P5" si="2">30*1.3</f>
        <v>39</v>
      </c>
      <c r="Q5" s="4">
        <v>1.2</v>
      </c>
      <c r="R5" s="4">
        <f t="shared" si="0"/>
        <v>12</v>
      </c>
      <c r="S5" s="4">
        <f t="shared" si="1"/>
        <v>3.9</v>
      </c>
      <c r="T5" s="4">
        <v>5</v>
      </c>
      <c r="W5" s="6">
        <v>12</v>
      </c>
      <c r="X5" s="5" t="s">
        <v>322</v>
      </c>
      <c r="Y5" s="5" t="s">
        <v>168</v>
      </c>
      <c r="AD5" s="5" t="s">
        <v>52</v>
      </c>
      <c r="AE5" s="4" t="s">
        <v>68</v>
      </c>
      <c r="AF5" s="4" t="s">
        <v>92</v>
      </c>
      <c r="AG5" s="4" t="s">
        <v>175</v>
      </c>
      <c r="AJ5" s="4" t="s">
        <v>39</v>
      </c>
      <c r="AK5" s="4">
        <v>65</v>
      </c>
      <c r="AL5" s="5" t="s">
        <v>107</v>
      </c>
    </row>
    <row r="6" spans="1:38">
      <c r="A6" s="4">
        <v>1</v>
      </c>
      <c r="B6" s="4">
        <v>101</v>
      </c>
      <c r="C6" s="4">
        <v>5</v>
      </c>
      <c r="D6" s="4">
        <v>0</v>
      </c>
      <c r="E6" s="4" t="s">
        <v>194</v>
      </c>
      <c r="F6" s="4" t="s">
        <v>61</v>
      </c>
      <c r="G6" s="4">
        <v>1</v>
      </c>
      <c r="H6" s="4" t="s">
        <v>144</v>
      </c>
      <c r="I6" s="4" t="s">
        <v>5</v>
      </c>
      <c r="J6" s="4" t="s">
        <v>14</v>
      </c>
      <c r="L6" s="4" t="s">
        <v>6</v>
      </c>
      <c r="M6" s="4">
        <v>1</v>
      </c>
      <c r="N6" s="4">
        <v>1</v>
      </c>
      <c r="O6" s="4">
        <v>1</v>
      </c>
      <c r="P6" s="4">
        <f>30*1.3*1.3</f>
        <v>50.7</v>
      </c>
      <c r="Q6" s="4">
        <v>1.2</v>
      </c>
      <c r="R6" s="4">
        <f t="shared" si="0"/>
        <v>12</v>
      </c>
      <c r="S6" s="4">
        <f t="shared" si="1"/>
        <v>5.07</v>
      </c>
      <c r="T6" s="4">
        <v>5</v>
      </c>
      <c r="W6" s="6">
        <v>12</v>
      </c>
      <c r="X6" s="5" t="s">
        <v>323</v>
      </c>
      <c r="Y6" s="5" t="s">
        <v>168</v>
      </c>
      <c r="AD6" s="5" t="s">
        <v>52</v>
      </c>
      <c r="AE6" s="4" t="s">
        <v>68</v>
      </c>
      <c r="AF6" s="4" t="s">
        <v>93</v>
      </c>
      <c r="AG6" s="8" t="s">
        <v>66</v>
      </c>
      <c r="AJ6" s="4" t="s">
        <v>39</v>
      </c>
      <c r="AK6" s="4">
        <v>70</v>
      </c>
      <c r="AL6" s="5" t="s">
        <v>107</v>
      </c>
    </row>
    <row r="8" spans="1:38" s="14" customFormat="1">
      <c r="A8" s="14">
        <v>1</v>
      </c>
      <c r="B8" s="14">
        <v>106</v>
      </c>
      <c r="C8" s="14">
        <v>1</v>
      </c>
      <c r="E8" s="14" t="s">
        <v>265</v>
      </c>
      <c r="F8" s="14" t="s">
        <v>35</v>
      </c>
      <c r="G8" s="14">
        <v>1</v>
      </c>
      <c r="H8" s="14" t="s">
        <v>146</v>
      </c>
      <c r="I8" s="14" t="s">
        <v>37</v>
      </c>
      <c r="J8" s="14" t="s">
        <v>14</v>
      </c>
      <c r="L8" s="14" t="s">
        <v>30</v>
      </c>
      <c r="M8" s="14">
        <v>3</v>
      </c>
      <c r="N8" s="14">
        <v>1</v>
      </c>
      <c r="O8" s="14">
        <v>1</v>
      </c>
      <c r="P8" s="14">
        <v>25</v>
      </c>
      <c r="Q8" s="14">
        <v>0.8</v>
      </c>
      <c r="R8" s="14">
        <f t="shared" si="0"/>
        <v>25</v>
      </c>
      <c r="S8" s="14">
        <f t="shared" si="1"/>
        <v>2.2400000000000002</v>
      </c>
      <c r="T8" s="15">
        <v>8</v>
      </c>
      <c r="U8" s="16"/>
      <c r="V8" s="16"/>
      <c r="W8" s="15">
        <v>25</v>
      </c>
      <c r="X8" s="16" t="s">
        <v>336</v>
      </c>
      <c r="Y8" s="16"/>
      <c r="Z8" s="16"/>
      <c r="AA8" s="16" t="s">
        <v>174</v>
      </c>
      <c r="AB8" s="16"/>
      <c r="AC8" s="16" t="s">
        <v>52</v>
      </c>
      <c r="AD8" s="16"/>
      <c r="AE8" s="14" t="s">
        <v>70</v>
      </c>
      <c r="AF8" s="14" t="s">
        <v>69</v>
      </c>
      <c r="AJ8" s="14" t="s">
        <v>266</v>
      </c>
      <c r="AK8" s="14">
        <v>50</v>
      </c>
      <c r="AL8" s="16" t="s">
        <v>108</v>
      </c>
    </row>
    <row r="9" spans="1:38">
      <c r="A9" s="4">
        <v>1</v>
      </c>
      <c r="B9" s="4">
        <v>106</v>
      </c>
      <c r="C9" s="4">
        <v>2</v>
      </c>
      <c r="D9" s="4">
        <v>1</v>
      </c>
      <c r="E9" s="4" t="s">
        <v>193</v>
      </c>
      <c r="F9" s="4" t="s">
        <v>35</v>
      </c>
      <c r="G9" s="4">
        <v>1</v>
      </c>
      <c r="H9" s="4" t="s">
        <v>146</v>
      </c>
      <c r="I9" s="4" t="s">
        <v>37</v>
      </c>
      <c r="J9" s="4" t="s">
        <v>14</v>
      </c>
      <c r="L9" s="4" t="s">
        <v>30</v>
      </c>
      <c r="M9" s="4">
        <v>3</v>
      </c>
      <c r="N9" s="4">
        <v>1</v>
      </c>
      <c r="O9" s="4">
        <v>1</v>
      </c>
      <c r="P9" s="4">
        <f>25*1.3</f>
        <v>32.5</v>
      </c>
      <c r="Q9" s="4">
        <v>0.8</v>
      </c>
      <c r="R9" s="4">
        <f t="shared" si="0"/>
        <v>25</v>
      </c>
      <c r="S9" s="4">
        <f t="shared" si="1"/>
        <v>2.9120000000000004</v>
      </c>
      <c r="T9" s="4">
        <v>8</v>
      </c>
      <c r="W9" s="6">
        <v>25</v>
      </c>
      <c r="X9" s="5" t="s">
        <v>337</v>
      </c>
      <c r="AA9" s="5" t="s">
        <v>174</v>
      </c>
      <c r="AC9" s="5" t="s">
        <v>52</v>
      </c>
      <c r="AE9" s="4" t="s">
        <v>70</v>
      </c>
      <c r="AF9" s="4" t="s">
        <v>65</v>
      </c>
      <c r="AG9" s="8" t="s">
        <v>118</v>
      </c>
      <c r="AJ9" s="4" t="s">
        <v>40</v>
      </c>
      <c r="AK9" s="4">
        <v>55</v>
      </c>
      <c r="AL9" s="5" t="s">
        <v>108</v>
      </c>
    </row>
    <row r="10" spans="1:38">
      <c r="A10" s="4">
        <v>1</v>
      </c>
      <c r="B10" s="4">
        <v>106</v>
      </c>
      <c r="C10" s="4">
        <v>3</v>
      </c>
      <c r="E10" s="4" t="s">
        <v>196</v>
      </c>
      <c r="F10" s="4" t="s">
        <v>34</v>
      </c>
      <c r="G10" s="4">
        <v>1</v>
      </c>
      <c r="H10" s="4" t="s">
        <v>146</v>
      </c>
      <c r="I10" s="4" t="s">
        <v>36</v>
      </c>
      <c r="J10" s="4" t="s">
        <v>14</v>
      </c>
      <c r="L10" s="4" t="s">
        <v>30</v>
      </c>
      <c r="M10" s="4">
        <v>3</v>
      </c>
      <c r="N10" s="4">
        <v>1</v>
      </c>
      <c r="O10" s="4">
        <v>1</v>
      </c>
      <c r="P10" s="4">
        <f>25*1.3</f>
        <v>32.5</v>
      </c>
      <c r="Q10" s="4">
        <v>0.85</v>
      </c>
      <c r="R10" s="4">
        <f t="shared" si="0"/>
        <v>25</v>
      </c>
      <c r="S10" s="4">
        <f t="shared" si="1"/>
        <v>3.0940000000000003</v>
      </c>
      <c r="T10" s="4">
        <v>6</v>
      </c>
      <c r="W10" s="6">
        <v>25</v>
      </c>
      <c r="X10" s="5" t="s">
        <v>337</v>
      </c>
      <c r="AA10" s="5" t="s">
        <v>174</v>
      </c>
      <c r="AC10" s="5" t="s">
        <v>52</v>
      </c>
      <c r="AE10" s="4" t="s">
        <v>70</v>
      </c>
      <c r="AF10" s="4" t="s">
        <v>67</v>
      </c>
      <c r="AG10" s="4" t="s">
        <v>63</v>
      </c>
      <c r="AJ10" s="4" t="s">
        <v>40</v>
      </c>
      <c r="AK10" s="4">
        <v>60</v>
      </c>
      <c r="AL10" s="5" t="s">
        <v>108</v>
      </c>
    </row>
    <row r="11" spans="1:38">
      <c r="A11" s="4">
        <v>1</v>
      </c>
      <c r="B11" s="4">
        <v>106</v>
      </c>
      <c r="C11" s="4">
        <v>4</v>
      </c>
      <c r="E11" s="4" t="s">
        <v>193</v>
      </c>
      <c r="F11" s="4" t="s">
        <v>34</v>
      </c>
      <c r="G11" s="4">
        <v>1</v>
      </c>
      <c r="H11" s="4" t="s">
        <v>146</v>
      </c>
      <c r="I11" s="4" t="s">
        <v>36</v>
      </c>
      <c r="J11" s="4" t="s">
        <v>14</v>
      </c>
      <c r="L11" s="4" t="s">
        <v>30</v>
      </c>
      <c r="M11" s="4">
        <v>3</v>
      </c>
      <c r="N11" s="4">
        <v>1</v>
      </c>
      <c r="O11" s="4">
        <v>1</v>
      </c>
      <c r="P11" s="4">
        <f>25*1.3</f>
        <v>32.5</v>
      </c>
      <c r="Q11" s="4">
        <v>0.9</v>
      </c>
      <c r="R11" s="4">
        <f t="shared" si="0"/>
        <v>20</v>
      </c>
      <c r="S11" s="4">
        <f t="shared" si="1"/>
        <v>4.0950000000000006</v>
      </c>
      <c r="T11" s="4">
        <v>6</v>
      </c>
      <c r="W11" s="6">
        <v>20</v>
      </c>
      <c r="X11" s="5" t="s">
        <v>337</v>
      </c>
      <c r="AA11" s="5" t="s">
        <v>174</v>
      </c>
      <c r="AC11" s="5" t="s">
        <v>52</v>
      </c>
      <c r="AE11" s="4" t="s">
        <v>70</v>
      </c>
      <c r="AF11" s="4" t="s">
        <v>92</v>
      </c>
      <c r="AG11" s="8" t="s">
        <v>122</v>
      </c>
      <c r="AJ11" s="4" t="s">
        <v>40</v>
      </c>
      <c r="AK11" s="4">
        <v>65</v>
      </c>
      <c r="AL11" s="5" t="s">
        <v>108</v>
      </c>
    </row>
    <row r="12" spans="1:38">
      <c r="A12" s="4">
        <v>1</v>
      </c>
      <c r="B12" s="4">
        <v>106</v>
      </c>
      <c r="C12" s="4">
        <v>5</v>
      </c>
      <c r="E12" s="4" t="s">
        <v>193</v>
      </c>
      <c r="F12" s="4" t="s">
        <v>34</v>
      </c>
      <c r="G12" s="4">
        <v>1</v>
      </c>
      <c r="H12" s="4" t="s">
        <v>146</v>
      </c>
      <c r="I12" s="4" t="s">
        <v>36</v>
      </c>
      <c r="J12" s="4" t="s">
        <v>14</v>
      </c>
      <c r="L12" s="4" t="s">
        <v>30</v>
      </c>
      <c r="M12" s="4">
        <v>6</v>
      </c>
      <c r="N12" s="4">
        <v>1</v>
      </c>
      <c r="O12" s="4">
        <v>2</v>
      </c>
      <c r="P12" s="4">
        <f>25*1.3</f>
        <v>32.5</v>
      </c>
      <c r="Q12" s="4">
        <v>0.4</v>
      </c>
      <c r="R12" s="4">
        <f t="shared" si="0"/>
        <v>20</v>
      </c>
      <c r="S12" s="4">
        <f t="shared" si="1"/>
        <v>7.15</v>
      </c>
      <c r="T12" s="4">
        <v>6</v>
      </c>
      <c r="W12" s="6">
        <v>20</v>
      </c>
      <c r="X12" s="5" t="s">
        <v>337</v>
      </c>
      <c r="AA12" s="5" t="s">
        <v>174</v>
      </c>
      <c r="AC12" s="5" t="s">
        <v>52</v>
      </c>
      <c r="AE12" s="4" t="s">
        <v>70</v>
      </c>
      <c r="AF12" s="4" t="s">
        <v>72</v>
      </c>
      <c r="AG12" s="4" t="s">
        <v>119</v>
      </c>
      <c r="AJ12" s="4" t="s">
        <v>40</v>
      </c>
      <c r="AK12" s="4">
        <v>70</v>
      </c>
      <c r="AL12" s="5" t="s">
        <v>109</v>
      </c>
    </row>
    <row r="14" spans="1:38">
      <c r="A14" s="4">
        <v>1</v>
      </c>
      <c r="B14" s="4">
        <v>107</v>
      </c>
      <c r="C14" s="4">
        <v>1</v>
      </c>
      <c r="D14" s="4">
        <v>1</v>
      </c>
      <c r="E14" s="4" t="s">
        <v>192</v>
      </c>
      <c r="F14" s="4" t="s">
        <v>11</v>
      </c>
      <c r="G14" s="4">
        <v>1</v>
      </c>
      <c r="H14" s="4" t="s">
        <v>147</v>
      </c>
      <c r="I14" s="4" t="s">
        <v>12</v>
      </c>
      <c r="J14" s="4" t="s">
        <v>14</v>
      </c>
      <c r="L14" s="4" t="s">
        <v>13</v>
      </c>
      <c r="M14" s="4">
        <v>1</v>
      </c>
      <c r="N14" s="4">
        <v>1.2</v>
      </c>
      <c r="O14" s="4">
        <v>0.8</v>
      </c>
      <c r="P14" s="4">
        <v>25</v>
      </c>
      <c r="Q14" s="4">
        <v>1</v>
      </c>
      <c r="R14" s="4">
        <f t="shared" si="0"/>
        <v>15</v>
      </c>
      <c r="S14" s="4">
        <f t="shared" si="1"/>
        <v>1.6</v>
      </c>
      <c r="T14" s="4">
        <v>7</v>
      </c>
      <c r="W14" s="6">
        <v>15</v>
      </c>
      <c r="X14" s="5" t="s">
        <v>332</v>
      </c>
      <c r="Z14" s="5" t="s">
        <v>174</v>
      </c>
      <c r="AB14" s="5" t="s">
        <v>52</v>
      </c>
      <c r="AE14" s="4" t="s">
        <v>73</v>
      </c>
      <c r="AF14" s="4" t="s">
        <v>74</v>
      </c>
      <c r="AG14" s="7"/>
      <c r="AI14" s="4">
        <v>10701</v>
      </c>
      <c r="AJ14" s="4" t="s">
        <v>41</v>
      </c>
      <c r="AK14" s="4">
        <v>60</v>
      </c>
      <c r="AL14" s="5" t="s">
        <v>110</v>
      </c>
    </row>
    <row r="15" spans="1:38">
      <c r="A15" s="4">
        <v>1</v>
      </c>
      <c r="B15" s="4">
        <v>107</v>
      </c>
      <c r="C15" s="4">
        <v>2</v>
      </c>
      <c r="E15" s="4" t="s">
        <v>192</v>
      </c>
      <c r="F15" s="4" t="s">
        <v>11</v>
      </c>
      <c r="G15" s="4">
        <v>1</v>
      </c>
      <c r="H15" s="4" t="s">
        <v>147</v>
      </c>
      <c r="I15" s="4" t="s">
        <v>12</v>
      </c>
      <c r="J15" s="4" t="s">
        <v>14</v>
      </c>
      <c r="L15" s="4" t="s">
        <v>13</v>
      </c>
      <c r="M15" s="4">
        <v>1</v>
      </c>
      <c r="N15" s="4">
        <v>1.2</v>
      </c>
      <c r="O15" s="4">
        <v>0.8</v>
      </c>
      <c r="P15" s="4">
        <v>25</v>
      </c>
      <c r="Q15" s="4">
        <v>1.2</v>
      </c>
      <c r="R15" s="4">
        <f t="shared" si="0"/>
        <v>15</v>
      </c>
      <c r="S15" s="4">
        <f t="shared" si="1"/>
        <v>1.9199999999999997</v>
      </c>
      <c r="T15" s="4">
        <v>6</v>
      </c>
      <c r="W15" s="6">
        <v>15</v>
      </c>
      <c r="X15" s="5" t="s">
        <v>332</v>
      </c>
      <c r="Z15" s="5" t="s">
        <v>174</v>
      </c>
      <c r="AB15" s="5" t="s">
        <v>52</v>
      </c>
      <c r="AE15" s="4" t="s">
        <v>73</v>
      </c>
      <c r="AF15" s="4" t="s">
        <v>75</v>
      </c>
      <c r="AG15" s="4" t="s">
        <v>63</v>
      </c>
      <c r="AI15" s="4">
        <v>10701</v>
      </c>
      <c r="AJ15" s="4" t="s">
        <v>41</v>
      </c>
      <c r="AK15" s="4">
        <v>65</v>
      </c>
      <c r="AL15" s="5" t="s">
        <v>110</v>
      </c>
    </row>
    <row r="16" spans="1:38">
      <c r="A16" s="4">
        <v>1</v>
      </c>
      <c r="B16" s="4">
        <v>107</v>
      </c>
      <c r="C16" s="4">
        <v>3</v>
      </c>
      <c r="E16" s="4" t="s">
        <v>192</v>
      </c>
      <c r="F16" s="4" t="s">
        <v>11</v>
      </c>
      <c r="G16" s="4">
        <v>1</v>
      </c>
      <c r="H16" s="4" t="s">
        <v>147</v>
      </c>
      <c r="I16" s="4" t="s">
        <v>12</v>
      </c>
      <c r="J16" s="4" t="s">
        <v>14</v>
      </c>
      <c r="L16" s="4" t="s">
        <v>13</v>
      </c>
      <c r="M16" s="4">
        <v>1</v>
      </c>
      <c r="N16" s="4">
        <v>1.25</v>
      </c>
      <c r="O16" s="4">
        <v>0.8</v>
      </c>
      <c r="P16" s="4">
        <v>25</v>
      </c>
      <c r="Q16" s="4">
        <v>1.2</v>
      </c>
      <c r="R16" s="4">
        <f t="shared" si="0"/>
        <v>15</v>
      </c>
      <c r="S16" s="4">
        <f t="shared" si="1"/>
        <v>2</v>
      </c>
      <c r="T16" s="4">
        <v>6</v>
      </c>
      <c r="W16" s="6">
        <v>15</v>
      </c>
      <c r="X16" s="5" t="s">
        <v>332</v>
      </c>
      <c r="Z16" s="5" t="s">
        <v>174</v>
      </c>
      <c r="AB16" s="5" t="s">
        <v>52</v>
      </c>
      <c r="AE16" s="4" t="s">
        <v>73</v>
      </c>
      <c r="AF16" s="4" t="s">
        <v>77</v>
      </c>
      <c r="AG16" s="4" t="s">
        <v>78</v>
      </c>
      <c r="AI16" s="4">
        <v>10702</v>
      </c>
      <c r="AJ16" s="4" t="s">
        <v>41</v>
      </c>
      <c r="AK16" s="4">
        <v>70</v>
      </c>
      <c r="AL16" s="5" t="s">
        <v>110</v>
      </c>
    </row>
    <row r="17" spans="1:38">
      <c r="A17" s="4">
        <v>1</v>
      </c>
      <c r="B17" s="4">
        <v>107</v>
      </c>
      <c r="C17" s="4">
        <v>4</v>
      </c>
      <c r="E17" s="4" t="s">
        <v>192</v>
      </c>
      <c r="F17" s="4" t="s">
        <v>11</v>
      </c>
      <c r="G17" s="4">
        <v>1</v>
      </c>
      <c r="H17" s="4" t="s">
        <v>147</v>
      </c>
      <c r="I17" s="4" t="s">
        <v>12</v>
      </c>
      <c r="J17" s="4" t="s">
        <v>14</v>
      </c>
      <c r="L17" s="4" t="s">
        <v>13</v>
      </c>
      <c r="M17" s="4">
        <v>1</v>
      </c>
      <c r="N17" s="4">
        <v>1.3</v>
      </c>
      <c r="O17" s="4">
        <v>0.8</v>
      </c>
      <c r="P17" s="4">
        <v>25</v>
      </c>
      <c r="Q17" s="4">
        <v>1.2</v>
      </c>
      <c r="R17" s="4">
        <f t="shared" si="0"/>
        <v>15</v>
      </c>
      <c r="S17" s="4">
        <f t="shared" si="1"/>
        <v>2.08</v>
      </c>
      <c r="T17" s="4">
        <v>6</v>
      </c>
      <c r="W17" s="6">
        <v>15</v>
      </c>
      <c r="X17" s="5" t="s">
        <v>332</v>
      </c>
      <c r="Z17" s="5" t="s">
        <v>174</v>
      </c>
      <c r="AB17" s="5" t="s">
        <v>52</v>
      </c>
      <c r="AE17" s="4" t="s">
        <v>73</v>
      </c>
      <c r="AF17" s="4" t="s">
        <v>79</v>
      </c>
      <c r="AG17" s="4" t="s">
        <v>78</v>
      </c>
      <c r="AI17" s="4">
        <v>10703</v>
      </c>
      <c r="AJ17" s="4" t="s">
        <v>41</v>
      </c>
      <c r="AK17" s="4">
        <v>75</v>
      </c>
      <c r="AL17" s="5" t="s">
        <v>110</v>
      </c>
    </row>
    <row r="18" spans="1:38">
      <c r="A18" s="4">
        <v>1</v>
      </c>
      <c r="B18" s="4">
        <v>107</v>
      </c>
      <c r="C18" s="4">
        <v>5</v>
      </c>
      <c r="E18" s="4" t="s">
        <v>192</v>
      </c>
      <c r="F18" s="4" t="s">
        <v>11</v>
      </c>
      <c r="G18" s="4">
        <v>1</v>
      </c>
      <c r="H18" s="4" t="s">
        <v>148</v>
      </c>
      <c r="I18" s="4" t="s">
        <v>12</v>
      </c>
      <c r="J18" s="4" t="s">
        <v>14</v>
      </c>
      <c r="L18" s="4" t="s">
        <v>13</v>
      </c>
      <c r="M18" s="4">
        <v>1</v>
      </c>
      <c r="N18" s="4">
        <v>1.3</v>
      </c>
      <c r="O18" s="4">
        <v>0.8</v>
      </c>
      <c r="P18" s="4">
        <v>25</v>
      </c>
      <c r="Q18" s="4">
        <v>1.5</v>
      </c>
      <c r="R18" s="4">
        <f t="shared" si="0"/>
        <v>15</v>
      </c>
      <c r="S18" s="4">
        <f t="shared" si="1"/>
        <v>2.6</v>
      </c>
      <c r="T18" s="4">
        <v>4</v>
      </c>
      <c r="W18" s="6">
        <v>15</v>
      </c>
      <c r="X18" s="5" t="s">
        <v>332</v>
      </c>
      <c r="Z18" s="5" t="s">
        <v>174</v>
      </c>
      <c r="AB18" s="5" t="s">
        <v>52</v>
      </c>
      <c r="AE18" s="4" t="s">
        <v>73</v>
      </c>
      <c r="AF18" s="4" t="s">
        <v>80</v>
      </c>
      <c r="AG18" s="4" t="s">
        <v>121</v>
      </c>
      <c r="AI18" s="4">
        <v>10703</v>
      </c>
      <c r="AJ18" s="4" t="s">
        <v>41</v>
      </c>
      <c r="AK18" s="4">
        <v>80</v>
      </c>
      <c r="AL18" s="5" t="s">
        <v>110</v>
      </c>
    </row>
    <row r="19" spans="1:38">
      <c r="E19" s="7"/>
      <c r="W19" s="6"/>
      <c r="AE19" s="7"/>
      <c r="AF19" s="7"/>
      <c r="AG19" s="7"/>
    </row>
    <row r="20" spans="1:38">
      <c r="A20" s="4">
        <v>1</v>
      </c>
      <c r="B20" s="4">
        <v>108</v>
      </c>
      <c r="C20" s="4">
        <v>1</v>
      </c>
      <c r="D20" s="4">
        <v>1</v>
      </c>
      <c r="E20" s="4" t="s">
        <v>191</v>
      </c>
      <c r="F20" s="4" t="s">
        <v>29</v>
      </c>
      <c r="G20" s="4">
        <v>1</v>
      </c>
      <c r="H20" s="4" t="s">
        <v>149</v>
      </c>
      <c r="I20" s="4" t="s">
        <v>31</v>
      </c>
      <c r="K20" s="4">
        <v>108</v>
      </c>
      <c r="L20" s="4" t="s">
        <v>30</v>
      </c>
      <c r="M20" s="4">
        <v>1</v>
      </c>
      <c r="N20" s="4">
        <v>1</v>
      </c>
      <c r="O20" s="4">
        <v>1</v>
      </c>
      <c r="P20" s="4">
        <v>50</v>
      </c>
      <c r="Q20" s="4">
        <v>1</v>
      </c>
      <c r="R20" s="4">
        <f t="shared" si="0"/>
        <v>25</v>
      </c>
      <c r="S20" s="4">
        <f t="shared" si="1"/>
        <v>2</v>
      </c>
      <c r="T20" s="4">
        <v>10</v>
      </c>
      <c r="W20" s="6">
        <v>25</v>
      </c>
      <c r="AC20" s="5" t="s">
        <v>52</v>
      </c>
      <c r="AE20" s="4" t="s">
        <v>90</v>
      </c>
      <c r="AF20" s="4" t="s">
        <v>81</v>
      </c>
      <c r="AG20" s="7"/>
      <c r="AH20" s="4">
        <v>10801</v>
      </c>
      <c r="AJ20" s="4" t="s">
        <v>47</v>
      </c>
      <c r="AK20" s="4" t="s">
        <v>105</v>
      </c>
    </row>
    <row r="21" spans="1:38">
      <c r="A21" s="4">
        <v>1</v>
      </c>
      <c r="B21" s="4">
        <v>108</v>
      </c>
      <c r="C21" s="4">
        <v>2</v>
      </c>
      <c r="E21" s="4" t="s">
        <v>191</v>
      </c>
      <c r="F21" s="4" t="s">
        <v>29</v>
      </c>
      <c r="G21" s="4">
        <v>1</v>
      </c>
      <c r="H21" s="4" t="s">
        <v>149</v>
      </c>
      <c r="I21" s="4" t="s">
        <v>31</v>
      </c>
      <c r="K21" s="4">
        <v>108</v>
      </c>
      <c r="L21" s="4" t="s">
        <v>30</v>
      </c>
      <c r="M21" s="4">
        <v>1</v>
      </c>
      <c r="N21" s="4">
        <v>1</v>
      </c>
      <c r="O21" s="4">
        <v>1</v>
      </c>
      <c r="P21" s="4">
        <v>60</v>
      </c>
      <c r="Q21" s="4">
        <v>1</v>
      </c>
      <c r="R21" s="4">
        <f t="shared" si="0"/>
        <v>25</v>
      </c>
      <c r="S21" s="4">
        <f t="shared" si="1"/>
        <v>2.4</v>
      </c>
      <c r="T21" s="4">
        <v>9</v>
      </c>
      <c r="W21" s="6">
        <v>25</v>
      </c>
      <c r="AC21" s="5" t="s">
        <v>52</v>
      </c>
      <c r="AE21" s="4" t="s">
        <v>90</v>
      </c>
      <c r="AF21" s="4" t="s">
        <v>82</v>
      </c>
      <c r="AG21" s="8" t="s">
        <v>64</v>
      </c>
      <c r="AH21" s="4">
        <v>10802</v>
      </c>
      <c r="AJ21" s="4" t="s">
        <v>47</v>
      </c>
      <c r="AK21" s="4" t="s">
        <v>105</v>
      </c>
    </row>
    <row r="22" spans="1:38">
      <c r="A22" s="4">
        <v>1</v>
      </c>
      <c r="B22" s="4">
        <v>108</v>
      </c>
      <c r="C22" s="4">
        <v>3</v>
      </c>
      <c r="E22" s="4" t="s">
        <v>191</v>
      </c>
      <c r="F22" s="4" t="s">
        <v>29</v>
      </c>
      <c r="G22" s="4">
        <v>1</v>
      </c>
      <c r="H22" s="4" t="s">
        <v>149</v>
      </c>
      <c r="I22" s="4" t="s">
        <v>31</v>
      </c>
      <c r="K22" s="4">
        <v>108</v>
      </c>
      <c r="L22" s="4" t="s">
        <v>30</v>
      </c>
      <c r="M22" s="4">
        <v>1</v>
      </c>
      <c r="N22" s="4">
        <v>1</v>
      </c>
      <c r="O22" s="4">
        <v>1</v>
      </c>
      <c r="P22" s="4">
        <v>70</v>
      </c>
      <c r="Q22" s="4">
        <v>1</v>
      </c>
      <c r="R22" s="4">
        <f t="shared" si="0"/>
        <v>25</v>
      </c>
      <c r="S22" s="4">
        <f t="shared" si="1"/>
        <v>2.8</v>
      </c>
      <c r="T22" s="4">
        <v>9</v>
      </c>
      <c r="W22" s="6">
        <v>25</v>
      </c>
      <c r="AC22" s="5" t="s">
        <v>52</v>
      </c>
      <c r="AE22" s="4" t="s">
        <v>90</v>
      </c>
      <c r="AF22" s="4" t="s">
        <v>67</v>
      </c>
      <c r="AG22" s="4" t="s">
        <v>85</v>
      </c>
      <c r="AH22" s="4">
        <v>10802</v>
      </c>
      <c r="AJ22" s="4" t="s">
        <v>47</v>
      </c>
      <c r="AK22" s="4" t="s">
        <v>105</v>
      </c>
    </row>
    <row r="23" spans="1:38">
      <c r="A23" s="4">
        <v>1</v>
      </c>
      <c r="B23" s="4">
        <v>108</v>
      </c>
      <c r="C23" s="4">
        <v>4</v>
      </c>
      <c r="E23" s="4" t="s">
        <v>191</v>
      </c>
      <c r="F23" s="4" t="s">
        <v>29</v>
      </c>
      <c r="G23" s="4">
        <v>1</v>
      </c>
      <c r="H23" s="4" t="s">
        <v>149</v>
      </c>
      <c r="I23" s="4" t="s">
        <v>31</v>
      </c>
      <c r="K23" s="4">
        <v>108</v>
      </c>
      <c r="L23" s="4" t="s">
        <v>30</v>
      </c>
      <c r="M23" s="4">
        <v>1</v>
      </c>
      <c r="N23" s="4">
        <v>1</v>
      </c>
      <c r="O23" s="4">
        <v>1</v>
      </c>
      <c r="P23" s="4">
        <v>80</v>
      </c>
      <c r="Q23" s="4">
        <v>1</v>
      </c>
      <c r="R23" s="4">
        <f t="shared" si="0"/>
        <v>25</v>
      </c>
      <c r="S23" s="4">
        <f t="shared" si="1"/>
        <v>3.2</v>
      </c>
      <c r="T23" s="4">
        <v>9</v>
      </c>
      <c r="W23" s="6">
        <v>25</v>
      </c>
      <c r="AC23" s="5" t="s">
        <v>52</v>
      </c>
      <c r="AE23" s="4" t="s">
        <v>90</v>
      </c>
      <c r="AF23" s="4" t="s">
        <v>83</v>
      </c>
      <c r="AG23" s="8" t="s">
        <v>64</v>
      </c>
      <c r="AH23" s="4">
        <v>10803</v>
      </c>
      <c r="AJ23" s="4" t="s">
        <v>47</v>
      </c>
      <c r="AK23" s="4" t="s">
        <v>105</v>
      </c>
    </row>
    <row r="24" spans="1:38">
      <c r="A24" s="4">
        <v>1</v>
      </c>
      <c r="B24" s="4">
        <v>108</v>
      </c>
      <c r="C24" s="4">
        <v>5</v>
      </c>
      <c r="E24" s="4" t="s">
        <v>191</v>
      </c>
      <c r="F24" s="4" t="s">
        <v>29</v>
      </c>
      <c r="G24" s="4">
        <v>1</v>
      </c>
      <c r="H24" s="4" t="s">
        <v>150</v>
      </c>
      <c r="I24" s="4" t="s">
        <v>31</v>
      </c>
      <c r="K24" s="4">
        <v>108</v>
      </c>
      <c r="L24" s="4" t="s">
        <v>30</v>
      </c>
      <c r="M24" s="4">
        <v>1</v>
      </c>
      <c r="N24" s="4">
        <v>1</v>
      </c>
      <c r="O24" s="4">
        <v>1</v>
      </c>
      <c r="P24" s="4">
        <v>90</v>
      </c>
      <c r="Q24" s="4">
        <v>1</v>
      </c>
      <c r="R24" s="4">
        <f t="shared" si="0"/>
        <v>25</v>
      </c>
      <c r="S24" s="4">
        <f t="shared" si="1"/>
        <v>3.6</v>
      </c>
      <c r="T24" s="4">
        <v>7</v>
      </c>
      <c r="W24" s="6">
        <v>25</v>
      </c>
      <c r="AC24" s="5" t="s">
        <v>52</v>
      </c>
      <c r="AE24" s="4" t="s">
        <v>90</v>
      </c>
      <c r="AF24" s="4" t="s">
        <v>80</v>
      </c>
      <c r="AG24" s="4" t="s">
        <v>84</v>
      </c>
      <c r="AH24" s="4">
        <v>10803</v>
      </c>
      <c r="AJ24" s="4" t="s">
        <v>47</v>
      </c>
      <c r="AK24" s="4" t="s">
        <v>105</v>
      </c>
    </row>
    <row r="26" spans="1:38" s="14" customFormat="1">
      <c r="A26" s="14">
        <v>1</v>
      </c>
      <c r="B26" s="14">
        <v>204</v>
      </c>
      <c r="C26" s="14">
        <v>1</v>
      </c>
      <c r="E26" s="14" t="s">
        <v>255</v>
      </c>
      <c r="F26" s="14" t="s">
        <v>256</v>
      </c>
      <c r="G26" s="14">
        <v>1</v>
      </c>
      <c r="H26" s="14" t="s">
        <v>257</v>
      </c>
      <c r="I26" s="14" t="s">
        <v>258</v>
      </c>
      <c r="J26" s="14" t="s">
        <v>259</v>
      </c>
      <c r="L26" s="14" t="s">
        <v>260</v>
      </c>
      <c r="M26" s="14">
        <v>1</v>
      </c>
      <c r="N26" s="14">
        <v>1</v>
      </c>
      <c r="O26" s="14">
        <v>1.2</v>
      </c>
      <c r="P26" s="14">
        <v>45</v>
      </c>
      <c r="Q26" s="14">
        <v>1</v>
      </c>
      <c r="R26" s="14">
        <f t="shared" si="0"/>
        <v>20</v>
      </c>
      <c r="S26" s="14">
        <f t="shared" si="1"/>
        <v>2.7</v>
      </c>
      <c r="T26" s="15">
        <v>8</v>
      </c>
      <c r="U26" s="16"/>
      <c r="V26" s="16"/>
      <c r="W26" s="15">
        <v>20</v>
      </c>
      <c r="X26" s="16" t="s">
        <v>321</v>
      </c>
      <c r="Y26" s="16" t="s">
        <v>176</v>
      </c>
      <c r="Z26" s="16"/>
      <c r="AA26" s="16"/>
      <c r="AB26" s="16"/>
      <c r="AC26" s="16"/>
      <c r="AD26" s="16" t="s">
        <v>52</v>
      </c>
      <c r="AE26" s="14" t="s">
        <v>261</v>
      </c>
      <c r="AF26" s="14" t="s">
        <v>262</v>
      </c>
      <c r="AJ26" s="14" t="s">
        <v>263</v>
      </c>
      <c r="AK26" s="14">
        <v>50</v>
      </c>
      <c r="AL26" s="16" t="s">
        <v>264</v>
      </c>
    </row>
    <row r="27" spans="1:38">
      <c r="A27" s="4">
        <v>1</v>
      </c>
      <c r="B27" s="4">
        <v>204</v>
      </c>
      <c r="C27" s="4">
        <v>2</v>
      </c>
      <c r="D27" s="4">
        <v>1</v>
      </c>
      <c r="E27" s="4" t="s">
        <v>190</v>
      </c>
      <c r="F27" s="4" t="s">
        <v>48</v>
      </c>
      <c r="G27" s="4">
        <v>1</v>
      </c>
      <c r="H27" s="4" t="s">
        <v>151</v>
      </c>
      <c r="I27" s="4" t="s">
        <v>49</v>
      </c>
      <c r="J27" s="4" t="s">
        <v>14</v>
      </c>
      <c r="L27" s="4" t="s">
        <v>6</v>
      </c>
      <c r="M27" s="4">
        <v>1</v>
      </c>
      <c r="N27" s="4">
        <v>1</v>
      </c>
      <c r="O27" s="4">
        <v>1.2</v>
      </c>
      <c r="P27" s="4">
        <f>45*1.2</f>
        <v>54</v>
      </c>
      <c r="Q27" s="4">
        <v>1</v>
      </c>
      <c r="R27" s="4">
        <f t="shared" si="0"/>
        <v>20</v>
      </c>
      <c r="S27" s="4">
        <f t="shared" si="1"/>
        <v>3.2399999999999998</v>
      </c>
      <c r="T27" s="4">
        <v>8</v>
      </c>
      <c r="W27" s="6">
        <v>20</v>
      </c>
      <c r="X27" s="5" t="s">
        <v>324</v>
      </c>
      <c r="Y27" s="5" t="s">
        <v>176</v>
      </c>
      <c r="AD27" s="5" t="s">
        <v>52</v>
      </c>
      <c r="AE27" s="4" t="s">
        <v>86</v>
      </c>
      <c r="AF27" s="4" t="s">
        <v>65</v>
      </c>
      <c r="AG27" s="8" t="s">
        <v>120</v>
      </c>
      <c r="AJ27" s="4" t="s">
        <v>50</v>
      </c>
      <c r="AK27" s="4">
        <v>55</v>
      </c>
      <c r="AL27" s="5" t="s">
        <v>111</v>
      </c>
    </row>
    <row r="28" spans="1:38">
      <c r="A28" s="4">
        <v>1</v>
      </c>
      <c r="B28" s="4">
        <v>204</v>
      </c>
      <c r="C28" s="4">
        <v>3</v>
      </c>
      <c r="E28" s="4" t="s">
        <v>190</v>
      </c>
      <c r="F28" s="4" t="s">
        <v>48</v>
      </c>
      <c r="G28" s="4">
        <v>1</v>
      </c>
      <c r="H28" s="4" t="s">
        <v>151</v>
      </c>
      <c r="I28" s="4" t="s">
        <v>49</v>
      </c>
      <c r="J28" s="4" t="s">
        <v>14</v>
      </c>
      <c r="L28" s="4" t="s">
        <v>6</v>
      </c>
      <c r="M28" s="4">
        <v>1</v>
      </c>
      <c r="N28" s="4">
        <v>1</v>
      </c>
      <c r="O28" s="4">
        <v>1.2</v>
      </c>
      <c r="P28" s="4">
        <f>45*1.2</f>
        <v>54</v>
      </c>
      <c r="Q28" s="4">
        <v>1.2</v>
      </c>
      <c r="R28" s="4">
        <f t="shared" si="0"/>
        <v>20</v>
      </c>
      <c r="S28" s="4">
        <f t="shared" si="1"/>
        <v>3.8879999999999995</v>
      </c>
      <c r="T28" s="4">
        <v>6</v>
      </c>
      <c r="W28" s="6">
        <v>20</v>
      </c>
      <c r="X28" s="5" t="s">
        <v>324</v>
      </c>
      <c r="Y28" s="5" t="s">
        <v>176</v>
      </c>
      <c r="AD28" s="5" t="s">
        <v>52</v>
      </c>
      <c r="AE28" s="4" t="s">
        <v>86</v>
      </c>
      <c r="AF28" s="4" t="s">
        <v>67</v>
      </c>
      <c r="AG28" s="4" t="s">
        <v>76</v>
      </c>
      <c r="AJ28" s="4" t="s">
        <v>50</v>
      </c>
      <c r="AK28" s="4">
        <v>60</v>
      </c>
      <c r="AL28" s="5" t="s">
        <v>111</v>
      </c>
    </row>
    <row r="29" spans="1:38">
      <c r="A29" s="4">
        <v>1</v>
      </c>
      <c r="B29" s="4">
        <v>204</v>
      </c>
      <c r="C29" s="4">
        <v>4</v>
      </c>
      <c r="E29" s="4" t="s">
        <v>190</v>
      </c>
      <c r="F29" s="4" t="s">
        <v>48</v>
      </c>
      <c r="G29" s="4">
        <v>1</v>
      </c>
      <c r="H29" s="4" t="s">
        <v>151</v>
      </c>
      <c r="I29" s="4" t="s">
        <v>49</v>
      </c>
      <c r="J29" s="4" t="s">
        <v>14</v>
      </c>
      <c r="L29" s="4" t="s">
        <v>6</v>
      </c>
      <c r="M29" s="4">
        <v>1</v>
      </c>
      <c r="N29" s="4">
        <v>1</v>
      </c>
      <c r="O29" s="4">
        <v>1.2</v>
      </c>
      <c r="P29" s="4">
        <f>45*1.3*1.2</f>
        <v>70.2</v>
      </c>
      <c r="Q29" s="4">
        <v>1.2</v>
      </c>
      <c r="R29" s="4">
        <f t="shared" si="0"/>
        <v>20</v>
      </c>
      <c r="S29" s="4">
        <f t="shared" si="1"/>
        <v>5.0543999999999993</v>
      </c>
      <c r="T29" s="4">
        <v>6</v>
      </c>
      <c r="W29" s="6">
        <v>20</v>
      </c>
      <c r="X29" s="5" t="s">
        <v>325</v>
      </c>
      <c r="Y29" s="5" t="s">
        <v>176</v>
      </c>
      <c r="AD29" s="5" t="s">
        <v>52</v>
      </c>
      <c r="AE29" s="4" t="s">
        <v>86</v>
      </c>
      <c r="AF29" s="4" t="s">
        <v>71</v>
      </c>
      <c r="AG29" s="8" t="s">
        <v>118</v>
      </c>
      <c r="AJ29" s="4" t="s">
        <v>50</v>
      </c>
      <c r="AK29" s="4">
        <v>65</v>
      </c>
      <c r="AL29" s="5" t="s">
        <v>111</v>
      </c>
    </row>
    <row r="30" spans="1:38">
      <c r="A30" s="4">
        <v>1</v>
      </c>
      <c r="B30" s="4">
        <v>204</v>
      </c>
      <c r="C30" s="4">
        <v>5</v>
      </c>
      <c r="E30" s="4" t="s">
        <v>190</v>
      </c>
      <c r="F30" s="4" t="s">
        <v>48</v>
      </c>
      <c r="G30" s="4">
        <v>1</v>
      </c>
      <c r="H30" s="4" t="s">
        <v>151</v>
      </c>
      <c r="I30" s="4" t="s">
        <v>49</v>
      </c>
      <c r="J30" s="4" t="s">
        <v>14</v>
      </c>
      <c r="L30" s="4" t="s">
        <v>6</v>
      </c>
      <c r="M30" s="4">
        <v>1</v>
      </c>
      <c r="N30" s="4">
        <v>1</v>
      </c>
      <c r="O30" s="4">
        <v>1.5</v>
      </c>
      <c r="P30" s="4">
        <f>45*1.3*1.2</f>
        <v>70.2</v>
      </c>
      <c r="Q30" s="4">
        <v>1.2</v>
      </c>
      <c r="R30" s="4">
        <f t="shared" si="0"/>
        <v>20</v>
      </c>
      <c r="S30" s="4">
        <f t="shared" si="1"/>
        <v>6.3180000000000005</v>
      </c>
      <c r="T30" s="4">
        <v>6</v>
      </c>
      <c r="W30" s="6">
        <v>20</v>
      </c>
      <c r="X30" s="5" t="s">
        <v>325</v>
      </c>
      <c r="Y30" s="5" t="s">
        <v>176</v>
      </c>
      <c r="AD30" s="5" t="s">
        <v>52</v>
      </c>
      <c r="AE30" s="4" t="s">
        <v>86</v>
      </c>
      <c r="AF30" s="4" t="s">
        <v>88</v>
      </c>
      <c r="AG30" s="4" t="s">
        <v>87</v>
      </c>
      <c r="AJ30" s="4" t="s">
        <v>50</v>
      </c>
      <c r="AK30" s="4">
        <v>70</v>
      </c>
      <c r="AL30" s="5" t="s">
        <v>112</v>
      </c>
    </row>
    <row r="32" spans="1:38" s="14" customFormat="1">
      <c r="A32" s="14">
        <v>1</v>
      </c>
      <c r="B32" s="14">
        <v>205</v>
      </c>
      <c r="C32" s="14">
        <v>1</v>
      </c>
      <c r="E32" s="14" t="s">
        <v>243</v>
      </c>
      <c r="F32" s="14" t="s">
        <v>244</v>
      </c>
      <c r="G32" s="14">
        <v>1</v>
      </c>
      <c r="H32" s="14" t="s">
        <v>245</v>
      </c>
      <c r="I32" s="14" t="s">
        <v>246</v>
      </c>
      <c r="J32" s="14" t="s">
        <v>247</v>
      </c>
      <c r="L32" s="14" t="s">
        <v>248</v>
      </c>
      <c r="M32" s="14">
        <v>3</v>
      </c>
      <c r="N32" s="14">
        <v>1</v>
      </c>
      <c r="O32" s="14">
        <v>1.3</v>
      </c>
      <c r="P32" s="14">
        <v>20</v>
      </c>
      <c r="Q32" s="14">
        <v>1</v>
      </c>
      <c r="R32" s="14">
        <f t="shared" si="0"/>
        <v>26</v>
      </c>
      <c r="S32" s="14">
        <f t="shared" si="1"/>
        <v>2.8000000000000003</v>
      </c>
      <c r="T32" s="15">
        <v>13</v>
      </c>
      <c r="U32" s="16"/>
      <c r="V32" s="16"/>
      <c r="W32" s="15">
        <v>25</v>
      </c>
      <c r="X32" s="16" t="s">
        <v>338</v>
      </c>
      <c r="Y32" s="16"/>
      <c r="Z32" s="16"/>
      <c r="AA32" s="16" t="s">
        <v>180</v>
      </c>
      <c r="AB32" s="16"/>
      <c r="AC32" s="16" t="s">
        <v>52</v>
      </c>
      <c r="AD32" s="16"/>
      <c r="AE32" s="14" t="s">
        <v>249</v>
      </c>
      <c r="AF32" s="14" t="s">
        <v>250</v>
      </c>
      <c r="AJ32" s="14" t="s">
        <v>251</v>
      </c>
      <c r="AK32" s="14">
        <v>50</v>
      </c>
      <c r="AL32" s="16" t="s">
        <v>252</v>
      </c>
    </row>
    <row r="33" spans="1:38" s="14" customFormat="1">
      <c r="A33" s="14">
        <v>1</v>
      </c>
      <c r="B33" s="14">
        <v>205</v>
      </c>
      <c r="C33" s="14">
        <v>2</v>
      </c>
      <c r="D33" s="14">
        <v>1</v>
      </c>
      <c r="E33" s="14" t="s">
        <v>243</v>
      </c>
      <c r="F33" s="14" t="s">
        <v>244</v>
      </c>
      <c r="G33" s="14">
        <v>1</v>
      </c>
      <c r="H33" s="14" t="s">
        <v>245</v>
      </c>
      <c r="I33" s="14" t="s">
        <v>246</v>
      </c>
      <c r="J33" s="14" t="s">
        <v>247</v>
      </c>
      <c r="L33" s="14" t="s">
        <v>248</v>
      </c>
      <c r="M33" s="14">
        <v>3</v>
      </c>
      <c r="N33" s="14">
        <v>1</v>
      </c>
      <c r="O33" s="14">
        <v>1.3</v>
      </c>
      <c r="P33" s="14">
        <f>20*1.3</f>
        <v>26</v>
      </c>
      <c r="Q33" s="14">
        <v>1</v>
      </c>
      <c r="R33" s="14">
        <f t="shared" si="0"/>
        <v>26</v>
      </c>
      <c r="S33" s="14">
        <f t="shared" si="1"/>
        <v>3.6400000000000006</v>
      </c>
      <c r="T33" s="15">
        <v>13</v>
      </c>
      <c r="U33" s="16"/>
      <c r="V33" s="16"/>
      <c r="W33" s="15">
        <v>25</v>
      </c>
      <c r="X33" s="16" t="s">
        <v>339</v>
      </c>
      <c r="Y33" s="16"/>
      <c r="Z33" s="16"/>
      <c r="AA33" s="16" t="s">
        <v>180</v>
      </c>
      <c r="AB33" s="16"/>
      <c r="AC33" s="16" t="s">
        <v>52</v>
      </c>
      <c r="AD33" s="16"/>
      <c r="AE33" s="14" t="s">
        <v>249</v>
      </c>
      <c r="AF33" s="14" t="s">
        <v>253</v>
      </c>
      <c r="AG33" s="14" t="s">
        <v>254</v>
      </c>
      <c r="AJ33" s="14" t="s">
        <v>251</v>
      </c>
      <c r="AK33" s="14">
        <v>55</v>
      </c>
      <c r="AL33" s="16" t="s">
        <v>252</v>
      </c>
    </row>
    <row r="34" spans="1:38" s="10" customFormat="1">
      <c r="A34" s="10">
        <v>1</v>
      </c>
      <c r="B34" s="10">
        <v>205</v>
      </c>
      <c r="C34" s="10">
        <v>3</v>
      </c>
      <c r="E34" s="10" t="s">
        <v>187</v>
      </c>
      <c r="F34" s="10" t="s">
        <v>98</v>
      </c>
      <c r="G34" s="10">
        <v>1</v>
      </c>
      <c r="H34" s="10" t="s">
        <v>152</v>
      </c>
      <c r="I34" s="10" t="s">
        <v>99</v>
      </c>
      <c r="J34" s="10" t="s">
        <v>14</v>
      </c>
      <c r="L34" s="10" t="s">
        <v>30</v>
      </c>
      <c r="M34" s="10">
        <v>4</v>
      </c>
      <c r="N34" s="10">
        <v>1</v>
      </c>
      <c r="O34" s="10">
        <v>1.3</v>
      </c>
      <c r="P34" s="10">
        <f>20*1.3</f>
        <v>26</v>
      </c>
      <c r="Q34" s="10">
        <v>1.1000000000000001</v>
      </c>
      <c r="R34" s="4">
        <f t="shared" si="0"/>
        <v>26</v>
      </c>
      <c r="S34" s="4">
        <f t="shared" si="1"/>
        <v>5.2910000000000013</v>
      </c>
      <c r="T34" s="11">
        <v>13</v>
      </c>
      <c r="U34" s="12"/>
      <c r="V34" s="12"/>
      <c r="W34" s="11">
        <v>20</v>
      </c>
      <c r="X34" s="5" t="s">
        <v>339</v>
      </c>
      <c r="Y34" s="12"/>
      <c r="Z34" s="12"/>
      <c r="AA34" s="12" t="s">
        <v>180</v>
      </c>
      <c r="AB34" s="12"/>
      <c r="AC34" s="12" t="s">
        <v>52</v>
      </c>
      <c r="AD34" s="12"/>
      <c r="AE34" s="10" t="s">
        <v>100</v>
      </c>
      <c r="AF34" s="10" t="s">
        <v>103</v>
      </c>
      <c r="AG34" s="10" t="s">
        <v>122</v>
      </c>
      <c r="AJ34" s="10" t="s">
        <v>101</v>
      </c>
      <c r="AK34" s="4">
        <v>60</v>
      </c>
      <c r="AL34" s="5" t="s">
        <v>113</v>
      </c>
    </row>
    <row r="35" spans="1:38" s="10" customFormat="1">
      <c r="A35" s="10">
        <v>1</v>
      </c>
      <c r="B35" s="10">
        <v>205</v>
      </c>
      <c r="C35" s="10">
        <v>4</v>
      </c>
      <c r="E35" s="10" t="s">
        <v>187</v>
      </c>
      <c r="F35" s="10" t="s">
        <v>98</v>
      </c>
      <c r="G35" s="10">
        <v>1</v>
      </c>
      <c r="H35" s="10" t="s">
        <v>152</v>
      </c>
      <c r="I35" s="10" t="s">
        <v>99</v>
      </c>
      <c r="J35" s="10" t="s">
        <v>14</v>
      </c>
      <c r="L35" s="10" t="s">
        <v>30</v>
      </c>
      <c r="M35" s="10">
        <v>4</v>
      </c>
      <c r="N35" s="10">
        <v>1</v>
      </c>
      <c r="O35" s="10">
        <v>1.3</v>
      </c>
      <c r="P35" s="10">
        <f>20*1.3</f>
        <v>26</v>
      </c>
      <c r="Q35" s="10">
        <v>1.2</v>
      </c>
      <c r="R35" s="4">
        <f t="shared" si="0"/>
        <v>26</v>
      </c>
      <c r="S35" s="4">
        <f t="shared" si="1"/>
        <v>5.7720000000000002</v>
      </c>
      <c r="T35" s="11">
        <v>13</v>
      </c>
      <c r="U35" s="12"/>
      <c r="V35" s="5"/>
      <c r="W35" s="11">
        <v>15</v>
      </c>
      <c r="X35" s="5" t="s">
        <v>339</v>
      </c>
      <c r="Y35" s="12"/>
      <c r="Z35" s="12"/>
      <c r="AA35" s="12" t="s">
        <v>180</v>
      </c>
      <c r="AB35" s="12"/>
      <c r="AC35" s="12" t="s">
        <v>52</v>
      </c>
      <c r="AD35" s="12"/>
      <c r="AE35" s="10" t="s">
        <v>100</v>
      </c>
      <c r="AF35" s="10" t="s">
        <v>92</v>
      </c>
      <c r="AG35" s="10" t="s">
        <v>183</v>
      </c>
      <c r="AJ35" s="10" t="s">
        <v>101</v>
      </c>
      <c r="AK35" s="4">
        <v>65</v>
      </c>
      <c r="AL35" s="5" t="s">
        <v>113</v>
      </c>
    </row>
    <row r="36" spans="1:38" s="10" customFormat="1">
      <c r="A36" s="10">
        <v>1</v>
      </c>
      <c r="B36" s="10">
        <v>205</v>
      </c>
      <c r="C36" s="10">
        <v>5</v>
      </c>
      <c r="E36" s="10" t="s">
        <v>187</v>
      </c>
      <c r="F36" s="10" t="s">
        <v>98</v>
      </c>
      <c r="G36" s="10">
        <v>1</v>
      </c>
      <c r="H36" s="10" t="s">
        <v>152</v>
      </c>
      <c r="I36" s="10" t="s">
        <v>99</v>
      </c>
      <c r="J36" s="10" t="s">
        <v>14</v>
      </c>
      <c r="L36" s="10" t="s">
        <v>30</v>
      </c>
      <c r="M36" s="10">
        <v>4</v>
      </c>
      <c r="N36" s="10">
        <v>1</v>
      </c>
      <c r="O36" s="10">
        <v>1.3</v>
      </c>
      <c r="P36" s="10">
        <f>20*1.3</f>
        <v>26</v>
      </c>
      <c r="Q36" s="10">
        <v>1.3</v>
      </c>
      <c r="R36" s="4">
        <f t="shared" si="0"/>
        <v>20</v>
      </c>
      <c r="S36" s="4">
        <f t="shared" si="1"/>
        <v>8.1289000000000016</v>
      </c>
      <c r="T36" s="11">
        <v>10</v>
      </c>
      <c r="U36" s="12"/>
      <c r="V36" s="12"/>
      <c r="W36" s="11">
        <v>15</v>
      </c>
      <c r="X36" s="5" t="s">
        <v>339</v>
      </c>
      <c r="Y36" s="12"/>
      <c r="Z36" s="12"/>
      <c r="AA36" s="12" t="s">
        <v>180</v>
      </c>
      <c r="AB36" s="12"/>
      <c r="AC36" s="12" t="s">
        <v>52</v>
      </c>
      <c r="AD36" s="12"/>
      <c r="AE36" s="10" t="s">
        <v>100</v>
      </c>
      <c r="AF36" s="10" t="s">
        <v>80</v>
      </c>
      <c r="AG36" s="10" t="s">
        <v>179</v>
      </c>
      <c r="AJ36" s="10" t="s">
        <v>101</v>
      </c>
      <c r="AK36" s="4">
        <v>70</v>
      </c>
      <c r="AL36" s="5" t="s">
        <v>113</v>
      </c>
    </row>
    <row r="38" spans="1:38">
      <c r="A38" s="4">
        <v>1</v>
      </c>
      <c r="B38" s="4">
        <v>206</v>
      </c>
      <c r="C38" s="4">
        <v>1</v>
      </c>
      <c r="E38" s="4" t="s">
        <v>189</v>
      </c>
      <c r="F38" s="4" t="s">
        <v>53</v>
      </c>
      <c r="G38" s="4">
        <v>1</v>
      </c>
      <c r="H38" s="4" t="s">
        <v>153</v>
      </c>
      <c r="I38" s="4" t="s">
        <v>54</v>
      </c>
      <c r="J38" s="4" t="s">
        <v>14</v>
      </c>
      <c r="L38" s="4" t="s">
        <v>6</v>
      </c>
      <c r="M38" s="4">
        <v>6</v>
      </c>
      <c r="N38" s="4">
        <v>1</v>
      </c>
      <c r="O38" s="4">
        <v>1</v>
      </c>
      <c r="P38" s="4">
        <v>12</v>
      </c>
      <c r="Q38" s="4">
        <v>1</v>
      </c>
      <c r="R38" s="4">
        <f t="shared" si="0"/>
        <v>30</v>
      </c>
      <c r="S38" s="4">
        <f t="shared" si="1"/>
        <v>2.2000000000000002</v>
      </c>
      <c r="T38" s="4">
        <v>12</v>
      </c>
      <c r="W38" s="6">
        <v>30</v>
      </c>
      <c r="X38" s="5" t="s">
        <v>326</v>
      </c>
      <c r="Y38" s="5" t="s">
        <v>177</v>
      </c>
      <c r="AD38" s="5" t="s">
        <v>52</v>
      </c>
      <c r="AE38" s="4" t="s">
        <v>89</v>
      </c>
      <c r="AF38" s="4" t="s">
        <v>91</v>
      </c>
      <c r="AG38" s="9"/>
      <c r="AJ38" s="4" t="s">
        <v>56</v>
      </c>
      <c r="AK38" s="4">
        <v>55</v>
      </c>
      <c r="AL38" s="5" t="s">
        <v>114</v>
      </c>
    </row>
    <row r="39" spans="1:38">
      <c r="A39" s="4">
        <v>1</v>
      </c>
      <c r="B39" s="4">
        <v>206</v>
      </c>
      <c r="C39" s="4">
        <v>2</v>
      </c>
      <c r="D39" s="4">
        <v>1</v>
      </c>
      <c r="E39" s="4" t="s">
        <v>189</v>
      </c>
      <c r="F39" s="4" t="s">
        <v>53</v>
      </c>
      <c r="G39" s="4">
        <v>1</v>
      </c>
      <c r="H39" s="4" t="s">
        <v>154</v>
      </c>
      <c r="I39" s="4" t="s">
        <v>54</v>
      </c>
      <c r="J39" s="4" t="s">
        <v>14</v>
      </c>
      <c r="L39" s="4" t="s">
        <v>6</v>
      </c>
      <c r="M39" s="4">
        <v>6</v>
      </c>
      <c r="N39" s="4">
        <v>1</v>
      </c>
      <c r="O39" s="4">
        <v>1</v>
      </c>
      <c r="P39" s="4">
        <v>12</v>
      </c>
      <c r="Q39" s="4">
        <v>1.2</v>
      </c>
      <c r="R39" s="4">
        <f t="shared" si="0"/>
        <v>24</v>
      </c>
      <c r="S39" s="4">
        <f t="shared" si="1"/>
        <v>3.3000000000000003</v>
      </c>
      <c r="T39" s="4">
        <v>12</v>
      </c>
      <c r="W39" s="6">
        <v>20</v>
      </c>
      <c r="X39" s="5" t="s">
        <v>326</v>
      </c>
      <c r="Y39" s="5" t="s">
        <v>177</v>
      </c>
      <c r="AD39" s="5" t="s">
        <v>52</v>
      </c>
      <c r="AE39" s="4" t="s">
        <v>89</v>
      </c>
      <c r="AF39" s="4" t="s">
        <v>94</v>
      </c>
      <c r="AG39" s="4" t="s">
        <v>122</v>
      </c>
      <c r="AJ39" s="4" t="s">
        <v>56</v>
      </c>
      <c r="AK39" s="4">
        <v>60</v>
      </c>
      <c r="AL39" s="5" t="s">
        <v>114</v>
      </c>
    </row>
    <row r="40" spans="1:38">
      <c r="A40" s="4">
        <v>1</v>
      </c>
      <c r="B40" s="4">
        <v>206</v>
      </c>
      <c r="C40" s="4">
        <v>3</v>
      </c>
      <c r="E40" s="4" t="s">
        <v>189</v>
      </c>
      <c r="F40" s="4" t="s">
        <v>53</v>
      </c>
      <c r="G40" s="4">
        <v>1</v>
      </c>
      <c r="H40" s="4" t="s">
        <v>153</v>
      </c>
      <c r="I40" s="4" t="s">
        <v>54</v>
      </c>
      <c r="J40" s="4" t="s">
        <v>14</v>
      </c>
      <c r="L40" s="4" t="s">
        <v>6</v>
      </c>
      <c r="M40" s="4">
        <v>6</v>
      </c>
      <c r="N40" s="4">
        <v>1</v>
      </c>
      <c r="O40" s="4">
        <v>1</v>
      </c>
      <c r="P40" s="4">
        <v>12</v>
      </c>
      <c r="Q40" s="4">
        <v>1.2</v>
      </c>
      <c r="R40" s="4">
        <f t="shared" si="0"/>
        <v>20</v>
      </c>
      <c r="S40" s="4">
        <f t="shared" si="1"/>
        <v>3.96</v>
      </c>
      <c r="T40" s="4">
        <v>9</v>
      </c>
      <c r="W40" s="6">
        <v>20</v>
      </c>
      <c r="X40" s="5" t="s">
        <v>326</v>
      </c>
      <c r="Y40" s="5" t="s">
        <v>177</v>
      </c>
      <c r="AD40" s="5" t="s">
        <v>52</v>
      </c>
      <c r="AE40" s="4" t="s">
        <v>89</v>
      </c>
      <c r="AF40" s="4" t="s">
        <v>67</v>
      </c>
      <c r="AG40" s="4" t="s">
        <v>178</v>
      </c>
      <c r="AJ40" s="4" t="s">
        <v>56</v>
      </c>
      <c r="AK40" s="4">
        <v>65</v>
      </c>
      <c r="AL40" s="5" t="s">
        <v>106</v>
      </c>
    </row>
    <row r="41" spans="1:38">
      <c r="A41" s="4">
        <v>1</v>
      </c>
      <c r="B41" s="4">
        <v>206</v>
      </c>
      <c r="C41" s="4">
        <v>4</v>
      </c>
      <c r="E41" s="4" t="s">
        <v>189</v>
      </c>
      <c r="F41" s="4" t="s">
        <v>53</v>
      </c>
      <c r="G41" s="4">
        <v>1</v>
      </c>
      <c r="H41" s="4" t="s">
        <v>153</v>
      </c>
      <c r="I41" s="4" t="s">
        <v>54</v>
      </c>
      <c r="J41" s="4" t="s">
        <v>14</v>
      </c>
      <c r="L41" s="4" t="s">
        <v>6</v>
      </c>
      <c r="M41" s="4">
        <v>6</v>
      </c>
      <c r="N41" s="4">
        <v>1</v>
      </c>
      <c r="O41" s="4">
        <v>1</v>
      </c>
      <c r="P41" s="4">
        <f>12*1.3</f>
        <v>15.600000000000001</v>
      </c>
      <c r="Q41" s="4">
        <v>1</v>
      </c>
      <c r="R41" s="4">
        <f t="shared" si="0"/>
        <v>20</v>
      </c>
      <c r="S41" s="4">
        <f t="shared" si="1"/>
        <v>4.2900000000000009</v>
      </c>
      <c r="T41" s="4">
        <v>9</v>
      </c>
      <c r="W41" s="6">
        <v>20</v>
      </c>
      <c r="X41" s="5" t="s">
        <v>327</v>
      </c>
      <c r="Y41" s="5" t="s">
        <v>177</v>
      </c>
      <c r="AD41" s="5" t="s">
        <v>52</v>
      </c>
      <c r="AE41" s="4" t="s">
        <v>89</v>
      </c>
      <c r="AF41" s="4" t="s">
        <v>71</v>
      </c>
      <c r="AG41" s="8" t="s">
        <v>118</v>
      </c>
      <c r="AJ41" s="4" t="s">
        <v>55</v>
      </c>
      <c r="AK41" s="4">
        <v>70</v>
      </c>
      <c r="AL41" s="5" t="s">
        <v>114</v>
      </c>
    </row>
    <row r="42" spans="1:38">
      <c r="A42" s="4">
        <v>1</v>
      </c>
      <c r="B42" s="4">
        <v>206</v>
      </c>
      <c r="C42" s="4">
        <v>5</v>
      </c>
      <c r="E42" s="4" t="s">
        <v>189</v>
      </c>
      <c r="F42" s="4" t="s">
        <v>53</v>
      </c>
      <c r="G42" s="4">
        <v>1</v>
      </c>
      <c r="H42" s="4" t="s">
        <v>153</v>
      </c>
      <c r="I42" s="4" t="s">
        <v>54</v>
      </c>
      <c r="J42" s="4" t="s">
        <v>14</v>
      </c>
      <c r="L42" s="4" t="s">
        <v>6</v>
      </c>
      <c r="M42" s="4">
        <v>12</v>
      </c>
      <c r="N42" s="4">
        <v>1</v>
      </c>
      <c r="O42" s="4">
        <v>1</v>
      </c>
      <c r="P42" s="4">
        <v>8.5</v>
      </c>
      <c r="Q42" s="4">
        <v>1.3</v>
      </c>
      <c r="R42" s="4">
        <f t="shared" si="0"/>
        <v>20</v>
      </c>
      <c r="S42" s="4">
        <f t="shared" si="1"/>
        <v>6.0222500000000005</v>
      </c>
      <c r="T42" s="4">
        <v>9</v>
      </c>
      <c r="W42" s="6">
        <v>20</v>
      </c>
      <c r="X42" s="5" t="s">
        <v>328</v>
      </c>
      <c r="Y42" s="5" t="s">
        <v>177</v>
      </c>
      <c r="AD42" s="5" t="s">
        <v>52</v>
      </c>
      <c r="AE42" s="4" t="s">
        <v>89</v>
      </c>
      <c r="AF42" s="4" t="s">
        <v>95</v>
      </c>
      <c r="AG42" s="4" t="s">
        <v>123</v>
      </c>
      <c r="AJ42" s="4" t="s">
        <v>55</v>
      </c>
      <c r="AK42" s="4">
        <v>75</v>
      </c>
      <c r="AL42" s="5" t="s">
        <v>114</v>
      </c>
    </row>
    <row r="44" spans="1:38" s="14" customFormat="1">
      <c r="A44" s="14">
        <v>1</v>
      </c>
      <c r="B44" s="14">
        <v>207</v>
      </c>
      <c r="C44" s="14">
        <v>1</v>
      </c>
      <c r="E44" s="14" t="s">
        <v>232</v>
      </c>
      <c r="F44" s="14" t="s">
        <v>233</v>
      </c>
      <c r="G44" s="14">
        <v>1</v>
      </c>
      <c r="H44" s="14" t="s">
        <v>234</v>
      </c>
      <c r="I44" s="14" t="s">
        <v>235</v>
      </c>
      <c r="J44" s="14" t="s">
        <v>236</v>
      </c>
      <c r="L44" s="14" t="s">
        <v>237</v>
      </c>
      <c r="M44" s="14">
        <v>1</v>
      </c>
      <c r="N44" s="14">
        <v>3</v>
      </c>
      <c r="O44" s="14">
        <v>0.6</v>
      </c>
      <c r="P44" s="14">
        <v>30</v>
      </c>
      <c r="Q44" s="14">
        <v>1</v>
      </c>
      <c r="R44" s="14">
        <f t="shared" si="0"/>
        <v>30</v>
      </c>
      <c r="S44" s="14">
        <f t="shared" si="1"/>
        <v>1.7999999999999998</v>
      </c>
      <c r="T44" s="15">
        <v>15</v>
      </c>
      <c r="U44" s="16"/>
      <c r="V44" s="16"/>
      <c r="W44" s="15">
        <v>25</v>
      </c>
      <c r="X44" s="16" t="s">
        <v>332</v>
      </c>
      <c r="Y44" s="16"/>
      <c r="Z44" s="16" t="s">
        <v>168</v>
      </c>
      <c r="AA44" s="16"/>
      <c r="AB44" s="16" t="s">
        <v>52</v>
      </c>
      <c r="AC44" s="16"/>
      <c r="AD44" s="16"/>
      <c r="AE44" s="14" t="s">
        <v>238</v>
      </c>
      <c r="AF44" s="14" t="s">
        <v>239</v>
      </c>
      <c r="AI44" s="14">
        <v>20701</v>
      </c>
      <c r="AJ44" s="14" t="s">
        <v>240</v>
      </c>
      <c r="AK44" s="14">
        <v>60</v>
      </c>
      <c r="AL44" s="16" t="s">
        <v>241</v>
      </c>
    </row>
    <row r="45" spans="1:38" s="14" customFormat="1">
      <c r="A45" s="14">
        <v>1</v>
      </c>
      <c r="B45" s="14">
        <v>207</v>
      </c>
      <c r="C45" s="14">
        <v>2</v>
      </c>
      <c r="E45" s="14" t="s">
        <v>232</v>
      </c>
      <c r="F45" s="14" t="s">
        <v>233</v>
      </c>
      <c r="G45" s="14">
        <v>1</v>
      </c>
      <c r="H45" s="14" t="s">
        <v>234</v>
      </c>
      <c r="I45" s="14" t="s">
        <v>235</v>
      </c>
      <c r="J45" s="14" t="s">
        <v>236</v>
      </c>
      <c r="L45" s="14" t="s">
        <v>237</v>
      </c>
      <c r="M45" s="14">
        <v>1</v>
      </c>
      <c r="N45" s="14">
        <v>4</v>
      </c>
      <c r="O45" s="14">
        <v>0.6</v>
      </c>
      <c r="P45" s="14">
        <v>30</v>
      </c>
      <c r="Q45" s="14">
        <v>1.3</v>
      </c>
      <c r="R45" s="14">
        <f t="shared" si="0"/>
        <v>30</v>
      </c>
      <c r="S45" s="14">
        <f t="shared" si="1"/>
        <v>3.12</v>
      </c>
      <c r="T45" s="15">
        <v>15</v>
      </c>
      <c r="U45" s="16"/>
      <c r="V45" s="16"/>
      <c r="W45" s="15">
        <v>25</v>
      </c>
      <c r="X45" s="16" t="s">
        <v>332</v>
      </c>
      <c r="Y45" s="16"/>
      <c r="Z45" s="16" t="s">
        <v>168</v>
      </c>
      <c r="AA45" s="16"/>
      <c r="AB45" s="16" t="s">
        <v>52</v>
      </c>
      <c r="AC45" s="16"/>
      <c r="AD45" s="16"/>
      <c r="AE45" s="14" t="s">
        <v>238</v>
      </c>
      <c r="AF45" s="14" t="s">
        <v>242</v>
      </c>
      <c r="AG45" s="14" t="s">
        <v>78</v>
      </c>
      <c r="AI45" s="14">
        <v>20702</v>
      </c>
      <c r="AJ45" s="14" t="s">
        <v>240</v>
      </c>
      <c r="AK45" s="14">
        <v>65</v>
      </c>
      <c r="AL45" s="16" t="s">
        <v>241</v>
      </c>
    </row>
    <row r="46" spans="1:38">
      <c r="A46" s="4">
        <v>1</v>
      </c>
      <c r="B46" s="4">
        <v>207</v>
      </c>
      <c r="C46" s="4">
        <v>3</v>
      </c>
      <c r="D46" s="4">
        <v>1</v>
      </c>
      <c r="E46" s="4" t="s">
        <v>188</v>
      </c>
      <c r="F46" s="4" t="s">
        <v>57</v>
      </c>
      <c r="G46" s="4">
        <v>1</v>
      </c>
      <c r="H46" s="4" t="s">
        <v>155</v>
      </c>
      <c r="I46" s="4" t="s">
        <v>58</v>
      </c>
      <c r="J46" s="4" t="s">
        <v>14</v>
      </c>
      <c r="L46" s="4" t="s">
        <v>13</v>
      </c>
      <c r="M46" s="4">
        <v>1</v>
      </c>
      <c r="N46" s="4">
        <v>4</v>
      </c>
      <c r="O46" s="4">
        <v>0.6</v>
      </c>
      <c r="P46" s="4">
        <v>30</v>
      </c>
      <c r="Q46" s="4">
        <v>1.4</v>
      </c>
      <c r="R46" s="4">
        <f t="shared" si="0"/>
        <v>25</v>
      </c>
      <c r="S46" s="4">
        <f t="shared" si="1"/>
        <v>4.032</v>
      </c>
      <c r="T46" s="4">
        <v>12</v>
      </c>
      <c r="W46" s="6">
        <v>25</v>
      </c>
      <c r="X46" s="5" t="s">
        <v>332</v>
      </c>
      <c r="Z46" s="5" t="s">
        <v>168</v>
      </c>
      <c r="AB46" s="5" t="s">
        <v>52</v>
      </c>
      <c r="AE46" s="4" t="s">
        <v>96</v>
      </c>
      <c r="AF46" s="4" t="s">
        <v>67</v>
      </c>
      <c r="AG46" s="4" t="s">
        <v>129</v>
      </c>
      <c r="AI46" s="4">
        <v>20702</v>
      </c>
      <c r="AJ46" s="4" t="s">
        <v>59</v>
      </c>
      <c r="AK46" s="4">
        <v>70</v>
      </c>
      <c r="AL46" s="5" t="s">
        <v>116</v>
      </c>
    </row>
    <row r="47" spans="1:38">
      <c r="A47" s="4">
        <v>1</v>
      </c>
      <c r="B47" s="4">
        <v>207</v>
      </c>
      <c r="C47" s="4">
        <v>4</v>
      </c>
      <c r="E47" s="4" t="s">
        <v>188</v>
      </c>
      <c r="F47" s="4" t="s">
        <v>57</v>
      </c>
      <c r="G47" s="4">
        <v>1</v>
      </c>
      <c r="H47" s="4" t="s">
        <v>155</v>
      </c>
      <c r="I47" s="4" t="s">
        <v>58</v>
      </c>
      <c r="J47" s="4" t="s">
        <v>14</v>
      </c>
      <c r="L47" s="4" t="s">
        <v>13</v>
      </c>
      <c r="M47" s="4">
        <v>1</v>
      </c>
      <c r="N47" s="4">
        <v>5</v>
      </c>
      <c r="O47" s="4">
        <v>0.6</v>
      </c>
      <c r="P47" s="4">
        <v>30</v>
      </c>
      <c r="Q47" s="4">
        <v>1.6</v>
      </c>
      <c r="R47" s="4">
        <f t="shared" si="0"/>
        <v>25</v>
      </c>
      <c r="S47" s="4">
        <f t="shared" si="1"/>
        <v>5.76</v>
      </c>
      <c r="T47" s="4">
        <v>12</v>
      </c>
      <c r="W47" s="6">
        <v>25</v>
      </c>
      <c r="X47" s="5" t="s">
        <v>332</v>
      </c>
      <c r="Z47" s="5" t="s">
        <v>168</v>
      </c>
      <c r="AB47" s="5" t="s">
        <v>52</v>
      </c>
      <c r="AE47" s="4" t="s">
        <v>96</v>
      </c>
      <c r="AF47" s="4" t="s">
        <v>97</v>
      </c>
      <c r="AG47" s="4" t="s">
        <v>78</v>
      </c>
      <c r="AI47" s="4">
        <v>20703</v>
      </c>
      <c r="AJ47" s="4" t="s">
        <v>59</v>
      </c>
      <c r="AK47" s="4">
        <v>75</v>
      </c>
      <c r="AL47" s="5" t="s">
        <v>116</v>
      </c>
    </row>
    <row r="48" spans="1:38">
      <c r="A48" s="4">
        <v>1</v>
      </c>
      <c r="B48" s="4">
        <v>207</v>
      </c>
      <c r="C48" s="4">
        <v>5</v>
      </c>
      <c r="E48" s="4" t="s">
        <v>188</v>
      </c>
      <c r="F48" s="4" t="s">
        <v>57</v>
      </c>
      <c r="G48" s="4">
        <v>1</v>
      </c>
      <c r="H48" s="4" t="s">
        <v>156</v>
      </c>
      <c r="I48" s="4" t="s">
        <v>58</v>
      </c>
      <c r="J48" s="4" t="s">
        <v>14</v>
      </c>
      <c r="L48" s="4" t="s">
        <v>13</v>
      </c>
      <c r="M48" s="4">
        <v>1</v>
      </c>
      <c r="N48" s="4">
        <v>5</v>
      </c>
      <c r="O48" s="4">
        <v>0.6</v>
      </c>
      <c r="P48" s="4">
        <v>30</v>
      </c>
      <c r="Q48" s="4">
        <v>1.7</v>
      </c>
      <c r="R48" s="4">
        <f t="shared" si="0"/>
        <v>25</v>
      </c>
      <c r="S48" s="4">
        <f t="shared" si="1"/>
        <v>6.12</v>
      </c>
      <c r="T48" s="4">
        <v>9</v>
      </c>
      <c r="W48" s="6">
        <v>25</v>
      </c>
      <c r="X48" s="5" t="s">
        <v>332</v>
      </c>
      <c r="Z48" s="5" t="s">
        <v>168</v>
      </c>
      <c r="AB48" s="5" t="s">
        <v>52</v>
      </c>
      <c r="AE48" s="4" t="s">
        <v>96</v>
      </c>
      <c r="AF48" s="4" t="s">
        <v>80</v>
      </c>
      <c r="AG48" s="4" t="s">
        <v>178</v>
      </c>
      <c r="AI48" s="4">
        <v>20703</v>
      </c>
      <c r="AJ48" s="4" t="s">
        <v>59</v>
      </c>
      <c r="AK48" s="4">
        <v>80</v>
      </c>
      <c r="AL48" s="5" t="s">
        <v>116</v>
      </c>
    </row>
    <row r="49" spans="1:38">
      <c r="W49" s="6"/>
    </row>
    <row r="50" spans="1:38" s="14" customFormat="1">
      <c r="A50" s="14">
        <v>1</v>
      </c>
      <c r="B50" s="14">
        <v>307</v>
      </c>
      <c r="C50" s="14">
        <v>1</v>
      </c>
      <c r="E50" s="14" t="s">
        <v>223</v>
      </c>
      <c r="F50" s="14" t="s">
        <v>224</v>
      </c>
      <c r="G50" s="14">
        <v>1</v>
      </c>
      <c r="H50" s="14" t="s">
        <v>225</v>
      </c>
      <c r="I50" s="14" t="s">
        <v>226</v>
      </c>
      <c r="J50" s="14" t="s">
        <v>14</v>
      </c>
      <c r="L50" s="14" t="s">
        <v>227</v>
      </c>
      <c r="M50" s="14">
        <v>6</v>
      </c>
      <c r="N50" s="14">
        <v>1</v>
      </c>
      <c r="O50" s="14">
        <v>1</v>
      </c>
      <c r="P50" s="14">
        <v>15</v>
      </c>
      <c r="Q50" s="14">
        <v>1</v>
      </c>
      <c r="R50" s="14">
        <f t="shared" si="0"/>
        <v>25</v>
      </c>
      <c r="S50" s="14">
        <f t="shared" si="1"/>
        <v>3.3</v>
      </c>
      <c r="T50" s="15">
        <v>12</v>
      </c>
      <c r="U50" s="16"/>
      <c r="V50" s="16"/>
      <c r="W50" s="15">
        <v>25</v>
      </c>
      <c r="X50" s="16" t="s">
        <v>340</v>
      </c>
      <c r="Y50" s="16"/>
      <c r="Z50" s="16"/>
      <c r="AA50" s="16" t="s">
        <v>299</v>
      </c>
      <c r="AB50" s="16"/>
      <c r="AC50" s="16" t="s">
        <v>52</v>
      </c>
      <c r="AD50" s="16"/>
      <c r="AE50" s="14" t="s">
        <v>228</v>
      </c>
      <c r="AF50" s="14" t="s">
        <v>229</v>
      </c>
      <c r="AJ50" s="14" t="s">
        <v>230</v>
      </c>
      <c r="AK50" s="14">
        <v>55</v>
      </c>
      <c r="AL50" s="16" t="s">
        <v>231</v>
      </c>
    </row>
    <row r="51" spans="1:38">
      <c r="A51" s="4">
        <v>1</v>
      </c>
      <c r="B51" s="4">
        <v>307</v>
      </c>
      <c r="C51" s="4">
        <v>2</v>
      </c>
      <c r="D51" s="4">
        <v>1</v>
      </c>
      <c r="E51" s="4" t="s">
        <v>186</v>
      </c>
      <c r="F51" s="4" t="s">
        <v>135</v>
      </c>
      <c r="G51" s="4">
        <v>1</v>
      </c>
      <c r="H51" s="4" t="s">
        <v>157</v>
      </c>
      <c r="I51" s="4" t="s">
        <v>136</v>
      </c>
      <c r="J51" s="4" t="s">
        <v>14</v>
      </c>
      <c r="L51" s="10" t="s">
        <v>30</v>
      </c>
      <c r="M51" s="4">
        <v>6</v>
      </c>
      <c r="N51" s="10">
        <v>1</v>
      </c>
      <c r="O51" s="10">
        <v>1</v>
      </c>
      <c r="P51" s="10">
        <f>15*1.2</f>
        <v>18</v>
      </c>
      <c r="Q51" s="10">
        <v>1</v>
      </c>
      <c r="R51" s="4">
        <f t="shared" si="0"/>
        <v>25</v>
      </c>
      <c r="S51" s="4">
        <f t="shared" si="1"/>
        <v>3.96</v>
      </c>
      <c r="T51" s="4">
        <v>12</v>
      </c>
      <c r="W51" s="4">
        <v>25</v>
      </c>
      <c r="X51" s="5" t="s">
        <v>341</v>
      </c>
      <c r="AA51" s="12" t="s">
        <v>298</v>
      </c>
      <c r="AB51" s="12"/>
      <c r="AC51" s="12" t="s">
        <v>52</v>
      </c>
      <c r="AE51" s="4" t="s">
        <v>137</v>
      </c>
      <c r="AF51" s="10" t="s">
        <v>102</v>
      </c>
      <c r="AG51" s="10" t="s">
        <v>138</v>
      </c>
      <c r="AJ51" s="4" t="s">
        <v>140</v>
      </c>
      <c r="AK51" s="4">
        <v>60</v>
      </c>
      <c r="AL51" s="5" t="s">
        <v>141</v>
      </c>
    </row>
    <row r="52" spans="1:38">
      <c r="A52" s="4">
        <v>1</v>
      </c>
      <c r="B52" s="4">
        <v>307</v>
      </c>
      <c r="C52" s="4">
        <v>3</v>
      </c>
      <c r="E52" s="4" t="s">
        <v>186</v>
      </c>
      <c r="F52" s="4" t="s">
        <v>135</v>
      </c>
      <c r="G52" s="4">
        <v>1</v>
      </c>
      <c r="H52" s="4" t="s">
        <v>157</v>
      </c>
      <c r="I52" s="4" t="s">
        <v>136</v>
      </c>
      <c r="J52" s="4" t="s">
        <v>14</v>
      </c>
      <c r="L52" s="10" t="s">
        <v>30</v>
      </c>
      <c r="M52" s="4">
        <v>6</v>
      </c>
      <c r="N52" s="10">
        <v>1</v>
      </c>
      <c r="O52" s="10">
        <v>1</v>
      </c>
      <c r="P52" s="10">
        <f t="shared" ref="P52:P53" si="3">15*1.2</f>
        <v>18</v>
      </c>
      <c r="Q52" s="10">
        <v>1.2</v>
      </c>
      <c r="R52" s="4">
        <f t="shared" si="0"/>
        <v>25</v>
      </c>
      <c r="S52" s="4">
        <f t="shared" si="1"/>
        <v>4.7519999999999998</v>
      </c>
      <c r="T52" s="4">
        <v>9</v>
      </c>
      <c r="W52" s="4">
        <v>25</v>
      </c>
      <c r="X52" s="5" t="s">
        <v>341</v>
      </c>
      <c r="AA52" s="12" t="s">
        <v>298</v>
      </c>
      <c r="AB52" s="12"/>
      <c r="AC52" s="12" t="s">
        <v>52</v>
      </c>
      <c r="AE52" s="4" t="s">
        <v>137</v>
      </c>
      <c r="AF52" s="4" t="s">
        <v>67</v>
      </c>
      <c r="AG52" s="4" t="s">
        <v>139</v>
      </c>
      <c r="AJ52" s="4" t="s">
        <v>140</v>
      </c>
      <c r="AK52" s="4">
        <v>65</v>
      </c>
      <c r="AL52" s="5" t="s">
        <v>141</v>
      </c>
    </row>
    <row r="53" spans="1:38">
      <c r="A53" s="4">
        <v>1</v>
      </c>
      <c r="B53" s="4">
        <v>307</v>
      </c>
      <c r="C53" s="4">
        <v>4</v>
      </c>
      <c r="E53" s="4" t="s">
        <v>186</v>
      </c>
      <c r="F53" s="4" t="s">
        <v>135</v>
      </c>
      <c r="G53" s="4">
        <v>1</v>
      </c>
      <c r="H53" s="4" t="s">
        <v>157</v>
      </c>
      <c r="I53" s="4" t="s">
        <v>136</v>
      </c>
      <c r="J53" s="4" t="s">
        <v>14</v>
      </c>
      <c r="L53" s="10" t="s">
        <v>30</v>
      </c>
      <c r="M53" s="4">
        <v>6</v>
      </c>
      <c r="N53" s="10">
        <v>1</v>
      </c>
      <c r="O53" s="10">
        <v>1</v>
      </c>
      <c r="P53" s="10">
        <f t="shared" si="3"/>
        <v>18</v>
      </c>
      <c r="Q53" s="10">
        <v>1.2</v>
      </c>
      <c r="R53" s="4">
        <f t="shared" si="0"/>
        <v>20</v>
      </c>
      <c r="S53" s="4">
        <f t="shared" si="1"/>
        <v>5.9399999999999995</v>
      </c>
      <c r="T53" s="4">
        <v>9</v>
      </c>
      <c r="W53" s="4">
        <v>20</v>
      </c>
      <c r="X53" s="5" t="s">
        <v>341</v>
      </c>
      <c r="AA53" s="12" t="s">
        <v>298</v>
      </c>
      <c r="AB53" s="12"/>
      <c r="AC53" s="12" t="s">
        <v>52</v>
      </c>
      <c r="AE53" s="4" t="s">
        <v>137</v>
      </c>
      <c r="AF53" s="10" t="s">
        <v>92</v>
      </c>
      <c r="AG53" s="10" t="s">
        <v>122</v>
      </c>
      <c r="AJ53" s="4" t="s">
        <v>140</v>
      </c>
      <c r="AK53" s="4">
        <v>70</v>
      </c>
      <c r="AL53" s="5" t="s">
        <v>141</v>
      </c>
    </row>
    <row r="54" spans="1:38">
      <c r="A54" s="4">
        <v>1</v>
      </c>
      <c r="B54" s="4">
        <v>307</v>
      </c>
      <c r="C54" s="4">
        <v>5</v>
      </c>
      <c r="E54" s="4" t="s">
        <v>186</v>
      </c>
      <c r="F54" s="4" t="s">
        <v>135</v>
      </c>
      <c r="G54" s="4">
        <v>1</v>
      </c>
      <c r="H54" s="4" t="s">
        <v>157</v>
      </c>
      <c r="I54" s="4" t="s">
        <v>136</v>
      </c>
      <c r="J54" s="4" t="s">
        <v>14</v>
      </c>
      <c r="L54" s="10" t="s">
        <v>30</v>
      </c>
      <c r="M54" s="4">
        <v>12</v>
      </c>
      <c r="N54" s="10">
        <v>1</v>
      </c>
      <c r="O54" s="10">
        <v>1</v>
      </c>
      <c r="P54" s="10">
        <f>15*1.2*0.5</f>
        <v>9</v>
      </c>
      <c r="Q54" s="10">
        <v>1.3</v>
      </c>
      <c r="R54" s="4">
        <f t="shared" si="0"/>
        <v>20</v>
      </c>
      <c r="S54" s="4">
        <f t="shared" si="1"/>
        <v>6.3765000000000009</v>
      </c>
      <c r="T54" s="4">
        <v>9</v>
      </c>
      <c r="W54" s="4">
        <v>20</v>
      </c>
      <c r="X54" s="5" t="s">
        <v>342</v>
      </c>
      <c r="AA54" s="12" t="s">
        <v>298</v>
      </c>
      <c r="AB54" s="12"/>
      <c r="AC54" s="12" t="s">
        <v>52</v>
      </c>
      <c r="AE54" s="4" t="s">
        <v>137</v>
      </c>
      <c r="AF54" s="4" t="s">
        <v>142</v>
      </c>
      <c r="AG54" s="4" t="s">
        <v>143</v>
      </c>
      <c r="AJ54" s="4" t="s">
        <v>140</v>
      </c>
      <c r="AK54" s="4">
        <v>75</v>
      </c>
      <c r="AL54" s="5" t="s">
        <v>141</v>
      </c>
    </row>
    <row r="56" spans="1:38" s="14" customFormat="1">
      <c r="A56" s="14">
        <v>1</v>
      </c>
      <c r="B56" s="14">
        <v>308</v>
      </c>
      <c r="C56" s="14">
        <v>1</v>
      </c>
      <c r="E56" s="14" t="s">
        <v>215</v>
      </c>
      <c r="F56" s="14" t="s">
        <v>216</v>
      </c>
      <c r="G56" s="14">
        <v>1</v>
      </c>
      <c r="H56" s="14" t="s">
        <v>217</v>
      </c>
      <c r="I56" s="14" t="s">
        <v>218</v>
      </c>
      <c r="L56" s="14" t="s">
        <v>202</v>
      </c>
      <c r="M56" s="14">
        <v>6</v>
      </c>
      <c r="N56" s="14">
        <v>1</v>
      </c>
      <c r="O56" s="14">
        <v>1</v>
      </c>
      <c r="P56" s="14">
        <v>20</v>
      </c>
      <c r="Q56" s="14">
        <v>1</v>
      </c>
      <c r="R56" s="14">
        <f t="shared" si="0"/>
        <v>30</v>
      </c>
      <c r="S56" s="14">
        <f t="shared" si="1"/>
        <v>3.6666666666666665</v>
      </c>
      <c r="T56" s="15">
        <v>15</v>
      </c>
      <c r="U56" s="16"/>
      <c r="V56" s="16"/>
      <c r="W56" s="15">
        <v>25</v>
      </c>
      <c r="X56" s="16" t="s">
        <v>329</v>
      </c>
      <c r="Y56" s="16" t="s">
        <v>203</v>
      </c>
      <c r="Z56" s="16"/>
      <c r="AA56" s="16"/>
      <c r="AB56" s="16"/>
      <c r="AC56" s="16"/>
      <c r="AD56" s="16" t="s">
        <v>204</v>
      </c>
      <c r="AE56" s="14" t="s">
        <v>219</v>
      </c>
      <c r="AF56" s="14" t="s">
        <v>220</v>
      </c>
      <c r="AJ56" s="14" t="s">
        <v>130</v>
      </c>
      <c r="AK56" s="14">
        <v>56</v>
      </c>
      <c r="AL56" s="16" t="s">
        <v>221</v>
      </c>
    </row>
    <row r="57" spans="1:38" s="14" customFormat="1">
      <c r="A57" s="14">
        <v>1</v>
      </c>
      <c r="B57" s="14">
        <v>308</v>
      </c>
      <c r="C57" s="14">
        <v>2</v>
      </c>
      <c r="E57" s="14" t="s">
        <v>215</v>
      </c>
      <c r="F57" s="14" t="s">
        <v>216</v>
      </c>
      <c r="G57" s="14">
        <v>1</v>
      </c>
      <c r="H57" s="14" t="s">
        <v>217</v>
      </c>
      <c r="I57" s="14" t="s">
        <v>218</v>
      </c>
      <c r="L57" s="14" t="s">
        <v>202</v>
      </c>
      <c r="M57" s="14">
        <v>6</v>
      </c>
      <c r="N57" s="14">
        <v>1</v>
      </c>
      <c r="O57" s="14">
        <v>1</v>
      </c>
      <c r="P57" s="14">
        <v>20</v>
      </c>
      <c r="Q57" s="14">
        <v>1</v>
      </c>
      <c r="R57" s="14">
        <f t="shared" si="0"/>
        <v>26</v>
      </c>
      <c r="S57" s="14">
        <f t="shared" si="1"/>
        <v>4.2307692307692308</v>
      </c>
      <c r="T57" s="15">
        <v>13</v>
      </c>
      <c r="U57" s="16"/>
      <c r="V57" s="16"/>
      <c r="W57" s="15">
        <v>25</v>
      </c>
      <c r="X57" s="16" t="s">
        <v>329</v>
      </c>
      <c r="Y57" s="16" t="s">
        <v>203</v>
      </c>
      <c r="Z57" s="16"/>
      <c r="AA57" s="16"/>
      <c r="AB57" s="16"/>
      <c r="AC57" s="16"/>
      <c r="AD57" s="16" t="s">
        <v>204</v>
      </c>
      <c r="AE57" s="14" t="s">
        <v>219</v>
      </c>
      <c r="AF57" s="14" t="s">
        <v>208</v>
      </c>
      <c r="AG57" s="14" t="s">
        <v>222</v>
      </c>
      <c r="AJ57" s="14" t="s">
        <v>130</v>
      </c>
      <c r="AK57" s="14">
        <v>61</v>
      </c>
      <c r="AL57" s="16" t="s">
        <v>221</v>
      </c>
    </row>
    <row r="58" spans="1:38">
      <c r="A58" s="4">
        <v>1</v>
      </c>
      <c r="B58" s="4">
        <v>308</v>
      </c>
      <c r="C58" s="4">
        <v>3</v>
      </c>
      <c r="D58" s="4">
        <v>1</v>
      </c>
      <c r="E58" s="4" t="s">
        <v>185</v>
      </c>
      <c r="F58" s="4" t="s">
        <v>124</v>
      </c>
      <c r="G58" s="4">
        <v>1</v>
      </c>
      <c r="H58" s="4" t="s">
        <v>158</v>
      </c>
      <c r="I58" s="4" t="s">
        <v>125</v>
      </c>
      <c r="L58" s="4" t="s">
        <v>126</v>
      </c>
      <c r="M58" s="4">
        <v>9</v>
      </c>
      <c r="N58" s="10">
        <v>1</v>
      </c>
      <c r="O58" s="10">
        <v>1</v>
      </c>
      <c r="P58" s="4">
        <v>20</v>
      </c>
      <c r="Q58" s="4">
        <v>1</v>
      </c>
      <c r="R58" s="4">
        <f t="shared" si="0"/>
        <v>26</v>
      </c>
      <c r="S58" s="4">
        <f t="shared" si="1"/>
        <v>6.3076923076923075</v>
      </c>
      <c r="T58" s="11">
        <v>13</v>
      </c>
      <c r="W58" s="6">
        <v>25</v>
      </c>
      <c r="X58" s="5" t="s">
        <v>329</v>
      </c>
      <c r="Y58" s="12" t="s">
        <v>180</v>
      </c>
      <c r="AD58" s="5" t="s">
        <v>52</v>
      </c>
      <c r="AE58" s="4" t="s">
        <v>127</v>
      </c>
      <c r="AF58" s="4" t="s">
        <v>133</v>
      </c>
      <c r="AG58" s="4" t="s">
        <v>132</v>
      </c>
      <c r="AJ58" s="4" t="s">
        <v>130</v>
      </c>
      <c r="AK58" s="4">
        <v>66</v>
      </c>
      <c r="AL58" s="5" t="s">
        <v>131</v>
      </c>
    </row>
    <row r="59" spans="1:38">
      <c r="A59" s="4">
        <v>1</v>
      </c>
      <c r="B59" s="4">
        <v>308</v>
      </c>
      <c r="C59" s="4">
        <v>4</v>
      </c>
      <c r="E59" s="4" t="s">
        <v>185</v>
      </c>
      <c r="F59" s="4" t="s">
        <v>124</v>
      </c>
      <c r="G59" s="4">
        <v>1</v>
      </c>
      <c r="H59" s="4" t="s">
        <v>158</v>
      </c>
      <c r="I59" s="4" t="s">
        <v>125</v>
      </c>
      <c r="L59" s="4" t="s">
        <v>126</v>
      </c>
      <c r="M59" s="4">
        <v>9</v>
      </c>
      <c r="N59" s="10">
        <v>1</v>
      </c>
      <c r="O59" s="10">
        <v>1</v>
      </c>
      <c r="P59" s="4">
        <v>20</v>
      </c>
      <c r="Q59" s="4">
        <v>1</v>
      </c>
      <c r="R59" s="4">
        <f t="shared" si="0"/>
        <v>25</v>
      </c>
      <c r="S59" s="4">
        <f t="shared" si="1"/>
        <v>6.56</v>
      </c>
      <c r="T59" s="11">
        <v>10</v>
      </c>
      <c r="W59" s="6">
        <v>25</v>
      </c>
      <c r="X59" s="5" t="s">
        <v>329</v>
      </c>
      <c r="Y59" s="12" t="s">
        <v>180</v>
      </c>
      <c r="AD59" s="5" t="s">
        <v>52</v>
      </c>
      <c r="AE59" s="4" t="s">
        <v>127</v>
      </c>
      <c r="AF59" s="4" t="s">
        <v>128</v>
      </c>
      <c r="AG59" s="4" t="s">
        <v>179</v>
      </c>
      <c r="AJ59" s="4" t="s">
        <v>130</v>
      </c>
      <c r="AK59" s="4">
        <v>71</v>
      </c>
      <c r="AL59" s="5" t="s">
        <v>131</v>
      </c>
    </row>
    <row r="60" spans="1:38">
      <c r="A60" s="4">
        <v>1</v>
      </c>
      <c r="B60" s="4">
        <v>308</v>
      </c>
      <c r="C60" s="4">
        <v>5</v>
      </c>
      <c r="E60" s="4" t="s">
        <v>185</v>
      </c>
      <c r="F60" s="4" t="s">
        <v>124</v>
      </c>
      <c r="G60" s="4">
        <v>1</v>
      </c>
      <c r="H60" s="4" t="s">
        <v>159</v>
      </c>
      <c r="I60" s="4" t="s">
        <v>125</v>
      </c>
      <c r="L60" s="4" t="s">
        <v>126</v>
      </c>
      <c r="M60" s="4">
        <v>12</v>
      </c>
      <c r="N60" s="10">
        <v>1</v>
      </c>
      <c r="O60" s="10">
        <v>1</v>
      </c>
      <c r="P60" s="4">
        <v>20</v>
      </c>
      <c r="Q60" s="4">
        <v>1</v>
      </c>
      <c r="R60" s="4">
        <f t="shared" si="0"/>
        <v>25</v>
      </c>
      <c r="S60" s="4">
        <f t="shared" si="1"/>
        <v>8.7200000000000006</v>
      </c>
      <c r="T60" s="11">
        <v>10</v>
      </c>
      <c r="W60" s="6">
        <v>25</v>
      </c>
      <c r="X60" s="5" t="s">
        <v>329</v>
      </c>
      <c r="Y60" s="12" t="s">
        <v>180</v>
      </c>
      <c r="AD60" s="5" t="s">
        <v>52</v>
      </c>
      <c r="AE60" s="4" t="s">
        <v>127</v>
      </c>
      <c r="AF60" s="4" t="s">
        <v>134</v>
      </c>
      <c r="AG60" s="4" t="s">
        <v>132</v>
      </c>
      <c r="AJ60" s="4" t="s">
        <v>130</v>
      </c>
      <c r="AK60" s="4">
        <v>76</v>
      </c>
      <c r="AL60" s="5" t="s">
        <v>131</v>
      </c>
    </row>
    <row r="61" spans="1:38">
      <c r="N61" s="10"/>
      <c r="O61" s="10"/>
      <c r="T61" s="11"/>
      <c r="W61" s="6"/>
      <c r="Y61" s="12"/>
    </row>
    <row r="62" spans="1:38" s="14" customFormat="1">
      <c r="A62" s="14">
        <v>1</v>
      </c>
      <c r="B62" s="14">
        <v>309</v>
      </c>
      <c r="C62" s="14">
        <v>1</v>
      </c>
      <c r="E62" s="14" t="s">
        <v>316</v>
      </c>
      <c r="F62" s="14" t="s">
        <v>304</v>
      </c>
      <c r="G62" s="14">
        <v>1</v>
      </c>
      <c r="H62" s="14" t="s">
        <v>306</v>
      </c>
      <c r="I62" s="14" t="s">
        <v>308</v>
      </c>
      <c r="J62" s="14" t="s">
        <v>14</v>
      </c>
      <c r="L62" s="14" t="s">
        <v>30</v>
      </c>
      <c r="M62" s="14">
        <v>4</v>
      </c>
      <c r="N62" s="14">
        <v>1</v>
      </c>
      <c r="O62" s="14">
        <v>1</v>
      </c>
      <c r="P62" s="14">
        <v>20</v>
      </c>
      <c r="Q62" s="14">
        <v>1</v>
      </c>
      <c r="R62" s="14">
        <f t="shared" ref="R62:R66" si="4">IF(W62/T62&gt;2,W62,T62*2)</f>
        <v>30</v>
      </c>
      <c r="S62" s="14">
        <f t="shared" ref="S62:S66" si="5">(0.9*M62+0.1)*N62*O62*P62*Q62/R62</f>
        <v>2.4666666666666668</v>
      </c>
      <c r="T62" s="15">
        <v>15</v>
      </c>
      <c r="U62" s="16"/>
      <c r="V62" s="16"/>
      <c r="W62" s="15">
        <v>25</v>
      </c>
      <c r="X62" s="16" t="s">
        <v>343</v>
      </c>
      <c r="Y62" s="16"/>
      <c r="Z62" s="16" t="s">
        <v>319</v>
      </c>
      <c r="AA62" s="16"/>
      <c r="AB62" s="16" t="s">
        <v>52</v>
      </c>
      <c r="AC62" s="16"/>
      <c r="AD62" s="16"/>
      <c r="AE62" s="14" t="s">
        <v>318</v>
      </c>
      <c r="AF62" s="14" t="s">
        <v>313</v>
      </c>
      <c r="AJ62" s="14" t="s">
        <v>310</v>
      </c>
      <c r="AK62" s="14">
        <v>56</v>
      </c>
      <c r="AL62" s="16" t="s">
        <v>312</v>
      </c>
    </row>
    <row r="63" spans="1:38" s="14" customFormat="1">
      <c r="A63" s="14">
        <v>1</v>
      </c>
      <c r="B63" s="14">
        <v>309</v>
      </c>
      <c r="C63" s="14">
        <v>2</v>
      </c>
      <c r="E63" s="14" t="s">
        <v>316</v>
      </c>
      <c r="F63" s="14" t="s">
        <v>304</v>
      </c>
      <c r="G63" s="14">
        <v>1</v>
      </c>
      <c r="H63" s="14" t="s">
        <v>306</v>
      </c>
      <c r="I63" s="14" t="s">
        <v>308</v>
      </c>
      <c r="J63" s="14" t="s">
        <v>300</v>
      </c>
      <c r="L63" s="14" t="s">
        <v>30</v>
      </c>
      <c r="M63" s="14">
        <v>4</v>
      </c>
      <c r="N63" s="14">
        <v>1</v>
      </c>
      <c r="O63" s="14">
        <v>1</v>
      </c>
      <c r="P63" s="14">
        <v>20</v>
      </c>
      <c r="Q63" s="14">
        <v>1.2</v>
      </c>
      <c r="R63" s="14">
        <f t="shared" si="4"/>
        <v>25</v>
      </c>
      <c r="S63" s="14">
        <f t="shared" si="5"/>
        <v>3.552</v>
      </c>
      <c r="T63" s="15">
        <v>10</v>
      </c>
      <c r="U63" s="16"/>
      <c r="V63" s="16"/>
      <c r="W63" s="15">
        <v>25</v>
      </c>
      <c r="X63" s="16" t="s">
        <v>344</v>
      </c>
      <c r="Y63" s="16"/>
      <c r="Z63" s="16" t="s">
        <v>319</v>
      </c>
      <c r="AA63" s="16"/>
      <c r="AB63" s="16" t="s">
        <v>301</v>
      </c>
      <c r="AC63" s="16"/>
      <c r="AD63" s="16"/>
      <c r="AE63" s="14" t="s">
        <v>318</v>
      </c>
      <c r="AF63" s="14" t="s">
        <v>302</v>
      </c>
      <c r="AG63" s="14" t="s">
        <v>179</v>
      </c>
      <c r="AJ63" s="14" t="s">
        <v>310</v>
      </c>
      <c r="AK63" s="14">
        <v>61</v>
      </c>
      <c r="AL63" s="16" t="s">
        <v>312</v>
      </c>
    </row>
    <row r="64" spans="1:38">
      <c r="A64" s="4">
        <v>1</v>
      </c>
      <c r="B64" s="4">
        <v>309</v>
      </c>
      <c r="C64" s="4">
        <v>3</v>
      </c>
      <c r="D64" s="4">
        <v>1</v>
      </c>
      <c r="E64" s="4" t="s">
        <v>316</v>
      </c>
      <c r="F64" s="4" t="s">
        <v>303</v>
      </c>
      <c r="G64" s="4">
        <v>1</v>
      </c>
      <c r="H64" s="4" t="s">
        <v>305</v>
      </c>
      <c r="I64" s="4" t="s">
        <v>307</v>
      </c>
      <c r="J64" s="4" t="s">
        <v>14</v>
      </c>
      <c r="L64" s="4" t="s">
        <v>30</v>
      </c>
      <c r="M64" s="4">
        <v>4</v>
      </c>
      <c r="N64" s="4">
        <v>1</v>
      </c>
      <c r="O64" s="4">
        <v>1</v>
      </c>
      <c r="P64" s="4">
        <v>20</v>
      </c>
      <c r="Q64" s="4">
        <v>1.2</v>
      </c>
      <c r="R64" s="4">
        <f t="shared" si="4"/>
        <v>20</v>
      </c>
      <c r="S64" s="4">
        <f t="shared" si="5"/>
        <v>4.4399999999999995</v>
      </c>
      <c r="T64" s="4">
        <v>10</v>
      </c>
      <c r="W64" s="6">
        <v>20</v>
      </c>
      <c r="X64" s="5" t="s">
        <v>345</v>
      </c>
      <c r="Z64" s="5" t="s">
        <v>319</v>
      </c>
      <c r="AB64" s="5" t="s">
        <v>52</v>
      </c>
      <c r="AE64" s="4" t="s">
        <v>318</v>
      </c>
      <c r="AF64" s="10" t="s">
        <v>103</v>
      </c>
      <c r="AG64" s="10" t="s">
        <v>122</v>
      </c>
      <c r="AJ64" s="4" t="s">
        <v>309</v>
      </c>
      <c r="AK64" s="4">
        <v>66</v>
      </c>
      <c r="AL64" s="5" t="s">
        <v>311</v>
      </c>
    </row>
    <row r="65" spans="1:38">
      <c r="A65" s="4">
        <v>1</v>
      </c>
      <c r="B65" s="4">
        <v>309</v>
      </c>
      <c r="C65" s="4">
        <v>4</v>
      </c>
      <c r="E65" s="4" t="s">
        <v>316</v>
      </c>
      <c r="F65" s="4" t="s">
        <v>303</v>
      </c>
      <c r="G65" s="4">
        <v>1</v>
      </c>
      <c r="H65" s="4" t="s">
        <v>305</v>
      </c>
      <c r="I65" s="4" t="s">
        <v>307</v>
      </c>
      <c r="J65" s="4" t="s">
        <v>14</v>
      </c>
      <c r="L65" s="4" t="s">
        <v>30</v>
      </c>
      <c r="M65" s="4">
        <v>4</v>
      </c>
      <c r="N65" s="4">
        <v>1</v>
      </c>
      <c r="O65" s="4">
        <v>1</v>
      </c>
      <c r="P65" s="4">
        <v>20</v>
      </c>
      <c r="Q65" s="4">
        <v>1.2</v>
      </c>
      <c r="R65" s="4">
        <f t="shared" si="4"/>
        <v>20</v>
      </c>
      <c r="S65" s="4">
        <f t="shared" si="5"/>
        <v>4.4399999999999995</v>
      </c>
      <c r="T65" s="4">
        <v>10</v>
      </c>
      <c r="W65" s="6">
        <v>20</v>
      </c>
      <c r="X65" s="5" t="s">
        <v>346</v>
      </c>
      <c r="Z65" s="5" t="s">
        <v>319</v>
      </c>
      <c r="AB65" s="5" t="s">
        <v>52</v>
      </c>
      <c r="AE65" s="4" t="s">
        <v>318</v>
      </c>
      <c r="AF65" s="4" t="s">
        <v>317</v>
      </c>
      <c r="AG65" s="4" t="s">
        <v>315</v>
      </c>
      <c r="AJ65" s="4" t="s">
        <v>309</v>
      </c>
      <c r="AK65" s="4">
        <v>71</v>
      </c>
      <c r="AL65" s="5" t="s">
        <v>311</v>
      </c>
    </row>
    <row r="66" spans="1:38">
      <c r="A66" s="4">
        <v>1</v>
      </c>
      <c r="B66" s="4">
        <v>309</v>
      </c>
      <c r="C66" s="4">
        <v>5</v>
      </c>
      <c r="E66" s="4" t="s">
        <v>316</v>
      </c>
      <c r="F66" s="4" t="s">
        <v>303</v>
      </c>
      <c r="G66" s="4">
        <v>1</v>
      </c>
      <c r="H66" s="4" t="s">
        <v>305</v>
      </c>
      <c r="I66" s="4" t="s">
        <v>307</v>
      </c>
      <c r="J66" s="4" t="s">
        <v>14</v>
      </c>
      <c r="L66" s="4" t="s">
        <v>30</v>
      </c>
      <c r="M66" s="4">
        <v>4</v>
      </c>
      <c r="N66" s="4">
        <v>1</v>
      </c>
      <c r="O66" s="4">
        <v>1</v>
      </c>
      <c r="P66" s="4">
        <v>20</v>
      </c>
      <c r="Q66" s="4">
        <v>1.5</v>
      </c>
      <c r="R66" s="4">
        <f t="shared" si="4"/>
        <v>20</v>
      </c>
      <c r="S66" s="4">
        <f t="shared" si="5"/>
        <v>5.55</v>
      </c>
      <c r="T66" s="4">
        <v>10</v>
      </c>
      <c r="W66" s="6">
        <v>20</v>
      </c>
      <c r="X66" s="5" t="s">
        <v>347</v>
      </c>
      <c r="Z66" s="5" t="s">
        <v>319</v>
      </c>
      <c r="AB66" s="5" t="s">
        <v>52</v>
      </c>
      <c r="AE66" s="4" t="s">
        <v>318</v>
      </c>
      <c r="AF66" s="10" t="s">
        <v>314</v>
      </c>
      <c r="AG66" s="10" t="s">
        <v>120</v>
      </c>
      <c r="AJ66" s="4" t="s">
        <v>309</v>
      </c>
      <c r="AK66" s="4">
        <v>76</v>
      </c>
      <c r="AL66" s="5" t="s">
        <v>311</v>
      </c>
    </row>
    <row r="67" spans="1:38">
      <c r="N67" s="10"/>
      <c r="O67" s="10"/>
      <c r="T67" s="11"/>
      <c r="W67" s="6"/>
      <c r="Y67" s="12"/>
    </row>
    <row r="68" spans="1:38" s="14" customFormat="1">
      <c r="A68" s="14">
        <v>1</v>
      </c>
      <c r="B68" s="14">
        <v>401</v>
      </c>
      <c r="C68" s="14">
        <v>1</v>
      </c>
      <c r="E68" s="14" t="s">
        <v>272</v>
      </c>
      <c r="F68" s="14" t="s">
        <v>274</v>
      </c>
      <c r="G68" s="14">
        <v>1</v>
      </c>
      <c r="H68" s="14" t="s">
        <v>276</v>
      </c>
      <c r="I68" s="14" t="s">
        <v>277</v>
      </c>
      <c r="J68" s="14" t="s">
        <v>14</v>
      </c>
      <c r="L68" s="14" t="s">
        <v>283</v>
      </c>
      <c r="M68" s="14">
        <v>1</v>
      </c>
      <c r="N68" s="14">
        <v>1</v>
      </c>
      <c r="O68" s="14">
        <v>0.6</v>
      </c>
      <c r="P68" s="14">
        <v>30</v>
      </c>
      <c r="Q68" s="14">
        <v>1</v>
      </c>
      <c r="R68" s="14">
        <f t="shared" ref="R68:R72" si="6">IF(W68/T68&gt;2,W68,T68*2)</f>
        <v>24</v>
      </c>
      <c r="S68" s="14">
        <f t="shared" ref="S68:S72" si="7">(0.9*M68+0.1)*N68*O68*P68*Q68/R68</f>
        <v>0.75</v>
      </c>
      <c r="T68" s="15">
        <v>12</v>
      </c>
      <c r="U68" s="16"/>
      <c r="V68" s="16"/>
      <c r="W68" s="15">
        <v>20</v>
      </c>
      <c r="X68" s="16" t="s">
        <v>332</v>
      </c>
      <c r="Y68" s="16"/>
      <c r="Z68" s="16" t="s">
        <v>295</v>
      </c>
      <c r="AA68" s="16"/>
      <c r="AB68" s="16" t="s">
        <v>52</v>
      </c>
      <c r="AC68" s="16"/>
      <c r="AD68" s="16"/>
      <c r="AE68" s="14" t="s">
        <v>280</v>
      </c>
      <c r="AF68" s="14" t="s">
        <v>293</v>
      </c>
      <c r="AJ68" s="14" t="s">
        <v>281</v>
      </c>
      <c r="AK68" s="14">
        <v>55</v>
      </c>
      <c r="AL68" s="16" t="s">
        <v>289</v>
      </c>
    </row>
    <row r="69" spans="1:38" s="10" customFormat="1">
      <c r="A69" s="10">
        <v>1</v>
      </c>
      <c r="B69" s="10">
        <v>401</v>
      </c>
      <c r="C69" s="10">
        <v>2</v>
      </c>
      <c r="D69" s="10">
        <v>1</v>
      </c>
      <c r="E69" s="10" t="s">
        <v>272</v>
      </c>
      <c r="F69" s="10" t="s">
        <v>274</v>
      </c>
      <c r="G69" s="10">
        <v>1</v>
      </c>
      <c r="H69" s="10" t="s">
        <v>276</v>
      </c>
      <c r="I69" s="10" t="s">
        <v>277</v>
      </c>
      <c r="J69" s="10" t="s">
        <v>14</v>
      </c>
      <c r="L69" s="10" t="s">
        <v>13</v>
      </c>
      <c r="M69" s="10">
        <v>1</v>
      </c>
      <c r="N69" s="10">
        <v>1</v>
      </c>
      <c r="O69" s="10">
        <v>0.6</v>
      </c>
      <c r="P69" s="10">
        <v>30</v>
      </c>
      <c r="Q69" s="10">
        <v>1</v>
      </c>
      <c r="R69" s="10">
        <f t="shared" si="6"/>
        <v>24</v>
      </c>
      <c r="S69" s="10">
        <f t="shared" si="7"/>
        <v>0.75</v>
      </c>
      <c r="T69" s="11">
        <v>12</v>
      </c>
      <c r="U69" s="12"/>
      <c r="V69" s="12"/>
      <c r="W69" s="11">
        <v>20</v>
      </c>
      <c r="X69" s="12" t="s">
        <v>333</v>
      </c>
      <c r="Y69" s="12"/>
      <c r="Z69" s="12" t="s">
        <v>294</v>
      </c>
      <c r="AA69" s="12"/>
      <c r="AB69" s="12" t="s">
        <v>52</v>
      </c>
      <c r="AC69" s="12"/>
      <c r="AD69" s="12"/>
      <c r="AE69" s="10" t="s">
        <v>280</v>
      </c>
      <c r="AF69" s="10" t="s">
        <v>286</v>
      </c>
      <c r="AG69" s="10" t="s">
        <v>287</v>
      </c>
      <c r="AJ69" s="10" t="s">
        <v>281</v>
      </c>
      <c r="AK69" s="10">
        <v>60</v>
      </c>
      <c r="AL69" s="12" t="s">
        <v>288</v>
      </c>
    </row>
    <row r="70" spans="1:38">
      <c r="A70" s="4">
        <v>1</v>
      </c>
      <c r="B70" s="4">
        <v>401</v>
      </c>
      <c r="C70" s="4">
        <v>3</v>
      </c>
      <c r="E70" s="4" t="s">
        <v>271</v>
      </c>
      <c r="F70" s="4" t="s">
        <v>273</v>
      </c>
      <c r="G70" s="4">
        <v>1</v>
      </c>
      <c r="H70" s="4" t="s">
        <v>275</v>
      </c>
      <c r="I70" s="4" t="s">
        <v>278</v>
      </c>
      <c r="J70" s="4" t="s">
        <v>14</v>
      </c>
      <c r="L70" s="4" t="s">
        <v>13</v>
      </c>
      <c r="M70" s="4">
        <v>1</v>
      </c>
      <c r="N70" s="4">
        <v>1</v>
      </c>
      <c r="O70" s="4">
        <v>0.6</v>
      </c>
      <c r="P70" s="4">
        <v>30</v>
      </c>
      <c r="Q70" s="4">
        <v>1</v>
      </c>
      <c r="R70" s="4">
        <f t="shared" si="6"/>
        <v>24</v>
      </c>
      <c r="S70" s="4">
        <f t="shared" si="7"/>
        <v>0.75</v>
      </c>
      <c r="T70" s="4">
        <v>12</v>
      </c>
      <c r="W70" s="6">
        <v>20</v>
      </c>
      <c r="X70" s="5" t="s">
        <v>334</v>
      </c>
      <c r="Z70" s="5" t="s">
        <v>294</v>
      </c>
      <c r="AB70" s="5" t="s">
        <v>52</v>
      </c>
      <c r="AE70" s="4" t="s">
        <v>279</v>
      </c>
      <c r="AF70" s="4" t="s">
        <v>292</v>
      </c>
      <c r="AG70" s="4" t="s">
        <v>120</v>
      </c>
      <c r="AJ70" s="4" t="s">
        <v>281</v>
      </c>
      <c r="AK70" s="4">
        <v>65</v>
      </c>
      <c r="AL70" s="12" t="s">
        <v>288</v>
      </c>
    </row>
    <row r="71" spans="1:38">
      <c r="A71" s="4">
        <v>1</v>
      </c>
      <c r="B71" s="4">
        <v>401</v>
      </c>
      <c r="C71" s="4">
        <v>4</v>
      </c>
      <c r="E71" s="4" t="s">
        <v>271</v>
      </c>
      <c r="F71" s="4" t="s">
        <v>273</v>
      </c>
      <c r="G71" s="4">
        <v>1</v>
      </c>
      <c r="H71" s="4" t="s">
        <v>275</v>
      </c>
      <c r="I71" s="4" t="s">
        <v>278</v>
      </c>
      <c r="J71" s="4" t="s">
        <v>14</v>
      </c>
      <c r="L71" s="4" t="s">
        <v>13</v>
      </c>
      <c r="M71" s="4">
        <v>1</v>
      </c>
      <c r="N71" s="4">
        <v>1</v>
      </c>
      <c r="O71" s="4">
        <v>0.6</v>
      </c>
      <c r="P71" s="4">
        <v>30</v>
      </c>
      <c r="Q71" s="4">
        <v>1</v>
      </c>
      <c r="R71" s="4">
        <f t="shared" si="6"/>
        <v>24</v>
      </c>
      <c r="S71" s="4">
        <f t="shared" si="7"/>
        <v>0.75</v>
      </c>
      <c r="T71" s="4">
        <v>12</v>
      </c>
      <c r="W71" s="6">
        <v>20</v>
      </c>
      <c r="X71" s="5" t="s">
        <v>335</v>
      </c>
      <c r="Z71" s="5" t="s">
        <v>294</v>
      </c>
      <c r="AB71" s="5" t="s">
        <v>52</v>
      </c>
      <c r="AE71" s="4" t="s">
        <v>279</v>
      </c>
      <c r="AF71" s="4" t="s">
        <v>291</v>
      </c>
      <c r="AG71" s="4" t="s">
        <v>290</v>
      </c>
      <c r="AJ71" s="4" t="s">
        <v>282</v>
      </c>
      <c r="AK71" s="4">
        <v>70</v>
      </c>
      <c r="AL71" s="12" t="s">
        <v>288</v>
      </c>
    </row>
    <row r="72" spans="1:38">
      <c r="A72" s="4">
        <v>1</v>
      </c>
      <c r="B72" s="4">
        <v>401</v>
      </c>
      <c r="C72" s="4">
        <v>5</v>
      </c>
      <c r="E72" s="4" t="s">
        <v>271</v>
      </c>
      <c r="F72" s="4" t="s">
        <v>273</v>
      </c>
      <c r="G72" s="4">
        <v>1</v>
      </c>
      <c r="H72" s="4" t="s">
        <v>275</v>
      </c>
      <c r="I72" s="4" t="s">
        <v>278</v>
      </c>
      <c r="J72" s="4" t="s">
        <v>14</v>
      </c>
      <c r="L72" s="4" t="s">
        <v>13</v>
      </c>
      <c r="M72" s="4">
        <v>1</v>
      </c>
      <c r="N72" s="4">
        <v>1</v>
      </c>
      <c r="O72" s="4">
        <v>0.6</v>
      </c>
      <c r="P72" s="4">
        <v>30</v>
      </c>
      <c r="Q72" s="4">
        <v>1</v>
      </c>
      <c r="R72" s="4">
        <f t="shared" si="6"/>
        <v>24</v>
      </c>
      <c r="S72" s="4">
        <f t="shared" si="7"/>
        <v>0.75</v>
      </c>
      <c r="T72" s="4">
        <v>12</v>
      </c>
      <c r="W72" s="6">
        <v>20</v>
      </c>
      <c r="X72" s="5" t="s">
        <v>335</v>
      </c>
      <c r="Z72" s="5" t="s">
        <v>294</v>
      </c>
      <c r="AB72" s="5" t="s">
        <v>52</v>
      </c>
      <c r="AE72" s="4" t="s">
        <v>279</v>
      </c>
      <c r="AF72" s="4" t="s">
        <v>296</v>
      </c>
      <c r="AG72" s="4" t="s">
        <v>297</v>
      </c>
      <c r="AJ72" s="4" t="s">
        <v>282</v>
      </c>
      <c r="AK72" s="4">
        <v>75</v>
      </c>
      <c r="AL72" s="12" t="s">
        <v>288</v>
      </c>
    </row>
    <row r="73" spans="1:38">
      <c r="N73" s="10"/>
      <c r="O73" s="10"/>
      <c r="T73" s="11"/>
      <c r="W73" s="6"/>
      <c r="Y73" s="12"/>
    </row>
    <row r="74" spans="1:38" s="14" customFormat="1">
      <c r="A74" s="14">
        <v>1</v>
      </c>
      <c r="B74" s="14">
        <v>601</v>
      </c>
      <c r="C74" s="14">
        <v>1</v>
      </c>
      <c r="E74" s="14" t="s">
        <v>267</v>
      </c>
      <c r="F74" s="14" t="s">
        <v>198</v>
      </c>
      <c r="G74" s="14">
        <v>1</v>
      </c>
      <c r="H74" s="14" t="s">
        <v>199</v>
      </c>
      <c r="I74" s="14" t="s">
        <v>200</v>
      </c>
      <c r="J74" s="14" t="s">
        <v>201</v>
      </c>
      <c r="L74" s="14" t="s">
        <v>202</v>
      </c>
      <c r="M74" s="14">
        <v>4</v>
      </c>
      <c r="N74" s="14">
        <v>1</v>
      </c>
      <c r="O74" s="14">
        <v>2</v>
      </c>
      <c r="P74" s="14">
        <v>40</v>
      </c>
      <c r="Q74" s="14">
        <v>1</v>
      </c>
      <c r="R74" s="14">
        <f t="shared" ref="R74:R78" si="8">IF(W74/T74&gt;2,W74,T74*2)</f>
        <v>60</v>
      </c>
      <c r="S74" s="14">
        <f t="shared" ref="S74:S78" si="9">(0.9*M74+0.1)*N74*O74*P74*Q74/R74</f>
        <v>4.9333333333333336</v>
      </c>
      <c r="T74" s="15">
        <v>30</v>
      </c>
      <c r="U74" s="16"/>
      <c r="V74" s="16"/>
      <c r="W74" s="15">
        <v>30</v>
      </c>
      <c r="X74" s="16" t="s">
        <v>330</v>
      </c>
      <c r="Y74" s="16" t="s">
        <v>285</v>
      </c>
      <c r="Z74" s="16"/>
      <c r="AA74" s="16"/>
      <c r="AB74" s="16"/>
      <c r="AC74" s="16"/>
      <c r="AD74" s="16" t="s">
        <v>204</v>
      </c>
      <c r="AE74" s="14" t="s">
        <v>205</v>
      </c>
      <c r="AF74" s="14" t="s">
        <v>206</v>
      </c>
      <c r="AJ74" s="14" t="s">
        <v>207</v>
      </c>
      <c r="AK74" s="14">
        <v>56</v>
      </c>
      <c r="AL74" s="16" t="s">
        <v>270</v>
      </c>
    </row>
    <row r="75" spans="1:38" s="14" customFormat="1">
      <c r="A75" s="14">
        <v>1</v>
      </c>
      <c r="B75" s="14">
        <v>601</v>
      </c>
      <c r="C75" s="14">
        <v>2</v>
      </c>
      <c r="E75" s="14" t="s">
        <v>267</v>
      </c>
      <c r="F75" s="14" t="s">
        <v>198</v>
      </c>
      <c r="G75" s="14">
        <v>1</v>
      </c>
      <c r="H75" s="14" t="s">
        <v>199</v>
      </c>
      <c r="I75" s="14" t="s">
        <v>200</v>
      </c>
      <c r="J75" s="14" t="s">
        <v>201</v>
      </c>
      <c r="L75" s="14" t="s">
        <v>202</v>
      </c>
      <c r="M75" s="14">
        <v>4</v>
      </c>
      <c r="N75" s="14">
        <v>1</v>
      </c>
      <c r="O75" s="14">
        <v>2</v>
      </c>
      <c r="P75" s="14">
        <v>40</v>
      </c>
      <c r="Q75" s="14">
        <v>1</v>
      </c>
      <c r="R75" s="14">
        <f t="shared" si="8"/>
        <v>40</v>
      </c>
      <c r="S75" s="14">
        <f t="shared" si="9"/>
        <v>7.4</v>
      </c>
      <c r="T75" s="15">
        <v>20</v>
      </c>
      <c r="U75" s="16"/>
      <c r="V75" s="16"/>
      <c r="W75" s="15">
        <v>30</v>
      </c>
      <c r="X75" s="16" t="s">
        <v>330</v>
      </c>
      <c r="Y75" s="16" t="s">
        <v>284</v>
      </c>
      <c r="Z75" s="16"/>
      <c r="AA75" s="16"/>
      <c r="AB75" s="16"/>
      <c r="AC75" s="16"/>
      <c r="AD75" s="16" t="s">
        <v>204</v>
      </c>
      <c r="AE75" s="14" t="s">
        <v>205</v>
      </c>
      <c r="AF75" s="14" t="s">
        <v>208</v>
      </c>
      <c r="AG75" s="14" t="s">
        <v>209</v>
      </c>
      <c r="AJ75" s="14" t="s">
        <v>207</v>
      </c>
      <c r="AK75" s="14">
        <v>61</v>
      </c>
      <c r="AL75" s="16" t="s">
        <v>269</v>
      </c>
    </row>
    <row r="76" spans="1:38">
      <c r="A76" s="4">
        <v>1</v>
      </c>
      <c r="B76" s="10">
        <v>601</v>
      </c>
      <c r="C76" s="4">
        <v>3</v>
      </c>
      <c r="D76" s="4">
        <v>1</v>
      </c>
      <c r="E76" s="10" t="s">
        <v>197</v>
      </c>
      <c r="F76" s="10" t="s">
        <v>198</v>
      </c>
      <c r="G76" s="4">
        <v>1</v>
      </c>
      <c r="H76" s="10" t="s">
        <v>199</v>
      </c>
      <c r="I76" s="10" t="s">
        <v>200</v>
      </c>
      <c r="J76" s="10" t="s">
        <v>201</v>
      </c>
      <c r="L76" s="4" t="s">
        <v>202</v>
      </c>
      <c r="M76" s="4">
        <v>4</v>
      </c>
      <c r="N76" s="10">
        <v>1</v>
      </c>
      <c r="O76" s="10">
        <v>2</v>
      </c>
      <c r="P76" s="4">
        <v>40</v>
      </c>
      <c r="Q76" s="4">
        <v>1</v>
      </c>
      <c r="R76" s="4">
        <f t="shared" si="8"/>
        <v>40</v>
      </c>
      <c r="S76" s="4">
        <f t="shared" si="9"/>
        <v>7.4</v>
      </c>
      <c r="T76" s="11">
        <v>20</v>
      </c>
      <c r="W76" s="6">
        <v>25</v>
      </c>
      <c r="X76" s="12" t="s">
        <v>330</v>
      </c>
      <c r="Y76" s="12" t="s">
        <v>284</v>
      </c>
      <c r="AD76" s="5" t="s">
        <v>204</v>
      </c>
      <c r="AE76" s="10" t="s">
        <v>205</v>
      </c>
      <c r="AF76" s="4" t="s">
        <v>210</v>
      </c>
      <c r="AG76" s="4" t="s">
        <v>211</v>
      </c>
      <c r="AJ76" s="4" t="s">
        <v>207</v>
      </c>
      <c r="AK76" s="4">
        <v>66</v>
      </c>
      <c r="AL76" s="12" t="s">
        <v>269</v>
      </c>
    </row>
    <row r="77" spans="1:38">
      <c r="A77" s="4">
        <v>1</v>
      </c>
      <c r="B77" s="10">
        <v>601</v>
      </c>
      <c r="C77" s="4">
        <v>4</v>
      </c>
      <c r="E77" s="10" t="s">
        <v>197</v>
      </c>
      <c r="F77" s="10" t="s">
        <v>198</v>
      </c>
      <c r="G77" s="4">
        <v>1</v>
      </c>
      <c r="H77" s="10" t="s">
        <v>199</v>
      </c>
      <c r="I77" s="10" t="s">
        <v>200</v>
      </c>
      <c r="J77" s="10" t="s">
        <v>201</v>
      </c>
      <c r="L77" s="4" t="s">
        <v>202</v>
      </c>
      <c r="M77" s="4">
        <v>4</v>
      </c>
      <c r="N77" s="10">
        <v>1</v>
      </c>
      <c r="O77" s="10">
        <v>2</v>
      </c>
      <c r="P77" s="4">
        <v>40</v>
      </c>
      <c r="Q77" s="4">
        <v>1</v>
      </c>
      <c r="R77" s="4">
        <f t="shared" si="8"/>
        <v>40</v>
      </c>
      <c r="S77" s="4">
        <f t="shared" si="9"/>
        <v>7.4</v>
      </c>
      <c r="T77" s="11">
        <v>20</v>
      </c>
      <c r="W77" s="6">
        <v>25</v>
      </c>
      <c r="X77" s="12" t="s">
        <v>331</v>
      </c>
      <c r="Y77" s="12" t="s">
        <v>284</v>
      </c>
      <c r="AD77" s="5" t="s">
        <v>204</v>
      </c>
      <c r="AE77" s="10" t="s">
        <v>205</v>
      </c>
      <c r="AF77" s="4" t="s">
        <v>212</v>
      </c>
      <c r="AG77" s="17" t="s">
        <v>268</v>
      </c>
      <c r="AJ77" s="4" t="s">
        <v>207</v>
      </c>
      <c r="AK77" s="4">
        <v>71</v>
      </c>
      <c r="AL77" s="12" t="s">
        <v>269</v>
      </c>
    </row>
    <row r="78" spans="1:38">
      <c r="A78" s="4">
        <v>1</v>
      </c>
      <c r="B78" s="10">
        <v>601</v>
      </c>
      <c r="C78" s="4">
        <v>5</v>
      </c>
      <c r="E78" s="10" t="s">
        <v>197</v>
      </c>
      <c r="F78" s="10" t="s">
        <v>198</v>
      </c>
      <c r="G78" s="4">
        <v>1</v>
      </c>
      <c r="H78" s="10" t="s">
        <v>199</v>
      </c>
      <c r="I78" s="10" t="s">
        <v>200</v>
      </c>
      <c r="J78" s="10" t="s">
        <v>201</v>
      </c>
      <c r="L78" s="4" t="s">
        <v>202</v>
      </c>
      <c r="M78" s="4">
        <v>5</v>
      </c>
      <c r="N78" s="10">
        <v>1</v>
      </c>
      <c r="O78" s="10">
        <v>2</v>
      </c>
      <c r="P78" s="4">
        <v>40</v>
      </c>
      <c r="Q78" s="4">
        <v>1</v>
      </c>
      <c r="R78" s="4">
        <f t="shared" si="8"/>
        <v>40</v>
      </c>
      <c r="S78" s="4">
        <f t="shared" si="9"/>
        <v>9.1999999999999993</v>
      </c>
      <c r="T78" s="11">
        <v>20</v>
      </c>
      <c r="W78" s="6">
        <v>25</v>
      </c>
      <c r="X78" s="12" t="s">
        <v>331</v>
      </c>
      <c r="Y78" s="12" t="s">
        <v>284</v>
      </c>
      <c r="AD78" s="5" t="s">
        <v>204</v>
      </c>
      <c r="AE78" s="10" t="s">
        <v>205</v>
      </c>
      <c r="AF78" s="4" t="s">
        <v>213</v>
      </c>
      <c r="AG78" s="4" t="s">
        <v>214</v>
      </c>
      <c r="AJ78" s="4" t="s">
        <v>207</v>
      </c>
      <c r="AK78" s="4">
        <v>76</v>
      </c>
      <c r="AL78" s="12" t="s">
        <v>269</v>
      </c>
    </row>
    <row r="80" spans="1:38">
      <c r="A80" s="4">
        <v>1</v>
      </c>
      <c r="B80" s="4">
        <v>1</v>
      </c>
      <c r="C80" s="4">
        <v>1</v>
      </c>
      <c r="D80" s="4">
        <v>1</v>
      </c>
      <c r="E80" s="4" t="s">
        <v>195</v>
      </c>
      <c r="F80" s="4" t="s">
        <v>42</v>
      </c>
      <c r="G80" s="4">
        <v>1</v>
      </c>
      <c r="H80" s="4" t="s">
        <v>160</v>
      </c>
      <c r="I80" s="4" t="s">
        <v>44</v>
      </c>
      <c r="L80" s="4" t="s">
        <v>30</v>
      </c>
      <c r="M80" s="4">
        <v>4</v>
      </c>
      <c r="N80" s="4">
        <v>1</v>
      </c>
      <c r="O80" s="4">
        <v>2</v>
      </c>
      <c r="P80" s="4">
        <v>15</v>
      </c>
      <c r="Q80" s="4">
        <v>1</v>
      </c>
      <c r="R80" s="4">
        <f t="shared" si="0"/>
        <v>10</v>
      </c>
      <c r="S80" s="4">
        <f t="shared" si="1"/>
        <v>11.1</v>
      </c>
      <c r="T80" s="4">
        <v>1</v>
      </c>
      <c r="W80" s="6">
        <v>10</v>
      </c>
      <c r="X80" s="5" t="s">
        <v>348</v>
      </c>
      <c r="Y80" s="5" t="s">
        <v>45</v>
      </c>
      <c r="AD80" s="5" t="s">
        <v>10</v>
      </c>
      <c r="AE80" s="4" t="s">
        <v>42</v>
      </c>
      <c r="AF80" s="4" t="s">
        <v>60</v>
      </c>
      <c r="AJ80" s="4" t="s">
        <v>46</v>
      </c>
      <c r="AK80" s="4">
        <v>55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showGridLines="0" workbookViewId="0">
      <selection activeCell="K10" sqref="K10"/>
    </sheetView>
  </sheetViews>
  <sheetFormatPr defaultRowHeight="16.5"/>
  <cols>
    <col min="1" max="16384" width="9" style="13"/>
  </cols>
  <sheetData>
    <row r="1" spans="1:13">
      <c r="A1" s="13" t="s">
        <v>162</v>
      </c>
      <c r="I1" s="13">
        <v>1</v>
      </c>
      <c r="J1" s="13">
        <v>1</v>
      </c>
      <c r="L1" s="13">
        <f>I1-0.1*(I1-1)</f>
        <v>1</v>
      </c>
      <c r="M1" s="13">
        <f>0.9*I1+0.1</f>
        <v>1</v>
      </c>
    </row>
    <row r="2" spans="1:13">
      <c r="A2" s="13" t="s">
        <v>163</v>
      </c>
      <c r="I2" s="13">
        <v>2</v>
      </c>
      <c r="J2" s="13">
        <v>1.9</v>
      </c>
      <c r="L2" s="13">
        <f>I2-0.1*(I2-1)</f>
        <v>1.9</v>
      </c>
      <c r="M2" s="13">
        <f t="shared" ref="M2:M5" si="0">0.9*I2+0.1</f>
        <v>1.9000000000000001</v>
      </c>
    </row>
    <row r="3" spans="1:13">
      <c r="A3" s="13" t="s">
        <v>166</v>
      </c>
      <c r="I3" s="13">
        <v>3</v>
      </c>
      <c r="J3" s="13">
        <v>2.8</v>
      </c>
      <c r="L3" s="13">
        <f t="shared" ref="L3:L5" si="1">I3-0.1*(I3-1)</f>
        <v>2.8</v>
      </c>
      <c r="M3" s="13">
        <f t="shared" si="0"/>
        <v>2.8000000000000003</v>
      </c>
    </row>
    <row r="4" spans="1:13">
      <c r="A4" s="13" t="s">
        <v>167</v>
      </c>
      <c r="I4" s="13">
        <v>4</v>
      </c>
      <c r="J4" s="13">
        <v>3.7</v>
      </c>
      <c r="L4" s="13">
        <f t="shared" si="1"/>
        <v>3.7</v>
      </c>
      <c r="M4" s="13">
        <f t="shared" si="0"/>
        <v>3.7</v>
      </c>
    </row>
    <row r="5" spans="1:13">
      <c r="I5" s="13">
        <v>5</v>
      </c>
      <c r="J5" s="13">
        <v>4.5999999999999996</v>
      </c>
      <c r="L5" s="13">
        <f t="shared" si="1"/>
        <v>4.5999999999999996</v>
      </c>
      <c r="M5" s="13">
        <f t="shared" si="0"/>
        <v>4.5999999999999996</v>
      </c>
    </row>
    <row r="6" spans="1:13">
      <c r="A6" s="13" t="s">
        <v>165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1" sqref="J24:L31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2015-03-03T01:39:28Z</dcterms:modified>
</cp:coreProperties>
</file>